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codeName="ThisWorkbook"/>
  <mc:AlternateContent xmlns:mc="http://schemas.openxmlformats.org/markup-compatibility/2006">
    <mc:Choice Requires="x15">
      <x15ac:absPath xmlns:x15ac="http://schemas.microsoft.com/office/spreadsheetml/2010/11/ac" url="https://edumailturku-my.sharepoint.com/personal/tm4262_edu_turku_fi/Documents/Documents/ohjelmointia/projekti25/"/>
    </mc:Choice>
  </mc:AlternateContent>
  <xr:revisionPtr revIDLastSave="224" documentId="8_{B49A85A6-4A71-413C-ACA4-D00A555B2CF6}" xr6:coauthVersionLast="47" xr6:coauthVersionMax="47" xr10:uidLastSave="{14BE1DC8-F650-47F9-B964-A802367CC56F}"/>
  <bookViews>
    <workbookView xWindow="-110" yWindow="-110" windowWidth="19420" windowHeight="11500"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 name="_xlnm.Print_Titles" localSheetId="0">'Project 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7" i="11"/>
  <c r="E9" i="11" l="1"/>
  <c r="F9" i="11" s="1"/>
  <c r="I5" i="11"/>
  <c r="I4" i="11" s="1"/>
  <c r="H33" i="11"/>
  <c r="H32" i="11"/>
  <c r="H26" i="11"/>
  <c r="H20" i="11"/>
  <c r="H14" i="11"/>
  <c r="H8" i="11"/>
  <c r="E21" i="11" l="1"/>
  <c r="E10" i="11"/>
  <c r="H9" i="11"/>
  <c r="F10" i="11"/>
  <c r="E11" i="11" s="1"/>
  <c r="E13" i="11"/>
  <c r="E15" i="11" s="1"/>
  <c r="E16" i="11" s="1"/>
  <c r="I6" i="11"/>
  <c r="F21" i="11" l="1"/>
  <c r="E27" i="11"/>
  <c r="H10" i="11"/>
  <c r="F16" i="11"/>
  <c r="F15" i="11"/>
  <c r="H15" i="11" s="1"/>
  <c r="F13" i="11"/>
  <c r="H13" i="11" s="1"/>
  <c r="F11" i="11"/>
  <c r="E12" i="11" s="1"/>
  <c r="J5" i="11"/>
  <c r="K5" i="11" s="1"/>
  <c r="L5" i="11" s="1"/>
  <c r="M5" i="11" s="1"/>
  <c r="N5" i="11" s="1"/>
  <c r="O5" i="11" s="1"/>
  <c r="P5" i="11" s="1"/>
  <c r="P4" i="11" s="1"/>
  <c r="F27" i="11" l="1"/>
  <c r="E30" i="11"/>
  <c r="F30" i="11" s="1"/>
  <c r="H30" i="11" s="1"/>
  <c r="E31" i="11"/>
  <c r="F31" i="11" s="1"/>
  <c r="H31" i="11" s="1"/>
  <c r="E22" i="11"/>
  <c r="H21" i="11"/>
  <c r="H16" i="11"/>
  <c r="E17" i="11"/>
  <c r="E18" i="11" s="1"/>
  <c r="E19" i="11" s="1"/>
  <c r="H11" i="11"/>
  <c r="F12" i="11"/>
  <c r="H12" i="11" s="1"/>
  <c r="Q5" i="11"/>
  <c r="R5" i="11" s="1"/>
  <c r="S5" i="11" s="1"/>
  <c r="T5" i="11" s="1"/>
  <c r="U5" i="11" s="1"/>
  <c r="V5" i="11" s="1"/>
  <c r="W5" i="11" s="1"/>
  <c r="J6" i="11"/>
  <c r="E23" i="11" l="1"/>
  <c r="F22" i="11"/>
  <c r="H22" i="11" s="1"/>
  <c r="E28" i="11"/>
  <c r="H27" i="11"/>
  <c r="F19" i="11"/>
  <c r="H19" i="11" s="1"/>
  <c r="F18" i="11"/>
  <c r="H18" i="11" s="1"/>
  <c r="F17" i="11"/>
  <c r="H17" i="11" s="1"/>
  <c r="X5" i="11"/>
  <c r="Y5" i="11" s="1"/>
  <c r="Z5" i="11" s="1"/>
  <c r="AA5" i="11" s="1"/>
  <c r="AB5" i="11" s="1"/>
  <c r="AC5" i="11" s="1"/>
  <c r="AD5" i="11" s="1"/>
  <c r="K6" i="11"/>
  <c r="F28" i="11" l="1"/>
  <c r="E29" i="11" s="1"/>
  <c r="F29" i="11" s="1"/>
  <c r="H29" i="11" s="1"/>
  <c r="H28" i="11"/>
  <c r="E25" i="11"/>
  <c r="F25" i="11" s="1"/>
  <c r="H25" i="11" s="1"/>
  <c r="F23" i="11"/>
  <c r="E24" i="11" s="1"/>
  <c r="F24" i="11" s="1"/>
  <c r="H24" i="11" s="1"/>
  <c r="H23" i="11"/>
  <c r="AE5" i="11"/>
  <c r="AF5" i="11" s="1"/>
  <c r="AG5" i="11" s="1"/>
  <c r="AH5" i="11" s="1"/>
  <c r="AI5" i="11" s="1"/>
  <c r="AJ5" i="11" s="1"/>
  <c r="L6" i="11"/>
  <c r="AK5" i="11" l="1"/>
  <c r="AL5" i="11" s="1"/>
  <c r="AM5" i="11" s="1"/>
  <c r="AN5" i="11" s="1"/>
  <c r="AO5" i="11" s="1"/>
  <c r="AP5" i="11" s="1"/>
  <c r="AQ5" i="11" s="1"/>
  <c r="M6" i="11"/>
  <c r="AR5" i="11" l="1"/>
  <c r="N6" i="11"/>
  <c r="AS5" i="11" l="1"/>
  <c r="AT5" i="1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F5" i="11" s="1"/>
  <c r="BD6" i="11"/>
  <c r="Y6" i="11"/>
  <c r="BE6" i="11" l="1"/>
  <c r="Z6" i="11"/>
  <c r="BF6" i="11" l="1"/>
  <c r="BG5" i="11"/>
  <c r="AA6" i="11"/>
  <c r="BG6" i="11" l="1"/>
  <c r="BH5" i="11"/>
  <c r="AB6" i="11"/>
  <c r="BI5" i="11" l="1"/>
  <c r="BH6" i="11"/>
  <c r="AC6" i="11"/>
  <c r="BJ5" i="11" l="1"/>
  <c r="BI6" i="11"/>
  <c r="AD6" i="11"/>
  <c r="BK5" i="11" l="1"/>
  <c r="BJ6" i="11"/>
  <c r="AE6" i="11"/>
  <c r="BL5" i="11" l="1"/>
  <c r="BM5" i="11" s="1"/>
  <c r="BK6" i="11"/>
  <c r="AF6" i="11"/>
  <c r="BM6" i="11" l="1"/>
  <c r="BN5" i="11"/>
  <c r="BL6" i="11"/>
  <c r="AG6" i="11"/>
  <c r="BN6" i="11" l="1"/>
  <c r="BO5" i="11"/>
  <c r="AH6" i="11"/>
  <c r="BO6" i="11" l="1"/>
  <c r="BP5" i="11"/>
  <c r="AI6" i="11"/>
  <c r="BP6" i="11" l="1"/>
  <c r="BQ5" i="11"/>
  <c r="AJ6" i="11"/>
  <c r="BQ6" i="11" l="1"/>
  <c r="BR5" i="11"/>
  <c r="AK6" i="11"/>
  <c r="BR6" i="11" l="1"/>
  <c r="BS5" i="11"/>
  <c r="BS6" i="11" s="1"/>
  <c r="AL6" i="11"/>
  <c r="AM6" i="11" l="1"/>
  <c r="AN6" i="11" l="1"/>
  <c r="AO6" i="11" l="1"/>
  <c r="AP6" i="11" l="1"/>
  <c r="AQ6" i="11" l="1"/>
  <c r="AR6" i="11" l="1"/>
</calcChain>
</file>

<file path=xl/sharedStrings.xml><?xml version="1.0" encoding="utf-8"?>
<sst xmlns="http://schemas.openxmlformats.org/spreadsheetml/2006/main" count="75" uniqueCount="55">
  <si>
    <t>PokePlanner</t>
  </si>
  <si>
    <t>Project start:</t>
  </si>
  <si>
    <t>Titi, Remi, Eve, Hermon</t>
  </si>
  <si>
    <t>vko 33-41</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</si>
  <si>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</si>
  <si>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</si>
  <si>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</si>
  <si>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</si>
  <si>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</si>
  <si>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</si>
  <si>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</si>
  <si>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</si>
  <si>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</si>
  <si>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Define goals</t>
  </si>
  <si>
    <t>Conduct studies</t>
  </si>
  <si>
    <t>Remi</t>
  </si>
  <si>
    <t>Establish comms</t>
  </si>
  <si>
    <t>Hermon</t>
  </si>
  <si>
    <t>Develop charter</t>
  </si>
  <si>
    <t>Eveliina</t>
  </si>
  <si>
    <t>Set up team</t>
  </si>
  <si>
    <t>Titi</t>
  </si>
  <si>
    <t>Planning and design</t>
  </si>
  <si>
    <t>Create schedule</t>
  </si>
  <si>
    <t>Names</t>
  </si>
  <si>
    <t>Identify deliverables</t>
  </si>
  <si>
    <t>Develop budget</t>
  </si>
  <si>
    <t>Define scope</t>
  </si>
  <si>
    <t>Identify risks</t>
  </si>
  <si>
    <t>Execution</t>
  </si>
  <si>
    <t>Execute tasks</t>
  </si>
  <si>
    <t>Monitor progress</t>
  </si>
  <si>
    <t>Manage resources</t>
  </si>
  <si>
    <t>Provide updates</t>
  </si>
  <si>
    <t>Testing and validation</t>
  </si>
  <si>
    <t>Evaluation</t>
  </si>
  <si>
    <t>%</t>
  </si>
  <si>
    <t>Track expenses</t>
  </si>
  <si>
    <t>Evaluate progress</t>
  </si>
  <si>
    <t>Address risks</t>
  </si>
  <si>
    <t>Gather feedback</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</si>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</sst>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20" fillId="11" borderId="16" xfId="0" applyFont="1" applyFill="1" applyBorder="1" applyAlignment="1">
      <alignment horizontal="center" vertical="center"/>
    </xf>
    <xf numFmtId="0" fontId="27" fillId="0" borderId="0" xfId="0" applyFont="1" applyAlignment="1">
      <alignment horizontal="left"/>
    </xf>
    <xf numFmtId="165" fontId="27" fillId="0" borderId="0" xfId="9" applyFont="1" applyBorder="1" applyAlignment="1">
      <alignment horizontal="left"/>
    </xf>
    <xf numFmtId="0" fontId="26" fillId="0" borderId="0" xfId="8" applyFont="1" applyAlignment="1">
      <alignment horizontal="left"/>
    </xf>
    <xf numFmtId="166" fontId="19" fillId="2" borderId="18" xfId="0" applyNumberFormat="1" applyFont="1" applyFill="1" applyBorder="1" applyAlignment="1">
      <alignment horizontal="center" vertical="center" wrapText="1"/>
    </xf>
    <xf numFmtId="0" fontId="4" fillId="0" borderId="0" xfId="0" applyFont="1" applyAlignment="1"/>
    <xf numFmtId="0" fontId="28" fillId="0" borderId="0" xfId="0" applyFont="1" applyAlignment="1"/>
    <xf numFmtId="0" fontId="4" fillId="2" borderId="21" xfId="0" applyFont="1" applyFill="1" applyBorder="1" applyAlignment="1"/>
  </cellXfs>
  <cellStyles count="13">
    <cellStyle name="Date" xfId="10" xr:uid="{229918B6-DD13-4F5A-97B9-305F7E002AA3}"/>
    <cellStyle name="Hyperlinkki" xfId="1" builtinId="8" customBuiltin="1"/>
    <cellStyle name="Name" xfId="11" xr:uid="{B2D3C1EE-6B41-4801-AAFC-C2274E49E503}"/>
    <cellStyle name="Normaali" xfId="0" builtinId="0"/>
    <cellStyle name="Otsikko" xfId="5" builtinId="15" customBuiltin="1"/>
    <cellStyle name="Otsikko 1" xfId="6" builtinId="16" customBuiltin="1"/>
    <cellStyle name="Otsikko 2" xfId="7" builtinId="17" customBuiltin="1"/>
    <cellStyle name="Otsikko 3" xfId="8" builtinId="18" customBuiltin="1"/>
    <cellStyle name="Pilkku" xfId="4" builtinId="3" customBuiltin="1"/>
    <cellStyle name="Project Start" xfId="9" xr:uid="{8EB8A09A-C31C-40A3-B2C1-9449520178B8}"/>
    <cellStyle name="Prosenttia" xfId="2" builtinId="5"/>
    <cellStyle name="Task" xfId="12" xr:uid="{6391D789-272B-4DD2-9BF3-2CDCF610FA41}"/>
    <cellStyle name="zHiddenText" xfId="3" xr:uid="{26E66EE6-E33F-4D77-BAE4-0FB4F5BBF673}"/>
  </cellStyles>
  <dxfs count="28">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6"/>
  <sheetViews>
    <sheetView showGridLines="0" tabSelected="1" showRuler="0" topLeftCell="E13" zoomScale="70" zoomScaleNormal="70" zoomScalePageLayoutView="70" workbookViewId="0">
      <selection activeCell="BN19" sqref="BN19"/>
    </sheetView>
  </sheetViews>
  <sheetFormatPr defaultColWidth="8.625" defaultRowHeight="30" customHeight="1"/>
  <cols>
    <col min="1" max="1" width="2.625" style="13" customWidth="1"/>
    <col min="2" max="2" width="22.625"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 min="66" max="66" width="2.25" customWidth="1"/>
    <col min="67" max="67" width="2.625" customWidth="1"/>
    <col min="68" max="68" width="2.75" customWidth="1"/>
    <col min="69" max="71" width="3" customWidth="1"/>
  </cols>
  <sheetData>
    <row r="1" spans="1:71" ht="90" customHeight="1">
      <c r="A1" s="14"/>
      <c r="B1" s="98" t="s">
        <v>0</v>
      </c>
      <c r="C1" s="18"/>
      <c r="D1" s="19"/>
      <c r="E1" s="20"/>
      <c r="F1" s="21"/>
      <c r="H1" s="1"/>
      <c r="I1" s="115" t="s">
        <v>1</v>
      </c>
      <c r="J1" s="117"/>
      <c r="K1" s="117"/>
      <c r="L1" s="117"/>
      <c r="M1" s="117"/>
      <c r="N1" s="117"/>
      <c r="O1" s="117"/>
      <c r="P1" s="24"/>
      <c r="Q1" s="114">
        <f ca="1">TODAY()</f>
        <v>45881</v>
      </c>
      <c r="R1" s="118"/>
      <c r="S1" s="118"/>
      <c r="T1" s="118"/>
      <c r="U1" s="118"/>
      <c r="V1" s="118"/>
      <c r="W1" s="118"/>
      <c r="X1" s="118"/>
      <c r="Y1" s="118"/>
      <c r="Z1" s="118"/>
    </row>
    <row r="2" spans="1:71" ht="30" customHeight="1">
      <c r="B2" s="96" t="s">
        <v>2</v>
      </c>
      <c r="C2" s="97"/>
      <c r="D2" s="22"/>
      <c r="E2" s="23" t="s">
        <v>3</v>
      </c>
      <c r="F2" s="22"/>
      <c r="I2" s="115" t="s">
        <v>4</v>
      </c>
      <c r="J2" s="117"/>
      <c r="K2" s="117"/>
      <c r="L2" s="117"/>
      <c r="M2" s="117"/>
      <c r="N2" s="117"/>
      <c r="O2" s="117"/>
      <c r="P2" s="24"/>
      <c r="Q2" s="113">
        <v>1</v>
      </c>
      <c r="R2" s="118"/>
      <c r="S2" s="118"/>
      <c r="T2" s="118"/>
      <c r="U2" s="118"/>
      <c r="V2" s="118"/>
      <c r="W2" s="118"/>
      <c r="X2" s="118"/>
      <c r="Y2" s="118"/>
      <c r="Z2" s="118"/>
    </row>
    <row r="3" spans="1:71" s="26" customFormat="1" ht="30" customHeight="1">
      <c r="A3" s="13"/>
      <c r="B3" s="25" t="s">
        <v>5</v>
      </c>
      <c r="D3" s="27"/>
      <c r="E3" s="28"/>
    </row>
    <row r="4" spans="1:71" s="26" customFormat="1" ht="30" customHeight="1">
      <c r="A4" s="14"/>
      <c r="B4" s="29" t="s">
        <v>6</v>
      </c>
      <c r="E4" s="30"/>
      <c r="I4" s="116">
        <f ca="1">I5</f>
        <v>45880</v>
      </c>
      <c r="J4" s="106"/>
      <c r="K4" s="106"/>
      <c r="L4" s="106"/>
      <c r="M4" s="106"/>
      <c r="N4" s="106"/>
      <c r="O4" s="106"/>
      <c r="P4" s="106">
        <f ca="1">P5</f>
        <v>45887</v>
      </c>
      <c r="Q4" s="106"/>
      <c r="R4" s="106"/>
      <c r="S4" s="106"/>
      <c r="T4" s="106"/>
      <c r="U4" s="106"/>
      <c r="V4" s="106"/>
      <c r="W4" s="106">
        <v>45895</v>
      </c>
      <c r="X4" s="106"/>
      <c r="Y4" s="106"/>
      <c r="Z4" s="106"/>
      <c r="AA4" s="106"/>
      <c r="AB4" s="106"/>
      <c r="AC4" s="106"/>
      <c r="AD4" s="106">
        <v>45902</v>
      </c>
      <c r="AE4" s="106"/>
      <c r="AF4" s="106"/>
      <c r="AG4" s="106"/>
      <c r="AH4" s="106"/>
      <c r="AI4" s="106"/>
      <c r="AJ4" s="106"/>
      <c r="AK4" s="106">
        <v>45909</v>
      </c>
      <c r="AL4" s="106"/>
      <c r="AM4" s="106"/>
      <c r="AN4" s="106"/>
      <c r="AO4" s="106"/>
      <c r="AP4" s="106"/>
      <c r="AQ4" s="106"/>
      <c r="AR4" s="106">
        <v>45916</v>
      </c>
      <c r="AS4" s="106"/>
      <c r="AT4" s="106"/>
      <c r="AU4" s="106"/>
      <c r="AV4" s="106"/>
      <c r="AW4" s="106"/>
      <c r="AX4" s="106"/>
      <c r="AY4" s="106">
        <v>45923</v>
      </c>
      <c r="AZ4" s="106"/>
      <c r="BA4" s="106"/>
      <c r="BB4" s="106"/>
      <c r="BC4" s="106"/>
      <c r="BD4" s="106"/>
      <c r="BE4" s="106"/>
      <c r="BF4" s="106">
        <v>45930</v>
      </c>
      <c r="BG4" s="106"/>
      <c r="BH4" s="106"/>
      <c r="BI4" s="106"/>
      <c r="BJ4" s="106"/>
      <c r="BK4" s="106"/>
      <c r="BL4" s="107"/>
      <c r="BM4" s="106">
        <v>45937</v>
      </c>
      <c r="BN4" s="106"/>
      <c r="BO4" s="106"/>
      <c r="BP4" s="106"/>
      <c r="BQ4" s="106"/>
      <c r="BR4" s="106"/>
      <c r="BS4" s="107"/>
    </row>
    <row r="5" spans="1:71" s="26" customFormat="1" ht="15" customHeight="1">
      <c r="A5" s="108"/>
      <c r="B5" s="109" t="s">
        <v>7</v>
      </c>
      <c r="C5" s="111" t="s">
        <v>8</v>
      </c>
      <c r="D5" s="112" t="s">
        <v>9</v>
      </c>
      <c r="E5" s="112" t="s">
        <v>10</v>
      </c>
      <c r="F5" s="112" t="s">
        <v>11</v>
      </c>
      <c r="I5" s="31">
        <f ca="1">Project_Start-WEEKDAY(Project_Start,1)+2+7*(Display_Week-1)</f>
        <v>45880</v>
      </c>
      <c r="J5" s="31">
        <f ca="1">I5+1</f>
        <v>45881</v>
      </c>
      <c r="K5" s="31">
        <f t="shared" ref="K5:AX5" ca="1" si="0">J5+1</f>
        <v>45882</v>
      </c>
      <c r="L5" s="31">
        <f t="shared" ca="1" si="0"/>
        <v>45883</v>
      </c>
      <c r="M5" s="31">
        <f t="shared" ca="1" si="0"/>
        <v>45884</v>
      </c>
      <c r="N5" s="31">
        <f t="shared" ca="1" si="0"/>
        <v>45885</v>
      </c>
      <c r="O5" s="32">
        <f t="shared" ca="1" si="0"/>
        <v>45886</v>
      </c>
      <c r="P5" s="33">
        <f ca="1">O5+1</f>
        <v>45887</v>
      </c>
      <c r="Q5" s="31">
        <f ca="1">P5+1</f>
        <v>45888</v>
      </c>
      <c r="R5" s="31">
        <f t="shared" ca="1" si="0"/>
        <v>45889</v>
      </c>
      <c r="S5" s="31">
        <f t="shared" ca="1" si="0"/>
        <v>45890</v>
      </c>
      <c r="T5" s="31">
        <f t="shared" ca="1" si="0"/>
        <v>45891</v>
      </c>
      <c r="U5" s="31">
        <f t="shared" ca="1" si="0"/>
        <v>45892</v>
      </c>
      <c r="V5" s="32">
        <f t="shared" ca="1" si="0"/>
        <v>45893</v>
      </c>
      <c r="W5" s="33">
        <f ca="1">V5+1</f>
        <v>45894</v>
      </c>
      <c r="X5" s="31">
        <f ca="1">W5+1</f>
        <v>45895</v>
      </c>
      <c r="Y5" s="31">
        <f t="shared" ca="1" si="0"/>
        <v>45896</v>
      </c>
      <c r="Z5" s="31">
        <f t="shared" ca="1" si="0"/>
        <v>45897</v>
      </c>
      <c r="AA5" s="31">
        <f t="shared" ca="1" si="0"/>
        <v>45898</v>
      </c>
      <c r="AB5" s="31">
        <f t="shared" ca="1" si="0"/>
        <v>45899</v>
      </c>
      <c r="AC5" s="32">
        <f t="shared" ca="1" si="0"/>
        <v>45900</v>
      </c>
      <c r="AD5" s="33">
        <f ca="1">AC5+1</f>
        <v>45901</v>
      </c>
      <c r="AE5" s="31">
        <f ca="1">AD5+1</f>
        <v>45902</v>
      </c>
      <c r="AF5" s="31">
        <f t="shared" ca="1" si="0"/>
        <v>45903</v>
      </c>
      <c r="AG5" s="31">
        <f t="shared" ca="1" si="0"/>
        <v>45904</v>
      </c>
      <c r="AH5" s="31">
        <f t="shared" ca="1" si="0"/>
        <v>45905</v>
      </c>
      <c r="AI5" s="31">
        <f t="shared" ca="1" si="0"/>
        <v>45906</v>
      </c>
      <c r="AJ5" s="32">
        <f t="shared" ca="1" si="0"/>
        <v>45907</v>
      </c>
      <c r="AK5" s="33">
        <f ca="1">AJ5+1</f>
        <v>45908</v>
      </c>
      <c r="AL5" s="31">
        <f ca="1">AK5+1</f>
        <v>45909</v>
      </c>
      <c r="AM5" s="31">
        <f t="shared" ca="1" si="0"/>
        <v>45910</v>
      </c>
      <c r="AN5" s="31">
        <f t="shared" ca="1" si="0"/>
        <v>45911</v>
      </c>
      <c r="AO5" s="31">
        <f t="shared" ca="1" si="0"/>
        <v>45912</v>
      </c>
      <c r="AP5" s="31">
        <f t="shared" ca="1" si="0"/>
        <v>45913</v>
      </c>
      <c r="AQ5" s="32">
        <f t="shared" ca="1" si="0"/>
        <v>45914</v>
      </c>
      <c r="AR5" s="33">
        <f ca="1">AQ5+1</f>
        <v>45915</v>
      </c>
      <c r="AS5" s="31">
        <f ca="1">AR5+1</f>
        <v>45916</v>
      </c>
      <c r="AT5" s="31">
        <f t="shared" ca="1" si="0"/>
        <v>45917</v>
      </c>
      <c r="AU5" s="31">
        <f t="shared" ca="1" si="0"/>
        <v>45918</v>
      </c>
      <c r="AV5" s="31">
        <f t="shared" ca="1" si="0"/>
        <v>45919</v>
      </c>
      <c r="AW5" s="31">
        <f t="shared" ca="1" si="0"/>
        <v>45920</v>
      </c>
      <c r="AX5" s="32">
        <f t="shared" ca="1" si="0"/>
        <v>45921</v>
      </c>
      <c r="AY5" s="33">
        <f ca="1">AX5+1</f>
        <v>45922</v>
      </c>
      <c r="AZ5" s="31">
        <f ca="1">AY5+1</f>
        <v>45923</v>
      </c>
      <c r="BA5" s="31">
        <f t="shared" ref="BA5:BE5" ca="1" si="1">AZ5+1</f>
        <v>45924</v>
      </c>
      <c r="BB5" s="31">
        <f t="shared" ca="1" si="1"/>
        <v>45925</v>
      </c>
      <c r="BC5" s="31">
        <f t="shared" ca="1" si="1"/>
        <v>45926</v>
      </c>
      <c r="BD5" s="31">
        <f t="shared" ca="1" si="1"/>
        <v>45927</v>
      </c>
      <c r="BE5" s="32">
        <f t="shared" ca="1" si="1"/>
        <v>45928</v>
      </c>
      <c r="BF5" s="33">
        <f ca="1">BE5+1</f>
        <v>45929</v>
      </c>
      <c r="BG5" s="31">
        <f ca="1">BF5+1</f>
        <v>45930</v>
      </c>
      <c r="BH5" s="31">
        <f t="shared" ref="BH5:BL5" ca="1" si="2">BG5+1</f>
        <v>45931</v>
      </c>
      <c r="BI5" s="31">
        <f t="shared" ca="1" si="2"/>
        <v>45932</v>
      </c>
      <c r="BJ5" s="31">
        <f t="shared" ca="1" si="2"/>
        <v>45933</v>
      </c>
      <c r="BK5" s="31">
        <f t="shared" ca="1" si="2"/>
        <v>45934</v>
      </c>
      <c r="BL5" s="31">
        <f t="shared" ca="1" si="2"/>
        <v>45935</v>
      </c>
      <c r="BM5" s="33">
        <f ca="1">BL5+1</f>
        <v>45936</v>
      </c>
      <c r="BN5" s="31">
        <f ca="1">BM5+1</f>
        <v>45937</v>
      </c>
      <c r="BO5" s="31">
        <f t="shared" ref="BO5" ca="1" si="3">BN5+1</f>
        <v>45938</v>
      </c>
      <c r="BP5" s="31">
        <f t="shared" ref="BP5" ca="1" si="4">BO5+1</f>
        <v>45939</v>
      </c>
      <c r="BQ5" s="31">
        <f t="shared" ref="BQ5" ca="1" si="5">BP5+1</f>
        <v>45940</v>
      </c>
      <c r="BR5" s="31">
        <f t="shared" ref="BR5" ca="1" si="6">BQ5+1</f>
        <v>45941</v>
      </c>
      <c r="BS5" s="31">
        <f t="shared" ref="BS5" ca="1" si="7">BR5+1</f>
        <v>45942</v>
      </c>
    </row>
    <row r="6" spans="1:71" s="26" customFormat="1" ht="15" customHeight="1">
      <c r="A6" s="108"/>
      <c r="B6" s="110"/>
      <c r="C6" s="119"/>
      <c r="D6" s="119"/>
      <c r="E6" s="119"/>
      <c r="F6" s="119"/>
      <c r="I6" s="34" t="str">
        <f t="shared" ref="I6:AN6" ca="1" si="8">LEFT(TEXT(I5,"ddd"),1)</f>
        <v>M</v>
      </c>
      <c r="J6" s="35" t="str">
        <f t="shared" ca="1" si="8"/>
        <v>T</v>
      </c>
      <c r="K6" s="35" t="str">
        <f t="shared" ca="1" si="8"/>
        <v>W</v>
      </c>
      <c r="L6" s="35" t="str">
        <f t="shared" ca="1" si="8"/>
        <v>T</v>
      </c>
      <c r="M6" s="35" t="str">
        <f t="shared" ca="1" si="8"/>
        <v>F</v>
      </c>
      <c r="N6" s="35" t="str">
        <f t="shared" ca="1" si="8"/>
        <v>S</v>
      </c>
      <c r="O6" s="35" t="str">
        <f t="shared" ca="1" si="8"/>
        <v>S</v>
      </c>
      <c r="P6" s="35" t="str">
        <f t="shared" ca="1" si="8"/>
        <v>M</v>
      </c>
      <c r="Q6" s="35" t="str">
        <f t="shared" ca="1" si="8"/>
        <v>T</v>
      </c>
      <c r="R6" s="35" t="str">
        <f t="shared" ca="1" si="8"/>
        <v>W</v>
      </c>
      <c r="S6" s="35" t="str">
        <f t="shared" ca="1" si="8"/>
        <v>T</v>
      </c>
      <c r="T6" s="35" t="str">
        <f t="shared" ca="1" si="8"/>
        <v>F</v>
      </c>
      <c r="U6" s="35" t="str">
        <f t="shared" ca="1" si="8"/>
        <v>S</v>
      </c>
      <c r="V6" s="35" t="str">
        <f t="shared" ca="1" si="8"/>
        <v>S</v>
      </c>
      <c r="W6" s="35" t="str">
        <f t="shared" ca="1" si="8"/>
        <v>M</v>
      </c>
      <c r="X6" s="35" t="str">
        <f t="shared" ca="1" si="8"/>
        <v>T</v>
      </c>
      <c r="Y6" s="35" t="str">
        <f t="shared" ca="1" si="8"/>
        <v>W</v>
      </c>
      <c r="Z6" s="35" t="str">
        <f t="shared" ca="1" si="8"/>
        <v>T</v>
      </c>
      <c r="AA6" s="35" t="str">
        <f t="shared" ca="1" si="8"/>
        <v>F</v>
      </c>
      <c r="AB6" s="35" t="str">
        <f t="shared" ca="1" si="8"/>
        <v>S</v>
      </c>
      <c r="AC6" s="35" t="str">
        <f t="shared" ca="1" si="8"/>
        <v>S</v>
      </c>
      <c r="AD6" s="35" t="str">
        <f t="shared" ca="1" si="8"/>
        <v>M</v>
      </c>
      <c r="AE6" s="35" t="str">
        <f t="shared" ca="1" si="8"/>
        <v>T</v>
      </c>
      <c r="AF6" s="35" t="str">
        <f t="shared" ca="1" si="8"/>
        <v>W</v>
      </c>
      <c r="AG6" s="35" t="str">
        <f t="shared" ca="1" si="8"/>
        <v>T</v>
      </c>
      <c r="AH6" s="35" t="str">
        <f t="shared" ca="1" si="8"/>
        <v>F</v>
      </c>
      <c r="AI6" s="35" t="str">
        <f t="shared" ca="1" si="8"/>
        <v>S</v>
      </c>
      <c r="AJ6" s="35" t="str">
        <f t="shared" ca="1" si="8"/>
        <v>S</v>
      </c>
      <c r="AK6" s="35" t="str">
        <f t="shared" ca="1" si="8"/>
        <v>M</v>
      </c>
      <c r="AL6" s="35" t="str">
        <f t="shared" ca="1" si="8"/>
        <v>T</v>
      </c>
      <c r="AM6" s="35" t="str">
        <f t="shared" ca="1" si="8"/>
        <v>W</v>
      </c>
      <c r="AN6" s="35" t="str">
        <f t="shared" ca="1" si="8"/>
        <v>T</v>
      </c>
      <c r="AO6" s="35" t="str">
        <f t="shared" ref="AO6:BL6" ca="1" si="9">LEFT(TEXT(AO5,"ddd"),1)</f>
        <v>F</v>
      </c>
      <c r="AP6" s="35" t="str">
        <f t="shared" ca="1" si="9"/>
        <v>S</v>
      </c>
      <c r="AQ6" s="35" t="str">
        <f t="shared" ca="1" si="9"/>
        <v>S</v>
      </c>
      <c r="AR6" s="35" t="str">
        <f t="shared" ca="1" si="9"/>
        <v>M</v>
      </c>
      <c r="AS6" s="35" t="str">
        <f t="shared" ca="1" si="9"/>
        <v>T</v>
      </c>
      <c r="AT6" s="35" t="str">
        <f t="shared" ca="1" si="9"/>
        <v>W</v>
      </c>
      <c r="AU6" s="35" t="str">
        <f t="shared" ca="1" si="9"/>
        <v>T</v>
      </c>
      <c r="AV6" s="35" t="str">
        <f t="shared" ca="1" si="9"/>
        <v>F</v>
      </c>
      <c r="AW6" s="35" t="str">
        <f t="shared" ca="1" si="9"/>
        <v>S</v>
      </c>
      <c r="AX6" s="35" t="str">
        <f t="shared" ca="1" si="9"/>
        <v>S</v>
      </c>
      <c r="AY6" s="35" t="str">
        <f t="shared" ca="1" si="9"/>
        <v>M</v>
      </c>
      <c r="AZ6" s="35" t="str">
        <f t="shared" ca="1" si="9"/>
        <v>T</v>
      </c>
      <c r="BA6" s="35" t="str">
        <f t="shared" ca="1" si="9"/>
        <v>W</v>
      </c>
      <c r="BB6" s="35" t="str">
        <f t="shared" ca="1" si="9"/>
        <v>T</v>
      </c>
      <c r="BC6" s="35" t="str">
        <f t="shared" ca="1" si="9"/>
        <v>F</v>
      </c>
      <c r="BD6" s="35" t="str">
        <f t="shared" ca="1" si="9"/>
        <v>S</v>
      </c>
      <c r="BE6" s="35" t="str">
        <f t="shared" ca="1" si="9"/>
        <v>S</v>
      </c>
      <c r="BF6" s="35" t="str">
        <f t="shared" ca="1" si="9"/>
        <v>M</v>
      </c>
      <c r="BG6" s="35" t="str">
        <f t="shared" ca="1" si="9"/>
        <v>T</v>
      </c>
      <c r="BH6" s="35" t="str">
        <f t="shared" ca="1" si="9"/>
        <v>W</v>
      </c>
      <c r="BI6" s="35" t="str">
        <f t="shared" ca="1" si="9"/>
        <v>T</v>
      </c>
      <c r="BJ6" s="35" t="str">
        <f t="shared" ca="1" si="9"/>
        <v>F</v>
      </c>
      <c r="BK6" s="35" t="str">
        <f t="shared" ca="1" si="9"/>
        <v>S</v>
      </c>
      <c r="BL6" s="36" t="str">
        <f t="shared" ca="1" si="9"/>
        <v>S</v>
      </c>
      <c r="BM6" s="35" t="str">
        <f t="shared" ref="BM6:BR6" ca="1" si="10">LEFT(TEXT(BM5,"ddd"),1)</f>
        <v>M</v>
      </c>
      <c r="BN6" s="35" t="str">
        <f t="shared" ca="1" si="10"/>
        <v>T</v>
      </c>
      <c r="BO6" s="35" t="str">
        <f t="shared" ca="1" si="10"/>
        <v>W</v>
      </c>
      <c r="BP6" s="35" t="str">
        <f t="shared" ca="1" si="10"/>
        <v>T</v>
      </c>
      <c r="BQ6" s="35" t="str">
        <f t="shared" ca="1" si="10"/>
        <v>F</v>
      </c>
      <c r="BR6" s="35" t="str">
        <f t="shared" ca="1" si="10"/>
        <v>S</v>
      </c>
      <c r="BS6" s="36" t="str">
        <f ca="1">LEFT(TEXT(BS5,"ddd"),1)</f>
        <v>S</v>
      </c>
    </row>
    <row r="7" spans="1:71" s="26" customFormat="1" ht="30" hidden="1" customHeight="1">
      <c r="A7" s="13" t="s">
        <v>12</v>
      </c>
      <c r="B7" s="37"/>
      <c r="C7" s="38"/>
      <c r="D7" s="37"/>
      <c r="E7" s="37"/>
      <c r="F7" s="37"/>
      <c r="H7" s="26"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71" s="46" customFormat="1" ht="30" customHeight="1">
      <c r="A8" s="14"/>
      <c r="B8" s="40"/>
      <c r="C8" s="41"/>
      <c r="D8" s="42"/>
      <c r="E8" s="43"/>
      <c r="F8" s="44"/>
      <c r="G8" s="17"/>
      <c r="H8" s="5" t="str">
        <f t="shared" ref="H8:H33" ca="1" si="11">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N8" s="26"/>
    </row>
    <row r="9" spans="1:71" s="46" customFormat="1" ht="30" customHeight="1">
      <c r="A9" s="14"/>
      <c r="B9" s="47" t="s">
        <v>13</v>
      </c>
      <c r="C9" s="48"/>
      <c r="D9" s="49">
        <v>0</v>
      </c>
      <c r="E9" s="50">
        <f ca="1">Project_Start</f>
        <v>45881</v>
      </c>
      <c r="F9" s="50">
        <f ca="1">E9+57</f>
        <v>45938</v>
      </c>
      <c r="G9" s="17"/>
      <c r="H9" s="5">
        <f t="shared" ca="1" si="11"/>
        <v>58</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71" s="46" customFormat="1" ht="30" customHeight="1">
      <c r="A10" s="14"/>
      <c r="B10" s="52" t="s">
        <v>14</v>
      </c>
      <c r="C10" s="53" t="s">
        <v>15</v>
      </c>
      <c r="D10" s="54">
        <v>0</v>
      </c>
      <c r="E10" s="55">
        <f ca="1">F9</f>
        <v>45938</v>
      </c>
      <c r="F10" s="55">
        <f ca="1">E10+2</f>
        <v>45940</v>
      </c>
      <c r="G10" s="17"/>
      <c r="H10" s="5">
        <f t="shared" ca="1" si="11"/>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71" s="46" customFormat="1" ht="30" customHeight="1">
      <c r="A11" s="13"/>
      <c r="B11" s="52" t="s">
        <v>16</v>
      </c>
      <c r="C11" s="53" t="s">
        <v>17</v>
      </c>
      <c r="D11" s="54">
        <v>0</v>
      </c>
      <c r="E11" s="55">
        <f ca="1">F10</f>
        <v>45940</v>
      </c>
      <c r="F11" s="55">
        <f ca="1">E11+4</f>
        <v>45944</v>
      </c>
      <c r="G11" s="17"/>
      <c r="H11" s="5">
        <f t="shared" ca="1" si="11"/>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71" s="46" customFormat="1" ht="30" customHeight="1">
      <c r="A12" s="13"/>
      <c r="B12" s="52" t="s">
        <v>18</v>
      </c>
      <c r="C12" s="53" t="s">
        <v>19</v>
      </c>
      <c r="D12" s="54">
        <v>0</v>
      </c>
      <c r="E12" s="55">
        <f ca="1">F11</f>
        <v>45944</v>
      </c>
      <c r="F12" s="55">
        <f ca="1">E12+5</f>
        <v>45949</v>
      </c>
      <c r="G12" s="17"/>
      <c r="H12" s="5">
        <f t="shared" ca="1" si="11"/>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71" s="46" customFormat="1" ht="30" customHeight="1">
      <c r="A13" s="13"/>
      <c r="B13" s="52" t="s">
        <v>20</v>
      </c>
      <c r="C13" s="53" t="s">
        <v>21</v>
      </c>
      <c r="D13" s="54">
        <v>0</v>
      </c>
      <c r="E13" s="55">
        <f ca="1">E10+1</f>
        <v>45939</v>
      </c>
      <c r="F13" s="55">
        <f ca="1">E13+2</f>
        <v>45941</v>
      </c>
      <c r="G13" s="17"/>
      <c r="H13" s="5">
        <f t="shared" ca="1" si="11"/>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71" s="46" customFormat="1" ht="30" customHeight="1">
      <c r="A14" s="14"/>
      <c r="B14" s="57" t="s">
        <v>22</v>
      </c>
      <c r="C14" s="58"/>
      <c r="D14" s="59"/>
      <c r="E14" s="60"/>
      <c r="F14" s="61"/>
      <c r="G14" s="17"/>
      <c r="H14" s="5" t="str">
        <f t="shared" ca="1" si="11"/>
        <v/>
      </c>
    </row>
    <row r="15" spans="1:71" s="46" customFormat="1" ht="30" customHeight="1">
      <c r="A15" s="14"/>
      <c r="B15" s="62" t="s">
        <v>23</v>
      </c>
      <c r="C15" s="63" t="s">
        <v>24</v>
      </c>
      <c r="D15" s="64">
        <v>0</v>
      </c>
      <c r="E15" s="65">
        <f ca="1">E13+1</f>
        <v>45940</v>
      </c>
      <c r="F15" s="65">
        <f ca="1">E15+4</f>
        <v>45944</v>
      </c>
      <c r="G15" s="17"/>
      <c r="H15" s="5">
        <f t="shared" ca="1" si="11"/>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71" s="46" customFormat="1" ht="30" customHeight="1">
      <c r="A16" s="13"/>
      <c r="B16" s="62" t="s">
        <v>25</v>
      </c>
      <c r="C16" s="63" t="s">
        <v>15</v>
      </c>
      <c r="D16" s="64">
        <v>0</v>
      </c>
      <c r="E16" s="65">
        <f ca="1">E15+2</f>
        <v>45942</v>
      </c>
      <c r="F16" s="65">
        <f ca="1">E16+5</f>
        <v>45947</v>
      </c>
      <c r="G16" s="17"/>
      <c r="H16" s="5">
        <f t="shared" ca="1" si="11"/>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row>
    <row r="17" spans="1:66" s="46" customFormat="1" ht="30" customHeight="1">
      <c r="A17" s="13"/>
      <c r="B17" s="62" t="s">
        <v>26</v>
      </c>
      <c r="C17" s="63" t="s">
        <v>17</v>
      </c>
      <c r="D17" s="64">
        <v>0</v>
      </c>
      <c r="E17" s="65">
        <f ca="1">F16</f>
        <v>45947</v>
      </c>
      <c r="F17" s="65">
        <f ca="1">E17+3</f>
        <v>45950</v>
      </c>
      <c r="G17" s="17"/>
      <c r="H17" s="5">
        <f t="shared" ca="1" si="11"/>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row>
    <row r="18" spans="1:66" s="46" customFormat="1" ht="30" customHeight="1">
      <c r="A18" s="13"/>
      <c r="B18" s="62" t="s">
        <v>27</v>
      </c>
      <c r="C18" s="63" t="s">
        <v>19</v>
      </c>
      <c r="D18" s="64">
        <v>0</v>
      </c>
      <c r="E18" s="65">
        <f ca="1">E17</f>
        <v>45947</v>
      </c>
      <c r="F18" s="65">
        <f ca="1">E18+2</f>
        <v>45949</v>
      </c>
      <c r="G18" s="17"/>
      <c r="H18" s="5">
        <f t="shared" ca="1" si="11"/>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row>
    <row r="19" spans="1:66" s="46" customFormat="1" ht="30" customHeight="1">
      <c r="A19" s="13"/>
      <c r="B19" s="62" t="s">
        <v>28</v>
      </c>
      <c r="C19" s="63" t="s">
        <v>21</v>
      </c>
      <c r="D19" s="64">
        <v>0</v>
      </c>
      <c r="E19" s="65">
        <f ca="1">E18</f>
        <v>45947</v>
      </c>
      <c r="F19" s="65">
        <f ca="1">E19+3</f>
        <v>45950</v>
      </c>
      <c r="G19" s="17"/>
      <c r="H19" s="5">
        <f t="shared" ca="1" si="11"/>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46" customFormat="1" ht="30" customHeight="1">
      <c r="A20" s="13"/>
      <c r="B20" s="66" t="s">
        <v>29</v>
      </c>
      <c r="C20" s="67"/>
      <c r="D20" s="68"/>
      <c r="E20" s="69"/>
      <c r="F20" s="70"/>
      <c r="G20" s="17"/>
      <c r="H20" s="5" t="str">
        <f t="shared" ca="1" si="11"/>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6" s="46" customFormat="1" ht="30" customHeight="1">
      <c r="A21" s="13"/>
      <c r="B21" s="72" t="s">
        <v>30</v>
      </c>
      <c r="C21" s="73" t="s">
        <v>24</v>
      </c>
      <c r="D21" s="74">
        <v>0</v>
      </c>
      <c r="E21" s="75">
        <f ca="1">E9+15</f>
        <v>45896</v>
      </c>
      <c r="F21" s="75">
        <f ca="1">E21+5</f>
        <v>45901</v>
      </c>
      <c r="G21" s="17"/>
      <c r="H21" s="5">
        <f t="shared" ca="1" si="11"/>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row>
    <row r="22" spans="1:66" s="46" customFormat="1" ht="30" customHeight="1">
      <c r="A22" s="13"/>
      <c r="B22" s="72" t="s">
        <v>31</v>
      </c>
      <c r="C22" s="73" t="s">
        <v>15</v>
      </c>
      <c r="D22" s="74">
        <v>0</v>
      </c>
      <c r="E22" s="75">
        <f ca="1">F21+1</f>
        <v>45902</v>
      </c>
      <c r="F22" s="75">
        <f ca="1">E22+4</f>
        <v>45906</v>
      </c>
      <c r="G22" s="17"/>
      <c r="H22" s="5">
        <f t="shared" ca="1" si="11"/>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row>
    <row r="23" spans="1:66" s="46" customFormat="1" ht="30" customHeight="1">
      <c r="A23" s="13"/>
      <c r="B23" s="72" t="s">
        <v>32</v>
      </c>
      <c r="C23" s="73" t="s">
        <v>17</v>
      </c>
      <c r="D23" s="74">
        <v>0</v>
      </c>
      <c r="E23" s="75">
        <f ca="1">E22+5</f>
        <v>45907</v>
      </c>
      <c r="F23" s="75">
        <f ca="1">E23+5</f>
        <v>45912</v>
      </c>
      <c r="G23" s="17"/>
      <c r="H23" s="5">
        <f t="shared" ca="1" si="11"/>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row>
    <row r="24" spans="1:66" s="46" customFormat="1" ht="30" customHeight="1">
      <c r="A24" s="13"/>
      <c r="B24" s="72" t="s">
        <v>33</v>
      </c>
      <c r="C24" s="73" t="s">
        <v>19</v>
      </c>
      <c r="D24" s="74">
        <v>0</v>
      </c>
      <c r="E24" s="75">
        <f ca="1">F23+1</f>
        <v>45913</v>
      </c>
      <c r="F24" s="75">
        <f ca="1">E24+4</f>
        <v>45917</v>
      </c>
      <c r="G24" s="17"/>
      <c r="H24" s="5">
        <f t="shared" ca="1" si="11"/>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row>
    <row r="25" spans="1:66" s="46" customFormat="1" ht="30" customHeight="1">
      <c r="A25" s="13"/>
      <c r="B25" s="72" t="s">
        <v>34</v>
      </c>
      <c r="C25" s="73" t="s">
        <v>21</v>
      </c>
      <c r="D25" s="74">
        <v>0</v>
      </c>
      <c r="E25" s="75">
        <f ca="1">E23</f>
        <v>45907</v>
      </c>
      <c r="F25" s="75">
        <f ca="1">E25+4</f>
        <v>45911</v>
      </c>
      <c r="G25" s="17"/>
      <c r="H25" s="5">
        <f t="shared" ca="1" si="11"/>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row>
    <row r="26" spans="1:66" s="46" customFormat="1" ht="30" customHeight="1">
      <c r="A26" s="13"/>
      <c r="B26" s="76" t="s">
        <v>35</v>
      </c>
      <c r="C26" s="77"/>
      <c r="D26" s="78"/>
      <c r="E26" s="79"/>
      <c r="F26" s="80"/>
      <c r="G26" s="17"/>
      <c r="H26" s="5" t="str">
        <f t="shared" ca="1" si="11"/>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51"/>
    </row>
    <row r="27" spans="1:66" s="46" customFormat="1" ht="30" customHeight="1">
      <c r="A27" s="13"/>
      <c r="B27" s="82" t="s">
        <v>31</v>
      </c>
      <c r="C27" s="83" t="s">
        <v>24</v>
      </c>
      <c r="D27" s="84" t="s">
        <v>36</v>
      </c>
      <c r="E27" s="85">
        <f ca="1">E21+2</f>
        <v>45898</v>
      </c>
      <c r="F27" s="85">
        <f ca="1">E27+3</f>
        <v>45901</v>
      </c>
      <c r="G27" s="17"/>
      <c r="H27" s="5">
        <f t="shared" ca="1" si="11"/>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row>
    <row r="28" spans="1:66" s="46" customFormat="1" ht="30" customHeight="1">
      <c r="A28" s="13"/>
      <c r="B28" s="82" t="s">
        <v>37</v>
      </c>
      <c r="C28" s="83" t="s">
        <v>15</v>
      </c>
      <c r="D28" s="84" t="s">
        <v>36</v>
      </c>
      <c r="E28" s="85">
        <f ca="1">F27</f>
        <v>45901</v>
      </c>
      <c r="F28" s="85">
        <f ca="1">E28+4</f>
        <v>45905</v>
      </c>
      <c r="G28" s="17"/>
      <c r="H28" s="5">
        <f t="shared" ca="1" si="11"/>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row>
    <row r="29" spans="1:66" s="46" customFormat="1" ht="30" customHeight="1">
      <c r="A29" s="13"/>
      <c r="B29" s="82" t="s">
        <v>38</v>
      </c>
      <c r="C29" s="83" t="s">
        <v>17</v>
      </c>
      <c r="D29" s="84" t="s">
        <v>36</v>
      </c>
      <c r="E29" s="85">
        <f ca="1">F28+1</f>
        <v>45906</v>
      </c>
      <c r="F29" s="85">
        <f ca="1">E29+3</f>
        <v>45909</v>
      </c>
      <c r="G29" s="17"/>
      <c r="H29" s="5">
        <f t="shared" ca="1" si="11"/>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row>
    <row r="30" spans="1:66" s="46" customFormat="1" ht="30" customHeight="1">
      <c r="A30" s="13"/>
      <c r="B30" s="82" t="s">
        <v>39</v>
      </c>
      <c r="C30" s="83" t="s">
        <v>19</v>
      </c>
      <c r="D30" s="84" t="s">
        <v>36</v>
      </c>
      <c r="E30" s="85">
        <f ca="1">E27+5</f>
        <v>45903</v>
      </c>
      <c r="F30" s="85">
        <f ca="1">E30+3</f>
        <v>45906</v>
      </c>
      <c r="G30" s="17"/>
      <c r="H30" s="5">
        <f t="shared" ca="1" si="11"/>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row>
    <row r="31" spans="1:66" s="46" customFormat="1" ht="30" customHeight="1">
      <c r="A31" s="13"/>
      <c r="B31" s="82" t="s">
        <v>40</v>
      </c>
      <c r="C31" s="83" t="s">
        <v>21</v>
      </c>
      <c r="D31" s="84" t="s">
        <v>36</v>
      </c>
      <c r="E31" s="85">
        <f ca="1">E27+7</f>
        <v>45905</v>
      </c>
      <c r="F31" s="85">
        <f ca="1">E31+5</f>
        <v>45910</v>
      </c>
      <c r="G31" s="17"/>
      <c r="H31" s="5">
        <f t="shared" ca="1" si="11"/>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row>
    <row r="32" spans="1:66" s="46" customFormat="1" ht="30" customHeight="1">
      <c r="A32" s="13"/>
      <c r="B32" s="86"/>
      <c r="C32" s="87"/>
      <c r="D32" s="88"/>
      <c r="E32" s="89"/>
      <c r="F32" s="89"/>
      <c r="G32" s="17"/>
      <c r="H32" s="5" t="str">
        <f t="shared" ca="1" si="11"/>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6" s="46" customFormat="1" ht="30" customHeight="1">
      <c r="A33" s="14"/>
      <c r="B33" s="90" t="s">
        <v>41</v>
      </c>
      <c r="C33" s="91"/>
      <c r="D33" s="92"/>
      <c r="E33" s="93"/>
      <c r="F33" s="94"/>
      <c r="G33" s="17"/>
      <c r="H33" s="6" t="str">
        <f t="shared" ca="1" si="11"/>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6" ht="30" customHeight="1">
      <c r="G34" s="3"/>
      <c r="BN34" s="46"/>
    </row>
    <row r="35" spans="1:66" ht="30" customHeight="1">
      <c r="C35" s="16"/>
      <c r="F35" s="15"/>
    </row>
    <row r="36" spans="1:66" ht="30" customHeight="1">
      <c r="C36" s="4"/>
    </row>
  </sheetData>
  <mergeCells count="19">
    <mergeCell ref="Q2:Z2"/>
    <mergeCell ref="Q1:Z1"/>
    <mergeCell ref="I1:O1"/>
    <mergeCell ref="I2:O2"/>
    <mergeCell ref="BF4:BL4"/>
    <mergeCell ref="I4:O4"/>
    <mergeCell ref="P4:V4"/>
    <mergeCell ref="W4:AC4"/>
    <mergeCell ref="AD4:AJ4"/>
    <mergeCell ref="AK4:AQ4"/>
    <mergeCell ref="AR4:AX4"/>
    <mergeCell ref="AY4:BE4"/>
    <mergeCell ref="BM4:BS4"/>
    <mergeCell ref="A5:A6"/>
    <mergeCell ref="B5:B6"/>
    <mergeCell ref="C5:C6"/>
    <mergeCell ref="D5:D6"/>
    <mergeCell ref="E5:E6"/>
    <mergeCell ref="F5:F6"/>
  </mergeCells>
  <conditionalFormatting sqref="D7:D33">
    <cfRule type="dataBar" priority="2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31:AG31 AN31:BL31 AI31:AL31 I4:BL8 I10:BL30 I9:AV9 BM10:BN13 AX9:BN9 BM15:BM19 BM21:BM31">
    <cfRule type="expression" dxfId="18" priority="2">
      <formula>AND(TODAY()&gt;=I$5, TODAY()&lt;J$5)</formula>
    </cfRule>
  </conditionalFormatting>
  <conditionalFormatting sqref="I9:AV9 I10:BN13 AX9:BN9 BM15:BM19 BM21:BM31">
    <cfRule type="expression" dxfId="17" priority="7">
      <formula>AND(task_start&lt;=I$5,ROUNDDOWN((task_end-task_start+1)*task_progress,0)+task_start-1&gt;=I$5)</formula>
    </cfRule>
    <cfRule type="expression" dxfId="16" priority="8" stopIfTrue="1">
      <formula>AND(task_end&gt;=I$5,task_start&lt;J$5)</formula>
    </cfRule>
  </conditionalFormatting>
  <conditionalFormatting sqref="I15:BL19">
    <cfRule type="expression" dxfId="15" priority="5">
      <formula>AND(task_start&lt;=I$5,ROUNDDOWN((task_end-task_start+1)*task_progress,0)+task_start-1&gt;=I$5)</formula>
    </cfRule>
    <cfRule type="expression" dxfId="14" priority="6" stopIfTrue="1">
      <formula>AND(task_end&gt;=I$5,task_start&lt;J$5)</formula>
    </cfRule>
  </conditionalFormatting>
  <conditionalFormatting sqref="I21:BL25">
    <cfRule type="expression" dxfId="13" priority="3">
      <formula>AND(task_start&lt;=I$5,ROUNDDOWN((task_end-task_start+1)*task_progress,0)+task_start-1&gt;=I$5)</formula>
    </cfRule>
    <cfRule type="expression" dxfId="12" priority="4" stopIfTrue="1">
      <formula>AND(task_end&gt;=I$5,task_start&lt;J$5)</formula>
    </cfRule>
  </conditionalFormatting>
  <conditionalFormatting sqref="I27:BL30 I31:AG31 AN31:BL31 AI31:AL31">
    <cfRule type="expression" dxfId="11" priority="37">
      <formula>AND(task_start&lt;=I$5,ROUNDDOWN((task_end-task_start+1)*task_progress,0)+task_start-1&gt;=I$5)</formula>
    </cfRule>
    <cfRule type="expression" dxfId="10" priority="38" stopIfTrue="1">
      <formula>AND(task_end&gt;=I$5,task_start&lt;J$5)</formula>
    </cfRule>
  </conditionalFormatting>
  <conditionalFormatting sqref="AH31">
    <cfRule type="expression" dxfId="9" priority="40">
      <formula>AND(TODAY()&gt;=AM$5, TODAY()&lt;AN$5)</formula>
    </cfRule>
  </conditionalFormatting>
  <conditionalFormatting sqref="AH31">
    <cfRule type="expression" dxfId="8" priority="43">
      <formula>AND(task_start&lt;=AM$5,ROUNDDOWN((task_end-task_start+1)*task_progress,0)+task_start-1&gt;=AM$5)</formula>
    </cfRule>
    <cfRule type="expression" dxfId="7" priority="44" stopIfTrue="1">
      <formula>AND(task_end&gt;=AM$5,task_start&lt;AN$5)</formula>
    </cfRule>
  </conditionalFormatting>
  <conditionalFormatting sqref="BM4:BS6">
    <cfRule type="expression" dxfId="6" priority="1">
      <formula>AND(TODAY()&gt;=BM$5, TODAY()&lt;BN$5)</formula>
    </cfRule>
  </conditionalFormatting>
  <conditionalFormatting sqref="AW9">
    <cfRule type="expression" dxfId="5" priority="46">
      <formula>AND(TODAY()&gt;=BL$5, TODAY()&lt;BM$5)</formula>
    </cfRule>
  </conditionalFormatting>
  <conditionalFormatting sqref="AW9">
    <cfRule type="expression" dxfId="4" priority="49">
      <formula>AND(task_start&lt;=BL$5,ROUNDDOWN((task_end-task_start+1)*task_progress,0)+task_start-1&gt;=BL$5)</formula>
    </cfRule>
    <cfRule type="expression" dxfId="3" priority="50" stopIfTrue="1">
      <formula>AND(task_end&gt;=BL$5,task_start&lt;BM$5)</formula>
    </cfRule>
  </conditionalFormatting>
  <conditionalFormatting sqref="BN15 BN19">
    <cfRule type="expression" dxfId="2" priority="52">
      <formula>AND(TODAY()&gt;=BM$5, TODAY()&lt;BN$5)</formula>
    </cfRule>
  </conditionalFormatting>
  <conditionalFormatting sqref="BN15 BN19">
    <cfRule type="expression" dxfId="1" priority="55">
      <formula>AND(task_start&lt;=BM$5,ROUNDDOWN((task_end-task_start+1)*task_progress,0)+task_start-1&gt;=BM$5)</formula>
    </cfRule>
    <cfRule type="expression" dxfId="0" priority="56" stopIfTrue="1">
      <formula>AND(task_end&gt;=BM$5,task_start&lt;BN$5)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6"/>
  <cols>
    <col min="1" max="1" width="87" style="7" customWidth="1"/>
    <col min="2" max="16384" width="9" style="1"/>
  </cols>
  <sheetData>
    <row r="1" spans="1:2" ht="46.5" customHeight="1"/>
    <row r="2" spans="1:2" s="9" customFormat="1" ht="15.6">
      <c r="A2" s="99" t="s">
        <v>5</v>
      </c>
      <c r="B2" s="8"/>
    </row>
    <row r="3" spans="1:2" s="11" customFormat="1" ht="27" customHeight="1">
      <c r="A3" s="100"/>
      <c r="B3" s="12"/>
    </row>
    <row r="4" spans="1:2" s="10" customFormat="1" ht="30.6">
      <c r="A4" s="101" t="s">
        <v>42</v>
      </c>
    </row>
    <row r="5" spans="1:2" ht="74.25" customHeight="1">
      <c r="A5" s="102" t="s">
        <v>43</v>
      </c>
    </row>
    <row r="6" spans="1:2" ht="26.25" customHeight="1">
      <c r="A6" s="101" t="s">
        <v>44</v>
      </c>
    </row>
    <row r="7" spans="1:2" s="7" customFormat="1" ht="204.95" customHeight="1">
      <c r="A7" s="103" t="s">
        <v>45</v>
      </c>
    </row>
    <row r="8" spans="1:2" s="10" customFormat="1" ht="30.6">
      <c r="A8" s="101" t="s">
        <v>46</v>
      </c>
    </row>
    <row r="9" spans="1:2" ht="42">
      <c r="A9" s="102" t="s">
        <v>47</v>
      </c>
    </row>
    <row r="10" spans="1:2" s="7" customFormat="1" ht="27.95" customHeight="1">
      <c r="A10" s="104" t="s">
        <v>48</v>
      </c>
    </row>
    <row r="11" spans="1:2" s="10" customFormat="1" ht="30.6">
      <c r="A11" s="101" t="s">
        <v>49</v>
      </c>
    </row>
    <row r="12" spans="1:2" ht="27.95">
      <c r="A12" s="102" t="s">
        <v>50</v>
      </c>
    </row>
    <row r="13" spans="1:2" s="7" customFormat="1" ht="27.95" customHeight="1">
      <c r="A13" s="104" t="s">
        <v>51</v>
      </c>
    </row>
    <row r="14" spans="1:2" s="10" customFormat="1" ht="30.6">
      <c r="A14" s="101" t="s">
        <v>52</v>
      </c>
    </row>
    <row r="15" spans="1:2" ht="75" customHeight="1">
      <c r="A15" s="102" t="s">
        <v>53</v>
      </c>
    </row>
    <row r="16" spans="1:2" ht="69.95">
      <c r="A16" s="102" t="s">
        <v>54</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A09426A3-87E9-4865-8A6C-3456B026AE03}"/>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Titi Maaranen</dc:creator>
  <cp:keywords/>
  <dc:description/>
  <cp:lastModifiedBy>Hermon Haileyesus</cp:lastModifiedBy>
  <cp:revision/>
  <dcterms:created xsi:type="dcterms:W3CDTF">2022-03-11T22:41:12Z</dcterms:created>
  <dcterms:modified xsi:type="dcterms:W3CDTF">2025-08-12T08:39:08Z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