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0228"/>
  <workbookPr dateCompatibility="0" codeName="DieseArbeitsmappe" hidePivotFieldList="1" defaultThemeVersion="124226"/>
  <mc:AlternateContent xmlns:mc="http://schemas.openxmlformats.org/markup-compatibility/2006">
    <mc:Choice Requires="x15">
      <x15ac:absPath xmlns:x15ac="http://schemas.microsoft.com/office/spreadsheetml/2010/11/ac" url="C:\Users\Damian Biecuszek\Desktop\"/>
    </mc:Choice>
  </mc:AlternateContent>
  <xr:revisionPtr revIDLastSave="0" documentId="13_ncr:9_{F74127E5-85B7-417C-B2B9-997E7FA4D1A8}" xr6:coauthVersionLast="34" xr6:coauthVersionMax="34" xr10:uidLastSave="{00000000-0000-0000-0000-000000000000}"/>
  <bookViews>
    <workbookView xWindow="-3369" yWindow="463" windowWidth="35803" windowHeight="16303" activeTab="3" xr2:uid="{00000000-000D-0000-FFFF-FFFF00000000}"/>
  </bookViews>
  <sheets>
    <sheet name="Berechnungspivot" sheetId="7" r:id="rId1"/>
    <sheet name="Berechnungstabelle" sheetId="6" r:id="rId2"/>
    <sheet name="Hinweise zur Befüllung" sheetId="5" r:id="rId3"/>
    <sheet name="Verkehrserfassung" sheetId="1" r:id="rId4"/>
    <sheet name="Tabelle2" sheetId="2" r:id="rId5"/>
  </sheets>
  <definedNames>
    <definedName name="_xlnm._FilterDatabase" localSheetId="3" hidden="1">Verkehrserfassung!$A$11:$AE$72</definedName>
    <definedName name="_xlnm.Print_Area" localSheetId="3">Verkehrserfassung!$A$2:$AD$86</definedName>
    <definedName name="_xlnm.Print_Titles" localSheetId="3">Verkehrserfassung!$11:$11</definedName>
  </definedNames>
  <calcPr calcId="179017"/>
  <pivotCaches>
    <pivotCache cacheId="0" r:id="rId6"/>
  </pivotCaches>
  <extLst>
    <ext xmlns:x14="http://schemas.microsoft.com/office/spreadsheetml/2009/9/main" uri="{79F54976-1DA5-4618-B147-4CDE4B953A38}">
      <x14:workbookPr/>
    </ext>
  </extLst>
</workbook>
</file>

<file path=xl/calcChain.xml><?xml version="1.0" encoding="utf-8"?>
<calcChain xmlns="http://purl.oclc.org/ooxml/spreadsheetml/main">
  <c r="S14" i="1" l="1"/>
  <c r="T14" i="1"/>
  <c r="S21" i="1"/>
  <c r="T21" i="1"/>
  <c r="J28" i="7"/>
  <c r="Q84" i="1" l="1"/>
  <c r="Q6" i="1" s="1"/>
  <c r="N25" i="1"/>
  <c r="O14" i="1"/>
  <c r="Q14" i="1"/>
  <c r="R5" i="1"/>
  <c r="Q42" i="1"/>
  <c r="N21" i="1"/>
  <c r="O21" i="1"/>
  <c r="S2" i="1"/>
  <c r="N15" i="1"/>
  <c r="N2" i="1" s="1"/>
  <c r="N41" i="1"/>
  <c r="N3" i="1"/>
  <c r="N4" i="1"/>
  <c r="N5" i="1"/>
  <c r="N6" i="1"/>
  <c r="O3" i="1"/>
  <c r="O4" i="1"/>
  <c r="O6" i="1"/>
  <c r="R3" i="1"/>
  <c r="Q4" i="1"/>
  <c r="Q3" i="1"/>
  <c r="Q5" i="1"/>
  <c r="S6" i="1"/>
  <c r="R6" i="1"/>
  <c r="S4" i="1"/>
  <c r="R4" i="1"/>
  <c r="S3" i="1"/>
  <c r="Q2" i="1"/>
  <c r="J29" i="7"/>
  <c r="R2" i="1" l="1"/>
  <c r="O5" i="1"/>
  <c r="S5" i="1"/>
  <c r="O2" i="1"/>
  <c r="J30" i="7"/>
  <c r="J31" i="7" l="1"/>
  <c r="J32" i="7" l="1"/>
  <c r="J33" i="7"/>
  <c r="J34" i="7" l="1"/>
  <c r="J35" i="7" s="1"/>
  <c r="J36" i="7" s="1"/>
</calcChain>
</file>

<file path=xl/comments1.xml><?xml version="1.0" encoding="utf-8"?>
<comments xmlns="http://purl.oclc.org/ooxml/spreadsheetml/main" xmlns:xdr="http://purl.oclc.org/ooxml/drawingml/spreadsheetDrawing" xmlns:v="urn:schemas-microsoft-com:vml" xmlns:mc="http://schemas.openxmlformats.org/markup-compatibility/2006" xmlns:xr="http://schemas.microsoft.com/office/spreadsheetml/2014/revision" mc:Ignorable="xr">
  <authors>
    <author>Claudia Martin</author>
    <author>Karzewski, Sarah</author>
  </authors>
  <commentList>
    <comment ref="T34" authorId="0" shapeId="2049" xr:uid="{00000000-0006-0000-0300-000001000000}">
      <text>
        <r>
          <rPr>
            <b/>
            <sz val="9"/>
            <color indexed="81"/>
            <rFont val="Tahoma"/>
            <family val="2"/>
          </rPr>
          <t>Claudia Martin:</t>
        </r>
        <r>
          <rPr>
            <sz val="9"/>
            <color indexed="81"/>
            <rFont val="Tahoma"/>
            <family val="2"/>
          </rPr>
          <t xml:space="preserve">
bisher nicht in Verkäuferplanung berücksichtigt</t>
        </r>
      </text>
      <mc:AlternateContent xmlns:mc="http://schemas.openxmlformats.org/markup-compatibility/2006">
        <mc:Choice Requires="v"/>
        <mc:Fallback>
          <commentPr defaultSize="0" autoFill="0" autoLine="0">
            <anchor>
              <from>
                <xdr:col>19</xdr:col>
                <xdr:colOff>38100</xdr:colOff>
                <xdr:row>103</xdr:row>
                <xdr:rowOff>674914</xdr:rowOff>
              </from>
              <to>
                <xdr:col>20</xdr:col>
                <xdr:colOff>800100</xdr:colOff>
                <xdr:row>107</xdr:row>
                <xdr:rowOff>0</xdr:rowOff>
              </to>
            </anchor>
          </commentPr>
        </mc:Fallback>
      </mc:AlternateContent>
    </comment>
    <comment ref="B73" authorId="1" shapeId="2050" xr:uid="{00000000-0006-0000-0300-000002000000}">
      <text>
        <r>
          <rPr>
            <b/>
            <sz val="9"/>
            <color indexed="81"/>
            <rFont val="Tahoma"/>
            <family val="2"/>
          </rPr>
          <t>Karzewski, Sarah:</t>
        </r>
        <r>
          <rPr>
            <sz val="9"/>
            <color indexed="81"/>
            <rFont val="Tahoma"/>
            <family val="2"/>
          </rPr>
          <t xml:space="preserve">
gelöscht da doppelt (siehe K105)</t>
        </r>
      </text>
      <mc:AlternateContent xmlns:mc="http://schemas.openxmlformats.org/markup-compatibility/2006">
        <mc:Choice Requires="v"/>
        <mc:Fallback>
          <commentPr defaultSize="0" autoFill="0" autoLine="0">
            <anchor>
              <from>
                <xdr:col>2</xdr:col>
                <xdr:colOff>217714</xdr:colOff>
                <xdr:row>193</xdr:row>
                <xdr:rowOff>27214</xdr:rowOff>
              </from>
              <to>
                <xdr:col>3</xdr:col>
                <xdr:colOff>925286</xdr:colOff>
                <xdr:row>204</xdr:row>
                <xdr:rowOff>103414</xdr:rowOff>
              </to>
            </anchor>
          </commentPr>
        </mc:Fallback>
      </mc:AlternateContent>
    </comment>
    <comment ref="B128" authorId="1" shapeId="2051" xr:uid="{00000000-0006-0000-0300-000003000000}">
      <text>
        <r>
          <rPr>
            <b/>
            <sz val="9"/>
            <color indexed="81"/>
            <rFont val="Tahoma"/>
            <family val="2"/>
          </rPr>
          <t>Karzewski, Sarah:</t>
        </r>
        <r>
          <rPr>
            <sz val="9"/>
            <color indexed="81"/>
            <rFont val="Tahoma"/>
            <family val="2"/>
          </rPr>
          <t xml:space="preserve">
Gelöscht da doppelt (siehe K111)</t>
        </r>
      </text>
      <mc:AlternateContent xmlns:mc="http://schemas.openxmlformats.org/markup-compatibility/2006">
        <mc:Choice Requires="v"/>
        <mc:Fallback>
          <commentPr defaultSize="0" autoFill="0" autoLine="0">
            <anchor>
              <from>
                <xdr:col>2</xdr:col>
                <xdr:colOff>217714</xdr:colOff>
                <xdr:row>72</xdr:row>
                <xdr:rowOff>419100</xdr:rowOff>
              </from>
              <to>
                <xdr:col>3</xdr:col>
                <xdr:colOff>925286</xdr:colOff>
                <xdr:row>74</xdr:row>
                <xdr:rowOff>446314</xdr:rowOff>
              </to>
            </anchor>
          </commentPr>
        </mc:Fallback>
      </mc:AlternateContent>
    </comment>
    <comment ref="B129" authorId="1" shapeId="2052" xr:uid="{00000000-0006-0000-0300-000004000000}">
      <text>
        <r>
          <rPr>
            <b/>
            <sz val="9"/>
            <color indexed="81"/>
            <rFont val="Tahoma"/>
            <family val="2"/>
          </rPr>
          <t>Karzewski, Sarah:</t>
        </r>
        <r>
          <rPr>
            <sz val="9"/>
            <color indexed="81"/>
            <rFont val="Tahoma"/>
            <family val="2"/>
          </rPr>
          <t xml:space="preserve">
gelöscht da doppelt (siehe K85)</t>
        </r>
      </text>
      <mc:AlternateContent xmlns:mc="http://schemas.openxmlformats.org/markup-compatibility/2006">
        <mc:Choice Requires="v"/>
        <mc:Fallback>
          <commentPr defaultSize="0" autoFill="0" autoLine="0">
            <anchor>
              <from>
                <xdr:col>2</xdr:col>
                <xdr:colOff>217714</xdr:colOff>
                <xdr:row>339</xdr:row>
                <xdr:rowOff>125186</xdr:rowOff>
              </from>
              <to>
                <xdr:col>3</xdr:col>
                <xdr:colOff>925286</xdr:colOff>
                <xdr:row>356</xdr:row>
                <xdr:rowOff>190500</xdr:rowOff>
              </to>
            </anchor>
          </commentPr>
        </mc:Fallback>
      </mc:AlternateContent>
    </comment>
  </commentList>
</comments>
</file>

<file path=xl/sharedStrings.xml><?xml version="1.0" encoding="utf-8"?>
<sst xmlns="http://purl.oclc.org/ooxml/spreadsheetml/main" count="4271" uniqueCount="486">
  <si>
    <t>Summe</t>
  </si>
  <si>
    <t>davon</t>
  </si>
  <si>
    <t>sicher 100%</t>
  </si>
  <si>
    <t>sehr wahrscheinlich &gt;70%</t>
  </si>
  <si>
    <t>möglich 40-69%</t>
  </si>
  <si>
    <t>unwahrscheinlich &lt;40%</t>
  </si>
  <si>
    <t>Pflichtfeld</t>
  </si>
  <si>
    <t>ID</t>
  </si>
  <si>
    <t>Vertriebsbereich</t>
  </si>
  <si>
    <t>Branchenteam</t>
  </si>
  <si>
    <t>Verkäufer</t>
  </si>
  <si>
    <t>Kunde / Operateur</t>
  </si>
  <si>
    <t>Aktueller Wettbewerber
[Auswahlfeld]
[Mehrfachauswahl möglich]</t>
  </si>
  <si>
    <t>Name des EVU-Wettbewerbers</t>
  </si>
  <si>
    <t>Versand-Land</t>
  </si>
  <si>
    <t>Versand-Bahnhof</t>
  </si>
  <si>
    <t>Empfangs-Land</t>
  </si>
  <si>
    <t>Empfangs-Bahnhof</t>
  </si>
  <si>
    <t>Mengen-Einheit
[Auswahlfeld]</t>
  </si>
  <si>
    <t>Möglicher Verkehrsstart DB Cargo
[Monat/Jahr]</t>
  </si>
  <si>
    <t>Neu / Ausbau Bestand
[Auswahlfeld]</t>
  </si>
  <si>
    <t>Angebotsstatus
[Auswahlfeld]</t>
  </si>
  <si>
    <t>Erfolgswahrscheinlichkeit
[Auswahlfeld]</t>
  </si>
  <si>
    <t>Produktionelle Machbarkeit 
[Auswahlfeld]</t>
  </si>
  <si>
    <t>Kritische Erfolgsfaktoren
[Auswahlfeld]
[Mehrfachauswahl möglich]</t>
  </si>
  <si>
    <t>Beschreibung der kritischen Erfolgsfaktoren
[Freitextfeld]</t>
  </si>
  <si>
    <t>Gutart</t>
  </si>
  <si>
    <t>Güterwagen</t>
  </si>
  <si>
    <t>EV/GAG</t>
  </si>
  <si>
    <t>Einschätzung Produktion zur Realisierbarkeit
[Freitextfeld]</t>
  </si>
  <si>
    <t>Bemerkungen Produktion
[Freitextfeld]</t>
  </si>
  <si>
    <t>Intermodal</t>
  </si>
  <si>
    <t>Carrier Sales</t>
  </si>
  <si>
    <t>Lars Herrig</t>
  </si>
  <si>
    <t>KVG</t>
  </si>
  <si>
    <t>EVU, LKW</t>
  </si>
  <si>
    <t>Deutschland</t>
  </si>
  <si>
    <t>Wörth</t>
  </si>
  <si>
    <t>Italien</t>
  </si>
  <si>
    <t>Fernetti</t>
  </si>
  <si>
    <t>Rundläufe pro Jahr</t>
  </si>
  <si>
    <t>Neu</t>
  </si>
  <si>
    <t>Entscheidung ausstehend</t>
  </si>
  <si>
    <t>Realisierbar</t>
  </si>
  <si>
    <t>mit Produktion abgestimmt; Neukonzept Direktzug Wörth-Fernetti ab April</t>
  </si>
  <si>
    <t>KV gemischt</t>
  </si>
  <si>
    <t>GAG</t>
  </si>
  <si>
    <t>Rostock</t>
  </si>
  <si>
    <t>Cervignano</t>
  </si>
  <si>
    <t>Abgeschlossen/Gewonnen</t>
  </si>
  <si>
    <t>mit Produktion abgestimmt; Neuverkehr, Kundenseitige Bestellung per 24.03.2018 eingegangen für Verkehrsstart 09/2018</t>
  </si>
  <si>
    <t xml:space="preserve">Ludwigshafen                                </t>
  </si>
  <si>
    <t xml:space="preserve">Verona                                                                 </t>
  </si>
  <si>
    <t>Ausbau Bestand</t>
  </si>
  <si>
    <t>mit Produktion abgestimmt; 9. RL ab 09.04.2018</t>
  </si>
  <si>
    <t>München</t>
  </si>
  <si>
    <t xml:space="preserve">Verona                                  </t>
  </si>
  <si>
    <t>mit Produktion abgestimmt; Lokomotion; Erhöhung um 1 RL ab April</t>
  </si>
  <si>
    <t>INT Sales</t>
  </si>
  <si>
    <t>Pieralberto Vecchi</t>
  </si>
  <si>
    <t>Remind Logistics</t>
  </si>
  <si>
    <t>LKW</t>
  </si>
  <si>
    <t>Neuss</t>
  </si>
  <si>
    <t>Bologna/Pescara</t>
  </si>
  <si>
    <t>Ralf Frey</t>
  </si>
  <si>
    <t>Hupac</t>
  </si>
  <si>
    <t>Köln</t>
  </si>
  <si>
    <t xml:space="preserve">Gallarate                                                                    </t>
  </si>
  <si>
    <t>mit Produktion abgestimmt; Erweiterung Köln Nord +3 RL, ab 09.04.2018</t>
  </si>
  <si>
    <t>Schweden</t>
  </si>
  <si>
    <t xml:space="preserve">Malmö                                            </t>
  </si>
  <si>
    <t>mit Produktion abgestimmt; RBH; Verkehrserweiterung 60 Züge ab Mai</t>
  </si>
  <si>
    <t>Andrea Clasen-de Cunto</t>
  </si>
  <si>
    <t>Samskip van Dieren</t>
  </si>
  <si>
    <t>Krefeld</t>
  </si>
  <si>
    <t>Trieste</t>
  </si>
  <si>
    <t>Sonstiges</t>
  </si>
  <si>
    <t>Ausweitung aufgrund Baustelle Tauern verzögert; Lokomotion kann erst im Apil was sagen, durchgehende Traktion Lokomotion; ab Okt</t>
  </si>
  <si>
    <t xml:space="preserve">Köln                                                                    </t>
  </si>
  <si>
    <t>(München)-Verona</t>
  </si>
  <si>
    <t>mögliche Erhöhung 3 RL ab September (12 auf 15 RL)</t>
  </si>
  <si>
    <t>Einschätzung Realisierung &gt; 70%
- Modifikation Verkehrskonzept 12 RL/W ist erfolgt 
- Umsetzung zum 09.04. teilweise operativ / zum 10.06. als Regelzug
- Basis für die VT-Erweitung ggf. im September und Bestellung 2019</t>
  </si>
  <si>
    <t>- KVG hat Anfrage zur VT-Erhöhung auf 15 RL/W kurzfristig zurückgezogen
- Kritisch: Mengenentwicklung Köln-Verona</t>
  </si>
  <si>
    <t>SNCF</t>
  </si>
  <si>
    <t>LKW, EVU</t>
  </si>
  <si>
    <t>Duisburg</t>
  </si>
  <si>
    <t>Apach</t>
  </si>
  <si>
    <t>Lösungsvorschlag/Angebot</t>
  </si>
  <si>
    <t>Konzeptphase</t>
  </si>
  <si>
    <t>Keine Einschätzung Realisierung. Konzeptionelle Bearbeitung noch offen</t>
  </si>
  <si>
    <t xml:space="preserve">Lübeck                                                    </t>
  </si>
  <si>
    <t>Helsingborg Rosersberg</t>
  </si>
  <si>
    <t>Trailer</t>
  </si>
  <si>
    <t>Einschätzung Realisierung &lt; 70%
- Ressourcenprüfung noch offen
- Trassenbestellung ist erfolgt
- Leister Schweden: 2018 Green Cargo / 2019 DBCSC</t>
  </si>
  <si>
    <t>TX Logistics</t>
  </si>
  <si>
    <t>nicht bekannt</t>
  </si>
  <si>
    <t>- Tino Jüstel wird in KW 15 über die Bestellung informiert
- Angebot ist von KVG angenommen</t>
  </si>
  <si>
    <t>Hannover</t>
  </si>
  <si>
    <t>Verona</t>
  </si>
  <si>
    <t xml:space="preserve">ab September; heutiges Konzept; Produkt wird für ein halbes Jahr um 1 Rdl. reduziert, Produktion bekannt
</t>
  </si>
  <si>
    <t>Einschätzung Realisierung &lt; 70%
- Ressourcenprüfung noch offen
- Trassenbestellung noch nicht erfolgt
- Ist Fahrplan komplett ausgelegt??</t>
  </si>
  <si>
    <t>- Reduzierung um 1 RL/W im Zeitraum 19.03.-09.06. 
- RBH+Lomo 
- Ggf. wieder 5 RL/W ab September</t>
  </si>
  <si>
    <t xml:space="preserve">ab Juli, Direktzug durch Lokomotion, Produktion bekannt
</t>
  </si>
  <si>
    <t>Einschätzung Realisierung 100%
- Direktzug Lokomotion mit 5 RL/W ab 09.04.  
- Ressourcenprüfung erfolgreich
- Trassenbestellung erfolgreich
- Zuvor 2 RL/W Trieste + 3 RL/W Ljubljana Y-Zug</t>
  </si>
  <si>
    <t xml:space="preserve">SNCF Mobilites      </t>
  </si>
  <si>
    <t>Ludwigshafen</t>
  </si>
  <si>
    <t>Spanien</t>
  </si>
  <si>
    <t>Barcelona</t>
  </si>
  <si>
    <t xml:space="preserve">- Anfrage Erhöhung 5 RL/W 
- Kein offizielles Go von SNCF </t>
  </si>
  <si>
    <t>Martin Ritterhaus</t>
  </si>
  <si>
    <t>RCA</t>
  </si>
  <si>
    <t>Österreichc</t>
  </si>
  <si>
    <t>Salzburg</t>
  </si>
  <si>
    <t>Ulm</t>
  </si>
  <si>
    <t>DHL Freight</t>
  </si>
  <si>
    <t>Hamburg</t>
  </si>
  <si>
    <t xml:space="preserve">Hannover/Nürnberg/München              </t>
  </si>
  <si>
    <t>Potential</t>
  </si>
  <si>
    <t>Infrastruktur Terminals/Nahbereich, Qualität, Ressourcenverfügbarkeit, Konzept: Pakete im Wochenendsprung; ab September</t>
  </si>
  <si>
    <t>Dauerhaft am Wochenende
Relationen noch offen
Noch keine Prüfung erfolgt
Terminal noch prüfen</t>
  </si>
  <si>
    <t>Mercitalia</t>
  </si>
  <si>
    <t>Sonderzüge Zuckerzüge; nach Zeits, Worms, Plattling; SD informiert, Fpl vorhanden; Ressourcenprüfung in Arbeit; ab Juli</t>
  </si>
  <si>
    <t>- Einzelner Rundlauf in Wochenmitte ist aus Produktionssicht nicht erwünscht
- Bestellung für 2019 ausgelöst</t>
  </si>
  <si>
    <t xml:space="preserve">Maersk Line A/S     </t>
  </si>
  <si>
    <t>Bremerhaven</t>
  </si>
  <si>
    <t>Leipzig Mockau</t>
  </si>
  <si>
    <t>Nicht realisierbar wegen Ressourcen DB Cargo</t>
  </si>
  <si>
    <t>Wagenverfügbarkeit</t>
  </si>
  <si>
    <t>Container</t>
  </si>
  <si>
    <t xml:space="preserve">EGP / ggf. 4-6 RL zukünftig
Keine weitere Prüfung DBC
</t>
  </si>
  <si>
    <t>Belgien</t>
  </si>
  <si>
    <t xml:space="preserve">Zeebrugge                                                      </t>
  </si>
  <si>
    <t>Novara</t>
  </si>
  <si>
    <t>Qualität, vorhandene Menge, Trassenverfügbarkeit, Ressourcen DB C; Bestellung letzten Freitag ausgelöst, SD ist informiert; DB C Italia Test; ab 09.04.2018</t>
  </si>
  <si>
    <t>Einschätzung Realisierung 100%
- Ressourcenprüfung erfolgreich
- Trassenbestellung erfolgreich
- Start 6. Rundlauf 09.04.2018</t>
  </si>
  <si>
    <t>- Besonderheit 6. RL mit DBC IT statt MIR auf dem Abschnitt Domo-Novara vv.</t>
  </si>
  <si>
    <t>EVU</t>
  </si>
  <si>
    <t>Lineas</t>
  </si>
  <si>
    <t>Antwerpen</t>
  </si>
  <si>
    <t>Ruhland</t>
  </si>
  <si>
    <t>Einschätzung Realisierung 100%
- Ressourcenprüfung erfolgreich
- Trassenbestellung erfolgreich
- Start 3. Rundlauf zum 10.06.2018</t>
  </si>
  <si>
    <t>BLS</t>
  </si>
  <si>
    <t>Qualität, vorhandene Menge, Trassenverfügbarkeit, Ressourcen DB C? Tonnageerhöhung ab Sep; produktionell in Klärung; SD Informiert, ab Sep</t>
  </si>
  <si>
    <t>Einschätzung Realisierung  &lt; 70%
- Ressourcenprüfung noch offen
- Möglichkeit Absetzhalt Domo in Fahrplan berücksichtigt
- SN: Schiebelok Domo-Brig &gt; 1.400t erforderlich</t>
  </si>
  <si>
    <t>- Aufnahmekapazität Terminal Domodossola kritisch (nur 2 Gleise)</t>
  </si>
  <si>
    <t>Hector Rail</t>
  </si>
  <si>
    <t>Katrineholm</t>
  </si>
  <si>
    <t>Preis</t>
  </si>
  <si>
    <t>Zielpreis bisher nicht erreicht; Produktion kann ad hoc starten; Kunde will nicht wgn Preis kritisch; ab Okt</t>
  </si>
  <si>
    <t>Nicht produktionell umsetzbar Rest</t>
  </si>
  <si>
    <t>Konzept mehrmalig angeboten, bisher noch nicht umsetzbar bei Samskip
alt Venedig, Traktionär mit akz. Preis wird momentan gesucht; ab Okt</t>
  </si>
  <si>
    <t>Wird mit Lokomotion gefahren</t>
  </si>
  <si>
    <t>Niederlande</t>
  </si>
  <si>
    <t xml:space="preserve">Rotterdam                                                      </t>
  </si>
  <si>
    <t>Polen</t>
  </si>
  <si>
    <t>Poznan</t>
  </si>
  <si>
    <t xml:space="preserve">Ludwigshafen/Irun/Bayonne                                                      </t>
  </si>
  <si>
    <t>Ressourcenverfügbarkeit und Qualtät ECR; Ressouce ECR fehlt; Mengen noch vorhanden?
Ab Sept</t>
  </si>
  <si>
    <t>- Für 2019 ein zusätzlicher RL/W geplant (neu 9 RL/W)
- In Abhängigkeit von Ressourcenverfügbarkeit ECR</t>
  </si>
  <si>
    <t>Nürnberg</t>
  </si>
  <si>
    <t>Trento</t>
  </si>
  <si>
    <t>Angebot erstellt - finale Bestellung fehlt noch; ab Apr</t>
  </si>
  <si>
    <t xml:space="preserve">Einschätzung Realisierung &lt; 70%
- Ressourcenprüfung noch offen
- Trassenbestellung noch nicht erfolgt
- Einsatz BR 193 </t>
  </si>
  <si>
    <t>- Für 2019 bestellt</t>
  </si>
  <si>
    <t xml:space="preserve">CD Cargo a.s.       </t>
  </si>
  <si>
    <t xml:space="preserve">Rostock                                                                   </t>
  </si>
  <si>
    <t>Tschechien</t>
  </si>
  <si>
    <t xml:space="preserve">Brno  </t>
  </si>
  <si>
    <t>Erweiterung auf 7. Rdl.; Qualität, Menge, aktuell auf der Strasse; Verkehr ist CMR bekannt, Personale nicht vorhanden; ab Juli</t>
  </si>
  <si>
    <t>- Bestellung noch offen
- Voraussetzung Ausbildung Personale</t>
  </si>
  <si>
    <t>- Bestehende 6 RL stabil</t>
  </si>
  <si>
    <t>Leipzig</t>
  </si>
  <si>
    <t>Ostrava</t>
  </si>
  <si>
    <t>kein Angebot für Ausland von Lokomotion; Alternativsuche läuft; ab Juni</t>
  </si>
  <si>
    <t>Brenner</t>
  </si>
  <si>
    <t>Qualität, Terminal, Marktmenge; Produktion informiert, Nahbereich noch in Klärung (Ausweitung Köln-Verona) ; ab Juni</t>
  </si>
  <si>
    <t>Siehe Köln-(München)-Verona (Zeile 23)</t>
  </si>
  <si>
    <t>Coevorden</t>
  </si>
  <si>
    <t xml:space="preserve">Helsingborg </t>
  </si>
  <si>
    <t>Wuppertal</t>
  </si>
  <si>
    <t>Chiasso</t>
  </si>
  <si>
    <t>TEL</t>
  </si>
  <si>
    <t>Rheinhausen</t>
  </si>
  <si>
    <t>Iran</t>
  </si>
  <si>
    <t>Constanta</t>
  </si>
  <si>
    <t>Preis, Qualität, Volumenentwicklung am Markt, da Neuverkehr; ab Juni</t>
  </si>
  <si>
    <t>Rail Cargo Austria AG</t>
  </si>
  <si>
    <t>Augsburg</t>
  </si>
  <si>
    <t>Österreich</t>
  </si>
  <si>
    <t>Preis, Terminal Augsburg, Marktvolumen; ab Juni</t>
  </si>
  <si>
    <t>- Transfracht im Lead</t>
  </si>
  <si>
    <t>Weets</t>
  </si>
  <si>
    <t>Maschen</t>
  </si>
  <si>
    <t>Göttingen</t>
  </si>
  <si>
    <t>Nicht realisiert</t>
  </si>
  <si>
    <t>Angebot erstellt, Preis-Entfernungsverhältnis kritisch; ab Juni</t>
  </si>
  <si>
    <t>Mannheim/Ludwigshafen</t>
  </si>
  <si>
    <t>Milano</t>
  </si>
  <si>
    <t xml:space="preserve">Einschätzung Realisierung &lt; 40%
- Konzeptionelle Bearbeitung angestoßen
- Trassenprüfung CH ist erfolgt
- Prüfung Entzerrung Kreuzlagen
</t>
  </si>
  <si>
    <t xml:space="preserve">- Fahrlagen-Optimierung erforderlich: Kreuzlage  auf dem Abschnitt Basel-Domo / Domo-Basel erfordert den Einsatz von vier zusätzlichen Loks BR 185 CH (= 1.040.000 Euro/Jahr) 
-Entzerrung der Kreuzlage aufgrund Trassenverfügbarkeit nur bedingt möglich
- Fahrlagen in der Nacht
- Hoher Anteil Gastfahrten Depot Muttenz
</t>
  </si>
  <si>
    <t xml:space="preserve">Gallarate             </t>
  </si>
  <si>
    <t>Preis, Vertrauen in Qualität und Konzept (hier auf Kundenebene Spediteur); ab Juli</t>
  </si>
  <si>
    <t>Keine Einschätzung Realisierung. Konzeptionelle Bearbeitung noch offen
- Trassenkapazität CH zum September prüfen
- Baustellen Luino ab 30.06. beendet / Cucciago ab 02.09. beendet</t>
  </si>
  <si>
    <t>- Für 2019 zwei zusätzliche RL/W eingeplant (neu 23 RL/W)</t>
  </si>
  <si>
    <t xml:space="preserve">Brescia                                                                    </t>
  </si>
  <si>
    <t>Einschätzung Realisierung &lt; 40%
- Konzeptionelle Bearbeitung / - Trassenprüfung CH ist erfolgt.
- Mit Wechsel in das Terminal Rotterdam Cobelfret stehen zusätzliche Terminalslots für weitere Rundläufe zur Verfügung</t>
  </si>
  <si>
    <t>- Derzeit keine produktionelle Anfrage von MIR. 
- In Brescia muss ein MIR-Zug verlegt werden. Überlastung Knoten Chiasso SN-Richtung am Donnerstag erschwert Planung Fahrlage</t>
  </si>
  <si>
    <t>Frankfurt (M)</t>
  </si>
  <si>
    <t>Katy</t>
  </si>
  <si>
    <t>Angebotsstatus, produk. Prüfung noch nicht erforderlich; ab Juli</t>
  </si>
  <si>
    <t>- Ladung vorhanden, heute auf der Straße</t>
  </si>
  <si>
    <t>SD informiert, keine Prüfung und kein Fpl vorhanden; ab Juni</t>
  </si>
  <si>
    <t>keine produktionelle Prüfung; ab Sep; 3 Rdl.</t>
  </si>
  <si>
    <t>Heilbronn</t>
  </si>
  <si>
    <t>Waltershof</t>
  </si>
  <si>
    <t>Padova</t>
  </si>
  <si>
    <t>ab Juli</t>
  </si>
  <si>
    <t>Mantova</t>
  </si>
  <si>
    <t>Worms</t>
  </si>
  <si>
    <t>Buna</t>
  </si>
  <si>
    <t>Hamm</t>
  </si>
  <si>
    <t>Kiel</t>
  </si>
  <si>
    <t>Geleen</t>
  </si>
  <si>
    <t>AZS</t>
  </si>
  <si>
    <t>Rotterdam</t>
  </si>
  <si>
    <t>Trier</t>
  </si>
  <si>
    <t>Frankenbach</t>
  </si>
  <si>
    <t>Mainz</t>
  </si>
  <si>
    <t>BLS Cargo/Captrain</t>
  </si>
  <si>
    <t>Melzo</t>
  </si>
  <si>
    <t>Qualität</t>
  </si>
  <si>
    <t>Goeteborg</t>
  </si>
  <si>
    <t>ShuttleWise</t>
  </si>
  <si>
    <t>Crossrail/RRF</t>
  </si>
  <si>
    <t>Mortara</t>
  </si>
  <si>
    <t>Helsinborg</t>
  </si>
  <si>
    <t>Nassjö</t>
  </si>
  <si>
    <t>Ruhrtalbahn Cargo</t>
  </si>
  <si>
    <t>Genk</t>
  </si>
  <si>
    <t>Rumänien</t>
  </si>
  <si>
    <t>Curtici</t>
  </si>
  <si>
    <t>Contargo</t>
  </si>
  <si>
    <t>LTE</t>
  </si>
  <si>
    <t>Frankfurt/Koblenz</t>
  </si>
  <si>
    <t>Lovosice</t>
  </si>
  <si>
    <t>ShuttleWise/Swiss Terminal</t>
  </si>
  <si>
    <t>Schweiz</t>
  </si>
  <si>
    <t>Basel</t>
  </si>
  <si>
    <t>Nosta</t>
  </si>
  <si>
    <t>Niederlande / Belgien</t>
  </si>
  <si>
    <t>Rotterdam / Antwerpen</t>
  </si>
  <si>
    <t>Osnabrück / Trier</t>
  </si>
  <si>
    <t>KTL</t>
  </si>
  <si>
    <t>Wanne</t>
  </si>
  <si>
    <t>Malmö</t>
  </si>
  <si>
    <t>LKW Walter</t>
  </si>
  <si>
    <t>Clip</t>
  </si>
  <si>
    <t>Nürnberg-München</t>
  </si>
  <si>
    <t>Bad Bentheim</t>
  </si>
  <si>
    <t>Helsingborg</t>
  </si>
  <si>
    <t>Rail Cargo Operator</t>
  </si>
  <si>
    <t>Regensburg</t>
  </si>
  <si>
    <t>RailLogiX</t>
  </si>
  <si>
    <t>Dt. Seehäfen</t>
  </si>
  <si>
    <t>Hof, Glauchau, Mannheim, Kornwestheim</t>
  </si>
  <si>
    <t>Roland/Kühne &amp; Nagel</t>
  </si>
  <si>
    <t>Wiener Lokalbahn</t>
  </si>
  <si>
    <t>Salzburg/Enns/Linz/Graz</t>
  </si>
  <si>
    <t>Linz, Wolfurt</t>
  </si>
  <si>
    <t>Zippel Speditionsgesellschaft mbH</t>
  </si>
  <si>
    <t>IGS</t>
  </si>
  <si>
    <t>Contargo/Swiss Terminal</t>
  </si>
  <si>
    <t>Frenkendorf</t>
  </si>
  <si>
    <t>Berlin</t>
  </si>
  <si>
    <t>BLS Cargo</t>
  </si>
  <si>
    <t>Charleroi</t>
  </si>
  <si>
    <t>Zeebrugge</t>
  </si>
  <si>
    <t>SBB Int.</t>
  </si>
  <si>
    <t xml:space="preserve">SBB </t>
  </si>
  <si>
    <t>Captrain</t>
  </si>
  <si>
    <t>Lauritzen</t>
  </si>
  <si>
    <t>Dänemark</t>
  </si>
  <si>
    <t>Padborg</t>
  </si>
  <si>
    <t>Transfracht</t>
  </si>
  <si>
    <t>Bernd Pahnke</t>
  </si>
  <si>
    <t>Bamberg</t>
  </si>
  <si>
    <t>zusätzl. RL ab Juni im Regelverkehr / in 2019 bereits in der Planung verarbeitet</t>
  </si>
  <si>
    <t>bereits in Umsetzung</t>
  </si>
  <si>
    <t>1 RL / Wo</t>
  </si>
  <si>
    <t>Verkehr startet ab 10.06. -&gt; ist der 4. RL /Wo und in Planung 2019 bereits verarbeitet</t>
  </si>
  <si>
    <t>wäre ein potenzieller 5. RL ab Sept. 2018</t>
  </si>
  <si>
    <t>6. RL bisher für 2018 ausgelegt, früh. Start Fpl. 2019</t>
  </si>
  <si>
    <t>Großbeeren</t>
  </si>
  <si>
    <t>extrem unwahrscheinlich / früh. ab Fpl. 2019</t>
  </si>
  <si>
    <t>2 RL/ Wo</t>
  </si>
  <si>
    <t>noch im Projekt-Status / Start früh. Fpl. 2019</t>
  </si>
  <si>
    <t>3 RL / Wo</t>
  </si>
  <si>
    <t>Wiesau</t>
  </si>
  <si>
    <t>Ausschreibung noch nicht final vergeben / TFG in der nächsten Runde / Start früh. Fpl. 2019</t>
  </si>
  <si>
    <t>6 RL / Wo</t>
  </si>
  <si>
    <t>Glauchau/Hof</t>
  </si>
  <si>
    <t>Hannibal</t>
  </si>
  <si>
    <t>Frankreich</t>
  </si>
  <si>
    <t>Lyon</t>
  </si>
  <si>
    <t>Flexibilität</t>
  </si>
  <si>
    <t>Roland Umschlag</t>
  </si>
  <si>
    <t>Bremen</t>
  </si>
  <si>
    <t>Bönen/Duisburg</t>
  </si>
  <si>
    <t>Start des Verkehrs erfolgt ab 10.06. auf Sonderzugbasis; Regeltrassierung ab September 2018</t>
  </si>
  <si>
    <t>Gadki</t>
  </si>
  <si>
    <t>K 103</t>
  </si>
  <si>
    <t>Produktion bekannt; ab 10.06.2018
Aufschaltung 3 RL + Zuschlag Buna/ Doch jetzt erst ab September</t>
  </si>
  <si>
    <t xml:space="preserve">erst ab September; Produktion bekannt; ab Jun-Sep; Baustelle Tauern
</t>
  </si>
  <si>
    <t xml:space="preserve">Einschätzung Realisierung &lt; 70%
- Ressourcenprüfung noch offen
- Trassenbestellung erfolgt
- Alternativvorschläge </t>
  </si>
  <si>
    <t>Erhöhung um 1 Rdl.; Wagentyp aktuell nicht vorhanden; ab Apr; Volumen fehlt</t>
  </si>
  <si>
    <t>- Ressourcenprüfung erfolgreich
- Trassenbestellung April erfolgt
- Start noch wahrscheinlich Juni</t>
  </si>
  <si>
    <t>Qualität, vorhandene Menge, Trassenverfügbarkeit
zusätz. Rdl. SD informiert, Kundenbestellung steht aus; ab Juni</t>
  </si>
  <si>
    <t>wird nicht umgesetzt</t>
  </si>
  <si>
    <t>verschoben auf September; noch keine Entscheidung Kunde</t>
  </si>
  <si>
    <t>Projekt wird evtl auf 10/2018 vorgezogen; Kundentscheidung noch offen</t>
  </si>
  <si>
    <t>Preis und Trasse; Fpl von DB Netz realisierbar; Kunde will, Produktion eskaliert bei DB Netz; ab Mai; frühestens ab September da KVG nun Mengen Neuss-Dresden bei Dui-Lovo mitgeben möchte; dadurch Verlust Basismenge auf Neuss-Leipzig</t>
  </si>
  <si>
    <t>Angebotsanfrage zur Erweiterung des bestehenden Konzepts Coevorden Bad Bentheim - Malmö; wegen Bauarbeiten Infra Bad Bentheimer Eisenbahn frühestens im September umsetzbar</t>
  </si>
  <si>
    <t>Business Development</t>
  </si>
  <si>
    <t>Malte Rudat</t>
  </si>
  <si>
    <t>Mars</t>
  </si>
  <si>
    <t>RCA, Gysev</t>
  </si>
  <si>
    <t>Türkei</t>
  </si>
  <si>
    <t>Kapikule</t>
  </si>
  <si>
    <t>Duisburg, Bettembourg</t>
  </si>
  <si>
    <t>VTG</t>
  </si>
  <si>
    <t>Triest</t>
  </si>
  <si>
    <t>Giengen</t>
  </si>
  <si>
    <t>Bulgarien</t>
  </si>
  <si>
    <t>Rückmeldung durch Kunde Lauritzen: Zu teuer, intensives Nachhaken durch DB C Scandinavia notwendig</t>
  </si>
  <si>
    <t>Mars hat selbst mit den Transporten gestartet mit diversen Partnern (u.a. RCA). Bei Schlecht-Qualität können wir mit nachgebessertem Angebot Verkehr gewinnen</t>
  </si>
  <si>
    <t>Noch im Angebotserstellprozess. Chance aber vorhanden.</t>
  </si>
  <si>
    <t>4 RL/ Wo</t>
  </si>
  <si>
    <t>K 105</t>
  </si>
  <si>
    <t>K 106</t>
  </si>
  <si>
    <t>K 107</t>
  </si>
  <si>
    <t>K 108</t>
  </si>
  <si>
    <t>K 109</t>
  </si>
  <si>
    <t xml:space="preserve">Transfracht </t>
  </si>
  <si>
    <t>Mannheim</t>
  </si>
  <si>
    <t>Preis / betriebliche Machbarkeit</t>
  </si>
  <si>
    <t>mit Produktion abgestimmt; Neuverkehr KW 26</t>
  </si>
  <si>
    <t xml:space="preserve">Menge ist da, Ressourcenprüfung notwendig; Kundeninteresse abgeflaut </t>
  </si>
  <si>
    <t>Fpl bekannt; Ressourcenprüfung muß erfolgen; Terminalslots in Deutschland offen/ Wechselwirkung mit Neuverkehr Remind</t>
  </si>
  <si>
    <t>Fpl bekannt; Ressourcenprüfung muß erfolgen, Verkehrststart ab 10.06.2018; Übernahme der Verkehr von TX Logsitics</t>
  </si>
  <si>
    <t>Jahr</t>
  </si>
  <si>
    <t>Menge (Rdl. Pro Jahr)</t>
  </si>
  <si>
    <t>CTA</t>
  </si>
  <si>
    <t>Athus</t>
  </si>
  <si>
    <t>Frachtführer SNCF; Fplnntwurf liegt vor, Produktkonzept SD in Arbeit; Terminalkonzept noch offen
ab Sep</t>
  </si>
  <si>
    <t xml:space="preserve">betriebl. durchgeh. Traktion in konzeptioneller Phase, Kunde will ab Mai, DB SC prüft; ab Sep
</t>
  </si>
  <si>
    <t>Beiseförth</t>
  </si>
  <si>
    <t>Kreuzthal</t>
  </si>
  <si>
    <t xml:space="preserve">Umsatz Jahreswert
EUR </t>
  </si>
  <si>
    <t>Lineas / SBB</t>
  </si>
  <si>
    <t>China</t>
  </si>
  <si>
    <t>Ruse</t>
  </si>
  <si>
    <t>Zeitz</t>
  </si>
  <si>
    <t>Worms/Plattling</t>
  </si>
  <si>
    <t>Verzögerung durch Streik</t>
  </si>
  <si>
    <t>Menge (Rdl. 2018)</t>
  </si>
  <si>
    <t>K 110</t>
  </si>
  <si>
    <t>K 111</t>
  </si>
  <si>
    <t>K 112</t>
  </si>
  <si>
    <t>K 113</t>
  </si>
  <si>
    <t>K 115</t>
  </si>
  <si>
    <t>K 116</t>
  </si>
  <si>
    <t>K 117</t>
  </si>
  <si>
    <t>K 118</t>
  </si>
  <si>
    <t>K 119</t>
  </si>
  <si>
    <t>ja</t>
  </si>
  <si>
    <t>nein</t>
  </si>
  <si>
    <t>anteilig</t>
  </si>
  <si>
    <t>Verkehr nicht realisierbar, verloren, weggefallen usw.</t>
  </si>
  <si>
    <t xml:space="preserve">Umsatz Auswirkung ggü. Plan  in 2018
EUR </t>
  </si>
  <si>
    <t xml:space="preserve">Umsatz Auswirkung ggü. Plan  in 2019
EUR </t>
  </si>
  <si>
    <t>Verkehr neu in 2018, geplant 2019</t>
  </si>
  <si>
    <t>Verkehr neu in 2018, nicht geplant 2019</t>
  </si>
  <si>
    <t>Malaszewice</t>
  </si>
  <si>
    <t xml:space="preserve">Aktuell bei TEL </t>
  </si>
  <si>
    <t>Offen</t>
  </si>
  <si>
    <t>RF :  sollte in den aktuellen Trassen&amp;Ressoucen machbar sein</t>
  </si>
  <si>
    <t>Alternativvorschlag wird T.Vestergaard am 12.06. in Termin vorgestellt</t>
  </si>
  <si>
    <t>2 RL/ Woche</t>
  </si>
  <si>
    <t>Wörth (Rhein) Ubf</t>
  </si>
  <si>
    <t>Salzburg Grenze</t>
  </si>
  <si>
    <t xml:space="preserve">Wagengruppe </t>
  </si>
  <si>
    <t>Ergänzung Gruppe Kornwestheim</t>
  </si>
  <si>
    <t>vorerst befristet bis Dezember 18</t>
  </si>
  <si>
    <t>davon grün</t>
  </si>
  <si>
    <t>HINWEISE ZUR BEFÜLLUNG</t>
  </si>
  <si>
    <t xml:space="preserve">Die MPS werden monatlich in der Sales Conference vorgestellt. Eine Woche vor der jeweiligen SC findet die </t>
  </si>
  <si>
    <t>Konsolidierung der Erbenisse durch das Marketing statt.</t>
  </si>
  <si>
    <t>Bitte befüllen Sie alle als Pflichtfelder definierten Spalten.</t>
  </si>
  <si>
    <r>
      <rPr>
        <b/>
        <sz val="12"/>
        <color rgb="FFFF0000"/>
        <rFont val="Calibri"/>
        <family val="2"/>
        <scheme val="minor"/>
      </rPr>
      <t>NEW!</t>
    </r>
    <r>
      <rPr>
        <b/>
        <sz val="12"/>
        <color theme="1"/>
        <rFont val="Calibri"/>
        <family val="2"/>
        <scheme val="minor"/>
      </rPr>
      <t xml:space="preserve"> Aus Gründen der Handhabung wurde die Mehrfachauswahlmöglichkeit bei der Spalte "Aktueller Wettbewerber"</t>
    </r>
  </si>
  <si>
    <t xml:space="preserve">entfernt. Da es sich nun um ein Freitextfeld handelt, können Sie hier aber gerne weiterhin mehrere aktuelle </t>
  </si>
  <si>
    <t xml:space="preserve">Wettbewerber angeben. </t>
  </si>
  <si>
    <r>
      <rPr>
        <b/>
        <sz val="12"/>
        <color rgb="FFFF0000"/>
        <rFont val="Calibri"/>
        <family val="2"/>
        <scheme val="minor"/>
      </rPr>
      <t>NEW!</t>
    </r>
    <r>
      <rPr>
        <b/>
        <sz val="12"/>
        <color theme="1"/>
        <rFont val="Calibri"/>
        <family val="2"/>
        <scheme val="minor"/>
      </rPr>
      <t xml:space="preserve"> Die Spalten P:Vertragsdauer in Monaten und Q: Umsatz p.a. wurden neu aufgenommen</t>
    </r>
  </si>
  <si>
    <r>
      <rPr>
        <b/>
        <i/>
        <sz val="12"/>
        <color theme="1"/>
        <rFont val="Calibri"/>
        <family val="2"/>
        <scheme val="minor"/>
      </rPr>
      <t xml:space="preserve">Vertragsdauer in Monaten: </t>
    </r>
    <r>
      <rPr>
        <b/>
        <sz val="12"/>
        <color theme="1"/>
        <rFont val="Calibri"/>
        <family val="2"/>
        <scheme val="minor"/>
      </rPr>
      <t>Dauer des Vertrags, aus dem der Verkehr resultiert. Daraus können bspw. anteilige Jahreswerte errechnet werden.</t>
    </r>
  </si>
  <si>
    <r>
      <rPr>
        <b/>
        <i/>
        <sz val="12"/>
        <color theme="1"/>
        <rFont val="Calibri"/>
        <family val="2"/>
        <scheme val="minor"/>
      </rPr>
      <t xml:space="preserve">Umsatz p. a.: </t>
    </r>
    <r>
      <rPr>
        <b/>
        <sz val="12"/>
        <color theme="1"/>
        <rFont val="Calibri"/>
        <family val="2"/>
        <scheme val="minor"/>
      </rPr>
      <t xml:space="preserve">Hier soll der Jahresumsatz, also der Umsatz der durch den Verkehr pro Jahr generiert wird, eingetragen werden. Dieser Wert unterscheidet sich von dem Wert, der anteilig für ein spezifisches Jahr (bspw. 2018) anfällt. </t>
    </r>
  </si>
  <si>
    <t>Zu den Auswahlmöglichkeiten beim Angebotsstatus:</t>
  </si>
  <si>
    <r>
      <rPr>
        <b/>
        <i/>
        <sz val="12"/>
        <color theme="1"/>
        <rFont val="Calibri"/>
        <family val="2"/>
        <scheme val="minor"/>
      </rPr>
      <t>Potential:</t>
    </r>
    <r>
      <rPr>
        <b/>
        <sz val="12"/>
        <color theme="1"/>
        <rFont val="Calibri"/>
        <family val="2"/>
        <scheme val="minor"/>
      </rPr>
      <t xml:space="preserve"> Ein Verkehr ist potentiell interessant und es besteht eine Möglichkeit diesen zu gewinnen. Gegenüber dem Kunden wurde noch nichts kommuniziert, ein entsprechendes Angebot wurde noch nicht
fertig erstellt.</t>
    </r>
  </si>
  <si>
    <r>
      <rPr>
        <b/>
        <i/>
        <sz val="12"/>
        <color theme="1"/>
        <rFont val="Calibri"/>
        <family val="2"/>
        <scheme val="minor"/>
      </rPr>
      <t>Angebot erstellen</t>
    </r>
    <r>
      <rPr>
        <b/>
        <sz val="12"/>
        <color theme="1"/>
        <rFont val="Calibri"/>
        <family val="2"/>
        <scheme val="minor"/>
      </rPr>
      <t>: Ein Verkehr soll gewonnen werden und dazu wird derzeit ein Angebot erstellt. Dem Kunden wurde aber noch nichts kommuniziert.</t>
    </r>
  </si>
  <si>
    <r>
      <rPr>
        <b/>
        <i/>
        <sz val="12"/>
        <color theme="1"/>
        <rFont val="Calibri"/>
        <family val="2"/>
        <scheme val="minor"/>
      </rPr>
      <t>Entscheidung ausstehend</t>
    </r>
    <r>
      <rPr>
        <b/>
        <sz val="12"/>
        <color theme="1"/>
        <rFont val="Calibri"/>
        <family val="2"/>
        <scheme val="minor"/>
      </rPr>
      <t>: Dem Kunden wurde ein Angebot mitgeteilt und er entscheidet derzeit darüber.</t>
    </r>
  </si>
  <si>
    <r>
      <rPr>
        <b/>
        <i/>
        <sz val="12"/>
        <color theme="1"/>
        <rFont val="Calibri"/>
        <family val="2"/>
        <scheme val="minor"/>
      </rPr>
      <t>Abgeschlossen/Gewonnen</t>
    </r>
    <r>
      <rPr>
        <b/>
        <sz val="12"/>
        <color theme="1"/>
        <rFont val="Calibri"/>
        <family val="2"/>
        <scheme val="minor"/>
      </rPr>
      <t>: Der Verkehr wurde gewonnen.</t>
    </r>
  </si>
  <si>
    <r>
      <rPr>
        <b/>
        <i/>
        <sz val="12"/>
        <color theme="1"/>
        <rFont val="Calibri"/>
        <family val="2"/>
        <scheme val="minor"/>
      </rPr>
      <t>Nicht realisiert:</t>
    </r>
    <r>
      <rPr>
        <b/>
        <sz val="12"/>
        <color theme="1"/>
        <rFont val="Calibri"/>
        <family val="2"/>
        <scheme val="minor"/>
      </rPr>
      <t xml:space="preserve"> Der Verkehr wurde nicht gewonnen, bspw. weil der Kunde das Angebot endgültig abgelehnt hat.</t>
    </r>
  </si>
  <si>
    <t>Zu den Auswahlmöglichkeiten bei der produktionellen Machbarkeit:</t>
  </si>
  <si>
    <r>
      <rPr>
        <b/>
        <i/>
        <sz val="12"/>
        <color theme="1"/>
        <rFont val="Calibri"/>
        <family val="2"/>
        <scheme val="minor"/>
      </rPr>
      <t>Konzeptphase</t>
    </r>
    <r>
      <rPr>
        <b/>
        <sz val="12"/>
        <color theme="1"/>
        <rFont val="Calibri"/>
        <family val="2"/>
        <scheme val="minor"/>
      </rPr>
      <t xml:space="preserve">: Auf Seiten der Produktion wird gerade geprüft, ob ein Verkehrt realisierbar ist. </t>
    </r>
  </si>
  <si>
    <r>
      <rPr>
        <b/>
        <i/>
        <sz val="12"/>
        <color theme="1"/>
        <rFont val="Calibri"/>
        <family val="2"/>
        <scheme val="minor"/>
      </rPr>
      <t>Realisierbar</t>
    </r>
    <r>
      <rPr>
        <b/>
        <sz val="12"/>
        <color theme="1"/>
        <rFont val="Calibri"/>
        <family val="2"/>
        <scheme val="minor"/>
      </rPr>
      <t>: Ein Verkehr ist produktionell umsetzbar.</t>
    </r>
  </si>
  <si>
    <r>
      <rPr>
        <b/>
        <i/>
        <sz val="12"/>
        <color theme="1"/>
        <rFont val="Calibri"/>
        <family val="2"/>
        <scheme val="minor"/>
      </rPr>
      <t>Nicht realisierbar wegen Ressourcen DB Cargo</t>
    </r>
    <r>
      <rPr>
        <b/>
        <sz val="12"/>
        <color theme="1"/>
        <rFont val="Calibri"/>
        <family val="2"/>
        <scheme val="minor"/>
      </rPr>
      <t>: Ein Verkehr ist aus internen produktionellen Gründen nicht umsetzbar (bspw. Triebfahrzeugverfügbarkeit).</t>
    </r>
  </si>
  <si>
    <r>
      <rPr>
        <b/>
        <i/>
        <sz val="12"/>
        <color theme="1"/>
        <rFont val="Calibri"/>
        <family val="2"/>
        <scheme val="minor"/>
      </rPr>
      <t>Nicht produktionell umsetzbar Rest</t>
    </r>
    <r>
      <rPr>
        <b/>
        <sz val="12"/>
        <color theme="1"/>
        <rFont val="Calibri"/>
        <family val="2"/>
        <scheme val="minor"/>
      </rPr>
      <t>: Ein Verkehr ist aus externen produktionellen Gründen
nicht umsetzbar (bspw. Baustellen).</t>
    </r>
  </si>
  <si>
    <t xml:space="preserve">Bitte achten Sie darauf, dass sich die Informationen in den einzelnen Spalten sinnvoll ergänzen
</t>
  </si>
  <si>
    <t>(vor allem in Bezug auf die Spalten Erflogswahrscheinlichkeit, Angebotsstatus und produktionelle Machbarkeit).</t>
  </si>
  <si>
    <t>Beispiel: Ein gewonnener Verkehr muss eine Erfolgswahrscheinlichkeit von 100% haben.</t>
  </si>
  <si>
    <t>Umsatz p.a.</t>
  </si>
  <si>
    <t>Verkehrsdauer in Monaten</t>
  </si>
  <si>
    <t>Angebot erstellen</t>
  </si>
  <si>
    <t>Montaswert Verkehr</t>
  </si>
  <si>
    <t>Neue Angebotsphase</t>
  </si>
  <si>
    <t>Wettbewerbszuordnung</t>
  </si>
  <si>
    <t>Angebot in Vorbereitung</t>
  </si>
  <si>
    <t>Zusage</t>
  </si>
  <si>
    <t>Absage</t>
  </si>
  <si>
    <t>Angebot platziert</t>
  </si>
  <si>
    <t>Angebot produktionell nicht realisiierbar</t>
  </si>
  <si>
    <t>Zeilenbeschriftungen</t>
  </si>
  <si>
    <t>Gesamtergebnis</t>
  </si>
  <si>
    <t>Summe von Umsatz p.a.</t>
  </si>
  <si>
    <t>Chart 1</t>
  </si>
  <si>
    <t>Wie wird der Umstand umgesetzt, dass wir hier eine Entwicklung zeigen wollen?</t>
  </si>
  <si>
    <t>Stapel des Balkens sind grün markiert</t>
  </si>
  <si>
    <t xml:space="preserve">Farben: </t>
  </si>
  <si>
    <t>DB Weißgrau</t>
  </si>
  <si>
    <t>DB Blau</t>
  </si>
  <si>
    <t>DB Grau</t>
  </si>
  <si>
    <t>DB Rot</t>
  </si>
  <si>
    <t>Grün</t>
  </si>
  <si>
    <t>Chart 2</t>
  </si>
  <si>
    <t>Chart 3</t>
  </si>
  <si>
    <t>Figure 1</t>
  </si>
  <si>
    <t>Figure 2</t>
  </si>
  <si>
    <t>Summe von Montaswert Verkehr</t>
  </si>
  <si>
    <t>(Leer)</t>
  </si>
  <si>
    <t>Teile des Kreisdiagramms grün markiert</t>
  </si>
  <si>
    <t>Summe über Kreisdiagramm blau markiert</t>
  </si>
  <si>
    <t>Berechnungsbasis Hochlauf</t>
  </si>
  <si>
    <t>Jan</t>
  </si>
  <si>
    <t>Feb</t>
  </si>
  <si>
    <t>Mrz</t>
  </si>
  <si>
    <t>Apr</t>
  </si>
  <si>
    <t>Mai</t>
  </si>
  <si>
    <t>Jun</t>
  </si>
  <si>
    <t>Jul</t>
  </si>
  <si>
    <t>Aug</t>
  </si>
  <si>
    <t>Sep</t>
  </si>
  <si>
    <t>Okt</t>
  </si>
  <si>
    <t>Nov</t>
  </si>
  <si>
    <t>Dez</t>
  </si>
  <si>
    <t>Zahlen für die Hochlaufkurve grün markiert</t>
  </si>
  <si>
    <t>(Mehrere Elemente)</t>
  </si>
  <si>
    <t>Farben</t>
  </si>
  <si>
    <t>DB Dunkelgrau</t>
  </si>
  <si>
    <t>DB Hellgrau</t>
  </si>
  <si>
    <t>Tabelle erstellbar? Spalte Begründung wird nach dursicht Texte abgekürzt und individuell ausgefüllt?</t>
  </si>
  <si>
    <t>Anzahl Zeilen herstellbar und dann händisch in App eintragen?</t>
  </si>
  <si>
    <t>Tabelle 1</t>
  </si>
  <si>
    <t>Summe von Menge (Rdl. Pro Jahr)</t>
  </si>
  <si>
    <t>Die Vorgehensweise hier ist noch nicht geklärt, da noch abgesprochen wird wie der Hochlauf dargestellt werden soll</t>
  </si>
  <si>
    <t>(Alle)</t>
  </si>
  <si>
    <t>Anzahl von Vertriebsbereich</t>
  </si>
  <si>
    <t>Werte für entsprechenden Monat in Tabellen grün</t>
  </si>
  <si>
    <t>Neue produktionelle Machbarkeit</t>
  </si>
  <si>
    <t>Nicht produktionell umsetzbar</t>
  </si>
  <si>
    <t>Table 1</t>
  </si>
  <si>
    <t>Angebot in Vorb.</t>
  </si>
  <si>
    <t>Angebot produkt. n. realisiierbar</t>
  </si>
  <si>
    <t>Detailinformationen zu nicht realisierbaren Verkehren</t>
  </si>
  <si>
    <t>Kunde</t>
  </si>
  <si>
    <t>Begründung</t>
  </si>
  <si>
    <t>Umsatz (in Mio. €)</t>
  </si>
  <si>
    <t>von</t>
  </si>
  <si>
    <t>nach</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</si>
</sst>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 _€_-;\-* #,##0\ _€_-;_-* &quot;-&quot;??\ _€_-;_-@_-"/>
    <numFmt numFmtId="166" formatCode="&quot;K &quot;0"/>
    <numFmt numFmtId="167" formatCode="_(* #,##0_);_(* \(#,##0\);_(* &quot;-&quot;_);_(@_)"/>
    <numFmt numFmtId="168" formatCode="_(* #,##0_);_(* \(#,##0\);_(* &quot;-&quot;??_);_(@_)"/>
    <numFmt numFmtId="169" formatCode="[$-407]mmm/\ yy;@"/>
    <numFmt numFmtId="170" formatCode="#,##0\ &quot;€&quot;"/>
  </numFmts>
  <fonts count="19" x14ac:knownFonts="1">
    <font>
      <sz val="11"/>
      <color theme="1"/>
      <name val="Calibri"/>
      <family val="2"/>
      <scheme val="minor"/>
    </font>
    <font>
      <sz val="11"/>
      <color theme="1"/>
      <name val="Calibri"/>
      <family val="2"/>
      <scheme val="minor"/>
    </font>
    <font>
      <b/>
      <sz val="11"/>
      <color theme="1"/>
      <name val="Calibri"/>
      <family val="2"/>
      <scheme val="minor"/>
    </font>
    <font>
      <b/>
      <sz val="11"/>
      <name val="Calibri"/>
      <family val="2"/>
      <scheme val="minor"/>
    </font>
    <font>
      <b/>
      <sz val="12"/>
      <name val="Calibri"/>
      <family val="2"/>
      <scheme val="minor"/>
    </font>
    <font>
      <sz val="11"/>
      <name val="Calibri"/>
      <family val="2"/>
      <scheme val="minor"/>
    </font>
    <font>
      <sz val="10"/>
      <color theme="1"/>
      <name val="Calibri"/>
      <family val="2"/>
      <scheme val="minor"/>
    </font>
    <font>
      <sz val="9"/>
      <color indexed="81"/>
      <name val="Tahoma"/>
      <family val="2"/>
    </font>
    <font>
      <b/>
      <sz val="9"/>
      <color indexed="81"/>
      <name val="Tahoma"/>
      <family val="2"/>
    </font>
    <font>
      <sz val="10"/>
      <name val="Arial"/>
      <family val="2"/>
    </font>
    <font>
      <b/>
      <sz val="16"/>
      <color theme="0"/>
      <name val="Calibri"/>
      <family val="2"/>
      <scheme val="minor"/>
    </font>
    <font>
      <b/>
      <sz val="12"/>
      <color theme="1"/>
      <name val="Calibri"/>
      <family val="2"/>
      <scheme val="minor"/>
    </font>
    <font>
      <b/>
      <sz val="12"/>
      <color rgb="FFFF0000"/>
      <name val="Calibri"/>
      <family val="2"/>
      <scheme val="minor"/>
    </font>
    <font>
      <b/>
      <i/>
      <sz val="12"/>
      <color theme="1"/>
      <name val="Calibri"/>
      <family val="2"/>
      <scheme val="minor"/>
    </font>
    <font>
      <sz val="11"/>
      <color rgb="FF006100"/>
      <name val="Calibri"/>
      <family val="2"/>
      <scheme val="minor"/>
    </font>
    <font>
      <sz val="11"/>
      <color rgb="FF3F3F76"/>
      <name val="Calibri"/>
      <family val="2"/>
      <scheme val="minor"/>
    </font>
    <font>
      <sz val="11"/>
      <color rgb="FFFF0000"/>
      <name val="Calibri"/>
      <family val="2"/>
      <scheme val="minor"/>
    </font>
    <font>
      <i/>
      <sz val="11"/>
      <color theme="1"/>
      <name val="Calibri"/>
      <family val="2"/>
      <scheme val="minor"/>
    </font>
    <font>
      <b/>
      <sz val="14"/>
      <color theme="1"/>
      <name val="Calibri"/>
      <family val="2"/>
      <scheme val="minor"/>
    </font>
  </fonts>
  <fills count="16">
    <fill>
      <patternFill patternType="none"/>
    </fill>
    <fill>
      <patternFill patternType="gray125"/>
    </fill>
    <fill>
      <patternFill patternType="solid">
        <fgColor rgb="FFFFC000"/>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7" tint="0.39994506668294322"/>
        <bgColor indexed="64"/>
      </patternFill>
    </fill>
    <fill>
      <patternFill patternType="solid">
        <fgColor theme="3"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theme="6" tint="-0.249977111117893"/>
        <bgColor indexed="64"/>
      </patternFill>
    </fill>
    <fill>
      <patternFill patternType="solid">
        <fgColor rgb="FFC6EFCE"/>
      </patternFill>
    </fill>
    <fill>
      <patternFill patternType="solid">
        <fgColor rgb="FFFFCC99"/>
      </patternFill>
    </fill>
    <fill>
      <patternFill patternType="solid">
        <fgColor theme="3" tint="0.59999389629810485"/>
        <bgColor indexed="65"/>
      </patternFill>
    </fill>
  </fills>
  <borders count="10">
    <border>
      <start/>
      <end/>
      <top/>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indexed="64"/>
      </start>
      <end style="thin">
        <color indexed="64"/>
      </end>
      <top style="thin">
        <color indexed="64"/>
      </top>
      <bottom style="thin">
        <color indexed="64"/>
      </bottom>
      <diagonal/>
    </border>
    <border>
      <start style="thin">
        <color indexed="64"/>
      </start>
      <end/>
      <top style="thin">
        <color indexed="64"/>
      </top>
      <bottom style="thin">
        <color indexed="64"/>
      </bottom>
      <diagonal/>
    </border>
    <border>
      <start style="thin">
        <color indexed="64"/>
      </start>
      <end/>
      <top style="thin">
        <color indexed="64"/>
      </top>
      <bottom/>
      <diagonal/>
    </border>
    <border>
      <start style="thin">
        <color indexed="64"/>
      </start>
      <end/>
      <top/>
      <bottom style="thin">
        <color indexed="64"/>
      </bottom>
      <diagonal/>
    </border>
    <border>
      <start style="thin">
        <color rgb="FF7F7F7F"/>
      </start>
      <end style="thin">
        <color rgb="FF7F7F7F"/>
      </end>
      <top style="thin">
        <color rgb="FF7F7F7F"/>
      </top>
      <bottom style="thin">
        <color rgb="FF7F7F7F"/>
      </bottom>
      <diagonal/>
    </border>
    <border>
      <start/>
      <end/>
      <top/>
      <bottom style="thin">
        <color indexed="64"/>
      </bottom>
      <diagonal/>
    </border>
  </borders>
  <cellStyleXfs count="6">
    <xf numFmtId="0" fontId="0" fillId="0" borderId="0"/>
    <xf numFmtId="164" fontId="1" fillId="0" borderId="0" applyFont="0" applyFill="0" applyBorder="0" applyAlignment="0" applyProtection="0"/>
    <xf numFmtId="0" fontId="9" fillId="0" borderId="0"/>
    <xf numFmtId="0" fontId="1" fillId="0" borderId="0"/>
    <xf numFmtId="0" fontId="14" fillId="13" borderId="0" applyNumberFormat="0" applyBorder="0" applyAlignment="0" applyProtection="0"/>
    <xf numFmtId="0" fontId="15" fillId="14" borderId="8" applyNumberFormat="0" applyAlignment="0" applyProtection="0"/>
  </cellStyleXfs>
  <cellXfs count="115">
    <xf numFmtId="0" fontId="0" fillId="0" borderId="0" xfId="0"/>
    <xf numFmtId="0" fontId="3" fillId="2"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2" fillId="4" borderId="0" xfId="0" applyFont="1" applyFill="1"/>
    <xf numFmtId="166" fontId="5" fillId="0" borderId="3" xfId="0" applyNumberFormat="1" applyFont="1" applyFill="1" applyBorder="1" applyAlignment="1">
      <alignment horizontal="left" vertical="center" wrapText="1"/>
    </xf>
    <xf numFmtId="0" fontId="5" fillId="0" borderId="4" xfId="0" applyFont="1" applyFill="1" applyBorder="1" applyAlignment="1">
      <alignment horizontal="left" vertical="center" wrapText="1"/>
    </xf>
    <xf numFmtId="165" fontId="5" fillId="0" borderId="4" xfId="1" applyNumberFormat="1" applyFont="1" applyFill="1" applyBorder="1" applyAlignment="1">
      <alignment vertical="center" wrapText="1"/>
    </xf>
    <xf numFmtId="17" fontId="5" fillId="0" borderId="4" xfId="0" applyNumberFormat="1" applyFont="1" applyFill="1" applyBorder="1" applyAlignment="1">
      <alignment horizontal="center" vertical="center" wrapText="1"/>
    </xf>
    <xf numFmtId="165" fontId="5" fillId="0" borderId="4" xfId="1" applyNumberFormat="1" applyFont="1" applyFill="1" applyBorder="1" applyAlignment="1">
      <alignment horizontal="left" vertical="center" wrapText="1"/>
    </xf>
    <xf numFmtId="0" fontId="5" fillId="0" borderId="5" xfId="0" applyFont="1" applyFill="1" applyBorder="1" applyAlignment="1">
      <alignment horizontal="left" vertical="center" wrapText="1"/>
    </xf>
    <xf numFmtId="0" fontId="5" fillId="0" borderId="0" xfId="0" applyFont="1" applyFill="1"/>
    <xf numFmtId="0" fontId="5" fillId="0" borderId="0" xfId="0" applyFont="1" applyFill="1" applyAlignment="1">
      <alignment vertical="top" wrapText="1"/>
    </xf>
    <xf numFmtId="0" fontId="5" fillId="0" borderId="4" xfId="0" applyFont="1" applyFill="1" applyBorder="1"/>
    <xf numFmtId="165" fontId="5" fillId="0" borderId="4" xfId="1" applyNumberFormat="1" applyFont="1" applyFill="1" applyBorder="1" applyAlignment="1"/>
    <xf numFmtId="165" fontId="5" fillId="0" borderId="4" xfId="1" applyNumberFormat="1" applyFont="1" applyFill="1" applyBorder="1"/>
    <xf numFmtId="0" fontId="5" fillId="0" borderId="4" xfId="0" applyFont="1" applyFill="1" applyBorder="1" applyAlignment="1">
      <alignment wrapText="1"/>
    </xf>
    <xf numFmtId="0" fontId="5" fillId="0" borderId="5" xfId="0" applyFont="1" applyFill="1" applyBorder="1" applyAlignment="1">
      <alignment wrapText="1"/>
    </xf>
    <xf numFmtId="0" fontId="5" fillId="5" borderId="4" xfId="0" applyFont="1" applyFill="1" applyBorder="1" applyAlignment="1">
      <alignment horizontal="left" vertical="center" wrapText="1"/>
    </xf>
    <xf numFmtId="165" fontId="5" fillId="5" borderId="4" xfId="1" applyNumberFormat="1" applyFont="1" applyFill="1" applyBorder="1" applyAlignment="1">
      <alignment vertical="center" wrapText="1"/>
    </xf>
    <xf numFmtId="165" fontId="5" fillId="5" borderId="4" xfId="1" applyNumberFormat="1" applyFont="1" applyFill="1" applyBorder="1" applyAlignment="1">
      <alignment horizontal="left" vertical="center" wrapText="1"/>
    </xf>
    <xf numFmtId="0" fontId="5" fillId="5" borderId="5" xfId="0" applyFont="1" applyFill="1" applyBorder="1" applyAlignment="1">
      <alignment horizontal="left" vertical="center" wrapText="1"/>
    </xf>
    <xf numFmtId="0" fontId="5" fillId="0" borderId="4" xfId="0" applyFont="1" applyFill="1" applyBorder="1" applyAlignment="1">
      <alignment horizontal="center" vertical="center" wrapText="1"/>
    </xf>
    <xf numFmtId="0" fontId="0" fillId="0" borderId="1" xfId="0" applyFill="1" applyBorder="1"/>
    <xf numFmtId="165" fontId="0" fillId="0" borderId="1" xfId="1" applyNumberFormat="1" applyFont="1" applyFill="1" applyBorder="1" applyAlignment="1"/>
    <xf numFmtId="165" fontId="0" fillId="0" borderId="1" xfId="1" applyNumberFormat="1" applyFont="1" applyFill="1" applyBorder="1"/>
    <xf numFmtId="0" fontId="0" fillId="0" borderId="1" xfId="0" applyFill="1" applyBorder="1" applyAlignment="1">
      <alignment wrapText="1"/>
    </xf>
    <xf numFmtId="0" fontId="0" fillId="0" borderId="6" xfId="0" applyFill="1" applyBorder="1" applyAlignment="1">
      <alignment wrapText="1"/>
    </xf>
    <xf numFmtId="0" fontId="5" fillId="0" borderId="1" xfId="0" applyFont="1" applyFill="1" applyBorder="1" applyAlignment="1">
      <alignment horizontal="left" vertical="center" wrapText="1"/>
    </xf>
    <xf numFmtId="0" fontId="0" fillId="0" borderId="3" xfId="0" applyFill="1" applyBorder="1"/>
    <xf numFmtId="0" fontId="0" fillId="0" borderId="4" xfId="0" applyFill="1" applyBorder="1"/>
    <xf numFmtId="165" fontId="0" fillId="0" borderId="4" xfId="1" applyNumberFormat="1" applyFont="1" applyFill="1" applyBorder="1"/>
    <xf numFmtId="0" fontId="0" fillId="0" borderId="0" xfId="0" applyFill="1"/>
    <xf numFmtId="3" fontId="4" fillId="6" borderId="0" xfId="1" applyNumberFormat="1" applyFont="1" applyFill="1" applyBorder="1" applyAlignment="1">
      <alignment vertical="center" wrapText="1"/>
    </xf>
    <xf numFmtId="3" fontId="5" fillId="0" borderId="0" xfId="1" applyNumberFormat="1" applyFont="1" applyFill="1" applyBorder="1" applyAlignment="1">
      <alignment vertical="center" wrapText="1"/>
    </xf>
    <xf numFmtId="3" fontId="5" fillId="0" borderId="0" xfId="1" applyNumberFormat="1" applyFont="1" applyFill="1" applyBorder="1" applyAlignment="1">
      <alignment horizontal="center" vertical="center" wrapText="1"/>
    </xf>
    <xf numFmtId="3" fontId="3" fillId="7" borderId="0" xfId="1" applyNumberFormat="1" applyFont="1" applyFill="1" applyBorder="1" applyAlignment="1">
      <alignment vertical="center" wrapText="1"/>
    </xf>
    <xf numFmtId="0" fontId="5" fillId="0" borderId="4" xfId="0" applyFont="1" applyFill="1" applyBorder="1" applyAlignment="1">
      <alignment horizontal="left" vertical="center" wrapText="1"/>
    </xf>
    <xf numFmtId="165" fontId="5" fillId="0" borderId="4" xfId="1" applyNumberFormat="1" applyFont="1" applyFill="1" applyBorder="1" applyAlignment="1">
      <alignment vertical="center" wrapText="1"/>
    </xf>
    <xf numFmtId="17" fontId="5" fillId="0" borderId="4" xfId="0" applyNumberFormat="1" applyFont="1" applyFill="1" applyBorder="1" applyAlignment="1">
      <alignment horizontal="center" vertical="center" wrapText="1"/>
    </xf>
    <xf numFmtId="0" fontId="0" fillId="0" borderId="3" xfId="0" applyFill="1" applyBorder="1"/>
    <xf numFmtId="0" fontId="0" fillId="0" borderId="4" xfId="0" applyFill="1" applyBorder="1"/>
    <xf numFmtId="165" fontId="0" fillId="0" borderId="4" xfId="1" applyNumberFormat="1" applyFont="1" applyFill="1" applyBorder="1" applyAlignment="1"/>
    <xf numFmtId="165" fontId="0" fillId="0" borderId="4" xfId="1" applyNumberFormat="1" applyFont="1" applyFill="1" applyBorder="1"/>
    <xf numFmtId="0" fontId="0" fillId="0" borderId="4" xfId="0" applyFill="1" applyBorder="1" applyAlignment="1">
      <alignment wrapText="1"/>
    </xf>
    <xf numFmtId="0" fontId="0" fillId="0" borderId="5" xfId="0" applyFill="1" applyBorder="1" applyAlignment="1">
      <alignment wrapText="1"/>
    </xf>
    <xf numFmtId="3" fontId="5" fillId="0" borderId="4" xfId="1" applyNumberFormat="1" applyFont="1" applyFill="1" applyBorder="1" applyAlignment="1">
      <alignment vertical="center" wrapText="1"/>
    </xf>
    <xf numFmtId="0" fontId="5" fillId="5" borderId="1" xfId="0" applyFont="1" applyFill="1" applyBorder="1" applyAlignment="1">
      <alignment horizontal="left" vertical="center" wrapText="1"/>
    </xf>
    <xf numFmtId="165" fontId="5" fillId="5" borderId="1" xfId="1" applyNumberFormat="1" applyFont="1" applyFill="1" applyBorder="1" applyAlignment="1">
      <alignment vertical="center" wrapText="1"/>
    </xf>
    <xf numFmtId="165" fontId="5" fillId="5" borderId="1" xfId="1" applyNumberFormat="1" applyFont="1" applyFill="1" applyBorder="1" applyAlignment="1">
      <alignment horizontal="left" vertical="center" wrapText="1"/>
    </xf>
    <xf numFmtId="0" fontId="5" fillId="5" borderId="6" xfId="0" applyFont="1" applyFill="1" applyBorder="1" applyAlignment="1">
      <alignment horizontal="left" vertical="center" wrapText="1"/>
    </xf>
    <xf numFmtId="0" fontId="3" fillId="8" borderId="4" xfId="0" applyFont="1" applyFill="1" applyBorder="1" applyAlignment="1">
      <alignment horizontal="left" vertical="center" wrapText="1"/>
    </xf>
    <xf numFmtId="0" fontId="3" fillId="9" borderId="4" xfId="0" applyFont="1" applyFill="1" applyBorder="1" applyAlignment="1">
      <alignment horizontal="left" vertical="center" wrapText="1"/>
    </xf>
    <xf numFmtId="0" fontId="6" fillId="0" borderId="0" xfId="0" applyFont="1"/>
    <xf numFmtId="0" fontId="0" fillId="0" borderId="0" xfId="0" applyAlignment="1">
      <alignment horizontal="center"/>
    </xf>
    <xf numFmtId="17" fontId="5" fillId="5" borderId="4" xfId="0" applyNumberFormat="1" applyFont="1" applyFill="1" applyBorder="1" applyAlignment="1">
      <alignment horizontal="center" vertical="center" wrapText="1"/>
    </xf>
    <xf numFmtId="165" fontId="5" fillId="0" borderId="1" xfId="1" applyNumberFormat="1" applyFont="1" applyFill="1" applyBorder="1" applyAlignment="1">
      <alignment horizontal="left" vertical="center" wrapText="1"/>
    </xf>
    <xf numFmtId="0" fontId="5" fillId="0" borderId="1" xfId="0" applyFont="1" applyFill="1" applyBorder="1" applyAlignment="1">
      <alignment wrapText="1"/>
    </xf>
    <xf numFmtId="0" fontId="5" fillId="0" borderId="6" xfId="0" applyFont="1" applyFill="1" applyBorder="1" applyAlignment="1">
      <alignment wrapText="1"/>
    </xf>
    <xf numFmtId="0" fontId="3" fillId="10" borderId="0" xfId="0" applyFont="1" applyFill="1" applyBorder="1" applyAlignment="1">
      <alignment horizontal="left" vertical="center" wrapText="1"/>
    </xf>
    <xf numFmtId="166" fontId="5" fillId="10" borderId="0" xfId="0" applyNumberFormat="1" applyFont="1" applyFill="1" applyBorder="1" applyAlignment="1">
      <alignment horizontal="left" vertical="center" wrapText="1"/>
    </xf>
    <xf numFmtId="0" fontId="5" fillId="10" borderId="0" xfId="0" applyFont="1" applyFill="1" applyBorder="1" applyAlignment="1">
      <alignment horizontal="left" vertical="center" wrapText="1"/>
    </xf>
    <xf numFmtId="0" fontId="0" fillId="0" borderId="0" xfId="0" applyBorder="1"/>
    <xf numFmtId="0" fontId="4" fillId="3" borderId="4" xfId="0" applyFont="1" applyFill="1" applyBorder="1" applyAlignment="1">
      <alignment horizontal="center" vertical="center" wrapText="1"/>
    </xf>
    <xf numFmtId="0" fontId="0" fillId="0" borderId="0" xfId="0" applyFill="1" applyAlignment="1">
      <alignment wrapText="1"/>
    </xf>
    <xf numFmtId="0" fontId="0" fillId="0" borderId="3" xfId="0" applyFill="1" applyBorder="1" applyAlignment="1">
      <alignment wrapText="1"/>
    </xf>
    <xf numFmtId="165" fontId="0" fillId="0" borderId="4" xfId="1" applyNumberFormat="1" applyFont="1" applyFill="1" applyBorder="1" applyAlignment="1">
      <alignment wrapText="1"/>
    </xf>
    <xf numFmtId="168" fontId="5" fillId="0" borderId="4" xfId="1" applyNumberFormat="1" applyFont="1" applyFill="1" applyBorder="1" applyAlignment="1">
      <alignment horizontal="left" vertical="center" wrapText="1"/>
    </xf>
    <xf numFmtId="167" fontId="5" fillId="0" borderId="4" xfId="1" applyNumberFormat="1" applyFont="1" applyFill="1" applyBorder="1" applyAlignment="1">
      <alignment vertical="center" wrapText="1"/>
    </xf>
    <xf numFmtId="0" fontId="5" fillId="0" borderId="0" xfId="0" applyFont="1" applyFill="1" applyAlignment="1">
      <alignment wrapText="1"/>
    </xf>
    <xf numFmtId="0" fontId="0" fillId="0" borderId="0" xfId="0" applyAlignment="1">
      <alignment wrapText="1"/>
    </xf>
    <xf numFmtId="0" fontId="0" fillId="0" borderId="0" xfId="0" applyBorder="1" applyAlignment="1">
      <alignment wrapText="1"/>
    </xf>
    <xf numFmtId="165" fontId="5" fillId="0" borderId="4" xfId="1" applyNumberFormat="1" applyFont="1" applyFill="1" applyBorder="1" applyAlignment="1">
      <alignment wrapText="1"/>
    </xf>
    <xf numFmtId="0" fontId="5" fillId="0" borderId="0" xfId="0" applyFont="1" applyFill="1" applyBorder="1" applyAlignment="1">
      <alignment horizontal="left" vertical="center" wrapText="1"/>
    </xf>
    <xf numFmtId="0" fontId="5" fillId="0" borderId="1" xfId="0" applyFont="1" applyFill="1" applyBorder="1"/>
    <xf numFmtId="165" fontId="5" fillId="0" borderId="1" xfId="1" applyNumberFormat="1" applyFont="1" applyFill="1" applyBorder="1"/>
    <xf numFmtId="165" fontId="5" fillId="0" borderId="1" xfId="1" applyNumberFormat="1" applyFont="1" applyFill="1" applyBorder="1" applyAlignment="1"/>
    <xf numFmtId="0" fontId="5" fillId="5" borderId="0" xfId="0" applyFont="1" applyFill="1" applyBorder="1" applyAlignment="1">
      <alignment horizontal="left" vertical="center" wrapText="1"/>
    </xf>
    <xf numFmtId="168" fontId="5" fillId="0" borderId="4" xfId="1" applyNumberFormat="1" applyFont="1" applyFill="1" applyBorder="1" applyAlignment="1">
      <alignment horizontal="center" vertical="center" wrapText="1"/>
    </xf>
    <xf numFmtId="165" fontId="5" fillId="11" borderId="4" xfId="1" applyNumberFormat="1" applyFont="1" applyFill="1" applyBorder="1" applyAlignment="1">
      <alignment horizontal="left" vertical="center" wrapText="1"/>
    </xf>
    <xf numFmtId="0" fontId="0" fillId="12" borderId="0" xfId="0" applyFill="1"/>
    <xf numFmtId="0" fontId="10" fillId="12" borderId="0" xfId="0" applyFont="1" applyFill="1" applyAlignment="1">
      <alignment horizontal="center"/>
    </xf>
    <xf numFmtId="0" fontId="11" fillId="5" borderId="0" xfId="0" applyFont="1" applyFill="1"/>
    <xf numFmtId="0" fontId="11" fillId="5" borderId="0" xfId="0" applyFont="1" applyFill="1" applyAlignment="1">
      <alignment vertical="center" wrapText="1"/>
    </xf>
    <xf numFmtId="0" fontId="11" fillId="5" borderId="0" xfId="0" applyFont="1" applyFill="1" applyAlignment="1">
      <alignment vertical="center"/>
    </xf>
    <xf numFmtId="0" fontId="11" fillId="5" borderId="0" xfId="0" applyFont="1" applyFill="1" applyAlignment="1"/>
    <xf numFmtId="169" fontId="0" fillId="0" borderId="0" xfId="0" applyNumberFormat="1"/>
    <xf numFmtId="0" fontId="0" fillId="0" borderId="0" xfId="0" applyAlignment="1">
      <alignment horizontal="right"/>
    </xf>
    <xf numFmtId="0" fontId="4" fillId="3" borderId="7" xfId="0" applyFont="1" applyFill="1" applyBorder="1" applyAlignment="1">
      <alignment horizontal="center" vertical="center" wrapText="1"/>
    </xf>
    <xf numFmtId="0" fontId="5" fillId="0" borderId="5" xfId="0" quotePrefix="1" applyFont="1" applyFill="1" applyBorder="1" applyAlignment="1">
      <alignment horizontal="left" vertical="center" wrapText="1"/>
    </xf>
    <xf numFmtId="0" fontId="5" fillId="0" borderId="5" xfId="0" applyFont="1" applyFill="1" applyBorder="1" applyAlignment="1">
      <alignment vertical="top" wrapText="1"/>
    </xf>
    <xf numFmtId="169" fontId="0" fillId="0" borderId="0" xfId="0" applyNumberFormat="1" applyAlignment="1">
      <alignment wrapText="1"/>
    </xf>
    <xf numFmtId="0" fontId="0" fillId="0" borderId="0" xfId="0" pivotButton="1"/>
    <xf numFmtId="0" fontId="0" fillId="0" borderId="0" xfId="0" applyAlignment="1">
      <alignment horizontal="left"/>
    </xf>
    <xf numFmtId="4" fontId="0" fillId="0" borderId="0" xfId="0" applyNumberFormat="1"/>
    <xf numFmtId="0" fontId="2" fillId="11" borderId="0" xfId="0" applyFont="1" applyFill="1"/>
    <xf numFmtId="0" fontId="16" fillId="0" borderId="0" xfId="0" applyFont="1"/>
    <xf numFmtId="0" fontId="17" fillId="0" borderId="0" xfId="0" applyFont="1"/>
    <xf numFmtId="0" fontId="0" fillId="0" borderId="9" xfId="0" applyBorder="1"/>
    <xf numFmtId="0" fontId="14" fillId="13" borderId="0" xfId="0" applyNumberFormat="1" applyFont="1" applyFill="1"/>
    <xf numFmtId="14" fontId="0" fillId="0" borderId="0" xfId="0" applyNumberFormat="1" applyAlignment="1">
      <alignment horizontal="left"/>
    </xf>
    <xf numFmtId="0" fontId="15" fillId="14" borderId="8" xfId="5"/>
    <xf numFmtId="4" fontId="14" fillId="13" borderId="0" xfId="4" applyNumberFormat="1"/>
    <xf numFmtId="0" fontId="0" fillId="0" borderId="0" xfId="0" applyNumberFormat="1" applyFont="1" applyFill="1" applyAlignment="1">
      <alignment horizontal="left"/>
    </xf>
    <xf numFmtId="3" fontId="14" fillId="13" borderId="0" xfId="0" applyNumberFormat="1" applyFont="1" applyFill="1"/>
    <xf numFmtId="3" fontId="0" fillId="0" borderId="0" xfId="0" applyNumberFormat="1"/>
    <xf numFmtId="3" fontId="14" fillId="15" borderId="0" xfId="0" applyNumberFormat="1" applyFont="1" applyFill="1"/>
    <xf numFmtId="3" fontId="0" fillId="0" borderId="0" xfId="0" applyNumberFormat="1" applyFont="1" applyFill="1" applyAlignment="1">
      <alignment horizontal="right"/>
    </xf>
    <xf numFmtId="3" fontId="14" fillId="13" borderId="0" xfId="4" applyNumberFormat="1"/>
    <xf numFmtId="1" fontId="14" fillId="13" borderId="0" xfId="0" applyNumberFormat="1" applyFont="1" applyFill="1"/>
    <xf numFmtId="1" fontId="0" fillId="0" borderId="0" xfId="0" applyNumberFormat="1" applyFont="1" applyFill="1"/>
    <xf numFmtId="0" fontId="2" fillId="0" borderId="0" xfId="0" applyFont="1"/>
    <xf numFmtId="0" fontId="0" fillId="0" borderId="0" xfId="0" applyFont="1" applyBorder="1" applyAlignment="1">
      <alignment wrapText="1"/>
    </xf>
    <xf numFmtId="170" fontId="0" fillId="0" borderId="0" xfId="0" applyNumberFormat="1" applyFont="1" applyBorder="1" applyAlignment="1">
      <alignment wrapText="1"/>
    </xf>
    <xf numFmtId="0" fontId="0" fillId="0" borderId="0" xfId="0" applyFont="1" applyBorder="1" applyAlignment="1"/>
    <xf numFmtId="0" fontId="18" fillId="0" borderId="0" xfId="0" applyFont="1"/>
  </cellXfs>
  <cellStyles count="6">
    <cellStyle name="Eingabe" xfId="5" builtinId="20"/>
    <cellStyle name="Gut" xfId="4" builtinId="26"/>
    <cellStyle name="Komma" xfId="1" builtinId="3"/>
    <cellStyle name="Standard" xfId="0" builtinId="0"/>
    <cellStyle name="Standard 2" xfId="3" xr:uid="{00000000-0005-0000-0000-000004000000}"/>
    <cellStyle name="Standard 3" xfId="2" xr:uid="{00000000-0005-0000-0000-000005000000}"/>
  </cellStyles>
  <dxfs count="5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169" formatCode="[$-407]mmm/\ yy;@"/>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 formatCode="#,##0"/>
    </dxf>
    <dxf>
      <numFmt numFmtId="3" formatCode="#,##0"/>
    </dxf>
    <dxf>
      <alignment wrapText="1" readingOrder="0"/>
    </dxf>
    <dxf>
      <alignment horizontal="right" readingOrder="0"/>
    </dxf>
    <dxf>
      <alignment horizontal="right"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readingOrder="0"/>
    </dxf>
    <dxf>
      <numFmt numFmtId="3" formatCode="#,##0"/>
    </dxf>
    <dxf>
      <numFmt numFmtId="164" formatCode="_(* #,##0.00_);_(* \(#,##0.00\);_(* &quot;-&quot;??_);_(@_)"/>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numFmt numFmtId="1" formatCode="0"/>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font>
        <b val="0"/>
        <i val="0"/>
        <strike val="0"/>
        <condense val="0"/>
        <extend val="0"/>
        <outline val="0"/>
        <shadow val="0"/>
        <u val="none"/>
        <vertAlign val="baseline"/>
        <sz val="11"/>
        <color theme="1"/>
        <name val="Calibri"/>
        <scheme val="minor"/>
      </font>
      <numFmt numFmtId="4" formatCode="#,##0.00"/>
      <fill>
        <patternFill patternType="none">
          <fgColor indexed="64"/>
          <bgColor indexed="65"/>
        </patternFill>
      </fill>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fill>
        <patternFill patternType="none">
          <fgColor indexed="64"/>
          <bgColor indexed="65"/>
        </patternFill>
      </fill>
      <alignment horizontal="left" readingOrder="0"/>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numFmt numFmtId="3" formatCode="#,##0"/>
    </dxf>
    <dxf>
      <fill>
        <patternFill>
          <bgColor theme="3" tint="0.59999389629810485"/>
        </patternFill>
      </fill>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numFmt numFmtId="3" formatCode="#,##0"/>
    </dxf>
    <dxf>
      <font>
        <b val="0"/>
        <i val="0"/>
        <strike val="0"/>
        <condense val="0"/>
        <extend val="0"/>
        <outline val="0"/>
        <shadow val="0"/>
        <u val="none"/>
        <vertAlign val="baseline"/>
        <sz val="11"/>
        <color rgb="FF006100"/>
        <name val="Calibri"/>
        <scheme val="minor"/>
      </font>
      <fill>
        <patternFill patternType="solid">
          <fgColor indexed="65"/>
          <bgColor rgb="FFC6EFCE"/>
        </patternFill>
      </fill>
    </dxf>
    <dxf>
      <alignment horizontal="left" readingOrder="0"/>
    </dxf>
    <dxf>
      <alignment horizontal="right" readingOrder="0"/>
    </dxf>
    <dxf>
      <font>
        <b val="0"/>
        <i val="0"/>
        <strike val="0"/>
        <condense val="0"/>
        <extend val="0"/>
        <outline val="0"/>
        <shadow val="0"/>
        <u val="none"/>
        <vertAlign val="baseline"/>
        <sz val="11"/>
        <color theme="1"/>
        <name val="Calibri"/>
        <scheme val="minor"/>
      </font>
      <numFmt numFmtId="0" formatCode="General"/>
      <fill>
        <patternFill patternType="none">
          <fgColor indexed="64"/>
          <bgColor indexed="65"/>
        </patternFill>
      </fill>
      <alignment horizontal="left"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styles" Target="styles.xml"/><Relationship Id="rId3" Type="http://purl.oclc.org/ooxml/officeDocument/relationships/worksheet" Target="worksheets/sheet3.xml"/><Relationship Id="rId7" Type="http://purl.oclc.org/ooxml/officeDocument/relationships/theme" Target="theme/theme1.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pivotCacheDefinition" Target="pivotCache/pivotCacheDefinition1.xml"/><Relationship Id="rId5" Type="http://purl.oclc.org/ooxml/officeDocument/relationships/worksheet" Target="worksheets/sheet5.xml"/><Relationship Id="rId10" Type="http://purl.oclc.org/ooxml/officeDocument/relationships/calcChain" Target="calcChain.xml"/><Relationship Id="rId4" Type="http://purl.oclc.org/ooxml/officeDocument/relationships/worksheet" Target="worksheets/sheet4.xml"/><Relationship Id="rId9" Type="http://purl.oclc.org/ooxml/officeDocument/relationships/sharedStrings" Target="sharedStrings.xml"/></Relationships>
</file>

<file path=xl/drawings/drawing1.xml><?xml version="1.0" encoding="utf-8"?>
<xdr:wsDr xmlns:xdr="http://purl.oclc.org/ooxml/drawingml/spreadsheetDrawing" xmlns:a="http://purl.oclc.org/ooxml/drawingml/main">
  <mc:AlternateContent xmlns:mc="http://schemas.openxmlformats.org/markup-compatibility/2006">
    <mc:Choice xmlns:v="urn:schemas-microsoft-com:vml" Requires="v"/>
    <mc:Fallback>
      <xdr:twoCellAnchor editAs="absolute">
        <xdr:from>
          <xdr:col>19</xdr:col>
          <xdr:colOff>38100</xdr:colOff>
          <xdr:row>103</xdr:row>
          <xdr:rowOff>674914</xdr:rowOff>
        </xdr:from>
        <xdr:to>
          <xdr:col>20</xdr:col>
          <xdr:colOff>800100</xdr:colOff>
          <xdr:row>107</xdr:row>
          <xdr:rowOff>0</xdr:rowOff>
        </xdr:to>
        <xdr:sp macro="" textlink="">
          <xdr:nvSpPr>
            <xdr:cNvPr id="2049" name="Comment 10" hidden="1">
              <a:extLst>
                <a:ext uri="{FF2B5EF4-FFF2-40B4-BE49-F238E27FC236}">
                  <a16:creationId xmlns:a16="http://schemas.microsoft.com/office/drawing/2014/main" id="{5CC37787-6193-445B-AF11-0EC1EEAC1246}"/>
                </a:ext>
              </a:extLst>
            </xdr:cNvPr>
            <xdr:cNvSpPr txBox="1">
              <a:spLocks noChangeArrowheads="1"/>
            </xdr:cNvSpPr>
          </xdr:nvSpPr>
          <xdr:spPr bwMode="auto">
            <a:xfrm>
              <a:off x="21945600" y="18756086"/>
              <a:ext cx="1894114" cy="1104900"/>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de-DE" sz="900" b="1" i="0" u="none" strike="noStrike" baseline="0%">
                  <a:solidFill>
                    <a:srgbClr val="000000"/>
                  </a:solidFill>
                  <a:latin typeface="Tahoma"/>
                  <a:ea typeface="Tahoma"/>
                  <a:cs typeface="Tahoma"/>
                </a:rPr>
                <a:t>Claudia Martin:</a:t>
              </a:r>
              <a:endParaRPr lang="de-DE" sz="900" b="0" i="0" u="none" strike="noStrike" baseline="0%">
                <a:solidFill>
                  <a:srgbClr val="000000"/>
                </a:solidFill>
                <a:latin typeface="Tahoma"/>
                <a:ea typeface="Tahoma"/>
                <a:cs typeface="Tahoma"/>
              </a:endParaRPr>
            </a:p>
            <a:p>
              <a:pPr algn="l" rtl="0">
                <a:defRPr sz="1000"/>
              </a:pPr>
              <a:r>
                <a:rPr lang="de-DE" sz="900" b="0" i="0" u="none" strike="noStrike" baseline="0%">
                  <a:solidFill>
                    <a:srgbClr val="000000"/>
                  </a:solidFill>
                  <a:latin typeface="Tahoma"/>
                  <a:ea typeface="Tahoma"/>
                  <a:cs typeface="Tahoma"/>
                </a:rPr>
                <a:t>bisher nicht in Verkäuferplanung berücksichtigt</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217714</xdr:colOff>
          <xdr:row>193</xdr:row>
          <xdr:rowOff>27214</xdr:rowOff>
        </xdr:from>
        <xdr:to>
          <xdr:col>3</xdr:col>
          <xdr:colOff>925286</xdr:colOff>
          <xdr:row>204</xdr:row>
          <xdr:rowOff>103414</xdr:rowOff>
        </xdr:to>
        <xdr:sp macro="" textlink="">
          <xdr:nvSpPr>
            <xdr:cNvPr id="2050" name="Comment 4" hidden="1">
              <a:extLst>
                <a:ext uri="{FF2B5EF4-FFF2-40B4-BE49-F238E27FC236}">
                  <a16:creationId xmlns:a16="http://schemas.microsoft.com/office/drawing/2014/main" id="{87EC4430-5A14-4E89-8B7F-78D61CD12EA4}"/>
                </a:ext>
              </a:extLst>
            </xdr:cNvPr>
            <xdr:cNvSpPr txBox="1">
              <a:spLocks noChangeArrowheads="1"/>
            </xdr:cNvSpPr>
          </xdr:nvSpPr>
          <xdr:spPr bwMode="auto">
            <a:xfrm>
              <a:off x="1420586" y="41534443"/>
              <a:ext cx="1589314" cy="2122714"/>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de-DE" sz="900" b="1" i="0" u="none" strike="noStrike" baseline="0%">
                  <a:solidFill>
                    <a:srgbClr val="000000"/>
                  </a:solidFill>
                  <a:latin typeface="Tahoma"/>
                  <a:ea typeface="Tahoma"/>
                  <a:cs typeface="Tahoma"/>
                </a:rPr>
                <a:t>Karzewski, Sarah:</a:t>
              </a:r>
              <a:endParaRPr lang="de-DE" sz="900" b="0" i="0" u="none" strike="noStrike" baseline="0%">
                <a:solidFill>
                  <a:srgbClr val="000000"/>
                </a:solidFill>
                <a:latin typeface="Tahoma"/>
                <a:ea typeface="Tahoma"/>
                <a:cs typeface="Tahoma"/>
              </a:endParaRPr>
            </a:p>
            <a:p>
              <a:pPr algn="l" rtl="0">
                <a:defRPr sz="1000"/>
              </a:pPr>
              <a:r>
                <a:rPr lang="de-DE" sz="900" b="0" i="0" u="none" strike="noStrike" baseline="0%">
                  <a:solidFill>
                    <a:srgbClr val="000000"/>
                  </a:solidFill>
                  <a:latin typeface="Tahoma"/>
                  <a:ea typeface="Tahoma"/>
                  <a:cs typeface="Tahoma"/>
                </a:rPr>
                <a:t>gelöscht da doppelt (siehe K105)</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217714</xdr:colOff>
          <xdr:row>72</xdr:row>
          <xdr:rowOff>419100</xdr:rowOff>
        </xdr:from>
        <xdr:to>
          <xdr:col>3</xdr:col>
          <xdr:colOff>925286</xdr:colOff>
          <xdr:row>74</xdr:row>
          <xdr:rowOff>446314</xdr:rowOff>
        </xdr:to>
        <xdr:sp macro="" textlink="">
          <xdr:nvSpPr>
            <xdr:cNvPr id="2051" name="Comment 9" hidden="1">
              <a:extLst>
                <a:ext uri="{FF2B5EF4-FFF2-40B4-BE49-F238E27FC236}">
                  <a16:creationId xmlns:a16="http://schemas.microsoft.com/office/drawing/2014/main" id="{EFC98A1A-50DF-440A-8919-69066B5B328D}"/>
                </a:ext>
              </a:extLst>
            </xdr:cNvPr>
            <xdr:cNvSpPr txBox="1">
              <a:spLocks noChangeArrowheads="1"/>
            </xdr:cNvSpPr>
          </xdr:nvSpPr>
          <xdr:spPr bwMode="auto">
            <a:xfrm>
              <a:off x="1420586" y="5263243"/>
              <a:ext cx="1589314" cy="827314"/>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de-DE" sz="900" b="1" i="0" u="none" strike="noStrike" baseline="0%">
                  <a:solidFill>
                    <a:srgbClr val="000000"/>
                  </a:solidFill>
                  <a:latin typeface="Tahoma"/>
                  <a:ea typeface="Tahoma"/>
                  <a:cs typeface="Tahoma"/>
                </a:rPr>
                <a:t>Karzewski, Sarah:</a:t>
              </a:r>
              <a:endParaRPr lang="de-DE" sz="900" b="0" i="0" u="none" strike="noStrike" baseline="0%">
                <a:solidFill>
                  <a:srgbClr val="000000"/>
                </a:solidFill>
                <a:latin typeface="Tahoma"/>
                <a:ea typeface="Tahoma"/>
                <a:cs typeface="Tahoma"/>
              </a:endParaRPr>
            </a:p>
            <a:p>
              <a:pPr algn="l" rtl="0">
                <a:defRPr sz="1000"/>
              </a:pPr>
              <a:r>
                <a:rPr lang="de-DE" sz="900" b="0" i="0" u="none" strike="noStrike" baseline="0%">
                  <a:solidFill>
                    <a:srgbClr val="000000"/>
                  </a:solidFill>
                  <a:latin typeface="Tahoma"/>
                  <a:ea typeface="Tahoma"/>
                  <a:cs typeface="Tahoma"/>
                </a:rPr>
                <a:t>Gelöscht da doppelt (siehe K111)</a:t>
              </a:r>
            </a:p>
          </xdr:txBody>
        </xdr:sp>
        <xdr:clientData/>
      </xdr:twoCellAnchor>
    </mc:Fallback>
  </mc:AlternateContent>
  <mc:AlternateContent xmlns:mc="http://schemas.openxmlformats.org/markup-compatibility/2006">
    <mc:Choice xmlns:v="urn:schemas-microsoft-com:vml" Requires="v"/>
    <mc:Fallback>
      <xdr:twoCellAnchor editAs="absolute">
        <xdr:from>
          <xdr:col>2</xdr:col>
          <xdr:colOff>217714</xdr:colOff>
          <xdr:row>339</xdr:row>
          <xdr:rowOff>125186</xdr:rowOff>
        </xdr:from>
        <xdr:to>
          <xdr:col>3</xdr:col>
          <xdr:colOff>925286</xdr:colOff>
          <xdr:row>356</xdr:row>
          <xdr:rowOff>190500</xdr:rowOff>
        </xdr:to>
        <xdr:sp macro="" textlink="">
          <xdr:nvSpPr>
            <xdr:cNvPr id="2052" name="Comment 7" hidden="1">
              <a:extLst>
                <a:ext uri="{FF2B5EF4-FFF2-40B4-BE49-F238E27FC236}">
                  <a16:creationId xmlns:a16="http://schemas.microsoft.com/office/drawing/2014/main" id="{FE0A44C8-9C5B-4F6B-9125-CF3C70FBDC9C}"/>
                </a:ext>
              </a:extLst>
            </xdr:cNvPr>
            <xdr:cNvSpPr txBox="1">
              <a:spLocks noChangeArrowheads="1"/>
            </xdr:cNvSpPr>
          </xdr:nvSpPr>
          <xdr:spPr bwMode="auto">
            <a:xfrm>
              <a:off x="1420586" y="68705186"/>
              <a:ext cx="1589314" cy="3205843"/>
            </a:xfrm>
            <a:prstGeom prst="rect">
              <a:avLst/>
            </a:prstGeom>
            <a:solidFill>
              <a:srgbClr val="FFFFE1"/>
            </a:solidFill>
            <a:ln w="9525">
              <a:solidFill>
                <a:srgbClr val="000000"/>
              </a:solidFill>
              <a:miter lim="8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txBody>
            <a:bodyPr vertOverflow="clip" wrap="square" lIns="27432" tIns="18288" rIns="0" bIns="0" anchor="t" upright="1"/>
            <a:lstStyle/>
            <a:p>
              <a:pPr algn="l" rtl="0">
                <a:defRPr sz="1000"/>
              </a:pPr>
              <a:r>
                <a:rPr lang="de-DE" sz="900" b="1" i="0" u="none" strike="noStrike" baseline="0%">
                  <a:solidFill>
                    <a:srgbClr val="000000"/>
                  </a:solidFill>
                  <a:latin typeface="Tahoma"/>
                  <a:ea typeface="Tahoma"/>
                  <a:cs typeface="Tahoma"/>
                </a:rPr>
                <a:t>Karzewski, Sarah:</a:t>
              </a:r>
              <a:endParaRPr lang="de-DE" sz="900" b="0" i="0" u="none" strike="noStrike" baseline="0%">
                <a:solidFill>
                  <a:srgbClr val="000000"/>
                </a:solidFill>
                <a:latin typeface="Tahoma"/>
                <a:ea typeface="Tahoma"/>
                <a:cs typeface="Tahoma"/>
              </a:endParaRPr>
            </a:p>
            <a:p>
              <a:pPr algn="l" rtl="0">
                <a:defRPr sz="1000"/>
              </a:pPr>
              <a:r>
                <a:rPr lang="de-DE" sz="900" b="0" i="0" u="none" strike="noStrike" baseline="0%">
                  <a:solidFill>
                    <a:srgbClr val="000000"/>
                  </a:solidFill>
                  <a:latin typeface="Tahoma"/>
                  <a:ea typeface="Tahoma"/>
                  <a:cs typeface="Tahoma"/>
                </a:rPr>
                <a:t>gelöscht da doppelt (siehe K85)</a:t>
              </a:r>
            </a:p>
          </xdr:txBody>
        </xdr:sp>
        <xdr:clientData/>
      </xdr:twoCellAnchor>
    </mc:Fallback>
  </mc:AlternateContent>
</xdr:wsDr>
</file>

<file path=xl/pivotCache/_rels/pivotCacheDefinition1.xml.rels><?xml version="1.0" encoding="UTF-8" standalone="yes"?>
<Relationships xmlns="http://schemas.openxmlformats.org/package/2006/relationships"><Relationship Id="rId1" Type="http://purl.oclc.org/ooxml/officeDocument/relationships/pivotCacheRecords" Target="pivotCacheRecords1.xml"/></Relationships>
</file>

<file path=xl/pivotCache/pivotCacheDefinition1.xml><?xml version="1.0" encoding="utf-8"?>
<pivotCacheDefinition xmlns="http://purl.oclc.org/ooxml/spreadsheetml/main" xmlns:r="http://purl.oclc.org/ooxml/officeDocument/relationships" xmlns:mc="http://schemas.openxmlformats.org/markup-compatibility/2006" xmlns:xr="http://schemas.microsoft.com/office/spreadsheetml/2014/revision" mc:Ignorable="xr" r:id="rId1" refreshedBy="Kai Bielenberg" refreshedDateIso="2018-07-11T09:53:44.92899997159838775" createdVersion="4" refreshedVersion="6" minRefreshableVersion="3" recordCount="115" xr:uid="{00000000-000A-0000-FFFF-FFFF01000000}">
  <cacheSource type="worksheet">
    <worksheetSource name="Tabelle1"/>
  </cacheSource>
  <cacheFields count="26">
    <cacheField name="Jahr" numFmtId="0">
      <sharedItems containsSemiMixedTypes="0" containsString="0" containsNumber="1" containsInteger="1" minValue="2018" maxValue="2019"/>
    </cacheField>
    <cacheField name="Vertriebsbereich" numFmtId="0">
      <sharedItems/>
    </cacheField>
    <cacheField name="Branchenteam" numFmtId="0">
      <sharedItems/>
    </cacheField>
    <cacheField name="Kunde / Operateur" numFmtId="0">
      <sharedItems containsBlank="1" count="36">
        <s v="Hupac"/>
        <s v="Contargo"/>
        <s v="Roland/Kühne &amp; Nagel"/>
        <s v="KVG"/>
        <s v="Samskip van Dieren"/>
        <s v="Transfracht"/>
        <m/>
        <s v="ShuttleWise"/>
        <s v="Lineas"/>
        <s v="Rail Cargo Operator"/>
        <s v="LKW Walter"/>
        <s v="Mars"/>
        <s v="Mercitalia"/>
        <s v="TEL"/>
        <s v="Lauritzen"/>
        <s v="SBB "/>
        <s v="VTG"/>
        <s v="Weets"/>
        <s v="Remind Logistics"/>
        <s v="Zippel Speditionsgesellschaft mbH"/>
        <s v="AZS"/>
        <s v="Contargo/Swiss Terminal"/>
        <s v="SNCF"/>
        <s v="Hannibal"/>
        <s v="RCA"/>
        <s v="Roland Umschlag"/>
        <s v="ShuttleWise/Swiss Terminal"/>
        <s v="CTA"/>
        <s v="Frankenbach"/>
        <s v="Transfracht "/>
        <s v="Maersk Line A/S     "/>
        <s v="Rail Cargo Austria AG"/>
        <s v="Nosta"/>
        <s v="CD Cargo a.s.       "/>
        <s v="DHL Freight"/>
        <s v="SNCF Mobilites      "/>
      </sharedItems>
    </cacheField>
    <cacheField name="Aktueller Wettbewerber_x000a_[Auswahlfeld]_x000a_[Mehrfachauswahl möglich]" numFmtId="0">
      <sharedItems containsBlank="1"/>
    </cacheField>
    <cacheField name="Versand-Land" numFmtId="0">
      <sharedItems/>
    </cacheField>
    <cacheField name="Versand-Bahnhof" numFmtId="0">
      <sharedItems count="55">
        <s v="Rotterdam"/>
        <s v="Dt. Seehäfen"/>
        <s v="Kiel"/>
        <s v="Antwerpen"/>
        <s v="Charleroi"/>
        <s v="Geleen"/>
        <s v="Krefeld"/>
        <s v="Zeebrugge"/>
        <s v="Neuss"/>
        <s v="Rostock"/>
        <s v="Genk"/>
        <s v="Duisburg"/>
        <s v="Zeebrugge                                                      "/>
        <s v="Kapikule"/>
        <s v="Leipzig"/>
        <s v="Köln                                                                    "/>
        <s v="KTL"/>
        <s v="Köln"/>
        <s v="Ostrava"/>
        <s v="Kreuzthal"/>
        <s v="Wanne"/>
        <s v="Rotterdam                                                      "/>
        <s v="Wuppertal"/>
        <s v="Bremen"/>
        <s v="Rheinhausen"/>
        <s v="Padborg"/>
        <s v="Lübeck                                                    "/>
        <s v="Ruse"/>
        <s v="Regensburg"/>
        <s v="Wörth"/>
        <s v="Mannheim/Ludwigshafen"/>
        <s v="Fernetti"/>
        <s v="Heilbronn"/>
        <s v="Maschen"/>
        <s v="Nürnberg"/>
        <s v="Worms"/>
        <s v="Ludwigshafen"/>
        <s v="Milano"/>
        <s v="Wörth (Rhein) Ubf"/>
        <s v="Zeitz"/>
        <s v="Bremerhaven"/>
        <s v="Triest"/>
        <s v="Hannover"/>
        <s v="Bad Bentheim"/>
        <s v="Basel"/>
        <s v="Coevorden"/>
        <s v="Ludwigshafen                                "/>
        <s v="Salzburg"/>
        <s v="München"/>
        <s v="Frankfurt (M)"/>
        <s v="Augsburg"/>
        <s v="Rotterdam / Antwerpen"/>
        <s v="Rostock                                                                   "/>
        <s v="Hamburg"/>
        <s v="Beiseförth"/>
      </sharedItems>
    </cacheField>
    <cacheField name="Empfangs-Land" numFmtId="0">
      <sharedItems containsBlank="1"/>
    </cacheField>
    <cacheField name="Empfangs-Bahnhof" numFmtId="0">
      <sharedItems/>
    </cacheField>
    <cacheField name="Mengen-Einheit_x000a_[Auswahlfeld]" numFmtId="0">
      <sharedItems count="1">
        <s v="Rundläufe pro Jahr"/>
      </sharedItems>
    </cacheField>
    <cacheField name="Menge (Rdl. Pro Jahr)" numFmtId="0">
      <sharedItems containsString="0" containsBlank="1" containsNumber="1" minValue="2" maxValue="810"/>
    </cacheField>
    <cacheField name="Umsatz p.a." numFmtId="0">
      <sharedItems containsSemiMixedTypes="0" containsString="0" containsNumber="1" minValue="200000" maxValue="14850000"/>
    </cacheField>
    <cacheField name="Möglicher Verkehrsstart DB Cargo_x000a_[Monat/Jahr]" numFmtId="169">
      <sharedItems containsNonDate="0" containsDate="1" containsString="0" containsBlank="1" minDate="2018-04-01T00:00:00" maxDate="2019-01-02T00:00:00" count="11">
        <d v="2018-12-01T00:00:00"/>
        <d v="2018-09-01T00:00:00"/>
        <d v="2018-10-01T00:00:00"/>
        <d v="2018-07-01T00:00:00"/>
        <d v="2018-04-01T00:00:00"/>
        <d v="2018-06-01T00:00:00"/>
        <d v="2018-12-10T00:00:00"/>
        <d v="2019-01-01T00:00:00"/>
        <d v="2018-08-01T00:00:00"/>
        <m/>
        <d v="2018-05-01T00:00:00"/>
      </sharedItems>
    </cacheField>
    <cacheField name="Menge (Rdl. 2018)" numFmtId="0">
      <sharedItems containsString="0" containsBlank="1" containsNumber="1" minValue="0" maxValue="360"/>
    </cacheField>
    <cacheField name="Verkehrsdauer in Monaten" numFmtId="0">
      <sharedItems containsNonDate="0" containsString="0" containsBlank="1"/>
    </cacheField>
    <cacheField name="Neu / Ausbau Bestand_x000a_[Auswahlfeld]" numFmtId="0">
      <sharedItems/>
    </cacheField>
    <cacheField name="Angebotsstatus_x000a_[Auswahlfeld]" numFmtId="0">
      <sharedItems/>
    </cacheField>
    <cacheField name="Erfolgswahrscheinlichkeit_x000a_[Auswahlfeld]" numFmtId="0">
      <sharedItems/>
    </cacheField>
    <cacheField name="Produktionelle Machbarkeit _x000a_[Auswahlfeld]" numFmtId="0">
      <sharedItems/>
    </cacheField>
    <cacheField name="Beschreibung der kritischen Erfolgsfaktoren_x000a_[Freitextfeld]" numFmtId="0">
      <sharedItems containsBlank="1"/>
    </cacheField>
    <cacheField name="Einschätzung Produktion zur Realisierbarkeit_x000a_[Freitextfeld]" numFmtId="0">
      <sharedItems containsBlank="1"/>
    </cacheField>
    <cacheField name="Bemerkungen Produktion_x000a_[Freitextfeld]" numFmtId="0">
      <sharedItems containsBlank="1" longText="1"/>
    </cacheField>
    <cacheField name="Montaswert Verkehr" numFmtId="0">
      <sharedItems containsSemiMixedTypes="0" containsString="0" containsNumber="1" minValue="16666.666666666668" maxValue="1237500"/>
    </cacheField>
    <cacheField name="Neue Angebotsphase" numFmtId="0">
      <sharedItems count="5">
        <s v="Angebot in Vorbereitung"/>
        <s v="Absage"/>
        <s v="Angebot platziert"/>
        <s v="Zusage"/>
        <s v="Angebot produktionell nicht realisiierbar"/>
      </sharedItems>
    </cacheField>
    <cacheField name="Wettbewerbszuordnung" numFmtId="0">
      <sharedItems count="2">
        <s v="EVU"/>
        <s v="LKW"/>
      </sharedItems>
    </cacheField>
    <cacheField name="Neue produktionelle Machbarkeit" numFmtId="0">
      <sharedItems count="3">
        <s v="Konzeptphase"/>
        <s v="Realisierbar"/>
        <s v="Nicht produktionell umsetzbar"/>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purl.oclc.org/ooxml/spreadsheetml/main" xmlns:r="http://purl.oclc.org/ooxml/officeDocument/relationships" xmlns:mc="http://schemas.openxmlformats.org/markup-compatibility/2006" xmlns:xr="http://schemas.microsoft.com/office/spreadsheetml/2014/revision" mc:Ignorable="xr" count="115">
  <r>
    <n v="2019"/>
    <s v="Intermodal"/>
    <s v="Carrier Sales"/>
    <x v="0"/>
    <s v="EVU"/>
    <s v="Niederlande"/>
    <x v="0"/>
    <s v="Italien"/>
    <s v="Novara"/>
    <x v="0"/>
    <n v="495"/>
    <n v="14850000"/>
    <x v="0"/>
    <m/>
    <m/>
    <s v="Neu"/>
    <s v="Potential"/>
    <s v="unwahrscheinlich &lt;40%"/>
    <s v="Konzeptphase"/>
    <m/>
    <m/>
    <m/>
    <n v="1237500"/>
    <x v="0"/>
    <x v="0"/>
    <x v="0"/>
  </r>
  <r>
    <n v="2019"/>
    <s v="Intermodal"/>
    <s v="Carrier Sales"/>
    <x v="1"/>
    <s v="EVU"/>
    <s v="Deutschland"/>
    <x v="1"/>
    <s v="Deutschland"/>
    <s v="Hof, Glauchau, Mannheim, Kornwestheim"/>
    <x v="0"/>
    <n v="810"/>
    <n v="11340000"/>
    <x v="0"/>
    <n v="0"/>
    <m/>
    <s v="Neu"/>
    <s v="Potential"/>
    <s v="unwahrscheinlich &lt;40%"/>
    <s v="Konzeptphase"/>
    <m/>
    <m/>
    <m/>
    <n v="945000"/>
    <x v="0"/>
    <x v="0"/>
    <x v="0"/>
  </r>
  <r>
    <n v="2019"/>
    <s v="Intermodal"/>
    <s v="Carrier Sales"/>
    <x v="2"/>
    <s v="EVU"/>
    <s v="Deutschland"/>
    <x v="1"/>
    <s v="Österreich"/>
    <s v="Salzburg/Enns/Linz/Graz"/>
    <x v="0"/>
    <n v="384"/>
    <n v="10368000"/>
    <x v="0"/>
    <n v="0"/>
    <m/>
    <s v="Neu"/>
    <s v="Potential"/>
    <s v="unwahrscheinlich &lt;40%"/>
    <s v="Konzeptphase"/>
    <m/>
    <m/>
    <m/>
    <n v="864000"/>
    <x v="0"/>
    <x v="0"/>
    <x v="0"/>
  </r>
  <r>
    <n v="2019"/>
    <s v="Intermodal"/>
    <s v="Carrier Sales"/>
    <x v="3"/>
    <s v="EVU, LKW"/>
    <s v="Deutschland"/>
    <x v="2"/>
    <s v="Italien"/>
    <s v="Verona"/>
    <x v="0"/>
    <n v="322"/>
    <n v="9600000"/>
    <x v="0"/>
    <m/>
    <m/>
    <s v="Neu"/>
    <s v="Potential"/>
    <s v="unwahrscheinlich &lt;40%"/>
    <s v="Konzeptphase"/>
    <m/>
    <m/>
    <m/>
    <n v="800000"/>
    <x v="0"/>
    <x v="1"/>
    <x v="0"/>
  </r>
  <r>
    <n v="2019"/>
    <s v="Intermodal"/>
    <s v="Carrier Sales"/>
    <x v="0"/>
    <s v="EVU"/>
    <s v="Belgien"/>
    <x v="3"/>
    <s v="Spanien"/>
    <s v="Barcelona"/>
    <x v="0"/>
    <n v="270"/>
    <n v="8640000"/>
    <x v="0"/>
    <m/>
    <m/>
    <s v="Neu"/>
    <s v="Angebot erstellen"/>
    <s v="unwahrscheinlich &lt;40%"/>
    <s v="Konzeptphase"/>
    <m/>
    <m/>
    <m/>
    <n v="720000"/>
    <x v="0"/>
    <x v="0"/>
    <x v="0"/>
  </r>
  <r>
    <n v="2019"/>
    <s v="Intermodal"/>
    <s v="Carrier Sales"/>
    <x v="0"/>
    <s v="EVU"/>
    <s v="Belgien"/>
    <x v="4"/>
    <s v="Italien"/>
    <s v="Novara"/>
    <x v="0"/>
    <n v="360"/>
    <n v="8300000"/>
    <x v="0"/>
    <n v="360"/>
    <m/>
    <s v="Neu"/>
    <s v="Nicht realisiert"/>
    <s v="unwahrscheinlich &lt;40%"/>
    <s v="Konzeptphase"/>
    <m/>
    <m/>
    <m/>
    <n v="691666.66666666663"/>
    <x v="1"/>
    <x v="0"/>
    <x v="0"/>
  </r>
  <r>
    <n v="2019"/>
    <s v="Intermodal"/>
    <s v="Carrier Sales"/>
    <x v="4"/>
    <s v="EVU"/>
    <s v="Niederlande"/>
    <x v="0"/>
    <s v="Italien"/>
    <s v="Melzo"/>
    <x v="0"/>
    <n v="270"/>
    <n v="8100000"/>
    <x v="0"/>
    <m/>
    <m/>
    <s v="Neu"/>
    <s v="Angebot erstellen"/>
    <s v="unwahrscheinlich &lt;40%"/>
    <s v="Konzeptphase"/>
    <m/>
    <m/>
    <m/>
    <n v="675000"/>
    <x v="0"/>
    <x v="0"/>
    <x v="0"/>
  </r>
  <r>
    <n v="2019"/>
    <s v="Intermodal"/>
    <s v="Transfracht"/>
    <x v="5"/>
    <s v="LKW, EVU"/>
    <s v="Deutschland"/>
    <x v="1"/>
    <s v="Deutschland"/>
    <s v="Wiesau"/>
    <x v="0"/>
    <n v="270"/>
    <n v="7600000"/>
    <x v="0"/>
    <m/>
    <m/>
    <s v="Neu"/>
    <s v="Nicht realisiert"/>
    <s v="unwahrscheinlich &lt;40%"/>
    <s v="Konzeptphase"/>
    <s v="Ausschreibung noch nicht final vergeben / TFG in der nächsten Runde / Start früh. Fpl. 2019"/>
    <m/>
    <s v="6 RL / Wo"/>
    <n v="633333.33333333337"/>
    <x v="1"/>
    <x v="1"/>
    <x v="0"/>
  </r>
  <r>
    <n v="2019"/>
    <s v="Intermodal"/>
    <s v="Carrier Sales"/>
    <x v="6"/>
    <m/>
    <s v="Niederlande"/>
    <x v="0"/>
    <s v="Italien"/>
    <s v="Milano"/>
    <x v="0"/>
    <n v="252"/>
    <n v="7600000"/>
    <x v="0"/>
    <m/>
    <m/>
    <s v="Neu"/>
    <s v="Potential"/>
    <s v="unwahrscheinlich &lt;40%"/>
    <s v="Konzeptphase"/>
    <m/>
    <m/>
    <m/>
    <n v="633333.33333333337"/>
    <x v="0"/>
    <x v="1"/>
    <x v="0"/>
  </r>
  <r>
    <n v="2018"/>
    <s v="Intermodal"/>
    <s v="Carrier Sales"/>
    <x v="0"/>
    <s v="LKW"/>
    <s v="Belgien"/>
    <x v="5"/>
    <s v="Italien"/>
    <s v="Novara"/>
    <x v="0"/>
    <n v="185"/>
    <n v="7400000"/>
    <x v="1"/>
    <n v="50"/>
    <m/>
    <s v="Neu"/>
    <s v="Angebot erstellen"/>
    <s v="möglich 40-69%"/>
    <s v="Konzeptphase"/>
    <m/>
    <m/>
    <m/>
    <n v="616666.66666666663"/>
    <x v="0"/>
    <x v="1"/>
    <x v="0"/>
  </r>
  <r>
    <n v="2019"/>
    <s v="Intermodal"/>
    <s v="Transfracht"/>
    <x v="5"/>
    <s v="LKW, EVU"/>
    <s v="Deutschland"/>
    <x v="1"/>
    <s v="Deutschland"/>
    <s v="Glauchau/Hof"/>
    <x v="0"/>
    <n v="270"/>
    <n v="7300000"/>
    <x v="0"/>
    <m/>
    <m/>
    <s v="Neu"/>
    <s v="Nicht realisiert"/>
    <s v="unwahrscheinlich &lt;40%"/>
    <s v="Konzeptphase"/>
    <s v="Ausschreibung noch nicht final vergeben / TFG in der nächsten Runde / Start früh. Fpl. 2019"/>
    <m/>
    <s v="6 RL / Wo"/>
    <n v="608333.33333333337"/>
    <x v="1"/>
    <x v="1"/>
    <x v="0"/>
  </r>
  <r>
    <n v="2019"/>
    <s v="Intermodal"/>
    <s v="Carrier Sales"/>
    <x v="4"/>
    <s v="EVU"/>
    <s v="Deutschland"/>
    <x v="6"/>
    <s v="Schweden"/>
    <s v="Goeteborg"/>
    <x v="0"/>
    <n v="270"/>
    <n v="7290000"/>
    <x v="0"/>
    <m/>
    <m/>
    <s v="Neu"/>
    <s v="Angebot erstellen"/>
    <s v="unwahrscheinlich &lt;40%"/>
    <s v="Konzeptphase"/>
    <m/>
    <m/>
    <m/>
    <n v="607500"/>
    <x v="0"/>
    <x v="0"/>
    <x v="0"/>
  </r>
  <r>
    <n v="2019"/>
    <s v="Intermodal"/>
    <s v="Carrier Sales"/>
    <x v="4"/>
    <s v="EVU"/>
    <s v="Deutschland"/>
    <x v="6"/>
    <s v="Schweden"/>
    <s v="Katrineholm"/>
    <x v="0"/>
    <n v="240"/>
    <n v="7200000"/>
    <x v="2"/>
    <m/>
    <m/>
    <s v="Neu"/>
    <s v="Entscheidung ausstehend"/>
    <s v="unwahrscheinlich &lt;40%"/>
    <s v="Realisierbar"/>
    <s v="Zielpreis bisher nicht erreicht; Produktion kann ad hoc starten; Kunde will nicht wgn Preis kritisch; ab Okt"/>
    <m/>
    <m/>
    <n v="600000"/>
    <x v="2"/>
    <x v="0"/>
    <x v="1"/>
  </r>
  <r>
    <n v="2019"/>
    <s v="Intermodal"/>
    <s v="Carrier Sales"/>
    <x v="7"/>
    <s v="EVU"/>
    <s v="Niederlande"/>
    <x v="0"/>
    <s v="Italien"/>
    <s v="Mortara"/>
    <x v="0"/>
    <n v="225"/>
    <n v="7200000"/>
    <x v="0"/>
    <m/>
    <m/>
    <s v="Neu"/>
    <s v="Angebot erstellen"/>
    <s v="unwahrscheinlich &lt;40%"/>
    <s v="Konzeptphase"/>
    <m/>
    <m/>
    <m/>
    <n v="600000"/>
    <x v="0"/>
    <x v="0"/>
    <x v="0"/>
  </r>
  <r>
    <n v="2019"/>
    <s v="Intermodal"/>
    <s v="Carrier Sales"/>
    <x v="0"/>
    <s v="EVU"/>
    <s v="Belgien"/>
    <x v="7"/>
    <s v="Italien"/>
    <s v="Novara"/>
    <x v="0"/>
    <n v="225"/>
    <n v="7200000"/>
    <x v="0"/>
    <m/>
    <m/>
    <s v="Neu"/>
    <s v="Potential"/>
    <s v="unwahrscheinlich &lt;40%"/>
    <s v="Konzeptphase"/>
    <m/>
    <m/>
    <m/>
    <n v="600000"/>
    <x v="0"/>
    <x v="0"/>
    <x v="0"/>
  </r>
  <r>
    <n v="2019"/>
    <s v="Intermodal"/>
    <s v="Carrier Sales"/>
    <x v="4"/>
    <s v="LKW, EVU"/>
    <s v="Deutschland"/>
    <x v="6"/>
    <s v="Schweden"/>
    <s v="Helsinborg"/>
    <x v="0"/>
    <n v="270"/>
    <n v="6291000"/>
    <x v="0"/>
    <m/>
    <m/>
    <s v="Neu"/>
    <s v="Angebot erstellen"/>
    <s v="unwahrscheinlich &lt;40%"/>
    <s v="Konzeptphase"/>
    <m/>
    <m/>
    <m/>
    <n v="524250"/>
    <x v="0"/>
    <x v="1"/>
    <x v="0"/>
  </r>
  <r>
    <n v="2019"/>
    <s v="Intermodal"/>
    <s v="Carrier Sales"/>
    <x v="4"/>
    <s v="EVU"/>
    <s v="Deutschland"/>
    <x v="6"/>
    <s v="Schweden"/>
    <s v="Nassjö"/>
    <x v="0"/>
    <n v="220"/>
    <n v="6050000"/>
    <x v="0"/>
    <m/>
    <m/>
    <s v="Neu"/>
    <s v="Angebot erstellen"/>
    <s v="unwahrscheinlich &lt;40%"/>
    <s v="Konzeptphase"/>
    <m/>
    <m/>
    <m/>
    <n v="504166.66666666669"/>
    <x v="0"/>
    <x v="0"/>
    <x v="0"/>
  </r>
  <r>
    <n v="2019"/>
    <s v="Intermodal"/>
    <s v="Carrier Sales"/>
    <x v="3"/>
    <s v="EVU, LKW"/>
    <s v="Deutschland"/>
    <x v="8"/>
    <s v="Italien"/>
    <s v="Trieste"/>
    <x v="0"/>
    <n v="138"/>
    <n v="5500000"/>
    <x v="0"/>
    <m/>
    <m/>
    <s v="Neu"/>
    <s v="Potential"/>
    <s v="unwahrscheinlich &lt;40%"/>
    <s v="Konzeptphase"/>
    <m/>
    <m/>
    <m/>
    <n v="458333.33333333331"/>
    <x v="0"/>
    <x v="1"/>
    <x v="0"/>
  </r>
  <r>
    <n v="2018"/>
    <s v="Intermodal"/>
    <s v="Carrier Sales"/>
    <x v="3"/>
    <s v="EVU, LKW"/>
    <s v="Deutschland"/>
    <x v="9"/>
    <s v="Italien"/>
    <s v="Cervignano"/>
    <x v="0"/>
    <n v="138"/>
    <n v="5468368.6799999997"/>
    <x v="1"/>
    <n v="34.5"/>
    <m/>
    <s v="Neu"/>
    <s v="Abgeschlossen/Gewonnen"/>
    <s v="sicher 100%"/>
    <s v="Realisierbar"/>
    <s v="mit Produktion abgestimmt; Neuverkehr, Kundenseitige Bestellung per 24.03.2018 eingegangen für Verkehrsstart 09/2018"/>
    <m/>
    <m/>
    <n v="455697.38999999996"/>
    <x v="3"/>
    <x v="1"/>
    <x v="1"/>
  </r>
  <r>
    <n v="2019"/>
    <s v="Intermodal"/>
    <s v="Carrier Sales"/>
    <x v="8"/>
    <s v="EVU"/>
    <s v="Belgien"/>
    <x v="10"/>
    <s v="Rumänien"/>
    <s v="Curtici"/>
    <x v="0"/>
    <n v="135"/>
    <n v="5400000"/>
    <x v="0"/>
    <m/>
    <m/>
    <s v="Neu"/>
    <s v="Potential"/>
    <s v="unwahrscheinlich &lt;40%"/>
    <s v="Konzeptphase"/>
    <m/>
    <m/>
    <m/>
    <n v="450000"/>
    <x v="0"/>
    <x v="0"/>
    <x v="0"/>
  </r>
  <r>
    <n v="2019"/>
    <s v="Intermodal"/>
    <s v="Carrier Sales"/>
    <x v="9"/>
    <s v="EVU"/>
    <s v="Niederlande"/>
    <x v="0"/>
    <s v="Österreich"/>
    <s v="Linz, Wolfurt"/>
    <x v="0"/>
    <n v="225"/>
    <n v="5400000"/>
    <x v="0"/>
    <n v="0"/>
    <m/>
    <s v="Neu"/>
    <s v="Potential"/>
    <s v="unwahrscheinlich &lt;40%"/>
    <s v="Konzeptphase"/>
    <m/>
    <m/>
    <m/>
    <n v="450000"/>
    <x v="0"/>
    <x v="0"/>
    <x v="0"/>
  </r>
  <r>
    <n v="2019"/>
    <s v="Intermodal"/>
    <s v="Carrier Sales"/>
    <x v="10"/>
    <s v="EVU"/>
    <s v="Deutschland"/>
    <x v="11"/>
    <s v="Rumänien"/>
    <s v="Curtici"/>
    <x v="0"/>
    <n v="135"/>
    <n v="4860000"/>
    <x v="0"/>
    <m/>
    <m/>
    <s v="Neu"/>
    <s v="Potential"/>
    <s v="unwahrscheinlich &lt;40%"/>
    <s v="Konzeptphase"/>
    <m/>
    <m/>
    <m/>
    <n v="405000"/>
    <x v="0"/>
    <x v="0"/>
    <x v="0"/>
  </r>
  <r>
    <n v="2018"/>
    <s v="Intermodal"/>
    <s v="Carrier Sales"/>
    <x v="0"/>
    <s v="LKW, EVU"/>
    <s v="Belgien"/>
    <x v="12"/>
    <s v="Italien"/>
    <s v="Padova"/>
    <x v="0"/>
    <n v="108"/>
    <n v="4536000"/>
    <x v="1"/>
    <n v="0"/>
    <m/>
    <s v="Neu"/>
    <s v="Nicht realisiert"/>
    <s v="unwahrscheinlich &lt;40%"/>
    <s v="Nicht produktionell umsetzbar Rest"/>
    <s v="keine produktionelle Prüfung; ab Sep; 3 Rdl."/>
    <s v="Keine Einschätzung Realisierung. Konzeptionelle Bearbeitung noch offen"/>
    <m/>
    <n v="378000"/>
    <x v="1"/>
    <x v="1"/>
    <x v="2"/>
  </r>
  <r>
    <n v="2019"/>
    <s v="Intermodal"/>
    <s v="Business Development"/>
    <x v="11"/>
    <s v="EVU"/>
    <s v="Türkei"/>
    <x v="13"/>
    <s v="Deutschland"/>
    <s v="Duisburg, Bettembourg"/>
    <x v="0"/>
    <n v="180"/>
    <n v="4387500"/>
    <x v="0"/>
    <m/>
    <m/>
    <s v="Neu"/>
    <s v="Entscheidung ausstehend"/>
    <s v="unwahrscheinlich &lt;40%"/>
    <s v="Konzeptphase"/>
    <s v="Mars hat selbst mit den Transporten gestartet mit diversen Partnern (u.a. RCA). Bei Schlecht-Qualität können wir mit nachgebessertem Angebot Verkehr gewinnen"/>
    <m/>
    <s v="4 RL/ Wo"/>
    <n v="365625"/>
    <x v="2"/>
    <x v="0"/>
    <x v="0"/>
  </r>
  <r>
    <n v="2019"/>
    <s v="Intermodal"/>
    <s v="Carrier Sales"/>
    <x v="0"/>
    <s v="EVU"/>
    <s v="Niederlande"/>
    <x v="0"/>
    <s v="Deutschland"/>
    <s v="Gadki"/>
    <x v="0"/>
    <n v="135"/>
    <n v="4200000"/>
    <x v="0"/>
    <m/>
    <m/>
    <s v="Neu"/>
    <s v="Potential"/>
    <s v="unwahrscheinlich &lt;40%"/>
    <s v="Konzeptphase"/>
    <m/>
    <m/>
    <m/>
    <n v="350000"/>
    <x v="0"/>
    <x v="0"/>
    <x v="0"/>
  </r>
  <r>
    <n v="2019"/>
    <s v="Intermodal"/>
    <s v="Carrier Sales"/>
    <x v="4"/>
    <s v="LKW, EVU"/>
    <s v="Deutschland"/>
    <x v="6"/>
    <s v="Italien"/>
    <s v="Verona"/>
    <x v="0"/>
    <n v="120"/>
    <n v="4080000"/>
    <x v="0"/>
    <m/>
    <m/>
    <s v="Neu"/>
    <s v="Nicht realisiert"/>
    <s v="unwahrscheinlich &lt;40%"/>
    <s v="Nicht produktionell umsetzbar Rest"/>
    <s v="Konzept mehrmalig angeboten, bisher noch nicht umsetzbar bei Samskip_x000a_alt Venedig, Traktionär mit akz. Preis wird momentan gesucht; ab Okt"/>
    <s v="Wird mit Lokomotion gefahren"/>
    <m/>
    <n v="340000"/>
    <x v="1"/>
    <x v="1"/>
    <x v="2"/>
  </r>
  <r>
    <n v="2018"/>
    <s v="Intermodal"/>
    <s v="Carrier Sales"/>
    <x v="3"/>
    <s v="EVU, LKW"/>
    <s v="Deutschland"/>
    <x v="14"/>
    <s v="Italien"/>
    <s v="Padova"/>
    <x v="0"/>
    <n v="276"/>
    <n v="4000000"/>
    <x v="3"/>
    <n v="0"/>
    <m/>
    <s v="Neu"/>
    <s v="Nicht realisiert"/>
    <s v="unwahrscheinlich &lt;40%"/>
    <s v="Konzeptphase"/>
    <s v="ab Juli"/>
    <m/>
    <m/>
    <n v="333333.33333333331"/>
    <x v="1"/>
    <x v="1"/>
    <x v="0"/>
  </r>
  <r>
    <n v="2018"/>
    <s v="Intermodal"/>
    <s v="Carrier Sales"/>
    <x v="3"/>
    <m/>
    <s v="Deutschland"/>
    <x v="15"/>
    <s v="Italien"/>
    <s v="(München)-Verona"/>
    <x v="0"/>
    <n v="414"/>
    <n v="3876420"/>
    <x v="1"/>
    <n v="138"/>
    <m/>
    <s v="Ausbau Bestand"/>
    <s v="Entscheidung ausstehend"/>
    <s v="möglich 40-69%"/>
    <s v="Realisierbar"/>
    <s v="mögliche Erhöhung 3 RL ab September (12 auf 15 RL)"/>
    <s v="Einschätzung Realisierung &gt; 70%_x000a_- Modifikation Verkehrskonzept 12 RL/W ist erfolgt _x000a_- Umsetzung zum 09.04. teilweise operativ / zum 10.06. als Regelzug_x000a_- Basis für die VT-Erweitung ggf. im September und Bestellung 2019"/>
    <s v="- KVG hat Anfrage zur VT-Erhöhung auf 15 RL/W kurzfristig zurückgezogen_x000a_- Kritisch: Mengenentwicklung Köln-Verona"/>
    <n v="323035"/>
    <x v="2"/>
    <x v="1"/>
    <x v="1"/>
  </r>
  <r>
    <n v="2018"/>
    <s v="Intermodal"/>
    <s v="Carrier Sales"/>
    <x v="3"/>
    <s v="EVU, LKW"/>
    <s v="Deutschland"/>
    <x v="15"/>
    <s v="Italien"/>
    <s v="Brenner"/>
    <x v="0"/>
    <n v="207"/>
    <n v="3519000"/>
    <x v="1"/>
    <n v="0"/>
    <m/>
    <s v="Neu"/>
    <s v="Nicht realisiert"/>
    <s v="unwahrscheinlich &lt;40%"/>
    <s v="Konzeptphase"/>
    <s v="Qualität, Terminal, Marktmenge; Produktion informiert, Nahbereich noch in Klärung (Ausweitung Köln-Verona) ; ab Juni"/>
    <s v="nicht bekannt"/>
    <s v="Siehe Köln-(München)-Verona (Zeile 23)"/>
    <n v="293250"/>
    <x v="1"/>
    <x v="1"/>
    <x v="0"/>
  </r>
  <r>
    <n v="2019"/>
    <s v="Intermodal"/>
    <s v="Carrier Sales"/>
    <x v="3"/>
    <s v="EVU, LKW"/>
    <s v="Deutschland"/>
    <x v="16"/>
    <s v="Italien"/>
    <s v="Trieste"/>
    <x v="0"/>
    <n v="138"/>
    <n v="3500000"/>
    <x v="0"/>
    <m/>
    <m/>
    <s v="Neu"/>
    <s v="Entscheidung ausstehend"/>
    <s v="unwahrscheinlich &lt;40%"/>
    <s v="Konzeptphase"/>
    <m/>
    <m/>
    <m/>
    <n v="291666.66666666669"/>
    <x v="2"/>
    <x v="1"/>
    <x v="0"/>
  </r>
  <r>
    <n v="2018"/>
    <s v="Intermodal"/>
    <s v="Carrier Sales"/>
    <x v="0"/>
    <m/>
    <s v="Deutschland"/>
    <x v="17"/>
    <s v="Italien"/>
    <s v="Gallarate                                                                    "/>
    <x v="0"/>
    <n v="135"/>
    <n v="3429831.333333333"/>
    <x v="4"/>
    <n v="101.25"/>
    <m/>
    <s v="Ausbau Bestand"/>
    <s v="Abgeschlossen/Gewonnen"/>
    <s v="sicher 100%"/>
    <s v="Realisierbar"/>
    <s v="mit Produktion abgestimmt; Erweiterung Köln Nord +3 RL, ab 09.04.2018"/>
    <m/>
    <m/>
    <n v="285819.27777777775"/>
    <x v="3"/>
    <x v="1"/>
    <x v="1"/>
  </r>
  <r>
    <n v="2018"/>
    <s v="Intermodal"/>
    <s v="Carrier Sales"/>
    <x v="3"/>
    <s v="EVU, LKW"/>
    <s v="Tschechien"/>
    <x v="18"/>
    <s v="Italien"/>
    <s v="Trieste"/>
    <x v="0"/>
    <n v="118.28571428571429"/>
    <n v="3428571.4285714291"/>
    <x v="5"/>
    <n v="0"/>
    <m/>
    <s v="Neu"/>
    <s v="Nicht realisiert"/>
    <s v="unwahrscheinlich &lt;40%"/>
    <s v="Nicht produktionell umsetzbar Rest"/>
    <s v="kein Angebot für Ausland von Lokomotion; Alternativsuche läuft; ab Juni"/>
    <s v="Keine Einschätzung Realisierung. Konzeptionelle Bearbeitung noch offen"/>
    <m/>
    <n v="285714.28571428574"/>
    <x v="1"/>
    <x v="1"/>
    <x v="2"/>
  </r>
  <r>
    <n v="2018"/>
    <s v="Intermodal"/>
    <s v="Carrier Sales"/>
    <x v="3"/>
    <m/>
    <s v="Deutschland"/>
    <x v="19"/>
    <s v="Italien"/>
    <s v="Verona"/>
    <x v="0"/>
    <n v="138"/>
    <n v="3427920"/>
    <x v="1"/>
    <n v="35"/>
    <m/>
    <s v="Neu"/>
    <s v="Angebot erstellen"/>
    <s v="möglich 40-69%"/>
    <s v="Konzeptphase"/>
    <s v="Ergänzung Gruppe Kornwestheim"/>
    <m/>
    <m/>
    <n v="285660"/>
    <x v="0"/>
    <x v="1"/>
    <x v="0"/>
  </r>
  <r>
    <n v="2019"/>
    <s v="Intermodal"/>
    <s v="Carrier Sales"/>
    <x v="0"/>
    <s v="EVU"/>
    <s v="Deutschland"/>
    <x v="17"/>
    <s v="Italien"/>
    <s v="Novara"/>
    <x v="0"/>
    <n v="135"/>
    <n v="3369600"/>
    <x v="0"/>
    <m/>
    <m/>
    <s v="Neu"/>
    <s v="Potential"/>
    <s v="unwahrscheinlich &lt;40%"/>
    <s v="Konzeptphase"/>
    <m/>
    <m/>
    <m/>
    <n v="280800"/>
    <x v="0"/>
    <x v="0"/>
    <x v="0"/>
  </r>
  <r>
    <n v="2019"/>
    <s v="Intermodal"/>
    <s v="Carrier Sales"/>
    <x v="3"/>
    <m/>
    <s v="Deutschland"/>
    <x v="20"/>
    <s v="Schweden"/>
    <s v="Malmö"/>
    <x v="0"/>
    <n v="135"/>
    <n v="3300000"/>
    <x v="0"/>
    <m/>
    <m/>
    <s v="Ausbau Bestand"/>
    <s v="Angebot erstellen"/>
    <s v="unwahrscheinlich &lt;40%"/>
    <s v="Konzeptphase"/>
    <m/>
    <m/>
    <m/>
    <n v="275000"/>
    <x v="0"/>
    <x v="1"/>
    <x v="0"/>
  </r>
  <r>
    <n v="2019"/>
    <s v="Intermodal"/>
    <s v="Carrier Sales"/>
    <x v="4"/>
    <s v="LKW, EVU"/>
    <s v="Niederlande"/>
    <x v="21"/>
    <s v="Polen"/>
    <s v="Poznan"/>
    <x v="0"/>
    <n v="480"/>
    <n v="3200000"/>
    <x v="0"/>
    <m/>
    <m/>
    <s v="Neu"/>
    <s v="Angebot erstellen"/>
    <s v="unwahrscheinlich &lt;40%"/>
    <s v="Konzeptphase"/>
    <m/>
    <s v="Keine Einschätzung Realisierung. Konzeptionelle Bearbeitung noch offen"/>
    <m/>
    <n v="266666.66666666669"/>
    <x v="0"/>
    <x v="1"/>
    <x v="0"/>
  </r>
  <r>
    <n v="2018"/>
    <s v="Intermodal"/>
    <s v="Carrier Sales"/>
    <x v="12"/>
    <s v="EVU, LKW"/>
    <s v="Deutschland"/>
    <x v="22"/>
    <s v="Italien"/>
    <s v="Chiasso"/>
    <x v="0"/>
    <n v="264"/>
    <n v="3150000"/>
    <x v="1"/>
    <n v="88"/>
    <m/>
    <s v="Neu"/>
    <s v="Entscheidung ausstehend"/>
    <s v="möglich 40-69%"/>
    <s v="Realisierbar"/>
    <s v="Fpl bekannt; Ressourcenprüfung muß erfolgen; Terminalslots in Deutschland offen/ Wechselwirkung mit Neuverkehr Remind"/>
    <s v="Keine Einschätzung Realisierung. Konzeptionelle Bearbeitung noch offen"/>
    <m/>
    <n v="262500"/>
    <x v="2"/>
    <x v="1"/>
    <x v="1"/>
  </r>
  <r>
    <n v="2018"/>
    <s v="Intermodal"/>
    <s v="Carrier Sales"/>
    <x v="3"/>
    <m/>
    <s v="Deutschland"/>
    <x v="23"/>
    <s v="Italien"/>
    <s v="Novara"/>
    <x v="0"/>
    <n v="184"/>
    <n v="2900000"/>
    <x v="2"/>
    <n v="28"/>
    <m/>
    <s v="Neu"/>
    <s v="Angebot erstellen"/>
    <s v="möglich 40-69%"/>
    <s v="Konzeptphase"/>
    <m/>
    <m/>
    <m/>
    <n v="241666.66666666666"/>
    <x v="0"/>
    <x v="1"/>
    <x v="0"/>
  </r>
  <r>
    <n v="2019"/>
    <s v="Intermodal"/>
    <s v="Transfracht"/>
    <x v="5"/>
    <s v="LKW, EVU"/>
    <s v="Deutschland"/>
    <x v="1"/>
    <s v="Deutschland"/>
    <s v="Neuss"/>
    <x v="0"/>
    <n v="135"/>
    <n v="2900000"/>
    <x v="0"/>
    <m/>
    <m/>
    <s v="Neu"/>
    <s v="Potential"/>
    <s v="unwahrscheinlich &lt;40%"/>
    <s v="Konzeptphase"/>
    <s v="noch im Projekt-Status / Start früh. Fpl. 2019"/>
    <m/>
    <s v="3 RL / Wo"/>
    <n v="241666.66666666666"/>
    <x v="0"/>
    <x v="1"/>
    <x v="0"/>
  </r>
  <r>
    <n v="2018"/>
    <s v="Intermodal"/>
    <s v="Carrier Sales"/>
    <x v="13"/>
    <s v="LKW"/>
    <s v="Deutschland"/>
    <x v="24"/>
    <s v="Iran"/>
    <s v="Constanta"/>
    <x v="0"/>
    <n v="144"/>
    <n v="2880857.1428571427"/>
    <x v="5"/>
    <n v="0"/>
    <m/>
    <s v="Neu"/>
    <s v="Nicht realisiert"/>
    <s v="unwahrscheinlich &lt;40%"/>
    <s v="Konzeptphase"/>
    <s v="Preis, Qualität, Volumenentwicklung am Markt, da Neuverkehr; ab Juni"/>
    <s v="Keine Einschätzung Realisierung. Konzeptionelle Bearbeitung noch offen"/>
    <m/>
    <n v="240071.42857142855"/>
    <x v="1"/>
    <x v="1"/>
    <x v="0"/>
  </r>
  <r>
    <n v="2019"/>
    <s v="Intermodal"/>
    <s v="Business Development"/>
    <x v="14"/>
    <s v="EVU, LKW"/>
    <s v="Dänemark"/>
    <x v="25"/>
    <s v="Italien"/>
    <s v="Verona"/>
    <x v="0"/>
    <n v="180"/>
    <n v="2880000"/>
    <x v="6"/>
    <m/>
    <m/>
    <s v="Neu"/>
    <s v="Entscheidung ausstehend"/>
    <s v="unwahrscheinlich &lt;40%"/>
    <s v="Konzeptphase"/>
    <s v="Rückmeldung durch Kunde Lauritzen: Zu teuer, intensives Nachhaken durch DB C Scandinavia notwendig"/>
    <m/>
    <s v="4 RL/ Wo"/>
    <n v="240000"/>
    <x v="2"/>
    <x v="1"/>
    <x v="0"/>
  </r>
  <r>
    <n v="2019"/>
    <s v="Intermodal"/>
    <s v="Carrier Sales"/>
    <x v="15"/>
    <s v="EVU"/>
    <s v="Niederlande"/>
    <x v="0"/>
    <s v="Schweiz"/>
    <s v="Basel"/>
    <x v="0"/>
    <n v="144"/>
    <n v="2880000"/>
    <x v="0"/>
    <m/>
    <m/>
    <s v="Neu"/>
    <s v="Entscheidung ausstehend"/>
    <s v="unwahrscheinlich &lt;40%"/>
    <s v="Konzeptphase"/>
    <m/>
    <m/>
    <m/>
    <n v="240000"/>
    <x v="2"/>
    <x v="0"/>
    <x v="0"/>
  </r>
  <r>
    <n v="2019"/>
    <s v="Intermodal"/>
    <s v="Carrier Sales"/>
    <x v="0"/>
    <s v="EVU"/>
    <s v="Niederlande"/>
    <x v="0"/>
    <s v="Deutschland"/>
    <s v="Ludwigshafen"/>
    <x v="0"/>
    <n v="288"/>
    <n v="2880000"/>
    <x v="0"/>
    <m/>
    <m/>
    <s v="Neu"/>
    <s v="Potential"/>
    <s v="unwahrscheinlich &lt;40%"/>
    <s v="Konzeptphase"/>
    <m/>
    <m/>
    <m/>
    <n v="240000"/>
    <x v="0"/>
    <x v="0"/>
    <x v="0"/>
  </r>
  <r>
    <n v="2018"/>
    <s v="Intermodal"/>
    <s v="Carrier Sales"/>
    <x v="3"/>
    <m/>
    <s v="Deutschland"/>
    <x v="26"/>
    <s v="Schweden"/>
    <s v="Helsingborg Rosersberg"/>
    <x v="0"/>
    <n v="108"/>
    <n v="2809371.4285714286"/>
    <x v="1"/>
    <n v="36"/>
    <m/>
    <s v="Ausbau Bestand"/>
    <s v="Abgeschlossen/Gewonnen"/>
    <s v="sicher 100%"/>
    <s v="Konzeptphase"/>
    <s v="betriebl. durchgeh. Traktion in konzeptioneller Phase, Kunde will ab Mai, DB SC prüft; ab Sep_x000a_"/>
    <s v="Einschätzung Realisierung &lt; 70%_x000a_- Ressourcenprüfung noch offen_x000a_- Trassenbestellung ist erfolgt_x000a_- Leister Schweden: 2018 Green Cargo / 2019 DBCSC"/>
    <m/>
    <n v="234114.28571428571"/>
    <x v="3"/>
    <x v="1"/>
    <x v="0"/>
  </r>
  <r>
    <n v="2019"/>
    <s v="Intermodal"/>
    <s v="Business Development"/>
    <x v="16"/>
    <s v="EVU"/>
    <s v="Bulgarien"/>
    <x v="27"/>
    <s v="Deutschland"/>
    <s v="Ulm"/>
    <x v="0"/>
    <n v="90"/>
    <n v="2793933"/>
    <x v="7"/>
    <m/>
    <m/>
    <s v="Neu"/>
    <s v="Angebot erstellen"/>
    <s v="möglich 40-69%"/>
    <s v="Konzeptphase"/>
    <s v="Noch im Angebotserstellprozess. Chance aber vorhanden."/>
    <m/>
    <s v="2 RL/ Wo"/>
    <n v="232827.75"/>
    <x v="0"/>
    <x v="0"/>
    <x v="0"/>
  </r>
  <r>
    <n v="2019"/>
    <s v="Intermodal"/>
    <s v="Carrier Sales"/>
    <x v="9"/>
    <s v="LKW"/>
    <s v="Deutschland"/>
    <x v="28"/>
    <s v="Italien"/>
    <s v="Trento"/>
    <x v="0"/>
    <n v="230"/>
    <n v="2760000"/>
    <x v="0"/>
    <n v="0"/>
    <m/>
    <s v="Neu"/>
    <s v="Angebot erstellen"/>
    <s v="unwahrscheinlich &lt;40%"/>
    <s v="Konzeptphase"/>
    <m/>
    <m/>
    <m/>
    <n v="230000"/>
    <x v="0"/>
    <x v="1"/>
    <x v="0"/>
  </r>
  <r>
    <n v="2018"/>
    <s v="Intermodal"/>
    <s v="Carrier Sales"/>
    <x v="3"/>
    <s v="EVU, LKW"/>
    <s v="Deutschland"/>
    <x v="29"/>
    <s v="Italien"/>
    <s v="Fernetti"/>
    <x v="0"/>
    <n v="91"/>
    <n v="2717128"/>
    <x v="4"/>
    <n v="69"/>
    <m/>
    <s v="Neu"/>
    <s v="Abgeschlossen/Gewonnen"/>
    <s v="sicher 100%"/>
    <s v="Realisierbar"/>
    <s v="mit Produktion abgestimmt; Neukonzept Direktzug Wörth-Fernetti ab April"/>
    <m/>
    <m/>
    <n v="226427.33333333334"/>
    <x v="3"/>
    <x v="1"/>
    <x v="1"/>
  </r>
  <r>
    <n v="2019"/>
    <s v="Intermodal"/>
    <s v="Carrier Sales"/>
    <x v="1"/>
    <s v="EVU"/>
    <s v="Niederlande"/>
    <x v="0"/>
    <s v="Deutschland"/>
    <s v="Frankfurt/Koblenz"/>
    <x v="0"/>
    <n v="225"/>
    <n v="2700000"/>
    <x v="0"/>
    <m/>
    <m/>
    <s v="Neu"/>
    <s v="Potential"/>
    <s v="unwahrscheinlich &lt;40%"/>
    <s v="Konzeptphase"/>
    <m/>
    <m/>
    <m/>
    <n v="225000"/>
    <x v="0"/>
    <x v="0"/>
    <x v="0"/>
  </r>
  <r>
    <n v="2018"/>
    <s v="Intermodal"/>
    <s v="Carrier Sales"/>
    <x v="12"/>
    <s v="EVU"/>
    <s v="Deutschland"/>
    <x v="30"/>
    <s v="Italien"/>
    <s v="Milano"/>
    <x v="0"/>
    <n v="135"/>
    <n v="2673000"/>
    <x v="5"/>
    <n v="75"/>
    <m/>
    <s v="Neu"/>
    <s v="Abgeschlossen/Gewonnen"/>
    <s v="sicher 100%"/>
    <s v="Realisierbar"/>
    <s v="Fpl bekannt; Ressourcenprüfung muß erfolgen, Verkehrststart ab 10.06.2018; Übernahme der Verkehr von TX Logsitics"/>
    <s v="Einschätzung Realisierung &lt; 40%_x000a_- Konzeptionelle Bearbeitung angestoßen_x000a_- Trassenprüfung CH ist erfolgt_x000a_- Prüfung Entzerrung Kreuzlagen_x000a_"/>
    <s v="- Fahrlagen-Optimierung erforderlich: Kreuzlage  auf dem Abschnitt Basel-Domo / Domo-Basel erfordert den Einsatz von vier zusätzlichen Loks BR 185 CH (= 1.040.000 Euro/Jahr) _x000a_-Entzerrung der Kreuzlage aufgrund Trassenverfügbarkeit nur bedingt möglich_x000a_- Fahrlagen in der Nacht_x000a_- Hoher Anteil Gastfahrten Depot Muttenz_x000a_"/>
    <n v="222750"/>
    <x v="3"/>
    <x v="0"/>
    <x v="1"/>
  </r>
  <r>
    <n v="2019"/>
    <s v="Intermodal"/>
    <s v="Carrier Sales"/>
    <x v="3"/>
    <s v="EVU, LKW"/>
    <s v="Italien"/>
    <x v="31"/>
    <m/>
    <s v="Clip"/>
    <x v="0"/>
    <n v="88"/>
    <n v="2600000"/>
    <x v="0"/>
    <m/>
    <m/>
    <s v="Neu"/>
    <s v="Potential"/>
    <s v="unwahrscheinlich &lt;40%"/>
    <s v="Konzeptphase"/>
    <m/>
    <m/>
    <m/>
    <n v="216666.66666666666"/>
    <x v="0"/>
    <x v="1"/>
    <x v="0"/>
  </r>
  <r>
    <n v="2018"/>
    <s v="Intermodal"/>
    <s v="Carrier Sales"/>
    <x v="3"/>
    <s v="EVU, LKW"/>
    <s v="Deutschland"/>
    <x v="32"/>
    <s v="Italien"/>
    <s v="Mantova"/>
    <x v="0"/>
    <n v="184"/>
    <n v="2400000"/>
    <x v="3"/>
    <n v="0"/>
    <m/>
    <s v="Neu"/>
    <s v="Nicht realisiert"/>
    <s v="unwahrscheinlich &lt;40%"/>
    <s v="Konzeptphase"/>
    <s v="ab Juli"/>
    <m/>
    <m/>
    <n v="200000"/>
    <x v="1"/>
    <x v="1"/>
    <x v="0"/>
  </r>
  <r>
    <n v="2018"/>
    <s v="Intermodal"/>
    <s v="Carrier Sales"/>
    <x v="3"/>
    <s v="EVU, LKW"/>
    <s v="Deutschland"/>
    <x v="9"/>
    <s v="Italien"/>
    <s v="Cervignano"/>
    <x v="0"/>
    <n v="59.142857142857146"/>
    <n v="2400000"/>
    <x v="5"/>
    <n v="0"/>
    <m/>
    <s v="Neu"/>
    <s v="Nicht realisiert"/>
    <s v="unwahrscheinlich &lt;40%"/>
    <s v="Nicht produktionell umsetzbar Rest"/>
    <s v="erst ab September; Produktion bekannt; ab Jun-Sep; Baustelle Tauern_x000a_"/>
    <s v="nicht bekannt"/>
    <s v="- Tino Jüstel wird in KW 15 über die Bestellung informiert_x000a_- Angebot ist von KVG angenommen"/>
    <n v="200000"/>
    <x v="1"/>
    <x v="1"/>
    <x v="2"/>
  </r>
  <r>
    <n v="2018"/>
    <s v="Intermodal"/>
    <s v="Carrier Sales"/>
    <x v="0"/>
    <s v="EVU"/>
    <s v="Deutschland"/>
    <x v="15"/>
    <s v="Italien"/>
    <s v="Gallarate             "/>
    <x v="0"/>
    <n v="90"/>
    <n v="2365020"/>
    <x v="1"/>
    <n v="45"/>
    <m/>
    <s v="Ausbau Bestand"/>
    <s v="Angebot erstellen"/>
    <s v="unwahrscheinlich &lt;40%"/>
    <s v="Konzeptphase"/>
    <s v="Preis, Vertrauen in Qualität und Konzept (hier auf Kundenebene Spediteur); ab Juli"/>
    <s v="Keine Einschätzung Realisierung. Konzeptionelle Bearbeitung noch offen_x000a_- Trassenkapazität CH zum September prüfen_x000a_- Baustellen Luino ab 30.06. beendet / Cucciago ab 02.09. beendet"/>
    <s v="- Für 2019 zwei zusätzliche RL/W eingeplant (neu 23 RL/W)"/>
    <n v="197085"/>
    <x v="0"/>
    <x v="0"/>
    <x v="0"/>
  </r>
  <r>
    <n v="2018"/>
    <s v="Intermodal"/>
    <s v="Carrier Sales"/>
    <x v="3"/>
    <s v="LKW"/>
    <s v="Deutschland"/>
    <x v="8"/>
    <s v="Deutschland"/>
    <s v="Leipzig"/>
    <x v="0"/>
    <n v="123"/>
    <n v="2161818"/>
    <x v="1"/>
    <n v="0"/>
    <m/>
    <s v="Neu"/>
    <s v="Nicht realisiert"/>
    <s v="unwahrscheinlich &lt;40%"/>
    <s v="Realisierbar"/>
    <s v="Preis und Trasse; Fpl von DB Netz realisierbar; Kunde will, Produktion eskaliert bei DB Netz; ab Mai; frühestens ab September da KVG nun Mengen Neuss-Dresden bei Dui-Lovo mitgeben möchte; dadurch Verlust Basismenge auf Neuss-Leipzig"/>
    <s v="- Ressourcenprüfung erfolgreich_x000a_- Trassenbestellung April erfolgt_x000a_- Start noch wahrscheinlich Juni"/>
    <m/>
    <n v="180151.5"/>
    <x v="1"/>
    <x v="1"/>
    <x v="1"/>
  </r>
  <r>
    <n v="2019"/>
    <s v="Intermodal"/>
    <s v="Carrier Sales"/>
    <x v="8"/>
    <s v="EVU"/>
    <s v="Belgien"/>
    <x v="3"/>
    <s v="Tschechien"/>
    <s v="Lovosice"/>
    <x v="0"/>
    <n v="90"/>
    <n v="2160000"/>
    <x v="0"/>
    <m/>
    <m/>
    <s v="Neu"/>
    <s v="Potential"/>
    <s v="unwahrscheinlich &lt;40%"/>
    <s v="Konzeptphase"/>
    <m/>
    <m/>
    <m/>
    <n v="180000"/>
    <x v="0"/>
    <x v="0"/>
    <x v="0"/>
  </r>
  <r>
    <n v="2019"/>
    <s v="Intermodal"/>
    <s v="Carrier Sales"/>
    <x v="3"/>
    <s v="LKW"/>
    <s v="Deutschland"/>
    <x v="9"/>
    <s v="Deutschland"/>
    <s v="Nürnberg"/>
    <x v="0"/>
    <n v="135"/>
    <n v="2160000"/>
    <x v="0"/>
    <m/>
    <m/>
    <s v="Neu"/>
    <s v="Angebot erstellen"/>
    <s v="unwahrscheinlich &lt;40%"/>
    <s v="Konzeptphase"/>
    <m/>
    <m/>
    <m/>
    <n v="180000"/>
    <x v="0"/>
    <x v="1"/>
    <x v="0"/>
  </r>
  <r>
    <n v="2018"/>
    <s v="Intermodal"/>
    <s v="Carrier Sales"/>
    <x v="17"/>
    <s v="LKW"/>
    <s v="Deutschland"/>
    <x v="33"/>
    <s v="Deutschland"/>
    <s v="Göttingen"/>
    <x v="0"/>
    <n v="123.42857142857144"/>
    <n v="2119762.2857142854"/>
    <x v="5"/>
    <n v="0"/>
    <m/>
    <s v="Neu"/>
    <s v="Nicht realisiert"/>
    <s v="unwahrscheinlich &lt;40%"/>
    <s v="Nicht produktionell umsetzbar Rest"/>
    <s v="Angebot erstellt, Preis-Entfernungsverhältnis kritisch; ab Juni"/>
    <s v="Keine Einschätzung Realisierung. Konzeptionelle Bearbeitung noch offen"/>
    <m/>
    <n v="176646.85714285713"/>
    <x v="1"/>
    <x v="1"/>
    <x v="2"/>
  </r>
  <r>
    <n v="2018"/>
    <s v="Intermodal"/>
    <s v="INT Sales"/>
    <x v="18"/>
    <s v="LKW"/>
    <s v="Deutschland"/>
    <x v="8"/>
    <s v="Italien"/>
    <s v="Bologna/Pescara"/>
    <x v="0"/>
    <n v="51.428571428571431"/>
    <n v="2025000"/>
    <x v="5"/>
    <n v="30"/>
    <m/>
    <s v="Neu"/>
    <s v="Abgeschlossen/Gewonnen"/>
    <s v="sicher 100%"/>
    <s v="Realisierbar"/>
    <s v="mit Produktion abgestimmt; Neuverkehr KW 26"/>
    <m/>
    <m/>
    <n v="168750"/>
    <x v="3"/>
    <x v="1"/>
    <x v="1"/>
  </r>
  <r>
    <n v="2019"/>
    <s v="Intermodal"/>
    <s v="Carrier Sales"/>
    <x v="19"/>
    <s v="EVU"/>
    <s v="Deutschland"/>
    <x v="1"/>
    <s v="Deutschland"/>
    <s v="Leipzig"/>
    <x v="0"/>
    <n v="135"/>
    <n v="2000000"/>
    <x v="0"/>
    <n v="0"/>
    <m/>
    <s v="Neu"/>
    <s v="Potential"/>
    <s v="unwahrscheinlich &lt;40%"/>
    <s v="Konzeptphase"/>
    <m/>
    <m/>
    <m/>
    <n v="166666.66666666666"/>
    <x v="0"/>
    <x v="0"/>
    <x v="0"/>
  </r>
  <r>
    <n v="2018"/>
    <s v="Intermodal"/>
    <s v="Carrier Sales"/>
    <x v="3"/>
    <s v="LKW"/>
    <s v="Deutschland"/>
    <x v="11"/>
    <s v="Deutschland"/>
    <s v="Nürnberg-München"/>
    <x v="0"/>
    <n v="120"/>
    <n v="1970000"/>
    <x v="2"/>
    <n v="30"/>
    <m/>
    <s v="Neu"/>
    <s v="Potential"/>
    <s v="unwahrscheinlich &lt;40%"/>
    <s v="Konzeptphase"/>
    <s v="Projekt wird evtl auf 10/2018 vorgezogen; Kundentscheidung noch offen"/>
    <m/>
    <m/>
    <n v="164166.66666666666"/>
    <x v="0"/>
    <x v="1"/>
    <x v="0"/>
  </r>
  <r>
    <n v="2018"/>
    <s v="Intermodal"/>
    <s v="Carrier Sales"/>
    <x v="0"/>
    <s v="EVU"/>
    <s v="Deutschland"/>
    <x v="34"/>
    <s v="China"/>
    <s v="Malaszewice"/>
    <x v="0"/>
    <n v="90"/>
    <n v="1944000"/>
    <x v="8"/>
    <n v="19"/>
    <m/>
    <s v="Neu"/>
    <s v="Potential"/>
    <s v="möglich 40-69%"/>
    <s v="Konzeptphase"/>
    <s v="Aktuell bei TEL "/>
    <s v="Offen"/>
    <s v="RF :  sollte in den aktuellen Trassen&amp;Ressoucen machbar sein"/>
    <n v="162000"/>
    <x v="0"/>
    <x v="0"/>
    <x v="0"/>
  </r>
  <r>
    <n v="2019"/>
    <s v="Intermodal"/>
    <s v="Carrier Sales"/>
    <x v="20"/>
    <s v="LKW, EVU"/>
    <s v="Niederlande"/>
    <x v="0"/>
    <s v="Deutschland"/>
    <s v="Trier"/>
    <x v="0"/>
    <n v="96"/>
    <n v="1900000"/>
    <x v="0"/>
    <m/>
    <m/>
    <s v="Neu"/>
    <s v="Entscheidung ausstehend"/>
    <s v="möglich 40-69%"/>
    <s v="Konzeptphase"/>
    <m/>
    <m/>
    <m/>
    <n v="158333.33333333334"/>
    <x v="2"/>
    <x v="1"/>
    <x v="0"/>
  </r>
  <r>
    <n v="2019"/>
    <s v="Intermodal"/>
    <s v="Carrier Sales"/>
    <x v="0"/>
    <s v="EVU"/>
    <s v="Deutschland"/>
    <x v="11"/>
    <s v="Schweiz"/>
    <s v="Basel"/>
    <x v="0"/>
    <n v="144"/>
    <n v="1900000"/>
    <x v="0"/>
    <m/>
    <m/>
    <s v="Neu"/>
    <s v="Angebot erstellen"/>
    <s v="unwahrscheinlich &lt;40%"/>
    <s v="Konzeptphase"/>
    <m/>
    <m/>
    <m/>
    <n v="158333.33333333334"/>
    <x v="0"/>
    <x v="0"/>
    <x v="0"/>
  </r>
  <r>
    <n v="2019"/>
    <s v="Intermodal"/>
    <s v="Carrier Sales"/>
    <x v="0"/>
    <s v="EVU"/>
    <s v="Niederlande"/>
    <x v="0"/>
    <s v="Deutschland"/>
    <s v="Duisburg"/>
    <x v="0"/>
    <n v="235"/>
    <n v="1880000"/>
    <x v="0"/>
    <m/>
    <m/>
    <s v="Neu"/>
    <s v="Potential"/>
    <s v="unwahrscheinlich &lt;40%"/>
    <s v="Konzeptphase"/>
    <m/>
    <m/>
    <m/>
    <n v="156666.66666666666"/>
    <x v="0"/>
    <x v="0"/>
    <x v="0"/>
  </r>
  <r>
    <n v="2019"/>
    <s v="Intermodal"/>
    <s v="Carrier Sales"/>
    <x v="3"/>
    <m/>
    <s v="Deutschland"/>
    <x v="15"/>
    <s v="Spanien"/>
    <s v="Ludwigshafen/Irun/Bayonne                                                      "/>
    <x v="0"/>
    <n v="198"/>
    <n v="1860435"/>
    <x v="0"/>
    <n v="0"/>
    <m/>
    <s v="Ausbau Bestand"/>
    <s v="Entscheidung ausstehend"/>
    <s v="unwahrscheinlich &lt;40%"/>
    <s v="Konzeptphase"/>
    <s v="Ressourcenverfügbarkeit und Qualtät ECR; Ressouce ECR fehlt; Mengen noch vorhanden?_x000a_Ab Sept"/>
    <s v="Keine Einschätzung Realisierung. Konzeptionelle Bearbeitung noch offen"/>
    <s v="- Für 2019 ein zusätzlicher RL/W geplant (neu 9 RL/W)_x000a_- In Abhängigkeit von Ressourcenverfügbarkeit ECR"/>
    <n v="155036.25"/>
    <x v="2"/>
    <x v="1"/>
    <x v="0"/>
  </r>
  <r>
    <n v="2019"/>
    <s v="Intermodal"/>
    <s v="Carrier Sales"/>
    <x v="21"/>
    <s v="EVU"/>
    <s v="Deutschland"/>
    <x v="11"/>
    <s v="Schweiz"/>
    <s v="Frenkendorf"/>
    <x v="0"/>
    <n v="144"/>
    <n v="1785600"/>
    <x v="0"/>
    <n v="0"/>
    <m/>
    <s v="Neu"/>
    <s v="Potential"/>
    <s v="unwahrscheinlich &lt;40%"/>
    <s v="Konzeptphase"/>
    <m/>
    <m/>
    <m/>
    <n v="148800"/>
    <x v="0"/>
    <x v="0"/>
    <x v="0"/>
  </r>
  <r>
    <n v="2018"/>
    <s v="Intermodal"/>
    <s v="Carrier Sales"/>
    <x v="3"/>
    <s v="EVU, LKW"/>
    <s v="Deutschland"/>
    <x v="35"/>
    <s v="Italien"/>
    <s v="Novara"/>
    <x v="0"/>
    <n v="92"/>
    <n v="1748000"/>
    <x v="3"/>
    <n v="0"/>
    <m/>
    <s v="Neu"/>
    <s v="Nicht realisiert"/>
    <s v="unwahrscheinlich &lt;40%"/>
    <s v="Konzeptphase"/>
    <s v="ab Juli"/>
    <m/>
    <m/>
    <n v="145666.66666666666"/>
    <x v="1"/>
    <x v="1"/>
    <x v="0"/>
  </r>
  <r>
    <n v="2018"/>
    <s v="Intermodal"/>
    <s v="Carrier Sales"/>
    <x v="3"/>
    <s v="LKW"/>
    <s v="Deutschland"/>
    <x v="36"/>
    <s v="Deutschland"/>
    <s v="Buna"/>
    <x v="0"/>
    <n v="34.285714285714285"/>
    <n v="1714285.7142857146"/>
    <x v="5"/>
    <n v="0"/>
    <m/>
    <s v="Neu"/>
    <s v="Nicht realisiert"/>
    <s v="unwahrscheinlich &lt;40%"/>
    <s v="Konzeptphase"/>
    <s v="wird nicht umgesetzt"/>
    <s v="Keine Einschätzung Realisierung. Konzeptionelle Bearbeitung noch offen"/>
    <m/>
    <n v="142857.14285714287"/>
    <x v="1"/>
    <x v="1"/>
    <x v="0"/>
  </r>
  <r>
    <n v="2018"/>
    <s v="Intermodal"/>
    <s v="Carrier Sales"/>
    <x v="22"/>
    <s v="LKW, EVU"/>
    <s v="Deutschland"/>
    <x v="11"/>
    <s v="Deutschland"/>
    <s v="Apach"/>
    <x v="0"/>
    <n v="270"/>
    <n v="1620000"/>
    <x v="3"/>
    <n v="135"/>
    <m/>
    <s v="Neu"/>
    <s v="Abgeschlossen/Gewonnen"/>
    <s v="möglich 40-69%"/>
    <s v="Realisierbar"/>
    <s v="Verzögerung durch Streik"/>
    <s v="Keine Einschätzung Realisierung. Konzeptionelle Bearbeitung noch offen"/>
    <m/>
    <n v="135000"/>
    <x v="3"/>
    <x v="1"/>
    <x v="1"/>
  </r>
  <r>
    <n v="2019"/>
    <s v="Intermodal"/>
    <s v="Carrier Sales"/>
    <x v="19"/>
    <s v="EVU"/>
    <s v="Deutschland"/>
    <x v="1"/>
    <s v="Deutschland"/>
    <s v="Berlin"/>
    <x v="0"/>
    <n v="135"/>
    <n v="1620000"/>
    <x v="0"/>
    <n v="0"/>
    <m/>
    <s v="Neu"/>
    <s v="Potential"/>
    <s v="unwahrscheinlich &lt;40%"/>
    <s v="Konzeptphase"/>
    <m/>
    <m/>
    <m/>
    <n v="135000"/>
    <x v="0"/>
    <x v="0"/>
    <x v="0"/>
  </r>
  <r>
    <n v="2018"/>
    <s v="Intermodal"/>
    <s v="Carrier Sales"/>
    <x v="3"/>
    <s v="EVU, LKW"/>
    <s v="Belgien"/>
    <x v="3"/>
    <s v="Deutschland"/>
    <s v="Neuss"/>
    <x v="0"/>
    <n v="276"/>
    <n v="1600000"/>
    <x v="3"/>
    <n v="0"/>
    <m/>
    <s v="Neu"/>
    <s v="Nicht realisiert"/>
    <s v="unwahrscheinlich &lt;40%"/>
    <s v="Konzeptphase"/>
    <s v="ab Juli"/>
    <m/>
    <m/>
    <n v="133333.33333333334"/>
    <x v="1"/>
    <x v="1"/>
    <x v="0"/>
  </r>
  <r>
    <n v="2018"/>
    <s v="Intermodal"/>
    <s v="Carrier Sales"/>
    <x v="0"/>
    <m/>
    <s v="Belgien"/>
    <x v="12"/>
    <s v="Italien"/>
    <s v="Novara"/>
    <x v="0"/>
    <n v="46.666666666666664"/>
    <n v="1530666.6666666667"/>
    <x v="4"/>
    <n v="35"/>
    <m/>
    <s v="Ausbau Bestand"/>
    <s v="Entscheidung ausstehend"/>
    <s v="möglich 40-69%"/>
    <s v="Realisierbar"/>
    <s v="Qualität, vorhandene Menge, Trassenverfügbarkeit, Ressourcen DB C; Bestellung letzten Freitag ausgelöst, SD ist informiert; DB C Italia Test; ab 09.04.2018"/>
    <s v="Einschätzung Realisierung 100%_x000a_- Ressourcenprüfung erfolgreich_x000a_- Trassenbestellung erfolgreich_x000a_- Start 6. Rundlauf 09.04.2018"/>
    <s v="- Besonderheit 6. RL mit DBC IT statt MIR auf dem Abschnitt Domo-Novara vv."/>
    <n v="127555.55555555556"/>
    <x v="2"/>
    <x v="1"/>
    <x v="1"/>
  </r>
  <r>
    <n v="2018"/>
    <s v="Intermodal"/>
    <s v="INT Sales"/>
    <x v="23"/>
    <m/>
    <s v="Italien"/>
    <x v="37"/>
    <s v="Frankreich"/>
    <s v="Lyon"/>
    <x v="0"/>
    <n v="140"/>
    <n v="1500000"/>
    <x v="9"/>
    <n v="140"/>
    <m/>
    <s v="Neu"/>
    <s v="Abgeschlossen/Gewonnen"/>
    <s v="sicher 100%"/>
    <s v="Realisierbar"/>
    <m/>
    <m/>
    <m/>
    <n v="125000"/>
    <x v="3"/>
    <x v="1"/>
    <x v="1"/>
  </r>
  <r>
    <n v="2019"/>
    <s v="Intermodal"/>
    <s v="Transfracht"/>
    <x v="5"/>
    <s v="LKW, EVU"/>
    <s v="Deutschland"/>
    <x v="1"/>
    <s v="Deutschland"/>
    <s v="Großbeeren"/>
    <x v="0"/>
    <n v="90"/>
    <n v="1500000"/>
    <x v="0"/>
    <m/>
    <m/>
    <s v="Neu"/>
    <s v="Potential"/>
    <s v="unwahrscheinlich &lt;40%"/>
    <s v="Konzeptphase"/>
    <s v="extrem unwahrscheinlich / früh. ab Fpl. 2019"/>
    <m/>
    <s v="2 RL/ Wo"/>
    <n v="125000"/>
    <x v="0"/>
    <x v="1"/>
    <x v="0"/>
  </r>
  <r>
    <n v="2018"/>
    <s v="Intermodal"/>
    <s v="Carrier Sales"/>
    <x v="24"/>
    <s v="LKW"/>
    <s v="Deutschland"/>
    <x v="38"/>
    <s v="Österreich"/>
    <s v="Salzburg Grenze"/>
    <x v="0"/>
    <n v="2"/>
    <n v="1497600"/>
    <x v="1"/>
    <n v="8"/>
    <m/>
    <s v="Neu"/>
    <s v="Entscheidung ausstehend"/>
    <s v="möglich 40-69%"/>
    <s v="Konzeptphase"/>
    <m/>
    <m/>
    <m/>
    <n v="124800"/>
    <x v="2"/>
    <x v="1"/>
    <x v="0"/>
  </r>
  <r>
    <n v="2018"/>
    <s v="Intermodal"/>
    <s v="Carrier Sales"/>
    <x v="12"/>
    <s v="LKW"/>
    <s v="Italien"/>
    <x v="39"/>
    <s v="Deutschland"/>
    <s v="Worms/Plattling"/>
    <x v="0"/>
    <n v="90"/>
    <n v="1411500"/>
    <x v="10"/>
    <n v="60"/>
    <m/>
    <s v="Neu"/>
    <s v="Abgeschlossen/Gewonnen"/>
    <s v="sicher 100%"/>
    <s v="Realisierbar"/>
    <s v="Sonderzüge Zuckerzüge; nach Zeits, Worms, Plattling; SD informiert, Fpl vorhanden; Ressourcenprüfung in Arbeit; ab Juli"/>
    <s v="Einschätzung Realisierung &lt; 70%_x000a_- Ressourcenprüfung noch offen_x000a_- Trassenbestellung erfolgt_x000a_- Alternativvorschläge "/>
    <s v="- Einzelner Rundlauf in Wochenmitte ist aus Produktionssicht nicht erwünscht_x000a_- Bestellung für 2019 ausgelöst"/>
    <n v="117625"/>
    <x v="3"/>
    <x v="1"/>
    <x v="1"/>
  </r>
  <r>
    <n v="2019"/>
    <s v="Intermodal"/>
    <s v="Carrier Sales"/>
    <x v="3"/>
    <m/>
    <s v="Deutschland"/>
    <x v="2"/>
    <s v="Italien"/>
    <s v="Verona"/>
    <x v="0"/>
    <n v="46"/>
    <n v="1400000"/>
    <x v="0"/>
    <m/>
    <m/>
    <s v="Ausbau Bestand"/>
    <s v="Entscheidung ausstehend"/>
    <s v="unwahrscheinlich &lt;40%"/>
    <s v="Konzeptphase"/>
    <m/>
    <m/>
    <m/>
    <n v="116666.66666666667"/>
    <x v="2"/>
    <x v="1"/>
    <x v="0"/>
  </r>
  <r>
    <n v="2018"/>
    <s v="Intermodal"/>
    <s v="Transfracht"/>
    <x v="5"/>
    <s v="LKW, EVU"/>
    <s v="Deutschland"/>
    <x v="40"/>
    <s v="Deutschland"/>
    <s v="Bamberg"/>
    <x v="0"/>
    <n v="61.714285714285722"/>
    <n v="1371428.5714285714"/>
    <x v="5"/>
    <n v="36"/>
    <m/>
    <s v="Neu"/>
    <s v="Abgeschlossen/Gewonnen"/>
    <s v="sicher 100%"/>
    <s v="Realisierbar"/>
    <s v="zusätzl. RL ab Juni im Regelverkehr / in 2019 bereits in der Planung verarbeitet"/>
    <s v="bereits in Umsetzung"/>
    <s v="1 RL / Wo"/>
    <n v="114285.71428571428"/>
    <x v="3"/>
    <x v="1"/>
    <x v="1"/>
  </r>
  <r>
    <n v="2019"/>
    <s v="Intermodal"/>
    <s v="Business Development"/>
    <x v="16"/>
    <s v="EVU"/>
    <s v="Italien"/>
    <x v="41"/>
    <s v="Deutschland"/>
    <s v="Giengen"/>
    <x v="0"/>
    <n v="90"/>
    <n v="1336500"/>
    <x v="7"/>
    <m/>
    <m/>
    <s v="Neu"/>
    <s v="Angebot erstellen"/>
    <s v="möglich 40-69%"/>
    <s v="Konzeptphase"/>
    <s v="Noch im Angebotserstellprozess. Chance aber vorhanden."/>
    <m/>
    <s v="2 RL/ Wo"/>
    <n v="111375"/>
    <x v="0"/>
    <x v="0"/>
    <x v="0"/>
  </r>
  <r>
    <n v="2018"/>
    <s v="Intermodal"/>
    <s v="Carrier Sales"/>
    <x v="4"/>
    <m/>
    <s v="Deutschland"/>
    <x v="6"/>
    <s v="Italien"/>
    <s v="Trieste"/>
    <x v="0"/>
    <n v="160"/>
    <n v="1336000"/>
    <x v="2"/>
    <n v="40"/>
    <m/>
    <s v="Ausbau Bestand"/>
    <s v="Entscheidung ausstehend"/>
    <s v="möglich 40-69%"/>
    <s v="Realisierbar"/>
    <s v="Ausweitung aufgrund Baustelle Tauern verzögert; Lokomotion kann erst im Apil was sagen, durchgehende Traktion Lokomotion; ab Okt"/>
    <m/>
    <m/>
    <n v="111333.33333333333"/>
    <x v="2"/>
    <x v="1"/>
    <x v="1"/>
  </r>
  <r>
    <n v="2018"/>
    <s v="Intermodal"/>
    <s v="Carrier Sales"/>
    <x v="3"/>
    <m/>
    <s v="Deutschland"/>
    <x v="42"/>
    <s v="Italien"/>
    <s v="Verona"/>
    <x v="0"/>
    <n v="45"/>
    <n v="1305360"/>
    <x v="1"/>
    <n v="15"/>
    <m/>
    <s v="Ausbau Bestand"/>
    <s v="Entscheidung ausstehend"/>
    <s v="möglich 40-69%"/>
    <s v="Realisierbar"/>
    <s v="ab September; heutiges Konzept; Produkt wird für ein halbes Jahr um 1 Rdl. reduziert, Produktion bekannt_x000a_"/>
    <s v="Einschätzung Realisierung &lt; 70%_x000a_- Ressourcenprüfung noch offen_x000a_- Trassenbestellung noch nicht erfolgt_x000a_- Ist Fahrplan komplett ausgelegt??"/>
    <s v="- Reduzierung um 1 RL/W im Zeitraum 19.03.-09.06. _x000a_- RBH+Lomo _x000a_- Ggf. wieder 5 RL/W ab September"/>
    <n v="108780"/>
    <x v="2"/>
    <x v="1"/>
    <x v="1"/>
  </r>
  <r>
    <n v="2018"/>
    <s v="Intermodal"/>
    <s v="Carrier Sales"/>
    <x v="12"/>
    <m/>
    <s v="Niederlande"/>
    <x v="21"/>
    <s v="Italien"/>
    <s v="Brescia                                                                    "/>
    <x v="0"/>
    <n v="72"/>
    <n v="1248480"/>
    <x v="1"/>
    <n v="0"/>
    <m/>
    <s v="Ausbau Bestand"/>
    <s v="Entscheidung ausstehend"/>
    <s v="unwahrscheinlich &lt;40%"/>
    <s v="Nicht produktionell umsetzbar Rest"/>
    <s v="Qualität, vorhandene Menge, Trassenverfügbarkeit_x000a_zusätz. Rdl. SD informiert, Kundenbestellung steht aus; ab Juni"/>
    <s v="Einschätzung Realisierung &lt; 40%_x000a_- Konzeptionelle Bearbeitung / - Trassenprüfung CH ist erfolgt._x000a_- Mit Wechsel in das Terminal Rotterdam Cobelfret stehen zusätzliche Terminalslots für weitere Rundläufe zur Verfügung"/>
    <s v="- Derzeit keine produktionelle Anfrage von MIR. _x000a_- In Brescia muss ein MIR-Zug verlegt werden. Überlastung Knoten Chiasso SN-Richtung am Donnerstag erschwert Planung Fahrlage"/>
    <n v="104040"/>
    <x v="4"/>
    <x v="1"/>
    <x v="2"/>
  </r>
  <r>
    <n v="2018"/>
    <s v="Intermodal"/>
    <s v="Carrier Sales"/>
    <x v="25"/>
    <m/>
    <s v="Deutschland"/>
    <x v="23"/>
    <s v="Deutschland"/>
    <s v="Bönen/Duisburg"/>
    <x v="0"/>
    <n v="171.42857142857144"/>
    <n v="1200000"/>
    <x v="5"/>
    <n v="100"/>
    <m/>
    <s v="Neu"/>
    <s v="Abgeschlossen/Gewonnen"/>
    <s v="sicher 100%"/>
    <s v="Realisierbar"/>
    <s v="Start des Verkehrs erfolgt ab 10.06. auf Sonderzugbasis; Regeltrassierung ab September 2018"/>
    <m/>
    <m/>
    <n v="100000"/>
    <x v="3"/>
    <x v="1"/>
    <x v="1"/>
  </r>
  <r>
    <n v="2019"/>
    <s v="Intermodal"/>
    <s v="Transfracht"/>
    <x v="5"/>
    <s v="LKW, EVU"/>
    <s v="Deutschland"/>
    <x v="1"/>
    <s v="Deutschland"/>
    <s v="Basel"/>
    <x v="0"/>
    <n v="45"/>
    <n v="1200000"/>
    <x v="0"/>
    <m/>
    <m/>
    <s v="Neu"/>
    <s v="Potential"/>
    <s v="unwahrscheinlich &lt;40%"/>
    <s v="Konzeptphase"/>
    <s v="6. RL bisher für 2018 ausgelegt, früh. Start Fpl. 2019"/>
    <m/>
    <s v="1 RL / Wo"/>
    <n v="100000"/>
    <x v="0"/>
    <x v="1"/>
    <x v="0"/>
  </r>
  <r>
    <n v="2019"/>
    <s v="Intermodal"/>
    <s v="Carrier Sales"/>
    <x v="3"/>
    <s v="EVU, LKW"/>
    <s v="Deutschland"/>
    <x v="43"/>
    <s v="Schweden"/>
    <s v="Helsingborg"/>
    <x v="0"/>
    <n v="45"/>
    <n v="1200000"/>
    <x v="0"/>
    <m/>
    <m/>
    <s v="Neu"/>
    <s v="Potential"/>
    <s v="unwahrscheinlich &lt;40%"/>
    <s v="Konzeptphase"/>
    <m/>
    <m/>
    <m/>
    <n v="100000"/>
    <x v="0"/>
    <x v="1"/>
    <x v="0"/>
  </r>
  <r>
    <n v="2019"/>
    <s v="Intermodal"/>
    <s v="Carrier Sales"/>
    <x v="3"/>
    <s v="LKW"/>
    <s v="Deutschland"/>
    <x v="32"/>
    <s v="Deutschland"/>
    <s v="Waltershof"/>
    <x v="0"/>
    <m/>
    <n v="1200000"/>
    <x v="9"/>
    <m/>
    <m/>
    <s v="Neu"/>
    <s v="Nicht realisiert"/>
    <s v="unwahrscheinlich &lt;40%"/>
    <s v="Konzeptphase"/>
    <s v="wird nicht umgesetzt"/>
    <s v="Keine Einschätzung Realisierung. Konzeptionelle Bearbeitung noch offen"/>
    <m/>
    <n v="100000"/>
    <x v="1"/>
    <x v="1"/>
    <x v="0"/>
  </r>
  <r>
    <n v="2018"/>
    <s v="Intermodal"/>
    <s v="Carrier Sales"/>
    <x v="0"/>
    <m/>
    <s v="Deutschland"/>
    <x v="17"/>
    <s v="Schweden"/>
    <s v="Malmö                                            "/>
    <x v="0"/>
    <n v="45"/>
    <n v="1155000"/>
    <x v="10"/>
    <n v="30"/>
    <m/>
    <s v="Ausbau Bestand"/>
    <s v="Abgeschlossen/Gewonnen"/>
    <s v="sicher 100%"/>
    <s v="Realisierbar"/>
    <s v="mit Produktion abgestimmt; RBH; Verkehrserweiterung 60 Züge ab Mai"/>
    <m/>
    <m/>
    <n v="96250"/>
    <x v="3"/>
    <x v="1"/>
    <x v="1"/>
  </r>
  <r>
    <n v="2019"/>
    <s v="Intermodal"/>
    <s v="Carrier Sales"/>
    <x v="26"/>
    <s v="LKW, EVU"/>
    <s v="Schweiz"/>
    <x v="44"/>
    <s v="Italien"/>
    <s v="Melzo"/>
    <x v="0"/>
    <n v="96"/>
    <n v="1152000"/>
    <x v="0"/>
    <m/>
    <m/>
    <s v="Neu"/>
    <s v="Potential"/>
    <s v="unwahrscheinlich &lt;40%"/>
    <s v="Konzeptphase"/>
    <m/>
    <m/>
    <m/>
    <n v="96000"/>
    <x v="0"/>
    <x v="1"/>
    <x v="0"/>
  </r>
  <r>
    <n v="2018"/>
    <s v="Intermodal"/>
    <s v="Transfracht"/>
    <x v="5"/>
    <s v="LKW, EVU"/>
    <s v="Deutschland"/>
    <x v="40"/>
    <s v="Deutschland"/>
    <s v="Augsburg"/>
    <x v="0"/>
    <n v="49"/>
    <n v="1150000"/>
    <x v="1"/>
    <n v="12"/>
    <m/>
    <s v="Neu"/>
    <s v="Potential"/>
    <s v="möglich 40-69%"/>
    <s v="Konzeptphase"/>
    <s v="wäre ein potenzieller 5. RL ab Sept. 2018"/>
    <m/>
    <s v="1 RL / Wo"/>
    <n v="95833.333333333328"/>
    <x v="0"/>
    <x v="1"/>
    <x v="0"/>
  </r>
  <r>
    <n v="2019"/>
    <s v="Intermodal"/>
    <s v="Carrier Sales"/>
    <x v="27"/>
    <m/>
    <s v="Niederlande"/>
    <x v="0"/>
    <s v="Belgien"/>
    <s v="Athus"/>
    <x v="0"/>
    <n v="90"/>
    <n v="1100000"/>
    <x v="0"/>
    <m/>
    <m/>
    <s v="Neu"/>
    <s v="Potential"/>
    <s v="unwahrscheinlich &lt;40%"/>
    <s v="Konzeptphase"/>
    <m/>
    <m/>
    <m/>
    <n v="91666.666666666672"/>
    <x v="0"/>
    <x v="1"/>
    <x v="0"/>
  </r>
  <r>
    <n v="2018"/>
    <s v="Intermodal"/>
    <s v="Transfracht"/>
    <x v="5"/>
    <s v="LKW, EVU"/>
    <s v="Deutschland"/>
    <x v="40"/>
    <s v="Deutschland"/>
    <s v="Augsburg"/>
    <x v="0"/>
    <n v="42.857142857142861"/>
    <n v="1028571.4285714285"/>
    <x v="5"/>
    <n v="25"/>
    <m/>
    <s v="Neu"/>
    <s v="Abgeschlossen/Gewonnen"/>
    <s v="sicher 100%"/>
    <s v="Realisierbar"/>
    <s v="Verkehr startet ab 10.06. -&gt; ist der 4. RL /Wo und in Planung 2019 bereits verarbeitet"/>
    <s v="bereits in Umsetzung"/>
    <s v="1 RL / Wo"/>
    <n v="85714.28571428571"/>
    <x v="3"/>
    <x v="1"/>
    <x v="1"/>
  </r>
  <r>
    <n v="2018"/>
    <s v="Intermodal"/>
    <s v="Carrier Sales"/>
    <x v="3"/>
    <s v="EVU, LKW"/>
    <s v="Deutschland"/>
    <x v="45"/>
    <s v="Schweden"/>
    <s v="Helsingborg "/>
    <x v="0"/>
    <n v="36"/>
    <n v="1020000"/>
    <x v="1"/>
    <n v="0"/>
    <m/>
    <s v="Neu"/>
    <s v="Angebot erstellen"/>
    <s v="unwahrscheinlich &lt;40%"/>
    <s v="Nicht produktionell umsetzbar Rest"/>
    <s v="Angebotsanfrage zur Erweiterung des bestehenden Konzepts Coevorden Bad Bentheim - Malmö; wegen Bauarbeiten Infra Bad Bentheimer Eisenbahn frühestens im September umsetzbar"/>
    <m/>
    <m/>
    <n v="85000"/>
    <x v="4"/>
    <x v="1"/>
    <x v="2"/>
  </r>
  <r>
    <n v="2018"/>
    <s v="Intermodal"/>
    <s v="Carrier Sales"/>
    <x v="3"/>
    <m/>
    <s v="Deutschland"/>
    <x v="46"/>
    <s v="Italien"/>
    <s v="Verona                                                                 "/>
    <x v="0"/>
    <n v="41.333333333333336"/>
    <n v="968393.33333333326"/>
    <x v="4"/>
    <n v="31"/>
    <m/>
    <s v="Ausbau Bestand"/>
    <s v="Abgeschlossen/Gewonnen"/>
    <s v="sicher 100%"/>
    <s v="Realisierbar"/>
    <s v="mit Produktion abgestimmt; 9. RL ab 09.04.2018"/>
    <m/>
    <m/>
    <n v="80699.444444444438"/>
    <x v="3"/>
    <x v="1"/>
    <x v="1"/>
  </r>
  <r>
    <n v="2018"/>
    <s v="Intermodal"/>
    <s v="Carrier Sales"/>
    <x v="3"/>
    <s v="EVU, LKW"/>
    <s v="Deutschland"/>
    <x v="34"/>
    <s v="Italien"/>
    <s v="Trento"/>
    <x v="0"/>
    <n v="120.00000000000038"/>
    <n v="900000"/>
    <x v="1"/>
    <n v="0"/>
    <m/>
    <s v="Neu"/>
    <s v="Nicht realisiert"/>
    <s v="unwahrscheinlich &lt;40%"/>
    <s v="Konzeptphase"/>
    <s v="Angebot erstellt - finale Bestellung fehlt noch; ab Apr"/>
    <s v="Einschätzung Realisierung &lt; 70%_x000a_- Ressourcenprüfung noch offen_x000a_- Trassenbestellung noch nicht erfolgt_x000a_- Einsatz BR 193 "/>
    <s v="- Für 2019 bestellt"/>
    <n v="75000"/>
    <x v="1"/>
    <x v="1"/>
    <x v="0"/>
  </r>
  <r>
    <n v="2019"/>
    <s v="Intermodal"/>
    <s v="Carrier Sales"/>
    <x v="28"/>
    <m/>
    <s v="Niederlande"/>
    <x v="0"/>
    <s v="Deutschland"/>
    <s v="Mainz"/>
    <x v="0"/>
    <n v="48"/>
    <n v="900000"/>
    <x v="0"/>
    <m/>
    <m/>
    <s v="Ausbau Bestand"/>
    <s v="Entscheidung ausstehend"/>
    <s v="möglich 40-69%"/>
    <s v="Konzeptphase"/>
    <m/>
    <m/>
    <m/>
    <n v="75000"/>
    <x v="2"/>
    <x v="1"/>
    <x v="0"/>
  </r>
  <r>
    <n v="2018"/>
    <s v="Intermodal"/>
    <s v="Carrier Sales"/>
    <x v="0"/>
    <s v="LKW"/>
    <s v="Deutschland"/>
    <x v="34"/>
    <s v="Italien"/>
    <s v="Gallarate             "/>
    <x v="0"/>
    <n v="75.428571428571431"/>
    <n v="890057.14285714272"/>
    <x v="5"/>
    <n v="0"/>
    <m/>
    <s v="Neu"/>
    <s v="Nicht realisiert"/>
    <s v="unwahrscheinlich &lt;40%"/>
    <s v="Nicht produktionell umsetzbar Rest"/>
    <s v="SD informiert, keine Prüfung und kein Fpl vorhanden; ab Juni"/>
    <s v="Keine Einschätzung Realisierung. Konzeptionelle Bearbeitung noch offen"/>
    <m/>
    <n v="74171.428571428565"/>
    <x v="1"/>
    <x v="1"/>
    <x v="2"/>
  </r>
  <r>
    <n v="2018"/>
    <s v="Intermodal"/>
    <s v="Carrier Sales"/>
    <x v="24"/>
    <s v="LKW"/>
    <s v="Österreichc"/>
    <x v="47"/>
    <s v="Deutschland"/>
    <s v="Ulm"/>
    <x v="0"/>
    <n v="192"/>
    <n v="883200"/>
    <x v="5"/>
    <n v="96"/>
    <m/>
    <s v="Neu"/>
    <s v="Angebot erstellen"/>
    <s v="unwahrscheinlich &lt;40%"/>
    <s v="Konzeptphase"/>
    <s v="Menge ist da, Ressourcenprüfung notwendig; Kundeninteresse abgeflaut "/>
    <s v="Keine Einschätzung Realisierung. Konzeptionelle Bearbeitung noch offen"/>
    <m/>
    <n v="73600"/>
    <x v="0"/>
    <x v="1"/>
    <x v="0"/>
  </r>
  <r>
    <n v="2018"/>
    <s v="Intermodal"/>
    <s v="Carrier Sales"/>
    <x v="0"/>
    <s v="EVU"/>
    <s v="Belgien"/>
    <x v="12"/>
    <s v="Italien"/>
    <s v="Novara"/>
    <x v="0"/>
    <n v="23.165360636046444"/>
    <n v="810000"/>
    <x v="1"/>
    <n v="7.7217868786821482"/>
    <m/>
    <s v="Ausbau Bestand"/>
    <s v="Entscheidung ausstehend"/>
    <s v="möglich 40-69%"/>
    <s v="Konzeptphase"/>
    <s v="Qualität, vorhandene Menge, Trassenverfügbarkeit, Ressourcen DB C? Tonnageerhöhung ab Sep; produktionell in Klärung; SD Informiert, ab Sep"/>
    <s v="Einschätzung Realisierung  &lt; 70%_x000a_- Ressourcenprüfung noch offen_x000a_- Möglichkeit Absetzhalt Domo in Fahrplan berücksichtigt_x000a_- SN: Schiebelok Domo-Brig &gt; 1.400t erforderlich"/>
    <s v="- Aufnahmekapazität Terminal Domodossola kritisch (nur 2 Gleise)"/>
    <n v="67500"/>
    <x v="2"/>
    <x v="0"/>
    <x v="0"/>
  </r>
  <r>
    <n v="2018"/>
    <s v="Intermodal"/>
    <s v="Carrier Sales"/>
    <x v="3"/>
    <m/>
    <s v="Deutschland"/>
    <x v="48"/>
    <s v="Italien"/>
    <s v="Trieste"/>
    <x v="0"/>
    <n v="46"/>
    <n v="800000"/>
    <x v="3"/>
    <n v="23"/>
    <m/>
    <s v="Ausbau Bestand"/>
    <s v="Entscheidung ausstehend"/>
    <s v="möglich 40-69%"/>
    <s v="Realisierbar"/>
    <s v="ab Juli, Direktzug durch Lokomotion, Produktion bekannt_x000a_"/>
    <s v="Einschätzung Realisierung 100%_x000a_- Direktzug Lokomotion mit 5 RL/W ab 09.04.  _x000a_- Ressourcenprüfung erfolgreich_x000a_- Trassenbestellung erfolgreich_x000a_- Zuvor 2 RL/W Trieste + 3 RL/W Ljubljana Y-Zug"/>
    <m/>
    <n v="66666.666666666672"/>
    <x v="2"/>
    <x v="1"/>
    <x v="1"/>
  </r>
  <r>
    <n v="2018"/>
    <s v="Intermodal"/>
    <s v="Carrier Sales"/>
    <x v="3"/>
    <s v="LKW"/>
    <s v="Deutschland"/>
    <x v="36"/>
    <s v="Deutschland"/>
    <s v="Hamm"/>
    <x v="0"/>
    <n v="78"/>
    <n v="800000"/>
    <x v="5"/>
    <n v="0"/>
    <m/>
    <s v="Neu"/>
    <s v="Nicht realisiert"/>
    <s v="unwahrscheinlich &lt;40%"/>
    <s v="Konzeptphase"/>
    <s v="wird nicht umgesetzt"/>
    <m/>
    <m/>
    <n v="66666.666666666672"/>
    <x v="1"/>
    <x v="1"/>
    <x v="0"/>
  </r>
  <r>
    <n v="2018"/>
    <s v="Intermodal"/>
    <s v="Carrier Sales"/>
    <x v="0"/>
    <s v="LKW"/>
    <s v="Deutschland"/>
    <x v="49"/>
    <s v="Polen"/>
    <s v="Katy"/>
    <x v="0"/>
    <n v="33"/>
    <n v="759000"/>
    <x v="1"/>
    <n v="11"/>
    <m/>
    <s v="Neu"/>
    <s v="Potential"/>
    <s v="möglich 40-69%"/>
    <s v="Konzeptphase"/>
    <s v="Angebotsstatus, produk. Prüfung noch nicht erforderlich; ab Juli"/>
    <s v="Keine Einschätzung Realisierung. Konzeptionelle Bearbeitung noch offen"/>
    <s v="- Ladung vorhanden, heute auf der Straße"/>
    <n v="63250"/>
    <x v="0"/>
    <x v="1"/>
    <x v="0"/>
  </r>
  <r>
    <n v="2018"/>
    <s v="Intermodal"/>
    <s v="Carrier Sales"/>
    <x v="0"/>
    <s v="EVU"/>
    <s v="Belgien"/>
    <x v="3"/>
    <s v="Deutschland"/>
    <s v="Ruhland"/>
    <x v="0"/>
    <n v="46"/>
    <n v="750000"/>
    <x v="1"/>
    <n v="15"/>
    <m/>
    <s v="Neu"/>
    <s v="Entscheidung ausstehend"/>
    <s v="sehr wahrscheinlich &gt;70%"/>
    <s v="Konzeptphase"/>
    <s v="Produktion bekannt; ab 10.06.2018_x000a_Aufschaltung 3 RL + Zuschlag Buna/ Doch jetzt erst ab September"/>
    <s v="Einschätzung Realisierung 100%_x000a_- Ressourcenprüfung erfolgreich_x000a_- Trassenbestellung erfolgreich_x000a_- Start 3. Rundlauf zum 10.06.2018"/>
    <m/>
    <n v="62500"/>
    <x v="2"/>
    <x v="0"/>
    <x v="0"/>
  </r>
  <r>
    <n v="2018"/>
    <s v="Intermodal"/>
    <s v="Carrier Sales"/>
    <x v="3"/>
    <m/>
    <s v="Deutschland"/>
    <x v="48"/>
    <s v="Italien"/>
    <s v="Verona                                  "/>
    <x v="0"/>
    <n v="46"/>
    <n v="720000"/>
    <x v="4"/>
    <n v="34.5"/>
    <m/>
    <s v="Ausbau Bestand"/>
    <s v="Abgeschlossen/Gewonnen"/>
    <s v="sicher 100%"/>
    <s v="Realisierbar"/>
    <s v="mit Produktion abgestimmt; Lokomotion; Erhöhung um 1 RL ab April"/>
    <m/>
    <m/>
    <n v="60000"/>
    <x v="3"/>
    <x v="1"/>
    <x v="1"/>
  </r>
  <r>
    <n v="2018"/>
    <s v="Intermodal"/>
    <s v="Transfracht"/>
    <x v="29"/>
    <s v="LKW, EVU"/>
    <s v="Deutschland"/>
    <x v="1"/>
    <s v="Deutschland"/>
    <s v="Mannheim"/>
    <x v="0"/>
    <n v="36"/>
    <n v="720000"/>
    <x v="1"/>
    <n v="12"/>
    <m/>
    <s v="Neu"/>
    <s v="Potential"/>
    <s v="unwahrscheinlich &lt;40%"/>
    <s v="Konzeptphase"/>
    <s v="Preis / betriebliche Machbarkeit"/>
    <m/>
    <s v="1 RL / Wo"/>
    <n v="60000"/>
    <x v="0"/>
    <x v="1"/>
    <x v="0"/>
  </r>
  <r>
    <n v="2018"/>
    <s v="Intermodal"/>
    <s v="Carrier Sales"/>
    <x v="30"/>
    <m/>
    <s v="Deutschland"/>
    <x v="40"/>
    <s v="Deutschland"/>
    <s v="Leipzig Mockau"/>
    <x v="0"/>
    <n v="42.666666666666664"/>
    <n v="718933.27751111111"/>
    <x v="4"/>
    <m/>
    <m/>
    <s v="Ausbau Bestand"/>
    <s v="Nicht realisiert"/>
    <s v="unwahrscheinlich &lt;40%"/>
    <s v="Nicht produktionell umsetzbar Rest"/>
    <s v="Erhöhung um 1 Rdl.; Wagentyp aktuell nicht vorhanden; ab Apr; Volumen fehlt"/>
    <s v="EGP / ggf. 4-6 RL zukünftig_x000a_Keine weitere Prüfung DBC_x000a_"/>
    <m/>
    <n v="59911.106459259259"/>
    <x v="1"/>
    <x v="1"/>
    <x v="2"/>
  </r>
  <r>
    <n v="2018"/>
    <s v="Intermodal"/>
    <s v="Carrier Sales"/>
    <x v="3"/>
    <s v="LKW"/>
    <s v="Deutschland"/>
    <x v="11"/>
    <s v="Deutschland"/>
    <s v="Kiel"/>
    <x v="0"/>
    <n v="90"/>
    <n v="685714.28571428568"/>
    <x v="1"/>
    <n v="30"/>
    <m/>
    <s v="Neu"/>
    <s v="Angebot erstellen"/>
    <s v="unwahrscheinlich &lt;40%"/>
    <s v="Konzeptphase"/>
    <s v="verschoben auf September; noch keine Entscheidung Kunde"/>
    <m/>
    <m/>
    <n v="57142.857142857138"/>
    <x v="0"/>
    <x v="1"/>
    <x v="0"/>
  </r>
  <r>
    <n v="2018"/>
    <s v="Intermodal"/>
    <s v="Carrier Sales"/>
    <x v="31"/>
    <s v="EVU"/>
    <s v="Deutschland"/>
    <x v="50"/>
    <s v="Österreich"/>
    <s v="Salzburg"/>
    <x v="0"/>
    <n v="140.57142857142856"/>
    <n v="677142.85714285716"/>
    <x v="5"/>
    <n v="0"/>
    <m/>
    <s v="Neu"/>
    <s v="Nicht realisiert"/>
    <s v="unwahrscheinlich &lt;40%"/>
    <s v="Konzeptphase"/>
    <s v="Preis, Terminal Augsburg, Marktvolumen; ab Juni"/>
    <s v="- Transfracht im Lead"/>
    <m/>
    <n v="56428.571428571428"/>
    <x v="1"/>
    <x v="0"/>
    <x v="0"/>
  </r>
  <r>
    <n v="2018"/>
    <s v="Intermodal"/>
    <s v="Business Development"/>
    <x v="14"/>
    <s v="EVU, LKW"/>
    <s v="Dänemark"/>
    <x v="25"/>
    <s v="Schweden"/>
    <s v="Goeteborg"/>
    <x v="0"/>
    <n v="90"/>
    <n v="675000"/>
    <x v="0"/>
    <m/>
    <m/>
    <s v="Neu"/>
    <s v="Angebot erstellen"/>
    <s v="unwahrscheinlich &lt;40%"/>
    <s v="Konzeptphase"/>
    <s v="Alternativvorschlag wird T.Vestergaard am 12.06. in Termin vorgestellt"/>
    <m/>
    <s v="2 RL/ Woche"/>
    <n v="56250"/>
    <x v="0"/>
    <x v="1"/>
    <x v="0"/>
  </r>
  <r>
    <n v="2019"/>
    <s v="Intermodal"/>
    <s v="Carrier Sales"/>
    <x v="32"/>
    <s v="LKW, EVU"/>
    <s v="Niederlande / Belgien"/>
    <x v="51"/>
    <s v="Deutschland"/>
    <s v="Osnabrück / Trier"/>
    <x v="0"/>
    <n v="47"/>
    <n v="600000"/>
    <x v="0"/>
    <m/>
    <m/>
    <s v="Neu"/>
    <s v="Potential"/>
    <s v="unwahrscheinlich &lt;40%"/>
    <s v="Konzeptphase"/>
    <m/>
    <m/>
    <m/>
    <n v="50000"/>
    <x v="0"/>
    <x v="1"/>
    <x v="0"/>
  </r>
  <r>
    <n v="2019"/>
    <s v="Intermodal"/>
    <s v="Carrier Sales"/>
    <x v="3"/>
    <m/>
    <s v="Deutschland"/>
    <x v="36"/>
    <s v="Polen"/>
    <s v="Poznan"/>
    <x v="0"/>
    <n v="42"/>
    <n v="600000"/>
    <x v="0"/>
    <m/>
    <m/>
    <s v="Ausbau Bestand"/>
    <s v="Potential"/>
    <s v="unwahrscheinlich &lt;40%"/>
    <s v="Konzeptphase"/>
    <m/>
    <m/>
    <m/>
    <n v="50000"/>
    <x v="0"/>
    <x v="1"/>
    <x v="0"/>
  </r>
  <r>
    <n v="2018"/>
    <s v="Intermodal"/>
    <s v="Carrier Sales"/>
    <x v="33"/>
    <s v="LKW"/>
    <s v="Deutschland"/>
    <x v="52"/>
    <s v="Tschechien"/>
    <s v="Brno  "/>
    <x v="0"/>
    <n v="136"/>
    <n v="554144"/>
    <x v="3"/>
    <n v="0"/>
    <m/>
    <s v="Ausbau Bestand"/>
    <s v="Nicht realisiert"/>
    <s v="unwahrscheinlich &lt;40%"/>
    <s v="Nicht realisierbar wegen Ressourcen DB Cargo"/>
    <s v="Erweiterung auf 7. Rdl.; Qualität, Menge, aktuell auf der Strasse; Verkehr ist CMR bekannt, Personale nicht vorhanden; ab Juli"/>
    <s v="- Bestellung noch offen_x000a_- Voraussetzung Ausbildung Personale"/>
    <s v="- Bestehende 6 RL stabil"/>
    <n v="46178.666666666664"/>
    <x v="1"/>
    <x v="1"/>
    <x v="2"/>
  </r>
  <r>
    <n v="2018"/>
    <s v="Intermodal"/>
    <s v="Carrier Sales"/>
    <x v="34"/>
    <s v="LKW"/>
    <s v="Deutschland"/>
    <x v="53"/>
    <s v="Deutschland"/>
    <s v="Hannover/Nürnberg/München              "/>
    <x v="0"/>
    <n v="24"/>
    <n v="316480"/>
    <x v="1"/>
    <n v="8"/>
    <m/>
    <s v="Ausbau Bestand"/>
    <s v="Potential"/>
    <s v="möglich 40-69%"/>
    <s v="Konzeptphase"/>
    <s v="Infrastruktur Terminals/Nahbereich, Qualität, Ressourcenverfügbarkeit, Konzept: Pakete im Wochenendsprung; ab September"/>
    <s v="Dauerhaft am Wochenende_x000a_Relationen noch offen_x000a_Noch keine Prüfung erfolgt_x000a_Terminal noch prüfen"/>
    <m/>
    <n v="26373.333333333332"/>
    <x v="0"/>
    <x v="1"/>
    <x v="0"/>
  </r>
  <r>
    <n v="2018"/>
    <s v="Intermodal"/>
    <s v="Carrier Sales"/>
    <x v="35"/>
    <m/>
    <s v="Deutschland"/>
    <x v="36"/>
    <s v="Spanien"/>
    <s v="Barcelona"/>
    <x v="0"/>
    <n v="30"/>
    <n v="225000"/>
    <x v="1"/>
    <n v="10"/>
    <m/>
    <s v="Ausbau Bestand"/>
    <s v="Entscheidung ausstehend"/>
    <s v="möglich 40-69%"/>
    <s v="Realisierbar"/>
    <s v="Frachtführer SNCF; Fplnntwurf liegt vor, Produktkonzept SD in Arbeit; Terminalkonzept noch offen_x000a_ab Sep"/>
    <s v="Keine Einschätzung Realisierung. Konzeptionelle Bearbeitung noch offen"/>
    <s v="- Anfrage Erhöhung 5 RL/W _x000a_- Kein offizielles Go von SNCF "/>
    <n v="18750"/>
    <x v="2"/>
    <x v="1"/>
    <x v="1"/>
  </r>
  <r>
    <n v="2018"/>
    <s v="Intermodal"/>
    <s v="Carrier Sales"/>
    <x v="3"/>
    <m/>
    <s v="Deutschland"/>
    <x v="34"/>
    <s v="Italien"/>
    <s v="Verona"/>
    <x v="0"/>
    <n v="27"/>
    <n v="219013"/>
    <x v="10"/>
    <n v="27"/>
    <m/>
    <s v="Ausbau Bestand"/>
    <s v="Abgeschlossen/Gewonnen"/>
    <s v="sicher 100%"/>
    <s v="Realisierbar"/>
    <s v="vorerst befristet bis Dezember 18"/>
    <m/>
    <m/>
    <n v="18251.083333333332"/>
    <x v="3"/>
    <x v="1"/>
    <x v="1"/>
  </r>
  <r>
    <n v="2018"/>
    <s v="Intermodal"/>
    <s v="Carrier Sales"/>
    <x v="3"/>
    <m/>
    <s v="Deutschland"/>
    <x v="54"/>
    <s v="Italien"/>
    <s v="Verona"/>
    <x v="0"/>
    <n v="230"/>
    <n v="200000"/>
    <x v="1"/>
    <n v="56"/>
    <m/>
    <s v="Ausbau Bestand"/>
    <s v="Angebot erstellen"/>
    <s v="möglich 40-69%"/>
    <s v="Konzeptphase"/>
    <s v="Wagengruppe "/>
    <m/>
    <m/>
    <n v="16666.666666666668"/>
    <x v="0"/>
    <x v="1"/>
    <x v="0"/>
  </r>
</pivotCacheRecords>
</file>

<file path=xl/pivotTables/_rels/pivotTable1.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2.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3.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4.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5.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_rels/pivotTable6.xml.rels><?xml version="1.0" encoding="UTF-8" standalone="yes"?>
<Relationships xmlns="http://schemas.openxmlformats.org/package/2006/relationships"><Relationship Id="rId1" Type="http://purl.oclc.org/ooxml/officeDocument/relationships/pivotCacheDefinition" Target="../pivotCache/pivotCacheDefinition1.xml"/></Relationships>
</file>

<file path=xl/pivotTables/pivotTable1.xml><?xml version="1.0" encoding="utf-8"?>
<pivotTableDefinition xmlns="http://purl.oclc.org/ooxml/spreadsheetml/main" xmlns:mc="http://schemas.openxmlformats.org/markup-compatibility/2006" xmlns:xr="http://schemas.microsoft.com/office/spreadsheetml/2014/revision" mc:Ignorable="xr" xr:uid="{00000000-0007-0000-0000-000002000000}" name="PivotTable3"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1">
  <location ref="E27:G34" firstHeaderRow="0" firstDataRow="1" firstDataCol="1" rowPageCount="1" colPageCount="1"/>
  <pivotFields count="26">
    <pivotField showAll="0"/>
    <pivotField showAll="0"/>
    <pivotField showAll="0"/>
    <pivotField showAll="0"/>
    <pivotField showAll="0"/>
    <pivotField showAll="0"/>
    <pivotField showAll="0"/>
    <pivotField showAll="0"/>
    <pivotField showAll="0"/>
    <pivotField showAll="0"/>
    <pivotField showAll="0"/>
    <pivotField dataField="1" showAll="0"/>
    <pivotField axis="axisRow" showAll="0">
      <items count="12">
        <item x="4"/>
        <item x="10"/>
        <item x="5"/>
        <item x="3"/>
        <item x="8"/>
        <item x="1"/>
        <item x="2"/>
        <item x="0"/>
        <item x="6"/>
        <item x="7"/>
        <item x="9"/>
        <item t="default"/>
      </items>
    </pivotField>
    <pivotField showAll="0"/>
    <pivotField showAll="0"/>
    <pivotField showAll="0"/>
    <pivotField showAll="0"/>
    <pivotField showAll="0"/>
    <pivotField showAll="0"/>
    <pivotField showAll="0"/>
    <pivotField showAll="0"/>
    <pivotField showAll="0"/>
    <pivotField dataField="1" showAll="0"/>
    <pivotField axis="axisPage" showAll="0">
      <items count="6">
        <item x="1"/>
        <item x="0"/>
        <item x="2"/>
        <item x="4"/>
        <item x="3"/>
        <item t="default"/>
      </items>
    </pivotField>
    <pivotField showAll="0"/>
    <pivotField showAll="0" defaultSubtotal="0"/>
  </pivotFields>
  <rowFields count="1">
    <field x="12"/>
  </rowFields>
  <rowItems count="7">
    <i>
      <x/>
    </i>
    <i>
      <x v="1"/>
    </i>
    <i>
      <x v="2"/>
    </i>
    <i>
      <x v="3"/>
    </i>
    <i>
      <x v="5"/>
    </i>
    <i>
      <x v="10"/>
    </i>
    <i t="grand">
      <x/>
    </i>
  </rowItems>
  <colFields count="1">
    <field x="-2"/>
  </colFields>
  <colItems count="2">
    <i>
      <x/>
    </i>
    <i i="1">
      <x v="1"/>
    </i>
  </colItems>
  <pageFields count="1">
    <pageField fld="23" item="4" hier="-1"/>
  </pageFields>
  <dataFields count="2">
    <dataField name="Summe von Umsatz p.a." fld="11" baseField="0" baseItem="0" numFmtId="3"/>
    <dataField name="Summe von Montaswert Verkehr" fld="22" baseField="0" baseItem="0" numFmtId="3"/>
  </dataFields>
  <formats count="6">
    <format dxfId="33">
      <pivotArea grandRow="1" outline="0" collapsedLevelsAreSubtotals="1" fieldPosition="0"/>
    </format>
    <format dxfId="32">
      <pivotArea grandRow="1" outline="0" collapsedLevelsAreSubtotals="1" fieldPosition="0"/>
    </format>
    <format dxfId="31">
      <pivotArea dataOnly="0" labelOnly="1" grandRow="1" outline="0" fieldPosition="0"/>
    </format>
    <format dxfId="30">
      <pivotArea dataOnly="0" labelOnly="1" outline="0" fieldPosition="0">
        <references count="1">
          <reference field="4294967294" count="1">
            <x v="1"/>
          </reference>
        </references>
      </pivotArea>
    </format>
    <format dxfId="29">
      <pivotArea outline="0" fieldPosition="0">
        <references count="1">
          <reference field="4294967294" count="1">
            <x v="0"/>
          </reference>
        </references>
      </pivotArea>
    </format>
    <format dxfId="28">
      <pivotArea outline="0" fieldPosition="0">
        <references count="1">
          <reference field="4294967294"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purl.oclc.org/ooxml/spreadsheetml/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13">
  <location ref="A5:B11" firstHeaderRow="1" firstDataRow="1" firstDataCol="1"/>
  <pivotFields count="2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n="Angebot in Vorb." x="0"/>
        <item x="2"/>
        <item n="Angebot produkt. n. realisiierbar" x="4"/>
        <item x="3"/>
        <item t="default"/>
      </items>
    </pivotField>
    <pivotField showAll="0"/>
    <pivotField showAll="0" defaultSubtotal="0"/>
  </pivotFields>
  <rowFields count="1">
    <field x="23"/>
  </rowFields>
  <rowItems count="6">
    <i>
      <x/>
    </i>
    <i>
      <x v="1"/>
    </i>
    <i>
      <x v="2"/>
    </i>
    <i>
      <x v="3"/>
    </i>
    <i>
      <x v="4"/>
    </i>
    <i t="grand">
      <x/>
    </i>
  </rowItems>
  <colItems count="1">
    <i/>
  </colItems>
  <dataFields count="1">
    <dataField name="Summe von Umsatz p.a." fld="11" baseField="0" baseItem="0" numFmtId="3"/>
  </dataFields>
  <formats count="3">
    <format dxfId="36">
      <pivotArea collapsedLevelsAreSubtotals="1" fieldPosition="0">
        <references count="1">
          <reference field="23" count="0"/>
        </references>
      </pivotArea>
    </format>
    <format dxfId="35">
      <pivotArea collapsedLevelsAreSubtotals="1" fieldPosition="0">
        <references count="1">
          <reference field="23" count="0"/>
        </references>
      </pivotArea>
    </format>
    <format dxfId="34">
      <pivotArea outline="0" fieldPosition="0">
        <references count="1">
          <reference field="4294967294" count="1">
            <x v="0"/>
          </reference>
        </references>
      </pivotArea>
    </format>
  </formats>
  <chartFormats count="3">
    <chartFormat chart="9" format="0" series="1">
      <pivotArea type="data" outline="0" fieldPosition="0">
        <references count="1">
          <reference field="4294967294" count="1" selected="0">
            <x v="0"/>
          </reference>
        </references>
      </pivotArea>
    </chartFormat>
    <chartFormat chart="10"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purl.oclc.org/ooxml/spreadsheetml/main" xmlns:mc="http://schemas.openxmlformats.org/markup-compatibility/2006" xmlns:xr="http://schemas.microsoft.com/office/spreadsheetml/2014/revision" mc:Ignorable="xr" xr:uid="{00000000-0007-0000-0000-000004000000}" name="PivotTable5"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2">
  <location ref="E7:F13" firstHeaderRow="1" firstDataRow="1" firstDataCol="1" rowPageCount="1" colPageCount="1"/>
  <pivotFields count="26">
    <pivotField showAll="0"/>
    <pivotField showAll="0"/>
    <pivotField showAll="0"/>
    <pivotField showAll="0"/>
    <pivotField showAll="0"/>
    <pivotField showAll="0"/>
    <pivotField showAll="0"/>
    <pivotField showAll="0"/>
    <pivotField showAll="0"/>
    <pivotField axis="axisPage" showAll="0">
      <items count="2">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2"/>
        <item x="4"/>
        <item x="3"/>
        <item t="default"/>
      </items>
    </pivotField>
    <pivotField showAll="0"/>
    <pivotField showAll="0" defaultSubtotal="0"/>
  </pivotFields>
  <rowFields count="1">
    <field x="23"/>
  </rowFields>
  <rowItems count="6">
    <i>
      <x/>
    </i>
    <i>
      <x v="1"/>
    </i>
    <i>
      <x v="2"/>
    </i>
    <i>
      <x v="3"/>
    </i>
    <i>
      <x v="4"/>
    </i>
    <i t="grand">
      <x/>
    </i>
  </rowItems>
  <colItems count="1">
    <i/>
  </colItems>
  <pageFields count="1">
    <pageField fld="9" hier="-1"/>
  </pageFields>
  <dataFields count="1">
    <dataField name="Summe von Menge (Rdl. Pro Jahr)" fld="10" baseField="23" baseItem="0" numFmtId="1"/>
  </dataFields>
  <formats count="3">
    <format dxfId="39">
      <pivotArea collapsedLevelsAreSubtotals="1" fieldPosition="0">
        <references count="1">
          <reference field="23" count="0"/>
        </references>
      </pivotArea>
    </format>
    <format dxfId="38">
      <pivotArea grandRow="1" outline="0" collapsedLevelsAreSubtotals="1" fieldPosition="0"/>
    </format>
    <format dxfId="37">
      <pivotArea outline="0" fieldPosition="0">
        <references count="1">
          <reference field="4294967294" count="1">
            <x v="0"/>
          </reference>
        </references>
      </pivotArea>
    </format>
  </formats>
  <chartFormats count="2">
    <chartFormat chart="0" format="0" series="1">
      <pivotArea type="data" outline="0" fieldPosition="0">
        <references count="1">
          <reference field="4294967294" count="1" selected="0">
            <x v="0"/>
          </reference>
        </references>
      </pivotArea>
    </chartFormat>
    <chartFormat chart="1"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purl.oclc.org/ooxml/spreadsheetml/main" xmlns:mc="http://schemas.openxmlformats.org/markup-compatibility/2006" xmlns:xr="http://schemas.microsoft.com/office/spreadsheetml/2014/revision" mc:Ignorable="xr" xr:uid="{00000000-0007-0000-0000-000005000000}" name="PivotTable6"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3">
  <location ref="H5:I11" firstHeaderRow="1" firstDataRow="1" firstDataCol="1"/>
  <pivotFields count="26">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items count="6">
        <item x="1"/>
        <item x="0"/>
        <item x="2"/>
        <item x="4"/>
        <item x="3"/>
        <item t="default"/>
      </items>
    </pivotField>
    <pivotField showAll="0"/>
    <pivotField showAll="0" defaultSubtotal="0"/>
  </pivotFields>
  <rowFields count="1">
    <field x="23"/>
  </rowFields>
  <rowItems count="6">
    <i>
      <x/>
    </i>
    <i>
      <x v="1"/>
    </i>
    <i>
      <x v="2"/>
    </i>
    <i>
      <x v="3"/>
    </i>
    <i>
      <x v="4"/>
    </i>
    <i t="grand">
      <x/>
    </i>
  </rowItems>
  <colItems count="1">
    <i/>
  </colItems>
  <dataFields count="1">
    <dataField name="Anzahl von Vertriebsbereich" fld="1" subtotal="count" baseField="0" baseItem="0"/>
  </dataFields>
  <formats count="4">
    <format dxfId="43">
      <pivotArea collapsedLevelsAreSubtotals="1" fieldPosition="0">
        <references count="1">
          <reference field="23" count="0"/>
        </references>
      </pivotArea>
    </format>
    <format dxfId="42">
      <pivotArea collapsedLevelsAreSubtotals="1" fieldPosition="0">
        <references count="1">
          <reference field="23" count="0"/>
        </references>
      </pivotArea>
    </format>
    <format dxfId="41">
      <pivotArea collapsedLevelsAreSubtotals="1" fieldPosition="0">
        <references count="1">
          <reference field="23" count="0"/>
        </references>
      </pivotArea>
    </format>
    <format dxfId="40">
      <pivotArea grandRow="1" outline="0" collapsedLevelsAreSubtotals="1" fieldPosition="0"/>
    </format>
  </formats>
  <chartFormats count="2">
    <chartFormat chart="0" format="0" series="1">
      <pivotArea type="data" outline="0" fieldPosition="0">
        <references count="1">
          <reference field="4294967294" count="1" selected="0">
            <x v="0"/>
          </reference>
        </references>
      </pivotArea>
    </chartFormat>
    <chartFormat chart="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purl.oclc.org/ooxml/spreadsheetml/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2">
  <location ref="A27:B30" firstHeaderRow="1" firstDataRow="1" firstDataCol="1" rowPageCount="1" colPageCount="1"/>
  <pivotFields count="2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Page" showAll="0">
      <items count="6">
        <item x="1"/>
        <item x="0"/>
        <item x="2"/>
        <item x="4"/>
        <item x="3"/>
        <item t="default"/>
      </items>
    </pivotField>
    <pivotField axis="axisRow" showAll="0">
      <items count="3">
        <item x="0"/>
        <item x="1"/>
        <item t="default"/>
      </items>
    </pivotField>
    <pivotField showAll="0" defaultSubtotal="0"/>
  </pivotFields>
  <rowFields count="1">
    <field x="24"/>
  </rowFields>
  <rowItems count="3">
    <i>
      <x/>
    </i>
    <i>
      <x v="1"/>
    </i>
    <i t="grand">
      <x/>
    </i>
  </rowItems>
  <colItems count="1">
    <i/>
  </colItems>
  <pageFields count="1">
    <pageField fld="23" item="4" hier="-1"/>
  </pageFields>
  <dataFields count="1">
    <dataField name="Summe von Umsatz p.a." fld="11" baseField="0" baseItem="0" numFmtId="3"/>
  </dataFields>
  <formats count="4">
    <format dxfId="47">
      <pivotArea collapsedLevelsAreSubtotals="1" fieldPosition="0">
        <references count="1">
          <reference field="24" count="0"/>
        </references>
      </pivotArea>
    </format>
    <format dxfId="46">
      <pivotArea grandRow="1" outline="0" collapsedLevelsAreSubtotals="1" fieldPosition="0"/>
    </format>
    <format dxfId="45">
      <pivotArea grandRow="1" outline="0" collapsedLevelsAreSubtotals="1" fieldPosition="0"/>
    </format>
    <format dxfId="44">
      <pivotArea outline="0" fieldPosition="0">
        <references count="1">
          <reference field="4294967294" count="1">
            <x v="0"/>
          </reference>
        </references>
      </pivotArea>
    </format>
  </formats>
  <chartFormats count="3">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24" count="1" selected="0">
            <x v="0"/>
          </reference>
        </references>
      </pivotArea>
    </chartFormat>
    <chartFormat chart="1" format="2">
      <pivotArea type="data" outline="0" fieldPosition="0">
        <references count="2">
          <reference field="4294967294" count="1" selected="0">
            <x v="0"/>
          </reference>
          <reference field="2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purl.oclc.org/ooxml/spreadsheetml/main" xmlns:mc="http://schemas.openxmlformats.org/markup-compatibility/2006" xmlns:xr="http://schemas.microsoft.com/office/spreadsheetml/2014/revision" mc:Ignorable="xr" xr:uid="{00000000-0007-0000-0000-000003000000}" name="PivotTable4" cacheId="0" applyNumberFormats="0" applyBorderFormats="0" applyFontFormats="0" applyPatternFormats="0" applyAlignmentFormats="0" applyWidthHeightFormats="1" dataCaption="Werte" updatedVersion="6" minRefreshableVersion="3" useAutoFormatting="1" itemPrintTitles="1" createdVersion="4" indent="0" outline="1" outlineData="1" multipleFieldFilters="0" chartFormat="1">
  <location ref="A47:B51" firstHeaderRow="1" firstDataRow="1" firstDataCol="1" rowPageCount="1" colPageCount="1"/>
  <pivotFields count="26">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axis="axisPage" multipleItemSelectionAllowed="1" showAll="0">
      <items count="6">
        <item h="1" x="1"/>
        <item x="0"/>
        <item x="2"/>
        <item x="4"/>
        <item h="1" x="3"/>
        <item t="default"/>
      </items>
    </pivotField>
    <pivotField showAll="0"/>
    <pivotField axis="axisRow" showAll="0" defaultSubtotal="0">
      <items count="3">
        <item x="0"/>
        <item x="2"/>
        <item x="1"/>
      </items>
    </pivotField>
  </pivotFields>
  <rowFields count="1">
    <field x="25"/>
  </rowFields>
  <rowItems count="4">
    <i>
      <x/>
    </i>
    <i>
      <x v="1"/>
    </i>
    <i>
      <x v="2"/>
    </i>
    <i t="grand">
      <x/>
    </i>
  </rowItems>
  <colItems count="1">
    <i/>
  </colItems>
  <pageFields count="1">
    <pageField fld="23" hier="-1"/>
  </pageFields>
  <dataFields count="1">
    <dataField name="Summe von Umsatz p.a." fld="11" baseField="0" baseItem="0" numFmtId="3"/>
  </dataFields>
  <formats count="5">
    <format dxfId="52">
      <pivotArea grandRow="1" outline="0" collapsedLevelsAreSubtotals="1" fieldPosition="0"/>
    </format>
    <format dxfId="51">
      <pivotArea grandRow="1" outline="0" collapsedLevelsAreSubtotals="1" fieldPosition="0"/>
    </format>
    <format dxfId="50">
      <pivotArea dataOnly="0" labelOnly="1" grandRow="1" outline="0" fieldPosition="0"/>
    </format>
    <format dxfId="49">
      <pivotArea collapsedLevelsAreSubtotals="1" fieldPosition="0">
        <references count="1">
          <reference field="25" count="0"/>
        </references>
      </pivotArea>
    </format>
    <format dxfId="48">
      <pivotArea outline="0" fieldPosition="0">
        <references count="1">
          <reference field="4294967294" count="1">
            <x v="0"/>
          </reference>
        </references>
      </pivotArea>
    </format>
  </formats>
  <chartFormats count="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5" count="1" selected="0">
            <x v="0"/>
          </reference>
        </references>
      </pivotArea>
    </chartFormat>
    <chartFormat chart="0" format="2">
      <pivotArea type="data" outline="0" fieldPosition="0">
        <references count="2">
          <reference field="4294967294" count="1" selected="0">
            <x v="0"/>
          </reference>
          <reference field="25" count="1" selected="0">
            <x v="1"/>
          </reference>
        </references>
      </pivotArea>
    </chartFormat>
    <chartFormat chart="0" format="3">
      <pivotArea type="data" outline="0" fieldPosition="0">
        <references count="2">
          <reference field="4294967294" count="1" selected="0">
            <x v="0"/>
          </reference>
          <reference field="25"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purl.oclc.org/ooxml/spreadsheetml/main" xmlns:mc="http://schemas.openxmlformats.org/markup-compatibility/2006" xmlns:xr="http://schemas.microsoft.com/office/spreadsheetml/2014/revision" xmlns:xr3="http://schemas.microsoft.com/office/spreadsheetml/2016/revision3" mc:Ignorable="xr xr3" id="1" xr:uid="{00000000-000C-0000-FFFF-FFFF00000000}" name="Tabelle1" displayName="Tabelle1" ref="A1:Z116" totalsRowShown="0" headerRowDxfId="27" dataDxfId="26">
  <autoFilter ref="A1:Z116" xr:uid="{00000000-0009-0000-0100-000001000000}">
    <filterColumn colId="25">
      <filters>
        <filter val="Nicht produktionell umsetzbar"/>
      </filters>
    </filterColumn>
  </autoFilter>
  <sortState ref="A2:Y116">
    <sortCondition descending="1" ref="L1:L116"/>
  </sortState>
  <tableColumns count="26">
    <tableColumn id="1" xr3:uid="{00000000-0010-0000-0000-000001000000}" name="Jahr" dataDxfId="25"/>
    <tableColumn id="2" xr3:uid="{00000000-0010-0000-0000-000002000000}" name="Vertriebsbereich" dataDxfId="24"/>
    <tableColumn id="3" xr3:uid="{00000000-0010-0000-0000-000003000000}" name="Branchenteam" dataDxfId="23"/>
    <tableColumn id="4" xr3:uid="{00000000-0010-0000-0000-000004000000}" name="Kunde / Operateur" dataDxfId="22"/>
    <tableColumn id="5" xr3:uid="{00000000-0010-0000-0000-000005000000}" name="Aktueller Wettbewerber_x000a_[Auswahlfeld]_x000a_[Mehrfachauswahl möglich]" dataDxfId="21"/>
    <tableColumn id="6" xr3:uid="{00000000-0010-0000-0000-000006000000}" name="Versand-Land" dataDxfId="20"/>
    <tableColumn id="7" xr3:uid="{00000000-0010-0000-0000-000007000000}" name="Versand-Bahnhof" dataDxfId="19"/>
    <tableColumn id="8" xr3:uid="{00000000-0010-0000-0000-000008000000}" name="Empfangs-Land" dataDxfId="18"/>
    <tableColumn id="9" xr3:uid="{00000000-0010-0000-0000-000009000000}" name="Empfangs-Bahnhof" dataDxfId="17"/>
    <tableColumn id="10" xr3:uid="{00000000-0010-0000-0000-00000A000000}" name="Mengen-Einheit_x000a_[Auswahlfeld]" dataDxfId="16"/>
    <tableColumn id="11" xr3:uid="{00000000-0010-0000-0000-00000B000000}" name="Menge (Rdl. Pro Jahr)" dataDxfId="15"/>
    <tableColumn id="12" xr3:uid="{00000000-0010-0000-0000-00000C000000}" name="Umsatz p.a." dataDxfId="14"/>
    <tableColumn id="13" xr3:uid="{00000000-0010-0000-0000-00000D000000}" name="Möglicher Verkehrsstart DB Cargo_x000a_[Monat/Jahr]" dataDxfId="13"/>
    <tableColumn id="14" xr3:uid="{00000000-0010-0000-0000-00000E000000}" name="Menge (Rdl. 2018)" dataDxfId="12"/>
    <tableColumn id="15" xr3:uid="{00000000-0010-0000-0000-00000F000000}" name="Verkehrsdauer in Monaten" dataDxfId="11"/>
    <tableColumn id="16" xr3:uid="{00000000-0010-0000-0000-000010000000}" name="Neu / Ausbau Bestand_x000a_[Auswahlfeld]" dataDxfId="10"/>
    <tableColumn id="17" xr3:uid="{00000000-0010-0000-0000-000011000000}" name="Angebotsstatus_x000a_[Auswahlfeld]" dataDxfId="9"/>
    <tableColumn id="18" xr3:uid="{00000000-0010-0000-0000-000012000000}" name="Erfolgswahrscheinlichkeit_x000a_[Auswahlfeld]" dataDxfId="8"/>
    <tableColumn id="19" xr3:uid="{00000000-0010-0000-0000-000013000000}" name="Produktionelle Machbarkeit _x000a_[Auswahlfeld]" dataDxfId="7"/>
    <tableColumn id="20" xr3:uid="{00000000-0010-0000-0000-000014000000}" name="Beschreibung der kritischen Erfolgsfaktoren_x000a_[Freitextfeld]" dataDxfId="6"/>
    <tableColumn id="21" xr3:uid="{00000000-0010-0000-0000-000015000000}" name="Einschätzung Produktion zur Realisierbarkeit_x000a_[Freitextfeld]" dataDxfId="5"/>
    <tableColumn id="22" xr3:uid="{00000000-0010-0000-0000-000016000000}" name="Bemerkungen Produktion_x000a_[Freitextfeld]" dataDxfId="4"/>
    <tableColumn id="23" xr3:uid="{00000000-0010-0000-0000-000017000000}" name="Montaswert Verkehr" dataDxfId="3"/>
    <tableColumn id="25" xr3:uid="{00000000-0010-0000-0000-000019000000}" name="Neue Angebotsphase" dataDxfId="2"/>
    <tableColumn id="26" xr3:uid="{00000000-0010-0000-0000-00001A000000}" name="Wettbewerbszuordnung" dataDxfId="1"/>
    <tableColumn id="24" xr3:uid="{00000000-0010-0000-0000-000018000000}" name="Neue produktionelle Machbarkeit" dataDxfId="0"/>
  </tableColumns>
  <tableStyleInfo name="TableStyleLight10" showFirstColumn="0" showLastColumn="0" showRowStripes="1" showColumnStripes="0"/>
</table>
</file>

<file path=xl/theme/theme1.xml><?xml version="1.0" encoding="utf-8"?>
<a:theme xmlns:a="http://purl.oclc.org/ooxml/drawingml/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
                <a:satMod val="300%"/>
              </a:schemeClr>
            </a:gs>
            <a:gs pos="35%">
              <a:schemeClr val="phClr">
                <a:tint val="37%"/>
                <a:satMod val="300%"/>
              </a:schemeClr>
            </a:gs>
            <a:gs pos="100%">
              <a:schemeClr val="phClr">
                <a:tint val="15%"/>
                <a:satMod val="350%"/>
              </a:schemeClr>
            </a:gs>
          </a:gsLst>
          <a:lin ang="16200000" scaled="1"/>
        </a:gradFill>
        <a:gradFill rotWithShape="1">
          <a:gsLst>
            <a:gs pos="0%">
              <a:schemeClr val="phClr">
                <a:shade val="51%"/>
                <a:satMod val="130%"/>
              </a:schemeClr>
            </a:gs>
            <a:gs pos="80%">
              <a:schemeClr val="phClr">
                <a:shade val="93%"/>
                <a:satMod val="130%"/>
              </a:schemeClr>
            </a:gs>
            <a:gs pos="100%">
              <a:schemeClr val="phClr">
                <a:shade val="94%"/>
                <a:satMod val="135%"/>
              </a:schemeClr>
            </a:gs>
          </a:gsLst>
          <a:lin ang="16200000" scaled="0"/>
        </a:gradFill>
      </a:fillStyleLst>
      <a:lnStyleLst>
        <a:ln w="9525" cap="flat" cmpd="sng" algn="ctr">
          <a:solidFill>
            <a:schemeClr val="phClr">
              <a:shade val="95%"/>
              <a:satMod val="105%"/>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
              </a:srgbClr>
            </a:outerShdw>
          </a:effectLst>
        </a:effectStyle>
        <a:effectStyle>
          <a:effectLst>
            <a:outerShdw blurRad="40000" dist="23000" dir="5400000" rotWithShape="0">
              <a:srgbClr val="000000">
                <a:alpha val="35%"/>
              </a:srgbClr>
            </a:outerShdw>
          </a:effectLst>
        </a:effectStyle>
        <a:effectStyle>
          <a:effectLst>
            <a:outerShdw blurRad="40000" dist="23000" dir="5400000" rotWithShape="0">
              <a:srgbClr val="000000">
                <a:alpha val="35%"/>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
                <a:satMod val="350%"/>
              </a:schemeClr>
            </a:gs>
            <a:gs pos="40%">
              <a:schemeClr val="phClr">
                <a:tint val="45%"/>
                <a:shade val="99%"/>
                <a:satMod val="350%"/>
              </a:schemeClr>
            </a:gs>
            <a:gs pos="100%">
              <a:schemeClr val="phClr">
                <a:shade val="20%"/>
                <a:satMod val="255%"/>
              </a:schemeClr>
            </a:gs>
          </a:gsLst>
          <a:path path="circle">
            <a:fillToRect l="50%" t="-80%" r="50%" b="180%"/>
          </a:path>
        </a:gradFill>
        <a:gradFill rotWithShape="1">
          <a:gsLst>
            <a:gs pos="0%">
              <a:schemeClr val="phClr">
                <a:tint val="80%"/>
                <a:satMod val="300%"/>
              </a:schemeClr>
            </a:gs>
            <a:gs pos="100%">
              <a:schemeClr val="phClr">
                <a:shade val="30%"/>
                <a:satMod val="200%"/>
              </a:schemeClr>
            </a:gs>
          </a:gsLst>
          <a:path path="circle">
            <a:fillToRect l="50%" t="50%" r="50%" b="5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purl.oclc.org/ooxml/officeDocument/relationships/pivotTable" Target="../pivotTables/pivotTable3.xml"/><Relationship Id="rId7" Type="http://purl.oclc.org/ooxml/officeDocument/relationships/printerSettings" Target="../printerSettings/printerSettings1.bin"/><Relationship Id="rId2" Type="http://purl.oclc.org/ooxml/officeDocument/relationships/pivotTable" Target="../pivotTables/pivotTable2.xml"/><Relationship Id="rId1" Type="http://purl.oclc.org/ooxml/officeDocument/relationships/pivotTable" Target="../pivotTables/pivotTable1.xml"/><Relationship Id="rId6" Type="http://purl.oclc.org/ooxml/officeDocument/relationships/pivotTable" Target="../pivotTables/pivotTable6.xml"/><Relationship Id="rId5" Type="http://purl.oclc.org/ooxml/officeDocument/relationships/pivotTable" Target="../pivotTables/pivotTable5.xml"/><Relationship Id="rId4" Type="http://purl.oclc.org/ooxml/officeDocument/relationships/pivotTable" Target="../pivotTables/pivotTable4.xml"/></Relationships>
</file>

<file path=xl/worksheets/_rels/sheet2.xml.rels><?xml version="1.0" encoding="UTF-8" standalone="yes"?>
<Relationships xmlns="http://schemas.openxmlformats.org/package/2006/relationships"><Relationship Id="rId2" Type="http://purl.oclc.org/ooxml/officeDocument/relationships/table" Target="../tables/table1.xml"/><Relationship Id="rId1" Type="http://purl.oclc.org/ooxml/officeDocument/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purl.oclc.org/ooxml/officeDocument/relationships/drawing" Target="../drawings/drawing1.xml"/><Relationship Id="rId1" Type="http://purl.oclc.org/ooxml/officeDocument/relationships/printerSettings" Target="../printerSettings/printerSettings3.bin"/><Relationship Id="rId4" Type="http://purl.oclc.org/ooxml/officeDocument/relationships/comments" Target="../comments1.xml"/></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58"/>
  <sheetViews>
    <sheetView zoomScale="70" zoomScaleNormal="70" workbookViewId="0">
      <selection activeCell="F18" sqref="F18"/>
    </sheetView>
  </sheetViews>
  <sheetFormatPr baseColWidth="10" defaultRowHeight="14.6" x14ac:dyDescent="0.4"/>
  <cols>
    <col min="1" max="1" width="24.69140625" bestFit="1" customWidth="1"/>
    <col min="2" max="2" width="19.3046875" bestFit="1" customWidth="1"/>
    <col min="3" max="3" width="22.4609375" customWidth="1"/>
    <col min="4" max="4" width="49.69140625" customWidth="1"/>
    <col min="5" max="5" width="27" bestFit="1" customWidth="1"/>
    <col min="6" max="6" width="24.69140625" bestFit="1" customWidth="1"/>
    <col min="7" max="7" width="23.3046875" bestFit="1" customWidth="1"/>
    <col min="8" max="8" width="17.15234375" customWidth="1"/>
    <col min="9" max="9" width="12" bestFit="1" customWidth="1"/>
    <col min="10" max="10" width="11.4609375" customWidth="1"/>
    <col min="11" max="11" width="9" bestFit="1" customWidth="1"/>
    <col min="12" max="12" width="7.3046875" bestFit="1" customWidth="1"/>
    <col min="13" max="13" width="11.69140625" bestFit="1" customWidth="1"/>
    <col min="14" max="14" width="8.3046875" bestFit="1" customWidth="1"/>
    <col min="15" max="15" width="9.69140625" bestFit="1" customWidth="1"/>
    <col min="16" max="16" width="11" bestFit="1" customWidth="1"/>
    <col min="17" max="17" width="8" bestFit="1" customWidth="1"/>
    <col min="18" max="18" width="7.4609375" bestFit="1" customWidth="1"/>
    <col min="19" max="19" width="11.15234375" bestFit="1" customWidth="1"/>
    <col min="20" max="20" width="6.84375" bestFit="1" customWidth="1"/>
    <col min="21" max="21" width="5.15234375" bestFit="1" customWidth="1"/>
    <col min="22" max="22" width="8.15234375" bestFit="1" customWidth="1"/>
    <col min="23" max="23" width="8.69140625" bestFit="1" customWidth="1"/>
    <col min="24" max="24" width="9" bestFit="1" customWidth="1"/>
    <col min="25" max="25" width="7.84375" bestFit="1" customWidth="1"/>
    <col min="26" max="26" width="4.15234375" bestFit="1" customWidth="1"/>
    <col min="27" max="27" width="4.69140625" bestFit="1" customWidth="1"/>
    <col min="28" max="28" width="33.4609375" bestFit="1" customWidth="1"/>
    <col min="29" max="29" width="6.84375" bestFit="1" customWidth="1"/>
    <col min="30" max="30" width="8.4609375" bestFit="1" customWidth="1"/>
    <col min="31" max="31" width="3.84375" bestFit="1" customWidth="1"/>
    <col min="32" max="32" width="6.4609375" bestFit="1" customWidth="1"/>
    <col min="33" max="33" width="28.4609375" bestFit="1" customWidth="1"/>
    <col min="34" max="34" width="11.69140625" bestFit="1" customWidth="1"/>
    <col min="35" max="35" width="22.69140625" bestFit="1" customWidth="1"/>
    <col min="36" max="36" width="21.15234375" bestFit="1" customWidth="1"/>
    <col min="37" max="37" width="8.15234375" bestFit="1" customWidth="1"/>
    <col min="38" max="38" width="6.69140625" bestFit="1" customWidth="1"/>
    <col min="39" max="39" width="8.3046875" bestFit="1" customWidth="1"/>
    <col min="40" max="40" width="5.69140625" bestFit="1" customWidth="1"/>
    <col min="41" max="41" width="8.4609375" bestFit="1" customWidth="1"/>
    <col min="42" max="42" width="6.84375" bestFit="1" customWidth="1"/>
    <col min="43" max="43" width="7.4609375" bestFit="1" customWidth="1"/>
    <col min="44" max="44" width="10.15234375" bestFit="1" customWidth="1"/>
    <col min="45" max="45" width="11.15234375" bestFit="1" customWidth="1"/>
    <col min="46" max="46" width="7.15234375" bestFit="1" customWidth="1"/>
    <col min="47" max="47" width="30" bestFit="1" customWidth="1"/>
    <col min="48" max="48" width="9.4609375" bestFit="1" customWidth="1"/>
    <col min="49" max="49" width="28" bestFit="1" customWidth="1"/>
    <col min="50" max="50" width="20" bestFit="1" customWidth="1"/>
    <col min="51" max="51" width="4.84375" bestFit="1" customWidth="1"/>
    <col min="52" max="52" width="7.4609375" bestFit="1" customWidth="1"/>
    <col min="53" max="53" width="5.4609375" bestFit="1" customWidth="1"/>
    <col min="54" max="55" width="6.69140625" bestFit="1" customWidth="1"/>
    <col min="56" max="56" width="6.15234375" bestFit="1" customWidth="1"/>
    <col min="57" max="57" width="15.15234375" bestFit="1" customWidth="1"/>
    <col min="58" max="58" width="9.4609375" bestFit="1" customWidth="1"/>
    <col min="59" max="59" width="9.3046875" bestFit="1" customWidth="1"/>
    <col min="60" max="60" width="27.84375" bestFit="1" customWidth="1"/>
    <col min="61" max="61" width="4.84375" bestFit="1" customWidth="1"/>
    <col min="62" max="62" width="13.69140625" bestFit="1" customWidth="1"/>
    <col min="63" max="63" width="11.69140625" bestFit="1" customWidth="1"/>
    <col min="64" max="64" width="17" bestFit="1" customWidth="1"/>
    <col min="65" max="65" width="13.69140625" bestFit="1" customWidth="1"/>
    <col min="66" max="66" width="19" bestFit="1" customWidth="1"/>
    <col min="67" max="67" width="10.69140625" bestFit="1" customWidth="1"/>
    <col min="68" max="68" width="16" bestFit="1" customWidth="1"/>
    <col min="69" max="69" width="9" bestFit="1" customWidth="1"/>
    <col min="70" max="70" width="14.15234375" bestFit="1" customWidth="1"/>
    <col min="71" max="71" width="11.3046875" bestFit="1" customWidth="1"/>
    <col min="72" max="72" width="16.69140625" bestFit="1" customWidth="1"/>
    <col min="73" max="73" width="9.69140625" bestFit="1" customWidth="1"/>
    <col min="74" max="74" width="16.3046875" bestFit="1" customWidth="1"/>
    <col min="75" max="75" width="14.84375" bestFit="1" customWidth="1"/>
    <col min="76" max="76" width="9.15234375" bestFit="1" customWidth="1"/>
    <col min="77" max="77" width="14.3046875" bestFit="1" customWidth="1"/>
    <col min="78" max="78" width="10.3046875" bestFit="1" customWidth="1"/>
    <col min="79" max="79" width="15.4609375" bestFit="1" customWidth="1"/>
    <col min="80" max="80" width="10.69140625" bestFit="1" customWidth="1"/>
    <col min="81" max="81" width="9.69140625" bestFit="1" customWidth="1"/>
    <col min="82" max="82" width="15.84375" bestFit="1" customWidth="1"/>
    <col min="83" max="83" width="6.84375" bestFit="1" customWidth="1"/>
    <col min="84" max="84" width="11" bestFit="1" customWidth="1"/>
    <col min="85" max="85" width="35.15234375" bestFit="1" customWidth="1"/>
    <col min="86" max="86" width="7.4609375" bestFit="1" customWidth="1"/>
    <col min="87" max="87" width="42.15234375" bestFit="1" customWidth="1"/>
    <col min="88" max="88" width="40.4609375" bestFit="1" customWidth="1"/>
    <col min="89" max="89" width="10.15234375" bestFit="1" customWidth="1"/>
    <col min="90" max="90" width="15.3046875" bestFit="1" customWidth="1"/>
    <col min="91" max="91" width="6.4609375" bestFit="1" customWidth="1"/>
    <col min="92" max="92" width="10.69140625" bestFit="1" customWidth="1"/>
    <col min="93" max="93" width="8.15234375" bestFit="1" customWidth="1"/>
    <col min="94" max="94" width="13.3046875" bestFit="1" customWidth="1"/>
    <col min="95" max="95" width="30.15234375" bestFit="1" customWidth="1"/>
    <col min="96" max="96" width="35.69140625" bestFit="1" customWidth="1"/>
    <col min="97" max="97" width="13.3046875" bestFit="1" customWidth="1"/>
    <col min="98" max="98" width="6.15234375" bestFit="1" customWidth="1"/>
    <col min="99" max="99" width="6.69140625" bestFit="1" customWidth="1"/>
    <col min="100" max="100" width="18.69140625" bestFit="1" customWidth="1"/>
    <col min="101" max="101" width="29" bestFit="1" customWidth="1"/>
    <col min="102" max="102" width="29.69140625" bestFit="1" customWidth="1"/>
    <col min="103" max="103" width="10" bestFit="1" customWidth="1"/>
    <col min="104" max="104" width="18.3046875" bestFit="1" customWidth="1"/>
    <col min="105" max="105" width="15.3046875" bestFit="1" customWidth="1"/>
    <col min="106" max="106" width="7.3046875" bestFit="1" customWidth="1"/>
    <col min="107" max="107" width="6.4609375" bestFit="1" customWidth="1"/>
    <col min="108" max="108" width="12.4609375" bestFit="1" customWidth="1"/>
    <col min="109" max="109" width="10.15234375" bestFit="1" customWidth="1"/>
    <col min="110" max="110" width="6.84375" bestFit="1" customWidth="1"/>
    <col min="111" max="111" width="15.3046875" bestFit="1" customWidth="1"/>
    <col min="112" max="112" width="8.4609375" bestFit="1" customWidth="1"/>
    <col min="113" max="113" width="13.69140625" bestFit="1" customWidth="1"/>
    <col min="114" max="114" width="9.84375" bestFit="1" customWidth="1"/>
    <col min="115" max="115" width="8.4609375" bestFit="1" customWidth="1"/>
    <col min="116" max="116" width="14" bestFit="1" customWidth="1"/>
    <col min="117" max="117" width="8.3046875" bestFit="1" customWidth="1"/>
    <col min="118" max="118" width="13.4609375" bestFit="1" customWidth="1"/>
    <col min="119" max="119" width="8.3046875" bestFit="1" customWidth="1"/>
    <col min="120" max="120" width="13.4609375" bestFit="1" customWidth="1"/>
    <col min="121" max="121" width="7.84375" bestFit="1" customWidth="1"/>
    <col min="122" max="122" width="13" bestFit="1" customWidth="1"/>
    <col min="123" max="123" width="11.3046875" bestFit="1" customWidth="1"/>
    <col min="124" max="124" width="10" bestFit="1" customWidth="1"/>
    <col min="125" max="125" width="6.84375" bestFit="1" customWidth="1"/>
    <col min="126" max="126" width="14.3046875" bestFit="1" customWidth="1"/>
    <col min="127" max="127" width="15.15234375" bestFit="1" customWidth="1"/>
    <col min="128" max="128" width="11.69140625" bestFit="1" customWidth="1"/>
    <col min="129" max="129" width="17" bestFit="1" customWidth="1"/>
    <col min="130" max="130" width="6.84375" bestFit="1" customWidth="1"/>
    <col min="131" max="131" width="12" bestFit="1" customWidth="1"/>
    <col min="132" max="132" width="12.84375" bestFit="1" customWidth="1"/>
    <col min="133" max="133" width="12" bestFit="1" customWidth="1"/>
    <col min="134" max="134" width="14.84375" bestFit="1" customWidth="1"/>
    <col min="135" max="135" width="17.3046875" bestFit="1" customWidth="1"/>
    <col min="136" max="136" width="17" bestFit="1" customWidth="1"/>
    <col min="137" max="137" width="18.69140625" bestFit="1" customWidth="1"/>
    <col min="138" max="138" width="22.4609375" bestFit="1" customWidth="1"/>
    <col min="139" max="139" width="19.3046875" bestFit="1" customWidth="1"/>
    <col min="140" max="140" width="14.69140625" bestFit="1" customWidth="1"/>
    <col min="141" max="141" width="11.84375" bestFit="1" customWidth="1"/>
    <col min="142" max="142" width="22.84375" bestFit="1" customWidth="1"/>
    <col min="143" max="143" width="28.3046875" bestFit="1" customWidth="1"/>
    <col min="144" max="144" width="29.84375" bestFit="1" customWidth="1"/>
    <col min="145" max="145" width="35" bestFit="1" customWidth="1"/>
    <col min="146" max="146" width="11.15234375" bestFit="1" customWidth="1"/>
    <col min="147" max="147" width="16.4609375" bestFit="1" customWidth="1"/>
    <col min="148" max="148" width="14" bestFit="1" customWidth="1"/>
    <col min="149" max="149" width="11.69140625" bestFit="1" customWidth="1"/>
    <col min="150" max="150" width="16" bestFit="1" customWidth="1"/>
    <col min="151" max="151" width="21.69140625" bestFit="1" customWidth="1"/>
    <col min="152" max="152" width="27.15234375" bestFit="1" customWidth="1"/>
    <col min="153" max="153" width="12.3046875" bestFit="1" customWidth="1"/>
    <col min="154" max="154" width="19" bestFit="1" customWidth="1"/>
    <col min="155" max="155" width="15.15234375" bestFit="1" customWidth="1"/>
    <col min="156" max="156" width="24.3046875" bestFit="1" customWidth="1"/>
    <col min="157" max="157" width="17.69140625" bestFit="1" customWidth="1"/>
    <col min="158" max="158" width="17.15234375" bestFit="1" customWidth="1"/>
    <col min="159" max="159" width="11.15234375" bestFit="1" customWidth="1"/>
    <col min="160" max="160" width="16.4609375" bestFit="1" customWidth="1"/>
    <col min="161" max="161" width="23.15234375" bestFit="1" customWidth="1"/>
    <col min="162" max="162" width="9.15234375" bestFit="1" customWidth="1"/>
    <col min="163" max="163" width="14.3046875" bestFit="1" customWidth="1"/>
    <col min="164" max="164" width="16.84375" bestFit="1" customWidth="1"/>
    <col min="165" max="165" width="22.4609375" bestFit="1" customWidth="1"/>
    <col min="166" max="166" width="11.15234375" bestFit="1" customWidth="1"/>
    <col min="167" max="167" width="15.69140625" bestFit="1" customWidth="1"/>
    <col min="168" max="168" width="12.4609375" bestFit="1" customWidth="1"/>
    <col min="169" max="169" width="21" bestFit="1" customWidth="1"/>
    <col min="170" max="170" width="15.84375" bestFit="1" customWidth="1"/>
    <col min="171" max="171" width="14.15234375" bestFit="1" customWidth="1"/>
    <col min="172" max="172" width="21.15234375" bestFit="1" customWidth="1"/>
    <col min="173" max="173" width="20.4609375" bestFit="1" customWidth="1"/>
    <col min="174" max="174" width="18" bestFit="1" customWidth="1"/>
    <col min="175" max="175" width="25.84375" bestFit="1" customWidth="1"/>
    <col min="176" max="176" width="17.69140625" bestFit="1" customWidth="1"/>
    <col min="177" max="177" width="9.4609375" bestFit="1" customWidth="1"/>
    <col min="178" max="178" width="10.84375" bestFit="1" customWidth="1"/>
    <col min="179" max="179" width="6.15234375" bestFit="1" customWidth="1"/>
    <col min="180" max="180" width="6.4609375" bestFit="1" customWidth="1"/>
    <col min="181" max="181" width="6.84375" bestFit="1" customWidth="1"/>
    <col min="182" max="182" width="13.69140625" bestFit="1" customWidth="1"/>
    <col min="183" max="183" width="11.15234375" bestFit="1" customWidth="1"/>
    <col min="184" max="184" width="16.4609375" bestFit="1" customWidth="1"/>
    <col min="185" max="185" width="29.69140625" bestFit="1" customWidth="1"/>
    <col min="186" max="186" width="35" bestFit="1" customWidth="1"/>
    <col min="187" max="187" width="23.15234375" bestFit="1" customWidth="1"/>
    <col min="188" max="188" width="11.15234375" bestFit="1" customWidth="1"/>
    <col min="189" max="189" width="16.4609375" bestFit="1" customWidth="1"/>
    <col min="190" max="190" width="11.15234375" bestFit="1" customWidth="1"/>
    <col min="191" max="191" width="12.3046875" bestFit="1" customWidth="1"/>
    <col min="192" max="192" width="16.4609375" bestFit="1" customWidth="1"/>
    <col min="193" max="193" width="17.69140625" bestFit="1" customWidth="1"/>
    <col min="194" max="194" width="24.69140625" bestFit="1" customWidth="1"/>
    <col min="195" max="195" width="12" bestFit="1" customWidth="1"/>
    <col min="196" max="196" width="30" bestFit="1" customWidth="1"/>
    <col min="197" max="197" width="9.69140625" bestFit="1" customWidth="1"/>
    <col min="198" max="198" width="14.84375" bestFit="1" customWidth="1"/>
    <col min="199" max="199" width="11.84375" bestFit="1" customWidth="1"/>
    <col min="200" max="200" width="16.4609375" bestFit="1" customWidth="1"/>
    <col min="201" max="201" width="18.69140625" bestFit="1" customWidth="1"/>
    <col min="202" max="202" width="22" bestFit="1" customWidth="1"/>
    <col min="203" max="203" width="12.84375" bestFit="1" customWidth="1"/>
    <col min="204" max="204" width="18.15234375" bestFit="1" customWidth="1"/>
    <col min="205" max="205" width="10.4609375" bestFit="1" customWidth="1"/>
    <col min="206" max="206" width="13.3046875" bestFit="1" customWidth="1"/>
    <col min="207" max="207" width="8" bestFit="1" customWidth="1"/>
    <col min="208" max="208" width="18.69140625" bestFit="1" customWidth="1"/>
    <col min="209" max="209" width="12.69140625" bestFit="1" customWidth="1"/>
    <col min="210" max="210" width="11.84375" bestFit="1" customWidth="1"/>
    <col min="211" max="211" width="10.3046875" bestFit="1" customWidth="1"/>
    <col min="212" max="212" width="5.69140625" bestFit="1" customWidth="1"/>
    <col min="213" max="213" width="6.84375" bestFit="1" customWidth="1"/>
    <col min="214" max="214" width="18" bestFit="1" customWidth="1"/>
    <col min="215" max="215" width="16.69140625" bestFit="1" customWidth="1"/>
    <col min="216" max="216" width="12.69140625" bestFit="1" customWidth="1"/>
    <col min="217" max="217" width="18" bestFit="1" customWidth="1"/>
    <col min="218" max="218" width="17" bestFit="1" customWidth="1"/>
    <col min="219" max="219" width="6.4609375" bestFit="1" customWidth="1"/>
    <col min="220" max="220" width="11.69140625" bestFit="1" customWidth="1"/>
    <col min="221" max="221" width="7.69140625" bestFit="1" customWidth="1"/>
    <col min="222" max="222" width="12.3046875" bestFit="1" customWidth="1"/>
    <col min="223" max="223" width="11.15234375" bestFit="1" customWidth="1"/>
    <col min="224" max="224" width="9.84375" bestFit="1" customWidth="1"/>
    <col min="225" max="225" width="15" bestFit="1" customWidth="1"/>
    <col min="226" max="226" width="13" bestFit="1" customWidth="1"/>
    <col min="227" max="227" width="29.69140625" bestFit="1" customWidth="1"/>
    <col min="228" max="228" width="6.4609375" bestFit="1" customWidth="1"/>
    <col min="229" max="229" width="18" bestFit="1" customWidth="1"/>
    <col min="230" max="230" width="35" bestFit="1" customWidth="1"/>
    <col min="231" max="231" width="11.15234375" bestFit="1" customWidth="1"/>
    <col min="232" max="232" width="16.4609375" bestFit="1" customWidth="1"/>
    <col min="233" max="233" width="7.3046875" bestFit="1" customWidth="1"/>
    <col min="234" max="235" width="12.4609375" bestFit="1" customWidth="1"/>
    <col min="236" max="236" width="13.69140625" bestFit="1" customWidth="1"/>
    <col min="237" max="237" width="11.15234375" bestFit="1" customWidth="1"/>
    <col min="238" max="238" width="10.4609375" bestFit="1" customWidth="1"/>
    <col min="239" max="239" width="15.69140625" bestFit="1" customWidth="1"/>
    <col min="240" max="240" width="13" bestFit="1" customWidth="1"/>
    <col min="241" max="241" width="29.69140625" bestFit="1" customWidth="1"/>
    <col min="242" max="242" width="12.69140625" bestFit="1" customWidth="1"/>
    <col min="243" max="243" width="11" bestFit="1" customWidth="1"/>
    <col min="244" max="244" width="13.3046875" bestFit="1" customWidth="1"/>
    <col min="245" max="245" width="35" bestFit="1" customWidth="1"/>
    <col min="246" max="246" width="9.4609375" bestFit="1" customWidth="1"/>
    <col min="247" max="247" width="13.4609375" bestFit="1" customWidth="1"/>
    <col min="248" max="248" width="7.3046875" bestFit="1" customWidth="1"/>
    <col min="249" max="250" width="12.4609375" bestFit="1" customWidth="1"/>
    <col min="251" max="251" width="13.69140625" bestFit="1" customWidth="1"/>
  </cols>
  <sheetData>
    <row r="2" spans="1:10" x14ac:dyDescent="0.4">
      <c r="A2" s="94" t="s">
        <v>432</v>
      </c>
    </row>
    <row r="3" spans="1:10" x14ac:dyDescent="0.4">
      <c r="A3" s="100" t="s">
        <v>443</v>
      </c>
      <c r="C3" s="95" t="s">
        <v>433</v>
      </c>
      <c r="E3" s="100" t="s">
        <v>469</v>
      </c>
      <c r="J3" s="95" t="s">
        <v>433</v>
      </c>
    </row>
    <row r="4" spans="1:10" x14ac:dyDescent="0.4">
      <c r="C4" t="s">
        <v>434</v>
      </c>
      <c r="J4" t="s">
        <v>474</v>
      </c>
    </row>
    <row r="5" spans="1:10" x14ac:dyDescent="0.4">
      <c r="A5" s="91" t="s">
        <v>429</v>
      </c>
      <c r="B5" t="s">
        <v>431</v>
      </c>
      <c r="C5" s="96" t="s">
        <v>435</v>
      </c>
      <c r="E5" s="91" t="s">
        <v>18</v>
      </c>
      <c r="F5" t="s">
        <v>472</v>
      </c>
      <c r="H5" s="91" t="s">
        <v>429</v>
      </c>
      <c r="I5" t="s">
        <v>473</v>
      </c>
    </row>
    <row r="6" spans="1:10" x14ac:dyDescent="0.4">
      <c r="A6" s="92" t="s">
        <v>426</v>
      </c>
      <c r="B6" s="103">
        <v>65528571.848939687</v>
      </c>
      <c r="C6" t="s">
        <v>436</v>
      </c>
      <c r="H6" s="92" t="s">
        <v>426</v>
      </c>
      <c r="I6" s="102">
        <v>23</v>
      </c>
    </row>
    <row r="7" spans="1:10" x14ac:dyDescent="0.4">
      <c r="A7" s="92" t="s">
        <v>478</v>
      </c>
      <c r="B7" s="103">
        <v>203982967.2857143</v>
      </c>
      <c r="C7" t="s">
        <v>437</v>
      </c>
      <c r="E7" s="91" t="s">
        <v>429</v>
      </c>
      <c r="F7" t="s">
        <v>470</v>
      </c>
      <c r="H7" s="92" t="s">
        <v>424</v>
      </c>
      <c r="I7" s="102">
        <v>55</v>
      </c>
    </row>
    <row r="8" spans="1:10" x14ac:dyDescent="0.4">
      <c r="A8" s="92" t="s">
        <v>427</v>
      </c>
      <c r="B8" s="103">
        <v>42188981.666666672</v>
      </c>
      <c r="C8" t="s">
        <v>438</v>
      </c>
      <c r="E8" s="92" t="s">
        <v>426</v>
      </c>
      <c r="F8" s="109">
        <v>3357.8095238095243</v>
      </c>
      <c r="H8" s="92" t="s">
        <v>427</v>
      </c>
      <c r="I8" s="102">
        <v>19</v>
      </c>
    </row>
    <row r="9" spans="1:10" x14ac:dyDescent="0.4">
      <c r="A9" s="92" t="s">
        <v>479</v>
      </c>
      <c r="B9" s="103">
        <v>2268480</v>
      </c>
      <c r="C9" t="s">
        <v>439</v>
      </c>
      <c r="E9" s="92" t="s">
        <v>424</v>
      </c>
      <c r="F9" s="109">
        <v>9701</v>
      </c>
      <c r="H9" s="92" t="s">
        <v>428</v>
      </c>
      <c r="I9" s="102">
        <v>2</v>
      </c>
    </row>
    <row r="10" spans="1:10" x14ac:dyDescent="0.4">
      <c r="A10" s="92" t="s">
        <v>425</v>
      </c>
      <c r="B10" s="103">
        <v>30316605.775238093</v>
      </c>
      <c r="C10" t="s">
        <v>440</v>
      </c>
      <c r="E10" s="92" t="s">
        <v>427</v>
      </c>
      <c r="F10" s="109">
        <v>2346.8320273027134</v>
      </c>
      <c r="H10" s="92" t="s">
        <v>425</v>
      </c>
      <c r="I10" s="102">
        <v>16</v>
      </c>
    </row>
    <row r="11" spans="1:10" x14ac:dyDescent="0.4">
      <c r="A11" s="92" t="s">
        <v>430</v>
      </c>
      <c r="B11" s="104">
        <v>344285606.57655877</v>
      </c>
      <c r="E11" s="92" t="s">
        <v>428</v>
      </c>
      <c r="F11" s="109">
        <v>108</v>
      </c>
      <c r="H11" s="92" t="s">
        <v>430</v>
      </c>
      <c r="I11" s="98">
        <v>115</v>
      </c>
    </row>
    <row r="12" spans="1:10" x14ac:dyDescent="0.4">
      <c r="E12" s="92" t="s">
        <v>425</v>
      </c>
      <c r="F12" s="109">
        <v>1593.761904761905</v>
      </c>
    </row>
    <row r="13" spans="1:10" x14ac:dyDescent="0.4">
      <c r="E13" s="92" t="s">
        <v>430</v>
      </c>
      <c r="F13" s="108">
        <v>17107.403455874144</v>
      </c>
    </row>
    <row r="20" spans="1:19" x14ac:dyDescent="0.4">
      <c r="A20" s="97"/>
      <c r="B20" s="97"/>
      <c r="C20" s="97"/>
      <c r="D20" s="97"/>
      <c r="E20" s="97"/>
      <c r="F20" s="97"/>
      <c r="G20" s="97"/>
      <c r="H20" s="97"/>
      <c r="I20" s="97"/>
      <c r="J20" s="97"/>
      <c r="K20" s="97"/>
      <c r="L20" s="97"/>
      <c r="M20" s="97"/>
      <c r="N20" s="97"/>
      <c r="O20" s="97"/>
    </row>
    <row r="22" spans="1:19" x14ac:dyDescent="0.4">
      <c r="A22" s="94" t="s">
        <v>441</v>
      </c>
      <c r="K22" s="95" t="s">
        <v>471</v>
      </c>
    </row>
    <row r="23" spans="1:19" x14ac:dyDescent="0.4">
      <c r="A23" s="100" t="s">
        <v>443</v>
      </c>
      <c r="C23" t="s">
        <v>447</v>
      </c>
      <c r="E23" s="96" t="s">
        <v>449</v>
      </c>
      <c r="I23" s="100" t="s">
        <v>444</v>
      </c>
      <c r="K23" t="s">
        <v>462</v>
      </c>
    </row>
    <row r="24" spans="1:19" x14ac:dyDescent="0.4">
      <c r="C24" t="s">
        <v>448</v>
      </c>
    </row>
    <row r="25" spans="1:19" ht="17.25" customHeight="1" x14ac:dyDescent="0.4">
      <c r="A25" s="91" t="s">
        <v>422</v>
      </c>
      <c r="B25" t="s">
        <v>425</v>
      </c>
      <c r="E25" s="91" t="s">
        <v>422</v>
      </c>
      <c r="F25" t="s">
        <v>425</v>
      </c>
      <c r="I25" t="s">
        <v>450</v>
      </c>
      <c r="J25" s="101"/>
      <c r="K25" s="93"/>
      <c r="L25" s="93"/>
      <c r="M25" s="93"/>
      <c r="N25" s="93"/>
      <c r="O25" s="93"/>
    </row>
    <row r="26" spans="1:19" ht="12.75" customHeight="1" x14ac:dyDescent="0.4">
      <c r="C26" s="96" t="s">
        <v>464</v>
      </c>
      <c r="I26" t="s">
        <v>451</v>
      </c>
      <c r="J26" s="101"/>
      <c r="K26" s="93"/>
      <c r="L26" s="93"/>
      <c r="M26" s="93"/>
      <c r="N26" s="93"/>
      <c r="O26" s="93"/>
    </row>
    <row r="27" spans="1:19" ht="29.15" x14ac:dyDescent="0.4">
      <c r="A27" s="91" t="s">
        <v>429</v>
      </c>
      <c r="B27" t="s">
        <v>431</v>
      </c>
      <c r="E27" s="91" t="s">
        <v>429</v>
      </c>
      <c r="F27" t="s">
        <v>431</v>
      </c>
      <c r="G27" s="69" t="s">
        <v>445</v>
      </c>
      <c r="I27" t="s">
        <v>452</v>
      </c>
      <c r="J27" s="101"/>
      <c r="K27" s="93"/>
      <c r="L27" s="93"/>
      <c r="M27" s="93"/>
      <c r="N27" s="93"/>
      <c r="O27" s="93"/>
    </row>
    <row r="28" spans="1:19" x14ac:dyDescent="0.4">
      <c r="A28" s="92" t="s">
        <v>136</v>
      </c>
      <c r="B28" s="103">
        <v>2673000</v>
      </c>
      <c r="C28" t="s">
        <v>466</v>
      </c>
      <c r="E28" s="99" t="d">
        <v>2018-04-01</v>
      </c>
      <c r="F28" s="104">
        <v>7835352.666666666</v>
      </c>
      <c r="G28" s="104">
        <v>652946.0555555555</v>
      </c>
      <c r="I28" t="s">
        <v>453</v>
      </c>
      <c r="J28" s="107">
        <f>GETPIVOTDATA("Summe von Montaswert Verkehr",$E$27,"Möglicher Verkehrsstart DB Cargo
[Monat/Jahr]",DATE(2018,4,1))+GETPIVOTDATA("Summe von Montaswert Verkehr",$E$27,"Möglicher Verkehrsstart DB Cargo
[Monat/Jahr]",)</f>
        <v>777946.0555555555</v>
      </c>
      <c r="K28" s="93"/>
      <c r="L28" s="93"/>
      <c r="M28" s="93"/>
      <c r="N28" s="93"/>
      <c r="O28" s="93"/>
    </row>
    <row r="29" spans="1:19" x14ac:dyDescent="0.4">
      <c r="A29" s="92" t="s">
        <v>61</v>
      </c>
      <c r="B29" s="103">
        <v>27643605.775238093</v>
      </c>
      <c r="C29" t="s">
        <v>465</v>
      </c>
      <c r="E29" s="99" t="d">
        <v>2018-05-01</v>
      </c>
      <c r="F29" s="104">
        <v>2785513</v>
      </c>
      <c r="G29" s="104">
        <v>232126.08333333331</v>
      </c>
      <c r="I29" t="s">
        <v>454</v>
      </c>
      <c r="J29" s="107">
        <f>J28+GETPIVOTDATA("Summe von Montaswert Verkehr",$E$27,"Möglicher Verkehrsstart DB Cargo
[Monat/Jahr]",DATE(2018,5,1))</f>
        <v>1010072.1388888888</v>
      </c>
      <c r="K29" s="93"/>
      <c r="L29" s="93"/>
      <c r="M29" s="93"/>
      <c r="N29" s="93"/>
      <c r="O29" s="93"/>
      <c r="P29" s="93"/>
      <c r="Q29" s="93"/>
      <c r="R29" s="93"/>
      <c r="S29" s="93"/>
    </row>
    <row r="30" spans="1:19" x14ac:dyDescent="0.4">
      <c r="A30" s="92" t="s">
        <v>430</v>
      </c>
      <c r="B30" s="105">
        <v>30316605.775238093</v>
      </c>
      <c r="E30" s="99" t="d">
        <v>2018-06-01</v>
      </c>
      <c r="F30" s="104">
        <v>8298000</v>
      </c>
      <c r="G30" s="104">
        <v>691500</v>
      </c>
      <c r="I30" t="s">
        <v>455</v>
      </c>
      <c r="J30" s="107">
        <f>J29+GETPIVOTDATA("Summe von Montaswert Verkehr",$E$27,"Möglicher Verkehrsstart DB Cargo
[Monat/Jahr]",DATE(2018,6,1))</f>
        <v>1701572.1388888888</v>
      </c>
      <c r="K30" s="93"/>
      <c r="L30" s="93"/>
      <c r="M30" s="93"/>
      <c r="N30" s="93"/>
      <c r="O30" s="93"/>
    </row>
    <row r="31" spans="1:19" x14ac:dyDescent="0.4">
      <c r="E31" s="99" t="d">
        <v>2018-07-01</v>
      </c>
      <c r="F31" s="104">
        <v>1620000</v>
      </c>
      <c r="G31" s="104">
        <v>135000</v>
      </c>
      <c r="I31" t="s">
        <v>456</v>
      </c>
      <c r="J31" s="107">
        <f>J30+GETPIVOTDATA("Summe von Montaswert Verkehr",$E$27,"Möglicher Verkehrsstart DB Cargo
[Monat/Jahr]",DATE(2018,7,1))</f>
        <v>1836572.1388888888</v>
      </c>
      <c r="K31" s="93"/>
      <c r="L31" s="93"/>
      <c r="M31" s="93"/>
      <c r="N31" s="93"/>
      <c r="O31" s="93"/>
    </row>
    <row r="32" spans="1:19" x14ac:dyDescent="0.4">
      <c r="E32" s="99" t="d">
        <v>2018-09-01</v>
      </c>
      <c r="F32" s="104">
        <v>8277740.1085714288</v>
      </c>
      <c r="G32" s="104">
        <v>689811.67571428569</v>
      </c>
      <c r="I32" t="s">
        <v>457</v>
      </c>
      <c r="J32" s="107">
        <f>J31</f>
        <v>1836572.1388888888</v>
      </c>
      <c r="K32" s="93"/>
      <c r="L32" s="93"/>
      <c r="M32" s="93"/>
      <c r="N32" s="93"/>
      <c r="O32" s="93"/>
    </row>
    <row r="33" spans="1:15" x14ac:dyDescent="0.4">
      <c r="E33" s="92" t="s">
        <v>446</v>
      </c>
      <c r="F33" s="104">
        <v>1500000</v>
      </c>
      <c r="G33" s="104">
        <v>125000</v>
      </c>
      <c r="I33" t="s">
        <v>458</v>
      </c>
      <c r="J33" s="107">
        <f>J32+GETPIVOTDATA("Summe von Montaswert Verkehr",$E$27,"Möglicher Verkehrsstart DB Cargo
[Monat/Jahr]",DATE(2018,9,1))</f>
        <v>2526383.8146031746</v>
      </c>
      <c r="K33" s="93"/>
      <c r="L33" s="93"/>
      <c r="M33" s="93"/>
      <c r="N33" s="93"/>
      <c r="O33" s="93"/>
    </row>
    <row r="34" spans="1:15" x14ac:dyDescent="0.4">
      <c r="E34" s="86" t="s">
        <v>430</v>
      </c>
      <c r="F34" s="106">
        <v>30316605.775238093</v>
      </c>
      <c r="G34" s="106">
        <v>2526383.8146031746</v>
      </c>
      <c r="I34" t="s">
        <v>459</v>
      </c>
      <c r="J34" s="107">
        <f>J33</f>
        <v>2526383.8146031746</v>
      </c>
      <c r="K34" s="93"/>
      <c r="L34" s="93"/>
      <c r="M34" s="93"/>
      <c r="N34" s="93"/>
      <c r="O34" s="93"/>
    </row>
    <row r="35" spans="1:15" x14ac:dyDescent="0.4">
      <c r="I35" t="s">
        <v>460</v>
      </c>
      <c r="J35" s="107">
        <f>J34</f>
        <v>2526383.8146031746</v>
      </c>
      <c r="K35" s="93"/>
      <c r="L35" s="93"/>
      <c r="M35" s="93"/>
      <c r="N35" s="93"/>
      <c r="O35" s="93"/>
    </row>
    <row r="36" spans="1:15" x14ac:dyDescent="0.4">
      <c r="I36" t="s">
        <v>461</v>
      </c>
      <c r="J36" s="107">
        <f>J35</f>
        <v>2526383.8146031746</v>
      </c>
      <c r="K36" s="93"/>
      <c r="L36" s="93"/>
      <c r="M36" s="93"/>
      <c r="N36" s="93"/>
      <c r="O36" s="93"/>
    </row>
    <row r="40" spans="1:15" x14ac:dyDescent="0.4">
      <c r="A40" s="97"/>
      <c r="B40" s="97"/>
      <c r="C40" s="97"/>
      <c r="D40" s="97"/>
      <c r="E40" s="97"/>
      <c r="F40" s="97"/>
      <c r="G40" s="97"/>
      <c r="H40" s="97"/>
      <c r="I40" s="97"/>
      <c r="J40" s="97"/>
      <c r="K40" s="97"/>
      <c r="L40" s="97"/>
      <c r="M40" s="97"/>
      <c r="N40" s="97"/>
      <c r="O40" s="97"/>
    </row>
    <row r="42" spans="1:15" x14ac:dyDescent="0.4">
      <c r="A42" s="94" t="s">
        <v>442</v>
      </c>
    </row>
    <row r="43" spans="1:15" x14ac:dyDescent="0.4">
      <c r="A43" s="100" t="s">
        <v>443</v>
      </c>
      <c r="E43" s="100" t="s">
        <v>477</v>
      </c>
    </row>
    <row r="44" spans="1:15" x14ac:dyDescent="0.4">
      <c r="C44" t="s">
        <v>447</v>
      </c>
      <c r="F44" s="95" t="s">
        <v>467</v>
      </c>
    </row>
    <row r="45" spans="1:15" x14ac:dyDescent="0.4">
      <c r="A45" s="91" t="s">
        <v>422</v>
      </c>
      <c r="B45" t="s">
        <v>463</v>
      </c>
      <c r="F45" s="95" t="s">
        <v>468</v>
      </c>
    </row>
    <row r="46" spans="1:15" x14ac:dyDescent="0.4">
      <c r="C46" t="s">
        <v>464</v>
      </c>
    </row>
    <row r="47" spans="1:15" ht="18.45" x14ac:dyDescent="0.5">
      <c r="A47" s="91" t="s">
        <v>429</v>
      </c>
      <c r="B47" t="s">
        <v>431</v>
      </c>
      <c r="E47" s="114" t="s">
        <v>480</v>
      </c>
    </row>
    <row r="48" spans="1:15" x14ac:dyDescent="0.4">
      <c r="A48" s="92" t="s">
        <v>88</v>
      </c>
      <c r="B48" s="103">
        <v>226748502.2857143</v>
      </c>
      <c r="C48" t="s">
        <v>465</v>
      </c>
      <c r="E48" s="110" t="s">
        <v>481</v>
      </c>
      <c r="F48" s="110" t="s">
        <v>484</v>
      </c>
      <c r="G48" s="110" t="s">
        <v>485</v>
      </c>
      <c r="H48" s="110" t="s">
        <v>483</v>
      </c>
      <c r="I48" s="110" t="s">
        <v>482</v>
      </c>
    </row>
    <row r="49" spans="1:10" x14ac:dyDescent="0.4">
      <c r="A49" s="92" t="s">
        <v>476</v>
      </c>
      <c r="B49" s="103">
        <v>2268480</v>
      </c>
      <c r="C49" t="s">
        <v>439</v>
      </c>
      <c r="E49" s="111" t="s">
        <v>65</v>
      </c>
      <c r="F49" s="111" t="s">
        <v>131</v>
      </c>
      <c r="G49" s="111" t="s">
        <v>215</v>
      </c>
      <c r="H49" s="112">
        <v>4536000</v>
      </c>
      <c r="I49" s="113" t="s">
        <v>212</v>
      </c>
      <c r="J49" s="61"/>
    </row>
    <row r="50" spans="1:10" x14ac:dyDescent="0.4">
      <c r="A50" s="92" t="s">
        <v>43</v>
      </c>
      <c r="B50" s="103">
        <v>19423446.666666668</v>
      </c>
      <c r="C50" t="s">
        <v>440</v>
      </c>
      <c r="E50" s="111" t="s">
        <v>73</v>
      </c>
      <c r="F50" s="111" t="s">
        <v>74</v>
      </c>
      <c r="G50" s="111" t="s">
        <v>98</v>
      </c>
      <c r="H50" s="112">
        <v>4080000</v>
      </c>
      <c r="I50" s="113" t="s">
        <v>150</v>
      </c>
      <c r="J50" s="61"/>
    </row>
    <row r="51" spans="1:10" x14ac:dyDescent="0.4">
      <c r="A51" s="92" t="s">
        <v>430</v>
      </c>
      <c r="B51" s="106">
        <v>248440428.95238096</v>
      </c>
      <c r="E51" s="111" t="s">
        <v>34</v>
      </c>
      <c r="F51" s="111" t="s">
        <v>172</v>
      </c>
      <c r="G51" s="111" t="s">
        <v>75</v>
      </c>
      <c r="H51" s="112">
        <v>3428571.4285714291</v>
      </c>
      <c r="I51" s="113" t="s">
        <v>173</v>
      </c>
      <c r="J51" s="61"/>
    </row>
    <row r="52" spans="1:10" x14ac:dyDescent="0.4">
      <c r="E52" s="111" t="s">
        <v>34</v>
      </c>
      <c r="F52" s="111" t="s">
        <v>47</v>
      </c>
      <c r="G52" s="111" t="s">
        <v>48</v>
      </c>
      <c r="H52" s="112">
        <v>2400000</v>
      </c>
      <c r="I52" s="113" t="s">
        <v>312</v>
      </c>
      <c r="J52" s="61"/>
    </row>
    <row r="53" spans="1:10" x14ac:dyDescent="0.4">
      <c r="E53" s="111" t="s">
        <v>191</v>
      </c>
      <c r="F53" s="111" t="s">
        <v>192</v>
      </c>
      <c r="G53" s="111" t="s">
        <v>193</v>
      </c>
      <c r="H53" s="112">
        <v>2119762.2857142854</v>
      </c>
      <c r="I53" s="113" t="s">
        <v>195</v>
      </c>
      <c r="J53" s="61"/>
    </row>
    <row r="54" spans="1:10" x14ac:dyDescent="0.4">
      <c r="E54" s="111" t="s">
        <v>120</v>
      </c>
      <c r="F54" s="111" t="s">
        <v>153</v>
      </c>
      <c r="G54" s="111" t="s">
        <v>204</v>
      </c>
      <c r="H54" s="112">
        <v>1248480</v>
      </c>
      <c r="I54" s="113" t="s">
        <v>316</v>
      </c>
      <c r="J54" s="61"/>
    </row>
    <row r="55" spans="1:10" x14ac:dyDescent="0.4">
      <c r="E55" s="111" t="s">
        <v>34</v>
      </c>
      <c r="F55" s="111" t="s">
        <v>177</v>
      </c>
      <c r="G55" s="111" t="s">
        <v>178</v>
      </c>
      <c r="H55" s="112">
        <v>1020000</v>
      </c>
      <c r="I55" s="113" t="s">
        <v>321</v>
      </c>
      <c r="J55" s="61"/>
    </row>
    <row r="56" spans="1:10" x14ac:dyDescent="0.4">
      <c r="E56" s="111" t="s">
        <v>65</v>
      </c>
      <c r="F56" s="111" t="s">
        <v>159</v>
      </c>
      <c r="G56" s="111" t="s">
        <v>200</v>
      </c>
      <c r="H56" s="112">
        <v>890057.14285714272</v>
      </c>
      <c r="I56" s="113" t="s">
        <v>211</v>
      </c>
      <c r="J56" s="61"/>
    </row>
    <row r="57" spans="1:10" x14ac:dyDescent="0.4">
      <c r="E57" s="111" t="s">
        <v>123</v>
      </c>
      <c r="F57" s="111" t="s">
        <v>124</v>
      </c>
      <c r="G57" s="111" t="s">
        <v>125</v>
      </c>
      <c r="H57" s="112">
        <v>718933.27751111111</v>
      </c>
      <c r="I57" s="113" t="s">
        <v>314</v>
      </c>
      <c r="J57" s="61"/>
    </row>
    <row r="58" spans="1:10" x14ac:dyDescent="0.4">
      <c r="E58" s="111" t="s">
        <v>164</v>
      </c>
      <c r="F58" s="111" t="s">
        <v>165</v>
      </c>
      <c r="G58" s="111" t="s">
        <v>167</v>
      </c>
      <c r="H58" s="112">
        <v>554144</v>
      </c>
      <c r="I58" s="113" t="s">
        <v>168</v>
      </c>
      <c r="J58" s="61"/>
    </row>
  </sheetData>
  <pageMargins left="0.7" right="0.7" top="0.78740157499999996" bottom="0.78740157499999996" header="0.3" footer="0.3"/>
  <pageSetup paperSize="9" orientation="portrait" r:id="rId7"/>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16"/>
  <sheetViews>
    <sheetView topLeftCell="N1" zoomScale="70" zoomScaleNormal="70" workbookViewId="0">
      <selection activeCell="T24" sqref="T24:T112"/>
    </sheetView>
  </sheetViews>
  <sheetFormatPr baseColWidth="10" defaultColWidth="11.4609375" defaultRowHeight="14.6" x14ac:dyDescent="0.4"/>
  <cols>
    <col min="1" max="12" width="45.69140625" style="69" customWidth="1"/>
    <col min="13" max="13" width="45.69140625" style="90" customWidth="1"/>
    <col min="14" max="24" width="45.69140625" style="69" customWidth="1"/>
    <col min="25" max="25" width="15.69140625" style="69" customWidth="1"/>
    <col min="26" max="26" width="23.3046875" style="69" customWidth="1"/>
    <col min="27" max="16384" width="11.4609375" style="69"/>
  </cols>
  <sheetData>
    <row r="1" spans="1:26" ht="73.5" customHeight="1" x14ac:dyDescent="0.4">
      <c r="A1" s="69" t="s">
        <v>349</v>
      </c>
      <c r="B1" s="69" t="s">
        <v>8</v>
      </c>
      <c r="C1" s="69" t="s">
        <v>9</v>
      </c>
      <c r="D1" s="69" t="s">
        <v>11</v>
      </c>
      <c r="E1" s="69" t="s">
        <v>12</v>
      </c>
      <c r="F1" s="69" t="s">
        <v>14</v>
      </c>
      <c r="G1" s="69" t="s">
        <v>15</v>
      </c>
      <c r="H1" s="69" t="s">
        <v>16</v>
      </c>
      <c r="I1" s="69" t="s">
        <v>17</v>
      </c>
      <c r="J1" s="69" t="s">
        <v>18</v>
      </c>
      <c r="K1" s="69" t="s">
        <v>350</v>
      </c>
      <c r="L1" s="69" t="s">
        <v>418</v>
      </c>
      <c r="M1" s="90" t="s">
        <v>19</v>
      </c>
      <c r="N1" s="69" t="s">
        <v>364</v>
      </c>
      <c r="O1" s="69" t="s">
        <v>419</v>
      </c>
      <c r="P1" s="69" t="s">
        <v>20</v>
      </c>
      <c r="Q1" s="69" t="s">
        <v>21</v>
      </c>
      <c r="R1" s="69" t="s">
        <v>22</v>
      </c>
      <c r="S1" s="69" t="s">
        <v>23</v>
      </c>
      <c r="T1" s="69" t="s">
        <v>25</v>
      </c>
      <c r="U1" s="69" t="s">
        <v>29</v>
      </c>
      <c r="V1" s="69" t="s">
        <v>30</v>
      </c>
      <c r="W1" s="69" t="s">
        <v>421</v>
      </c>
      <c r="X1" s="69" t="s">
        <v>422</v>
      </c>
      <c r="Y1" s="69" t="s">
        <v>423</v>
      </c>
      <c r="Z1" s="69" t="s">
        <v>475</v>
      </c>
    </row>
    <row r="2" spans="1:26" hidden="1" x14ac:dyDescent="0.4">
      <c r="A2" s="69">
        <v>2019</v>
      </c>
      <c r="B2" s="69" t="s">
        <v>31</v>
      </c>
      <c r="C2" s="69" t="s">
        <v>32</v>
      </c>
      <c r="D2" s="69" t="s">
        <v>65</v>
      </c>
      <c r="E2" s="69" t="s">
        <v>136</v>
      </c>
      <c r="F2" s="69" t="s">
        <v>152</v>
      </c>
      <c r="G2" s="69" t="s">
        <v>224</v>
      </c>
      <c r="H2" s="69" t="s">
        <v>38</v>
      </c>
      <c r="I2" s="69" t="s">
        <v>132</v>
      </c>
      <c r="J2" s="69" t="s">
        <v>40</v>
      </c>
      <c r="K2" s="69">
        <v>495</v>
      </c>
      <c r="L2" s="69">
        <v>14850000</v>
      </c>
      <c r="M2" s="90" t="d">
        <v>2018-12-01</v>
      </c>
      <c r="P2" s="69" t="s">
        <v>41</v>
      </c>
      <c r="Q2" s="69" t="s">
        <v>117</v>
      </c>
      <c r="R2" s="69" t="s">
        <v>5</v>
      </c>
      <c r="S2" s="69" t="s">
        <v>88</v>
      </c>
      <c r="W2" s="69">
        <v>1237500</v>
      </c>
      <c r="X2" s="69" t="s">
        <v>424</v>
      </c>
      <c r="Y2" s="69" t="s">
        <v>136</v>
      </c>
      <c r="Z2" s="69" t="s">
        <v>88</v>
      </c>
    </row>
    <row r="3" spans="1:26" hidden="1" x14ac:dyDescent="0.4">
      <c r="A3" s="69">
        <v>2019</v>
      </c>
      <c r="B3" s="69" t="s">
        <v>31</v>
      </c>
      <c r="C3" s="69" t="s">
        <v>32</v>
      </c>
      <c r="D3" s="69" t="s">
        <v>241</v>
      </c>
      <c r="E3" s="69" t="s">
        <v>136</v>
      </c>
      <c r="F3" s="69" t="s">
        <v>36</v>
      </c>
      <c r="G3" s="69" t="s">
        <v>263</v>
      </c>
      <c r="H3" s="69" t="s">
        <v>36</v>
      </c>
      <c r="I3" s="69" t="s">
        <v>264</v>
      </c>
      <c r="J3" s="69" t="s">
        <v>40</v>
      </c>
      <c r="K3" s="69">
        <v>810</v>
      </c>
      <c r="L3" s="69">
        <v>11340000</v>
      </c>
      <c r="M3" s="90" t="d">
        <v>2018-12-01</v>
      </c>
      <c r="N3" s="69">
        <v>0</v>
      </c>
      <c r="P3" s="69" t="s">
        <v>41</v>
      </c>
      <c r="Q3" s="69" t="s">
        <v>117</v>
      </c>
      <c r="R3" s="69" t="s">
        <v>5</v>
      </c>
      <c r="S3" s="69" t="s">
        <v>88</v>
      </c>
      <c r="W3" s="69">
        <v>945000</v>
      </c>
      <c r="X3" s="69" t="s">
        <v>424</v>
      </c>
      <c r="Y3" s="69" t="s">
        <v>136</v>
      </c>
      <c r="Z3" s="69" t="s">
        <v>88</v>
      </c>
    </row>
    <row r="4" spans="1:26" hidden="1" x14ac:dyDescent="0.4">
      <c r="A4" s="69">
        <v>2019</v>
      </c>
      <c r="B4" s="69" t="s">
        <v>31</v>
      </c>
      <c r="C4" s="69" t="s">
        <v>32</v>
      </c>
      <c r="D4" s="69" t="s">
        <v>265</v>
      </c>
      <c r="E4" s="69" t="s">
        <v>136</v>
      </c>
      <c r="F4" s="69" t="s">
        <v>36</v>
      </c>
      <c r="G4" s="69" t="s">
        <v>263</v>
      </c>
      <c r="H4" s="69" t="s">
        <v>188</v>
      </c>
      <c r="I4" s="69" t="s">
        <v>267</v>
      </c>
      <c r="J4" s="69" t="s">
        <v>40</v>
      </c>
      <c r="K4" s="69">
        <v>384</v>
      </c>
      <c r="L4" s="69">
        <v>10368000</v>
      </c>
      <c r="M4" s="90" t="d">
        <v>2018-12-01</v>
      </c>
      <c r="N4" s="69">
        <v>0</v>
      </c>
      <c r="P4" s="69" t="s">
        <v>41</v>
      </c>
      <c r="Q4" s="69" t="s">
        <v>117</v>
      </c>
      <c r="R4" s="69" t="s">
        <v>5</v>
      </c>
      <c r="S4" s="69" t="s">
        <v>88</v>
      </c>
      <c r="W4" s="69">
        <v>864000</v>
      </c>
      <c r="X4" s="69" t="s">
        <v>424</v>
      </c>
      <c r="Y4" s="69" t="s">
        <v>136</v>
      </c>
      <c r="Z4" s="69" t="s">
        <v>88</v>
      </c>
    </row>
    <row r="5" spans="1:26" hidden="1" x14ac:dyDescent="0.4">
      <c r="A5" s="69">
        <v>2019</v>
      </c>
      <c r="B5" s="69" t="s">
        <v>31</v>
      </c>
      <c r="C5" s="69" t="s">
        <v>32</v>
      </c>
      <c r="D5" s="69" t="s">
        <v>34</v>
      </c>
      <c r="E5" s="69" t="s">
        <v>35</v>
      </c>
      <c r="F5" s="69" t="s">
        <v>36</v>
      </c>
      <c r="G5" s="69" t="s">
        <v>221</v>
      </c>
      <c r="H5" s="69" t="s">
        <v>38</v>
      </c>
      <c r="I5" s="69" t="s">
        <v>98</v>
      </c>
      <c r="J5" s="69" t="s">
        <v>40</v>
      </c>
      <c r="K5" s="69">
        <v>322</v>
      </c>
      <c r="L5" s="69">
        <v>9600000</v>
      </c>
      <c r="M5" s="90" t="d">
        <v>2018-12-01</v>
      </c>
      <c r="P5" s="69" t="s">
        <v>41</v>
      </c>
      <c r="Q5" s="69" t="s">
        <v>117</v>
      </c>
      <c r="R5" s="69" t="s">
        <v>5</v>
      </c>
      <c r="S5" s="69" t="s">
        <v>88</v>
      </c>
      <c r="W5" s="69">
        <v>800000</v>
      </c>
      <c r="X5" s="69" t="s">
        <v>424</v>
      </c>
      <c r="Y5" s="69" t="s">
        <v>61</v>
      </c>
      <c r="Z5" s="69" t="s">
        <v>88</v>
      </c>
    </row>
    <row r="6" spans="1:26" hidden="1" x14ac:dyDescent="0.4">
      <c r="A6" s="69">
        <v>2019</v>
      </c>
      <c r="B6" s="69" t="s">
        <v>31</v>
      </c>
      <c r="C6" s="69" t="s">
        <v>32</v>
      </c>
      <c r="D6" s="69" t="s">
        <v>65</v>
      </c>
      <c r="E6" s="69" t="s">
        <v>136</v>
      </c>
      <c r="F6" s="69" t="s">
        <v>130</v>
      </c>
      <c r="G6" s="69" t="s">
        <v>138</v>
      </c>
      <c r="H6" s="69" t="s">
        <v>106</v>
      </c>
      <c r="I6" s="69" t="s">
        <v>107</v>
      </c>
      <c r="J6" s="69" t="s">
        <v>40</v>
      </c>
      <c r="K6" s="69">
        <v>270</v>
      </c>
      <c r="L6" s="69">
        <v>8640000</v>
      </c>
      <c r="M6" s="90" t="d">
        <v>2018-12-01</v>
      </c>
      <c r="P6" s="69" t="s">
        <v>41</v>
      </c>
      <c r="Q6" s="69" t="s">
        <v>420</v>
      </c>
      <c r="R6" s="69" t="s">
        <v>5</v>
      </c>
      <c r="S6" s="69" t="s">
        <v>88</v>
      </c>
      <c r="W6" s="69">
        <v>720000</v>
      </c>
      <c r="X6" s="69" t="s">
        <v>424</v>
      </c>
      <c r="Y6" s="69" t="s">
        <v>136</v>
      </c>
      <c r="Z6" s="69" t="s">
        <v>88</v>
      </c>
    </row>
    <row r="7" spans="1:26" hidden="1" x14ac:dyDescent="0.4">
      <c r="A7" s="69">
        <v>2019</v>
      </c>
      <c r="B7" s="69" t="s">
        <v>31</v>
      </c>
      <c r="C7" s="69" t="s">
        <v>32</v>
      </c>
      <c r="D7" s="69" t="s">
        <v>65</v>
      </c>
      <c r="E7" s="69" t="s">
        <v>136</v>
      </c>
      <c r="F7" s="69" t="s">
        <v>130</v>
      </c>
      <c r="G7" s="69" t="s">
        <v>275</v>
      </c>
      <c r="H7" s="69" t="s">
        <v>38</v>
      </c>
      <c r="I7" s="69" t="s">
        <v>132</v>
      </c>
      <c r="J7" s="69" t="s">
        <v>40</v>
      </c>
      <c r="K7" s="69">
        <v>360</v>
      </c>
      <c r="L7" s="69">
        <v>8300000</v>
      </c>
      <c r="M7" s="90" t="d">
        <v>2018-12-01</v>
      </c>
      <c r="N7" s="69">
        <v>360</v>
      </c>
      <c r="P7" s="69" t="s">
        <v>41</v>
      </c>
      <c r="Q7" s="69" t="s">
        <v>194</v>
      </c>
      <c r="R7" s="69" t="s">
        <v>5</v>
      </c>
      <c r="S7" s="69" t="s">
        <v>88</v>
      </c>
      <c r="W7" s="69">
        <v>691666.66666666663</v>
      </c>
      <c r="X7" s="69" t="s">
        <v>426</v>
      </c>
      <c r="Y7" s="69" t="s">
        <v>136</v>
      </c>
      <c r="Z7" s="69" t="s">
        <v>88</v>
      </c>
    </row>
    <row r="8" spans="1:26" hidden="1" x14ac:dyDescent="0.4">
      <c r="A8" s="69">
        <v>2019</v>
      </c>
      <c r="B8" s="69" t="s">
        <v>31</v>
      </c>
      <c r="C8" s="69" t="s">
        <v>32</v>
      </c>
      <c r="D8" s="69" t="s">
        <v>73</v>
      </c>
      <c r="E8" s="69" t="s">
        <v>136</v>
      </c>
      <c r="F8" s="69" t="s">
        <v>152</v>
      </c>
      <c r="G8" s="69" t="s">
        <v>224</v>
      </c>
      <c r="H8" s="69" t="s">
        <v>38</v>
      </c>
      <c r="I8" s="69" t="s">
        <v>229</v>
      </c>
      <c r="J8" s="69" t="s">
        <v>40</v>
      </c>
      <c r="K8" s="69">
        <v>270</v>
      </c>
      <c r="L8" s="69">
        <v>8100000</v>
      </c>
      <c r="M8" s="90" t="d">
        <v>2018-12-01</v>
      </c>
      <c r="P8" s="69" t="s">
        <v>41</v>
      </c>
      <c r="Q8" s="69" t="s">
        <v>420</v>
      </c>
      <c r="R8" s="69" t="s">
        <v>5</v>
      </c>
      <c r="S8" s="69" t="s">
        <v>88</v>
      </c>
      <c r="W8" s="69">
        <v>675000</v>
      </c>
      <c r="X8" s="69" t="s">
        <v>424</v>
      </c>
      <c r="Y8" s="69" t="s">
        <v>136</v>
      </c>
      <c r="Z8" s="69" t="s">
        <v>88</v>
      </c>
    </row>
    <row r="9" spans="1:26" ht="29.15" hidden="1" x14ac:dyDescent="0.4">
      <c r="A9" s="69">
        <v>2019</v>
      </c>
      <c r="B9" s="69" t="s">
        <v>31</v>
      </c>
      <c r="C9" s="69" t="s">
        <v>283</v>
      </c>
      <c r="D9" s="69" t="s">
        <v>283</v>
      </c>
      <c r="E9" s="69" t="s">
        <v>84</v>
      </c>
      <c r="F9" s="69" t="s">
        <v>36</v>
      </c>
      <c r="G9" s="69" t="s">
        <v>263</v>
      </c>
      <c r="H9" s="69" t="s">
        <v>36</v>
      </c>
      <c r="I9" s="69" t="s">
        <v>297</v>
      </c>
      <c r="J9" s="69" t="s">
        <v>40</v>
      </c>
      <c r="K9" s="69">
        <v>270</v>
      </c>
      <c r="L9" s="69">
        <v>7600000</v>
      </c>
      <c r="M9" s="90" t="d">
        <v>2018-12-01</v>
      </c>
      <c r="P9" s="69" t="s">
        <v>41</v>
      </c>
      <c r="Q9" s="69" t="s">
        <v>194</v>
      </c>
      <c r="R9" s="69" t="s">
        <v>5</v>
      </c>
      <c r="S9" s="69" t="s">
        <v>88</v>
      </c>
      <c r="T9" s="69" t="s">
        <v>298</v>
      </c>
      <c r="V9" s="69" t="s">
        <v>299</v>
      </c>
      <c r="W9" s="69">
        <v>633333.33333333337</v>
      </c>
      <c r="X9" s="69" t="s">
        <v>426</v>
      </c>
      <c r="Y9" s="69" t="s">
        <v>61</v>
      </c>
      <c r="Z9" s="69" t="s">
        <v>88</v>
      </c>
    </row>
    <row r="10" spans="1:26" hidden="1" x14ac:dyDescent="0.4">
      <c r="A10" s="69">
        <v>2019</v>
      </c>
      <c r="B10" s="69" t="s">
        <v>31</v>
      </c>
      <c r="C10" s="69" t="s">
        <v>32</v>
      </c>
      <c r="F10" s="69" t="s">
        <v>152</v>
      </c>
      <c r="G10" s="69" t="s">
        <v>224</v>
      </c>
      <c r="H10" s="69" t="s">
        <v>38</v>
      </c>
      <c r="I10" s="69" t="s">
        <v>197</v>
      </c>
      <c r="J10" s="69" t="s">
        <v>40</v>
      </c>
      <c r="K10" s="69">
        <v>252</v>
      </c>
      <c r="L10" s="69">
        <v>7600000</v>
      </c>
      <c r="M10" s="90" t="d">
        <v>2018-12-01</v>
      </c>
      <c r="P10" s="69" t="s">
        <v>41</v>
      </c>
      <c r="Q10" s="69" t="s">
        <v>117</v>
      </c>
      <c r="R10" s="69" t="s">
        <v>5</v>
      </c>
      <c r="S10" s="69" t="s">
        <v>88</v>
      </c>
      <c r="W10" s="69">
        <v>633333.33333333337</v>
      </c>
      <c r="X10" s="69" t="s">
        <v>424</v>
      </c>
      <c r="Y10" s="69" t="s">
        <v>61</v>
      </c>
      <c r="Z10" s="69" t="s">
        <v>88</v>
      </c>
    </row>
    <row r="11" spans="1:26" hidden="1" x14ac:dyDescent="0.4">
      <c r="A11" s="69">
        <v>2018</v>
      </c>
      <c r="B11" s="69" t="s">
        <v>31</v>
      </c>
      <c r="C11" s="69" t="s">
        <v>32</v>
      </c>
      <c r="D11" s="69" t="s">
        <v>65</v>
      </c>
      <c r="E11" s="69" t="s">
        <v>61</v>
      </c>
      <c r="F11" s="69" t="s">
        <v>130</v>
      </c>
      <c r="G11" s="69" t="s">
        <v>222</v>
      </c>
      <c r="H11" s="69" t="s">
        <v>38</v>
      </c>
      <c r="I11" s="69" t="s">
        <v>132</v>
      </c>
      <c r="J11" s="69" t="s">
        <v>40</v>
      </c>
      <c r="K11" s="69">
        <v>185</v>
      </c>
      <c r="L11" s="69">
        <v>7400000</v>
      </c>
      <c r="M11" s="90" t="d">
        <v>2018-09-01</v>
      </c>
      <c r="N11" s="69">
        <v>50</v>
      </c>
      <c r="P11" s="69" t="s">
        <v>41</v>
      </c>
      <c r="Q11" s="69" t="s">
        <v>420</v>
      </c>
      <c r="R11" s="69" t="s">
        <v>4</v>
      </c>
      <c r="S11" s="69" t="s">
        <v>88</v>
      </c>
      <c r="W11" s="69">
        <v>616666.66666666663</v>
      </c>
      <c r="X11" s="69" t="s">
        <v>424</v>
      </c>
      <c r="Y11" s="69" t="s">
        <v>61</v>
      </c>
      <c r="Z11" s="69" t="s">
        <v>88</v>
      </c>
    </row>
    <row r="12" spans="1:26" ht="29.15" hidden="1" x14ac:dyDescent="0.4">
      <c r="A12" s="69">
        <v>2019</v>
      </c>
      <c r="B12" s="69" t="s">
        <v>31</v>
      </c>
      <c r="C12" s="69" t="s">
        <v>283</v>
      </c>
      <c r="D12" s="69" t="s">
        <v>283</v>
      </c>
      <c r="E12" s="69" t="s">
        <v>84</v>
      </c>
      <c r="F12" s="69" t="s">
        <v>36</v>
      </c>
      <c r="G12" s="69" t="s">
        <v>263</v>
      </c>
      <c r="H12" s="69" t="s">
        <v>36</v>
      </c>
      <c r="I12" s="69" t="s">
        <v>300</v>
      </c>
      <c r="J12" s="69" t="s">
        <v>40</v>
      </c>
      <c r="K12" s="69">
        <v>270</v>
      </c>
      <c r="L12" s="69">
        <v>7300000</v>
      </c>
      <c r="M12" s="90" t="d">
        <v>2018-12-01</v>
      </c>
      <c r="P12" s="69" t="s">
        <v>41</v>
      </c>
      <c r="Q12" s="69" t="s">
        <v>194</v>
      </c>
      <c r="R12" s="69" t="s">
        <v>5</v>
      </c>
      <c r="S12" s="69" t="s">
        <v>88</v>
      </c>
      <c r="T12" s="69" t="s">
        <v>298</v>
      </c>
      <c r="V12" s="69" t="s">
        <v>299</v>
      </c>
      <c r="W12" s="69">
        <v>608333.33333333337</v>
      </c>
      <c r="X12" s="69" t="s">
        <v>426</v>
      </c>
      <c r="Y12" s="69" t="s">
        <v>61</v>
      </c>
      <c r="Z12" s="69" t="s">
        <v>88</v>
      </c>
    </row>
    <row r="13" spans="1:26" hidden="1" x14ac:dyDescent="0.4">
      <c r="A13" s="69">
        <v>2019</v>
      </c>
      <c r="B13" s="69" t="s">
        <v>31</v>
      </c>
      <c r="C13" s="69" t="s">
        <v>32</v>
      </c>
      <c r="D13" s="69" t="s">
        <v>73</v>
      </c>
      <c r="E13" s="69" t="s">
        <v>136</v>
      </c>
      <c r="F13" s="69" t="s">
        <v>36</v>
      </c>
      <c r="G13" s="69" t="s">
        <v>74</v>
      </c>
      <c r="H13" s="69" t="s">
        <v>69</v>
      </c>
      <c r="I13" s="69" t="s">
        <v>231</v>
      </c>
      <c r="J13" s="69" t="s">
        <v>40</v>
      </c>
      <c r="K13" s="69">
        <v>270</v>
      </c>
      <c r="L13" s="69">
        <v>7290000</v>
      </c>
      <c r="M13" s="90" t="d">
        <v>2018-12-01</v>
      </c>
      <c r="P13" s="69" t="s">
        <v>41</v>
      </c>
      <c r="Q13" s="69" t="s">
        <v>420</v>
      </c>
      <c r="R13" s="69" t="s">
        <v>5</v>
      </c>
      <c r="S13" s="69" t="s">
        <v>88</v>
      </c>
      <c r="W13" s="69">
        <v>607500</v>
      </c>
      <c r="X13" s="69" t="s">
        <v>424</v>
      </c>
      <c r="Y13" s="69" t="s">
        <v>136</v>
      </c>
      <c r="Z13" s="69" t="s">
        <v>88</v>
      </c>
    </row>
    <row r="14" spans="1:26" ht="43.75" hidden="1" x14ac:dyDescent="0.4">
      <c r="A14" s="69">
        <v>2019</v>
      </c>
      <c r="B14" s="69" t="s">
        <v>31</v>
      </c>
      <c r="C14" s="69" t="s">
        <v>32</v>
      </c>
      <c r="D14" s="69" t="s">
        <v>73</v>
      </c>
      <c r="E14" s="69" t="s">
        <v>136</v>
      </c>
      <c r="F14" s="69" t="s">
        <v>36</v>
      </c>
      <c r="G14" s="69" t="s">
        <v>74</v>
      </c>
      <c r="H14" s="69" t="s">
        <v>69</v>
      </c>
      <c r="I14" s="69" t="s">
        <v>146</v>
      </c>
      <c r="J14" s="69" t="s">
        <v>40</v>
      </c>
      <c r="K14" s="69">
        <v>240</v>
      </c>
      <c r="L14" s="69">
        <v>7200000</v>
      </c>
      <c r="M14" s="90" t="d">
        <v>2018-10-01</v>
      </c>
      <c r="P14" s="69" t="s">
        <v>41</v>
      </c>
      <c r="Q14" s="69" t="s">
        <v>42</v>
      </c>
      <c r="R14" s="69" t="s">
        <v>5</v>
      </c>
      <c r="S14" s="69" t="s">
        <v>43</v>
      </c>
      <c r="T14" s="69" t="s">
        <v>148</v>
      </c>
      <c r="W14" s="69">
        <v>600000</v>
      </c>
      <c r="X14" s="69" t="s">
        <v>427</v>
      </c>
      <c r="Y14" s="69" t="s">
        <v>136</v>
      </c>
      <c r="Z14" s="69" t="s">
        <v>43</v>
      </c>
    </row>
    <row r="15" spans="1:26" hidden="1" x14ac:dyDescent="0.4">
      <c r="A15" s="69">
        <v>2019</v>
      </c>
      <c r="B15" s="69" t="s">
        <v>31</v>
      </c>
      <c r="C15" s="69" t="s">
        <v>32</v>
      </c>
      <c r="D15" s="69" t="s">
        <v>232</v>
      </c>
      <c r="E15" s="69" t="s">
        <v>136</v>
      </c>
      <c r="F15" s="69" t="s">
        <v>152</v>
      </c>
      <c r="G15" s="69" t="s">
        <v>224</v>
      </c>
      <c r="H15" s="69" t="s">
        <v>38</v>
      </c>
      <c r="I15" s="69" t="s">
        <v>234</v>
      </c>
      <c r="J15" s="69" t="s">
        <v>40</v>
      </c>
      <c r="K15" s="69">
        <v>225</v>
      </c>
      <c r="L15" s="69">
        <v>7200000</v>
      </c>
      <c r="M15" s="90" t="d">
        <v>2018-12-01</v>
      </c>
      <c r="P15" s="69" t="s">
        <v>41</v>
      </c>
      <c r="Q15" s="69" t="s">
        <v>420</v>
      </c>
      <c r="R15" s="69" t="s">
        <v>5</v>
      </c>
      <c r="S15" s="69" t="s">
        <v>88</v>
      </c>
      <c r="W15" s="69">
        <v>600000</v>
      </c>
      <c r="X15" s="69" t="s">
        <v>424</v>
      </c>
      <c r="Y15" s="69" t="s">
        <v>136</v>
      </c>
      <c r="Z15" s="69" t="s">
        <v>88</v>
      </c>
    </row>
    <row r="16" spans="1:26" hidden="1" x14ac:dyDescent="0.4">
      <c r="A16" s="69">
        <v>2019</v>
      </c>
      <c r="B16" s="69" t="s">
        <v>31</v>
      </c>
      <c r="C16" s="69" t="s">
        <v>32</v>
      </c>
      <c r="D16" s="69" t="s">
        <v>65</v>
      </c>
      <c r="E16" s="69" t="s">
        <v>136</v>
      </c>
      <c r="F16" s="69" t="s">
        <v>130</v>
      </c>
      <c r="G16" s="69" t="s">
        <v>276</v>
      </c>
      <c r="H16" s="69" t="s">
        <v>38</v>
      </c>
      <c r="I16" s="69" t="s">
        <v>132</v>
      </c>
      <c r="J16" s="69" t="s">
        <v>40</v>
      </c>
      <c r="K16" s="69">
        <v>225</v>
      </c>
      <c r="L16" s="69">
        <v>7200000</v>
      </c>
      <c r="M16" s="90" t="d">
        <v>2018-12-01</v>
      </c>
      <c r="P16" s="69" t="s">
        <v>41</v>
      </c>
      <c r="Q16" s="69" t="s">
        <v>117</v>
      </c>
      <c r="R16" s="69" t="s">
        <v>5</v>
      </c>
      <c r="S16" s="69" t="s">
        <v>88</v>
      </c>
      <c r="W16" s="69">
        <v>600000</v>
      </c>
      <c r="X16" s="69" t="s">
        <v>424</v>
      </c>
      <c r="Y16" s="69" t="s">
        <v>136</v>
      </c>
      <c r="Z16" s="69" t="s">
        <v>88</v>
      </c>
    </row>
    <row r="17" spans="1:26" hidden="1" x14ac:dyDescent="0.4">
      <c r="A17" s="69">
        <v>2019</v>
      </c>
      <c r="B17" s="69" t="s">
        <v>31</v>
      </c>
      <c r="C17" s="69" t="s">
        <v>32</v>
      </c>
      <c r="D17" s="69" t="s">
        <v>73</v>
      </c>
      <c r="E17" s="69" t="s">
        <v>84</v>
      </c>
      <c r="F17" s="69" t="s">
        <v>36</v>
      </c>
      <c r="G17" s="69" t="s">
        <v>74</v>
      </c>
      <c r="H17" s="69" t="s">
        <v>69</v>
      </c>
      <c r="I17" s="69" t="s">
        <v>235</v>
      </c>
      <c r="J17" s="69" t="s">
        <v>40</v>
      </c>
      <c r="K17" s="69">
        <v>270</v>
      </c>
      <c r="L17" s="69">
        <v>6291000</v>
      </c>
      <c r="M17" s="90" t="d">
        <v>2018-12-01</v>
      </c>
      <c r="P17" s="69" t="s">
        <v>41</v>
      </c>
      <c r="Q17" s="69" t="s">
        <v>420</v>
      </c>
      <c r="R17" s="69" t="s">
        <v>5</v>
      </c>
      <c r="S17" s="69" t="s">
        <v>88</v>
      </c>
      <c r="W17" s="69">
        <v>524250</v>
      </c>
      <c r="X17" s="69" t="s">
        <v>424</v>
      </c>
      <c r="Y17" s="69" t="s">
        <v>61</v>
      </c>
      <c r="Z17" s="69" t="s">
        <v>88</v>
      </c>
    </row>
    <row r="18" spans="1:26" hidden="1" x14ac:dyDescent="0.4">
      <c r="A18" s="69">
        <v>2019</v>
      </c>
      <c r="B18" s="69" t="s">
        <v>31</v>
      </c>
      <c r="C18" s="69" t="s">
        <v>32</v>
      </c>
      <c r="D18" s="69" t="s">
        <v>73</v>
      </c>
      <c r="E18" s="69" t="s">
        <v>136</v>
      </c>
      <c r="F18" s="69" t="s">
        <v>36</v>
      </c>
      <c r="G18" s="69" t="s">
        <v>74</v>
      </c>
      <c r="H18" s="69" t="s">
        <v>69</v>
      </c>
      <c r="I18" s="69" t="s">
        <v>236</v>
      </c>
      <c r="J18" s="69" t="s">
        <v>40</v>
      </c>
      <c r="K18" s="69">
        <v>220</v>
      </c>
      <c r="L18" s="69">
        <v>6050000</v>
      </c>
      <c r="M18" s="90" t="d">
        <v>2018-12-01</v>
      </c>
      <c r="P18" s="69" t="s">
        <v>41</v>
      </c>
      <c r="Q18" s="69" t="s">
        <v>420</v>
      </c>
      <c r="R18" s="69" t="s">
        <v>5</v>
      </c>
      <c r="S18" s="69" t="s">
        <v>88</v>
      </c>
      <c r="W18" s="69">
        <v>504166.66666666669</v>
      </c>
      <c r="X18" s="69" t="s">
        <v>424</v>
      </c>
      <c r="Y18" s="69" t="s">
        <v>136</v>
      </c>
      <c r="Z18" s="69" t="s">
        <v>88</v>
      </c>
    </row>
    <row r="19" spans="1:26" hidden="1" x14ac:dyDescent="0.4">
      <c r="A19" s="69">
        <v>2019</v>
      </c>
      <c r="B19" s="69" t="s">
        <v>31</v>
      </c>
      <c r="C19" s="69" t="s">
        <v>32</v>
      </c>
      <c r="D19" s="69" t="s">
        <v>34</v>
      </c>
      <c r="E19" s="69" t="s">
        <v>35</v>
      </c>
      <c r="F19" s="69" t="s">
        <v>36</v>
      </c>
      <c r="G19" s="69" t="s">
        <v>62</v>
      </c>
      <c r="H19" s="69" t="s">
        <v>38</v>
      </c>
      <c r="I19" s="69" t="s">
        <v>75</v>
      </c>
      <c r="J19" s="69" t="s">
        <v>40</v>
      </c>
      <c r="K19" s="69">
        <v>138</v>
      </c>
      <c r="L19" s="69">
        <v>5500000</v>
      </c>
      <c r="M19" s="90" t="d">
        <v>2018-12-01</v>
      </c>
      <c r="P19" s="69" t="s">
        <v>41</v>
      </c>
      <c r="Q19" s="69" t="s">
        <v>117</v>
      </c>
      <c r="R19" s="69" t="s">
        <v>5</v>
      </c>
      <c r="S19" s="69" t="s">
        <v>88</v>
      </c>
      <c r="W19" s="69">
        <v>458333.33333333331</v>
      </c>
      <c r="X19" s="69" t="s">
        <v>424</v>
      </c>
      <c r="Y19" s="69" t="s">
        <v>61</v>
      </c>
      <c r="Z19" s="69" t="s">
        <v>88</v>
      </c>
    </row>
    <row r="20" spans="1:26" ht="43.75" hidden="1" x14ac:dyDescent="0.4">
      <c r="A20" s="69">
        <v>2018</v>
      </c>
      <c r="B20" s="69" t="s">
        <v>31</v>
      </c>
      <c r="C20" s="69" t="s">
        <v>32</v>
      </c>
      <c r="D20" s="69" t="s">
        <v>34</v>
      </c>
      <c r="E20" s="69" t="s">
        <v>35</v>
      </c>
      <c r="F20" s="69" t="s">
        <v>36</v>
      </c>
      <c r="G20" s="69" t="s">
        <v>47</v>
      </c>
      <c r="H20" s="69" t="s">
        <v>38</v>
      </c>
      <c r="I20" s="69" t="s">
        <v>48</v>
      </c>
      <c r="J20" s="69" t="s">
        <v>40</v>
      </c>
      <c r="K20" s="69">
        <v>138</v>
      </c>
      <c r="L20" s="69">
        <v>5468368.6799999997</v>
      </c>
      <c r="M20" s="90" t="d">
        <v>2018-09-01</v>
      </c>
      <c r="N20" s="69">
        <v>34.5</v>
      </c>
      <c r="P20" s="69" t="s">
        <v>41</v>
      </c>
      <c r="Q20" s="69" t="s">
        <v>49</v>
      </c>
      <c r="R20" s="69" t="s">
        <v>2</v>
      </c>
      <c r="S20" s="69" t="s">
        <v>43</v>
      </c>
      <c r="T20" s="69" t="s">
        <v>50</v>
      </c>
      <c r="W20" s="69">
        <v>455697.38999999996</v>
      </c>
      <c r="X20" s="69" t="s">
        <v>425</v>
      </c>
      <c r="Y20" s="69" t="s">
        <v>61</v>
      </c>
      <c r="Z20" s="69" t="s">
        <v>43</v>
      </c>
    </row>
    <row r="21" spans="1:26" hidden="1" x14ac:dyDescent="0.4">
      <c r="A21" s="69">
        <v>2019</v>
      </c>
      <c r="B21" s="69" t="s">
        <v>31</v>
      </c>
      <c r="C21" s="69" t="s">
        <v>32</v>
      </c>
      <c r="D21" s="69" t="s">
        <v>137</v>
      </c>
      <c r="E21" s="69" t="s">
        <v>136</v>
      </c>
      <c r="F21" s="69" t="s">
        <v>130</v>
      </c>
      <c r="G21" s="69" t="s">
        <v>238</v>
      </c>
      <c r="H21" s="69" t="s">
        <v>239</v>
      </c>
      <c r="I21" s="69" t="s">
        <v>240</v>
      </c>
      <c r="J21" s="69" t="s">
        <v>40</v>
      </c>
      <c r="K21" s="69">
        <v>135</v>
      </c>
      <c r="L21" s="69">
        <v>5400000</v>
      </c>
      <c r="M21" s="90" t="d">
        <v>2018-12-01</v>
      </c>
      <c r="P21" s="69" t="s">
        <v>41</v>
      </c>
      <c r="Q21" s="69" t="s">
        <v>117</v>
      </c>
      <c r="R21" s="69" t="s">
        <v>5</v>
      </c>
      <c r="S21" s="69" t="s">
        <v>88</v>
      </c>
      <c r="W21" s="69">
        <v>450000</v>
      </c>
      <c r="X21" s="69" t="s">
        <v>424</v>
      </c>
      <c r="Y21" s="69" t="s">
        <v>136</v>
      </c>
      <c r="Z21" s="69" t="s">
        <v>88</v>
      </c>
    </row>
    <row r="22" spans="1:26" hidden="1" x14ac:dyDescent="0.4">
      <c r="A22" s="69">
        <v>2019</v>
      </c>
      <c r="B22" s="69" t="s">
        <v>31</v>
      </c>
      <c r="C22" s="69" t="s">
        <v>32</v>
      </c>
      <c r="D22" s="69" t="s">
        <v>260</v>
      </c>
      <c r="E22" s="69" t="s">
        <v>136</v>
      </c>
      <c r="F22" s="69" t="s">
        <v>152</v>
      </c>
      <c r="G22" s="69" t="s">
        <v>224</v>
      </c>
      <c r="H22" s="69" t="s">
        <v>188</v>
      </c>
      <c r="I22" s="69" t="s">
        <v>268</v>
      </c>
      <c r="J22" s="69" t="s">
        <v>40</v>
      </c>
      <c r="K22" s="69">
        <v>225</v>
      </c>
      <c r="L22" s="69">
        <v>5400000</v>
      </c>
      <c r="M22" s="90" t="d">
        <v>2018-12-01</v>
      </c>
      <c r="N22" s="69">
        <v>0</v>
      </c>
      <c r="P22" s="69" t="s">
        <v>41</v>
      </c>
      <c r="Q22" s="69" t="s">
        <v>117</v>
      </c>
      <c r="R22" s="69" t="s">
        <v>5</v>
      </c>
      <c r="S22" s="69" t="s">
        <v>88</v>
      </c>
      <c r="W22" s="69">
        <v>450000</v>
      </c>
      <c r="X22" s="69" t="s">
        <v>424</v>
      </c>
      <c r="Y22" s="69" t="s">
        <v>136</v>
      </c>
      <c r="Z22" s="69" t="s">
        <v>88</v>
      </c>
    </row>
    <row r="23" spans="1:26" hidden="1" x14ac:dyDescent="0.4">
      <c r="A23" s="69">
        <v>2019</v>
      </c>
      <c r="B23" s="69" t="s">
        <v>31</v>
      </c>
      <c r="C23" s="69" t="s">
        <v>32</v>
      </c>
      <c r="D23" s="69" t="s">
        <v>255</v>
      </c>
      <c r="E23" s="69" t="s">
        <v>136</v>
      </c>
      <c r="F23" s="69" t="s">
        <v>36</v>
      </c>
      <c r="G23" s="69" t="s">
        <v>85</v>
      </c>
      <c r="H23" s="69" t="s">
        <v>239</v>
      </c>
      <c r="I23" s="69" t="s">
        <v>240</v>
      </c>
      <c r="J23" s="69" t="s">
        <v>40</v>
      </c>
      <c r="K23" s="69">
        <v>135</v>
      </c>
      <c r="L23" s="69">
        <v>4860000</v>
      </c>
      <c r="M23" s="90" t="d">
        <v>2018-12-01</v>
      </c>
      <c r="P23" s="69" t="s">
        <v>41</v>
      </c>
      <c r="Q23" s="69" t="s">
        <v>117</v>
      </c>
      <c r="R23" s="69" t="s">
        <v>5</v>
      </c>
      <c r="S23" s="69" t="s">
        <v>88</v>
      </c>
      <c r="W23" s="69">
        <v>405000</v>
      </c>
      <c r="X23" s="69" t="s">
        <v>424</v>
      </c>
      <c r="Y23" s="69" t="s">
        <v>136</v>
      </c>
      <c r="Z23" s="69" t="s">
        <v>88</v>
      </c>
    </row>
    <row r="24" spans="1:26" ht="29.15" x14ac:dyDescent="0.4">
      <c r="A24" s="69">
        <v>2018</v>
      </c>
      <c r="B24" s="69" t="s">
        <v>31</v>
      </c>
      <c r="C24" s="69" t="s">
        <v>32</v>
      </c>
      <c r="D24" s="69" t="s">
        <v>65</v>
      </c>
      <c r="E24" s="69" t="s">
        <v>84</v>
      </c>
      <c r="F24" s="69" t="s">
        <v>130</v>
      </c>
      <c r="G24" s="69" t="s">
        <v>131</v>
      </c>
      <c r="H24" s="69" t="s">
        <v>38</v>
      </c>
      <c r="I24" s="69" t="s">
        <v>215</v>
      </c>
      <c r="J24" s="69" t="s">
        <v>40</v>
      </c>
      <c r="K24" s="69">
        <v>108</v>
      </c>
      <c r="L24" s="69">
        <v>4536000</v>
      </c>
      <c r="M24" s="90" t="d">
        <v>2018-09-01</v>
      </c>
      <c r="N24" s="69">
        <v>0</v>
      </c>
      <c r="P24" s="69" t="s">
        <v>41</v>
      </c>
      <c r="Q24" s="69" t="s">
        <v>194</v>
      </c>
      <c r="R24" s="69" t="s">
        <v>5</v>
      </c>
      <c r="S24" s="69" t="s">
        <v>149</v>
      </c>
      <c r="T24" s="69" t="s">
        <v>212</v>
      </c>
      <c r="U24" s="69" t="s">
        <v>89</v>
      </c>
      <c r="W24" s="69">
        <v>378000</v>
      </c>
      <c r="X24" s="69" t="s">
        <v>426</v>
      </c>
      <c r="Y24" s="69" t="s">
        <v>61</v>
      </c>
      <c r="Z24" s="69" t="s">
        <v>476</v>
      </c>
    </row>
    <row r="25" spans="1:26" ht="58.3" hidden="1" x14ac:dyDescent="0.4">
      <c r="A25" s="69">
        <v>2019</v>
      </c>
      <c r="B25" s="69" t="s">
        <v>31</v>
      </c>
      <c r="C25" s="69" t="s">
        <v>322</v>
      </c>
      <c r="D25" s="69" t="s">
        <v>324</v>
      </c>
      <c r="E25" s="69" t="s">
        <v>136</v>
      </c>
      <c r="F25" s="69" t="s">
        <v>326</v>
      </c>
      <c r="G25" s="69" t="s">
        <v>327</v>
      </c>
      <c r="H25" s="69" t="s">
        <v>36</v>
      </c>
      <c r="I25" s="69" t="s">
        <v>328</v>
      </c>
      <c r="J25" s="69" t="s">
        <v>40</v>
      </c>
      <c r="K25" s="69">
        <v>180</v>
      </c>
      <c r="L25" s="69">
        <v>4387500</v>
      </c>
      <c r="M25" s="90" t="d">
        <v>2018-12-01</v>
      </c>
      <c r="P25" s="69" t="s">
        <v>41</v>
      </c>
      <c r="Q25" s="69" t="s">
        <v>42</v>
      </c>
      <c r="R25" s="69" t="s">
        <v>5</v>
      </c>
      <c r="S25" s="69" t="s">
        <v>88</v>
      </c>
      <c r="T25" s="69" t="s">
        <v>334</v>
      </c>
      <c r="V25" s="69" t="s">
        <v>336</v>
      </c>
      <c r="W25" s="69">
        <v>365625</v>
      </c>
      <c r="X25" s="69" t="s">
        <v>427</v>
      </c>
      <c r="Y25" s="69" t="s">
        <v>136</v>
      </c>
      <c r="Z25" s="69" t="s">
        <v>88</v>
      </c>
    </row>
    <row r="26" spans="1:26" hidden="1" x14ac:dyDescent="0.4">
      <c r="A26" s="69">
        <v>2019</v>
      </c>
      <c r="B26" s="69" t="s">
        <v>31</v>
      </c>
      <c r="C26" s="69" t="s">
        <v>32</v>
      </c>
      <c r="D26" s="69" t="s">
        <v>65</v>
      </c>
      <c r="E26" s="69" t="s">
        <v>136</v>
      </c>
      <c r="F26" s="69" t="s">
        <v>152</v>
      </c>
      <c r="G26" s="69" t="s">
        <v>224</v>
      </c>
      <c r="H26" s="69" t="s">
        <v>36</v>
      </c>
      <c r="I26" s="69" t="s">
        <v>309</v>
      </c>
      <c r="J26" s="69" t="s">
        <v>40</v>
      </c>
      <c r="K26" s="69">
        <v>135</v>
      </c>
      <c r="L26" s="69">
        <v>4200000</v>
      </c>
      <c r="M26" s="90" t="d">
        <v>2018-12-01</v>
      </c>
      <c r="P26" s="69" t="s">
        <v>41</v>
      </c>
      <c r="Q26" s="69" t="s">
        <v>117</v>
      </c>
      <c r="R26" s="69" t="s">
        <v>5</v>
      </c>
      <c r="S26" s="69" t="s">
        <v>88</v>
      </c>
      <c r="W26" s="69">
        <v>350000</v>
      </c>
      <c r="X26" s="69" t="s">
        <v>424</v>
      </c>
      <c r="Y26" s="69" t="s">
        <v>136</v>
      </c>
      <c r="Z26" s="69" t="s">
        <v>88</v>
      </c>
    </row>
    <row r="27" spans="1:26" ht="58.3" x14ac:dyDescent="0.4">
      <c r="A27" s="69">
        <v>2019</v>
      </c>
      <c r="B27" s="69" t="s">
        <v>31</v>
      </c>
      <c r="C27" s="69" t="s">
        <v>32</v>
      </c>
      <c r="D27" s="69" t="s">
        <v>73</v>
      </c>
      <c r="E27" s="69" t="s">
        <v>84</v>
      </c>
      <c r="F27" s="69" t="s">
        <v>36</v>
      </c>
      <c r="G27" s="69" t="s">
        <v>74</v>
      </c>
      <c r="H27" s="69" t="s">
        <v>38</v>
      </c>
      <c r="I27" s="69" t="s">
        <v>98</v>
      </c>
      <c r="J27" s="69" t="s">
        <v>40</v>
      </c>
      <c r="K27" s="69">
        <v>120</v>
      </c>
      <c r="L27" s="69">
        <v>4080000</v>
      </c>
      <c r="M27" s="90" t="d">
        <v>2018-12-01</v>
      </c>
      <c r="P27" s="69" t="s">
        <v>41</v>
      </c>
      <c r="Q27" s="69" t="s">
        <v>194</v>
      </c>
      <c r="R27" s="69" t="s">
        <v>5</v>
      </c>
      <c r="S27" s="69" t="s">
        <v>149</v>
      </c>
      <c r="T27" s="69" t="s">
        <v>150</v>
      </c>
      <c r="U27" s="69" t="s">
        <v>151</v>
      </c>
      <c r="W27" s="69">
        <v>340000</v>
      </c>
      <c r="X27" s="69" t="s">
        <v>426</v>
      </c>
      <c r="Y27" s="69" t="s">
        <v>61</v>
      </c>
      <c r="Z27" s="69" t="s">
        <v>476</v>
      </c>
    </row>
    <row r="28" spans="1:26" hidden="1" x14ac:dyDescent="0.4">
      <c r="A28" s="69">
        <v>2018</v>
      </c>
      <c r="B28" s="69" t="s">
        <v>31</v>
      </c>
      <c r="C28" s="69" t="s">
        <v>32</v>
      </c>
      <c r="D28" s="69" t="s">
        <v>34</v>
      </c>
      <c r="E28" s="69" t="s">
        <v>35</v>
      </c>
      <c r="F28" s="69" t="s">
        <v>36</v>
      </c>
      <c r="G28" s="69" t="s">
        <v>171</v>
      </c>
      <c r="H28" s="69" t="s">
        <v>38</v>
      </c>
      <c r="I28" s="69" t="s">
        <v>215</v>
      </c>
      <c r="J28" s="69" t="s">
        <v>40</v>
      </c>
      <c r="K28" s="69">
        <v>276</v>
      </c>
      <c r="L28" s="69">
        <v>4000000</v>
      </c>
      <c r="M28" s="90" t="d">
        <v>2018-07-01</v>
      </c>
      <c r="N28" s="69">
        <v>0</v>
      </c>
      <c r="P28" s="69" t="s">
        <v>41</v>
      </c>
      <c r="Q28" s="69" t="s">
        <v>194</v>
      </c>
      <c r="R28" s="69" t="s">
        <v>5</v>
      </c>
      <c r="S28" s="69" t="s">
        <v>88</v>
      </c>
      <c r="T28" s="69" t="s">
        <v>216</v>
      </c>
      <c r="W28" s="69">
        <v>333333.33333333331</v>
      </c>
      <c r="X28" s="69" t="s">
        <v>426</v>
      </c>
      <c r="Y28" s="69" t="s">
        <v>61</v>
      </c>
      <c r="Z28" s="69" t="s">
        <v>88</v>
      </c>
    </row>
    <row r="29" spans="1:26" ht="87.45" hidden="1" x14ac:dyDescent="0.4">
      <c r="A29" s="69">
        <v>2018</v>
      </c>
      <c r="B29" s="69" t="s">
        <v>31</v>
      </c>
      <c r="C29" s="69" t="s">
        <v>32</v>
      </c>
      <c r="D29" s="69" t="s">
        <v>34</v>
      </c>
      <c r="F29" s="69" t="s">
        <v>36</v>
      </c>
      <c r="G29" s="69" t="s">
        <v>78</v>
      </c>
      <c r="H29" s="69" t="s">
        <v>38</v>
      </c>
      <c r="I29" s="69" t="s">
        <v>79</v>
      </c>
      <c r="J29" s="69" t="s">
        <v>40</v>
      </c>
      <c r="K29" s="69">
        <v>414</v>
      </c>
      <c r="L29" s="69">
        <v>3876420</v>
      </c>
      <c r="M29" s="90" t="d">
        <v>2018-09-01</v>
      </c>
      <c r="N29" s="69">
        <v>138</v>
      </c>
      <c r="P29" s="69" t="s">
        <v>53</v>
      </c>
      <c r="Q29" s="69" t="s">
        <v>42</v>
      </c>
      <c r="R29" s="69" t="s">
        <v>4</v>
      </c>
      <c r="S29" s="69" t="s">
        <v>43</v>
      </c>
      <c r="T29" s="69" t="s">
        <v>80</v>
      </c>
      <c r="U29" s="69" t="s">
        <v>81</v>
      </c>
      <c r="V29" s="69" t="s">
        <v>82</v>
      </c>
      <c r="W29" s="69">
        <v>323035</v>
      </c>
      <c r="X29" s="69" t="s">
        <v>427</v>
      </c>
      <c r="Y29" s="69" t="s">
        <v>61</v>
      </c>
      <c r="Z29" s="69" t="s">
        <v>43</v>
      </c>
    </row>
    <row r="30" spans="1:26" ht="43.75" hidden="1" x14ac:dyDescent="0.4">
      <c r="A30" s="69">
        <v>2018</v>
      </c>
      <c r="B30" s="69" t="s">
        <v>31</v>
      </c>
      <c r="C30" s="69" t="s">
        <v>32</v>
      </c>
      <c r="D30" s="69" t="s">
        <v>34</v>
      </c>
      <c r="E30" s="69" t="s">
        <v>35</v>
      </c>
      <c r="F30" s="69" t="s">
        <v>36</v>
      </c>
      <c r="G30" s="69" t="s">
        <v>78</v>
      </c>
      <c r="H30" s="69" t="s">
        <v>38</v>
      </c>
      <c r="I30" s="69" t="s">
        <v>174</v>
      </c>
      <c r="J30" s="69" t="s">
        <v>40</v>
      </c>
      <c r="K30" s="69">
        <v>207</v>
      </c>
      <c r="L30" s="69">
        <v>3519000</v>
      </c>
      <c r="M30" s="90" t="d">
        <v>2018-09-01</v>
      </c>
      <c r="N30" s="69">
        <v>0</v>
      </c>
      <c r="P30" s="69" t="s">
        <v>41</v>
      </c>
      <c r="Q30" s="69" t="s">
        <v>194</v>
      </c>
      <c r="R30" s="69" t="s">
        <v>5</v>
      </c>
      <c r="S30" s="69" t="s">
        <v>88</v>
      </c>
      <c r="T30" s="69" t="s">
        <v>175</v>
      </c>
      <c r="U30" s="69" t="s">
        <v>95</v>
      </c>
      <c r="V30" s="69" t="s">
        <v>176</v>
      </c>
      <c r="W30" s="69">
        <v>293250</v>
      </c>
      <c r="X30" s="69" t="s">
        <v>426</v>
      </c>
      <c r="Y30" s="69" t="s">
        <v>61</v>
      </c>
      <c r="Z30" s="69" t="s">
        <v>88</v>
      </c>
    </row>
    <row r="31" spans="1:26" hidden="1" x14ac:dyDescent="0.4">
      <c r="A31" s="69">
        <v>2019</v>
      </c>
      <c r="B31" s="69" t="s">
        <v>31</v>
      </c>
      <c r="C31" s="69" t="s">
        <v>32</v>
      </c>
      <c r="D31" s="69" t="s">
        <v>34</v>
      </c>
      <c r="E31" s="69" t="s">
        <v>35</v>
      </c>
      <c r="F31" s="69" t="s">
        <v>36</v>
      </c>
      <c r="G31" s="69" t="s">
        <v>252</v>
      </c>
      <c r="H31" s="69" t="s">
        <v>38</v>
      </c>
      <c r="I31" s="69" t="s">
        <v>75</v>
      </c>
      <c r="J31" s="69" t="s">
        <v>40</v>
      </c>
      <c r="K31" s="69">
        <v>138</v>
      </c>
      <c r="L31" s="69">
        <v>3500000</v>
      </c>
      <c r="M31" s="90" t="d">
        <v>2018-12-01</v>
      </c>
      <c r="P31" s="69" t="s">
        <v>41</v>
      </c>
      <c r="Q31" s="69" t="s">
        <v>42</v>
      </c>
      <c r="R31" s="69" t="s">
        <v>5</v>
      </c>
      <c r="S31" s="69" t="s">
        <v>88</v>
      </c>
      <c r="W31" s="69">
        <v>291666.66666666669</v>
      </c>
      <c r="X31" s="69" t="s">
        <v>427</v>
      </c>
      <c r="Y31" s="69" t="s">
        <v>61</v>
      </c>
      <c r="Z31" s="69" t="s">
        <v>88</v>
      </c>
    </row>
    <row r="32" spans="1:26" ht="29.15" hidden="1" x14ac:dyDescent="0.4">
      <c r="A32" s="69">
        <v>2018</v>
      </c>
      <c r="B32" s="69" t="s">
        <v>31</v>
      </c>
      <c r="C32" s="69" t="s">
        <v>32</v>
      </c>
      <c r="D32" s="69" t="s">
        <v>65</v>
      </c>
      <c r="F32" s="69" t="s">
        <v>36</v>
      </c>
      <c r="G32" s="69" t="s">
        <v>66</v>
      </c>
      <c r="H32" s="69" t="s">
        <v>38</v>
      </c>
      <c r="I32" s="69" t="s">
        <v>67</v>
      </c>
      <c r="J32" s="69" t="s">
        <v>40</v>
      </c>
      <c r="K32" s="69">
        <v>135</v>
      </c>
      <c r="L32" s="69">
        <v>3429831.333333333</v>
      </c>
      <c r="M32" s="90" t="d">
        <v>2018-04-01</v>
      </c>
      <c r="N32" s="69">
        <v>101.25</v>
      </c>
      <c r="P32" s="69" t="s">
        <v>53</v>
      </c>
      <c r="Q32" s="69" t="s">
        <v>49</v>
      </c>
      <c r="R32" s="69" t="s">
        <v>2</v>
      </c>
      <c r="S32" s="69" t="s">
        <v>43</v>
      </c>
      <c r="T32" s="69" t="s">
        <v>68</v>
      </c>
      <c r="W32" s="69">
        <v>285819.27777777775</v>
      </c>
      <c r="X32" s="69" t="s">
        <v>425</v>
      </c>
      <c r="Y32" s="69" t="s">
        <v>61</v>
      </c>
      <c r="Z32" s="69" t="s">
        <v>43</v>
      </c>
    </row>
    <row r="33" spans="1:26" ht="29.15" x14ac:dyDescent="0.4">
      <c r="A33" s="69">
        <v>2018</v>
      </c>
      <c r="B33" s="69" t="s">
        <v>31</v>
      </c>
      <c r="C33" s="69" t="s">
        <v>32</v>
      </c>
      <c r="D33" s="69" t="s">
        <v>34</v>
      </c>
      <c r="E33" s="69" t="s">
        <v>35</v>
      </c>
      <c r="F33" s="69" t="s">
        <v>166</v>
      </c>
      <c r="G33" s="69" t="s">
        <v>172</v>
      </c>
      <c r="H33" s="69" t="s">
        <v>38</v>
      </c>
      <c r="I33" s="69" t="s">
        <v>75</v>
      </c>
      <c r="J33" s="69" t="s">
        <v>40</v>
      </c>
      <c r="K33" s="69">
        <v>118.28571428571429</v>
      </c>
      <c r="L33" s="69">
        <v>3428571.4285714291</v>
      </c>
      <c r="M33" s="90" t="d">
        <v>2018-06-01</v>
      </c>
      <c r="N33" s="69">
        <v>0</v>
      </c>
      <c r="P33" s="69" t="s">
        <v>41</v>
      </c>
      <c r="Q33" s="69" t="s">
        <v>194</v>
      </c>
      <c r="R33" s="69" t="s">
        <v>5</v>
      </c>
      <c r="S33" s="69" t="s">
        <v>149</v>
      </c>
      <c r="T33" s="69" t="s">
        <v>173</v>
      </c>
      <c r="U33" s="69" t="s">
        <v>89</v>
      </c>
      <c r="W33" s="69">
        <v>285714.28571428574</v>
      </c>
      <c r="X33" s="69" t="s">
        <v>426</v>
      </c>
      <c r="Y33" s="69" t="s">
        <v>61</v>
      </c>
      <c r="Z33" s="69" t="s">
        <v>476</v>
      </c>
    </row>
    <row r="34" spans="1:26" hidden="1" x14ac:dyDescent="0.4">
      <c r="A34" s="69">
        <v>2018</v>
      </c>
      <c r="B34" s="69" t="s">
        <v>31</v>
      </c>
      <c r="C34" s="69" t="s">
        <v>32</v>
      </c>
      <c r="D34" s="69" t="s">
        <v>34</v>
      </c>
      <c r="F34" s="69" t="s">
        <v>36</v>
      </c>
      <c r="G34" s="69" t="s">
        <v>356</v>
      </c>
      <c r="H34" s="69" t="s">
        <v>38</v>
      </c>
      <c r="I34" s="69" t="s">
        <v>98</v>
      </c>
      <c r="J34" s="69" t="s">
        <v>40</v>
      </c>
      <c r="K34" s="69">
        <v>138</v>
      </c>
      <c r="L34" s="69">
        <v>3427920</v>
      </c>
      <c r="M34" s="90" t="d">
        <v>2018-09-01</v>
      </c>
      <c r="N34" s="69">
        <v>35</v>
      </c>
      <c r="P34" s="69" t="s">
        <v>41</v>
      </c>
      <c r="Q34" s="69" t="s">
        <v>420</v>
      </c>
      <c r="R34" s="69" t="s">
        <v>4</v>
      </c>
      <c r="S34" s="69" t="s">
        <v>88</v>
      </c>
      <c r="T34" s="69" t="s">
        <v>391</v>
      </c>
      <c r="W34" s="69">
        <v>285660</v>
      </c>
      <c r="X34" s="69" t="s">
        <v>424</v>
      </c>
      <c r="Y34" s="69" t="s">
        <v>61</v>
      </c>
      <c r="Z34" s="69" t="s">
        <v>88</v>
      </c>
    </row>
    <row r="35" spans="1:26" hidden="1" x14ac:dyDescent="0.4">
      <c r="A35" s="69">
        <v>2019</v>
      </c>
      <c r="B35" s="69" t="s">
        <v>31</v>
      </c>
      <c r="C35" s="69" t="s">
        <v>32</v>
      </c>
      <c r="D35" s="69" t="s">
        <v>65</v>
      </c>
      <c r="E35" s="69" t="s">
        <v>136</v>
      </c>
      <c r="F35" s="69" t="s">
        <v>36</v>
      </c>
      <c r="G35" s="69" t="s">
        <v>66</v>
      </c>
      <c r="H35" s="69" t="s">
        <v>38</v>
      </c>
      <c r="I35" s="69" t="s">
        <v>132</v>
      </c>
      <c r="J35" s="69" t="s">
        <v>40</v>
      </c>
      <c r="K35" s="69">
        <v>135</v>
      </c>
      <c r="L35" s="69">
        <v>3369600</v>
      </c>
      <c r="M35" s="90" t="d">
        <v>2018-12-01</v>
      </c>
      <c r="P35" s="69" t="s">
        <v>41</v>
      </c>
      <c r="Q35" s="69" t="s">
        <v>117</v>
      </c>
      <c r="R35" s="69" t="s">
        <v>5</v>
      </c>
      <c r="S35" s="69" t="s">
        <v>88</v>
      </c>
      <c r="W35" s="69">
        <v>280800</v>
      </c>
      <c r="X35" s="69" t="s">
        <v>424</v>
      </c>
      <c r="Y35" s="69" t="s">
        <v>136</v>
      </c>
      <c r="Z35" s="69" t="s">
        <v>88</v>
      </c>
    </row>
    <row r="36" spans="1:26" hidden="1" x14ac:dyDescent="0.4">
      <c r="A36" s="69">
        <v>2019</v>
      </c>
      <c r="B36" s="69" t="s">
        <v>31</v>
      </c>
      <c r="C36" s="69" t="s">
        <v>32</v>
      </c>
      <c r="D36" s="69" t="s">
        <v>34</v>
      </c>
      <c r="F36" s="69" t="s">
        <v>36</v>
      </c>
      <c r="G36" s="69" t="s">
        <v>253</v>
      </c>
      <c r="H36" s="69" t="s">
        <v>69</v>
      </c>
      <c r="I36" s="69" t="s">
        <v>254</v>
      </c>
      <c r="J36" s="69" t="s">
        <v>40</v>
      </c>
      <c r="K36" s="69">
        <v>135</v>
      </c>
      <c r="L36" s="69">
        <v>3300000</v>
      </c>
      <c r="M36" s="90" t="d">
        <v>2018-12-01</v>
      </c>
      <c r="P36" s="69" t="s">
        <v>53</v>
      </c>
      <c r="Q36" s="69" t="s">
        <v>420</v>
      </c>
      <c r="R36" s="69" t="s">
        <v>5</v>
      </c>
      <c r="S36" s="69" t="s">
        <v>88</v>
      </c>
      <c r="W36" s="69">
        <v>275000</v>
      </c>
      <c r="X36" s="69" t="s">
        <v>424</v>
      </c>
      <c r="Y36" s="69" t="s">
        <v>61</v>
      </c>
      <c r="Z36" s="69" t="s">
        <v>88</v>
      </c>
    </row>
    <row r="37" spans="1:26" ht="29.15" hidden="1" x14ac:dyDescent="0.4">
      <c r="A37" s="69">
        <v>2019</v>
      </c>
      <c r="B37" s="69" t="s">
        <v>31</v>
      </c>
      <c r="C37" s="69" t="s">
        <v>32</v>
      </c>
      <c r="D37" s="69" t="s">
        <v>73</v>
      </c>
      <c r="E37" s="69" t="s">
        <v>84</v>
      </c>
      <c r="F37" s="69" t="s">
        <v>152</v>
      </c>
      <c r="G37" s="69" t="s">
        <v>153</v>
      </c>
      <c r="H37" s="69" t="s">
        <v>154</v>
      </c>
      <c r="I37" s="69" t="s">
        <v>155</v>
      </c>
      <c r="J37" s="69" t="s">
        <v>40</v>
      </c>
      <c r="K37" s="69">
        <v>480</v>
      </c>
      <c r="L37" s="69">
        <v>3200000</v>
      </c>
      <c r="M37" s="90" t="d">
        <v>2018-12-01</v>
      </c>
      <c r="P37" s="69" t="s">
        <v>41</v>
      </c>
      <c r="Q37" s="69" t="s">
        <v>420</v>
      </c>
      <c r="R37" s="69" t="s">
        <v>5</v>
      </c>
      <c r="S37" s="69" t="s">
        <v>88</v>
      </c>
      <c r="U37" s="69" t="s">
        <v>89</v>
      </c>
      <c r="W37" s="69">
        <v>266666.66666666669</v>
      </c>
      <c r="X37" s="69" t="s">
        <v>424</v>
      </c>
      <c r="Y37" s="69" t="s">
        <v>61</v>
      </c>
      <c r="Z37" s="69" t="s">
        <v>88</v>
      </c>
    </row>
    <row r="38" spans="1:26" ht="43.75" hidden="1" x14ac:dyDescent="0.4">
      <c r="A38" s="69">
        <v>2018</v>
      </c>
      <c r="B38" s="69" t="s">
        <v>31</v>
      </c>
      <c r="C38" s="69" t="s">
        <v>32</v>
      </c>
      <c r="D38" s="69" t="s">
        <v>120</v>
      </c>
      <c r="E38" s="69" t="s">
        <v>35</v>
      </c>
      <c r="F38" s="69" t="s">
        <v>36</v>
      </c>
      <c r="G38" s="69" t="s">
        <v>179</v>
      </c>
      <c r="H38" s="69" t="s">
        <v>38</v>
      </c>
      <c r="I38" s="69" t="s">
        <v>180</v>
      </c>
      <c r="J38" s="69" t="s">
        <v>40</v>
      </c>
      <c r="K38" s="69">
        <v>264</v>
      </c>
      <c r="L38" s="69">
        <v>3150000</v>
      </c>
      <c r="M38" s="90" t="d">
        <v>2018-09-01</v>
      </c>
      <c r="N38" s="69">
        <v>88</v>
      </c>
      <c r="P38" s="69" t="s">
        <v>41</v>
      </c>
      <c r="Q38" s="69" t="s">
        <v>42</v>
      </c>
      <c r="R38" s="69" t="s">
        <v>4</v>
      </c>
      <c r="S38" s="69" t="s">
        <v>43</v>
      </c>
      <c r="T38" s="69" t="s">
        <v>347</v>
      </c>
      <c r="U38" s="69" t="s">
        <v>89</v>
      </c>
      <c r="W38" s="69">
        <v>262500</v>
      </c>
      <c r="X38" s="69" t="s">
        <v>427</v>
      </c>
      <c r="Y38" s="69" t="s">
        <v>61</v>
      </c>
      <c r="Z38" s="69" t="s">
        <v>43</v>
      </c>
    </row>
    <row r="39" spans="1:26" hidden="1" x14ac:dyDescent="0.4">
      <c r="A39" s="69">
        <v>2018</v>
      </c>
      <c r="B39" s="69" t="s">
        <v>31</v>
      </c>
      <c r="C39" s="69" t="s">
        <v>32</v>
      </c>
      <c r="D39" s="69" t="s">
        <v>34</v>
      </c>
      <c r="F39" s="69" t="s">
        <v>36</v>
      </c>
      <c r="G39" s="69" t="s">
        <v>306</v>
      </c>
      <c r="H39" s="69" t="s">
        <v>38</v>
      </c>
      <c r="I39" s="69" t="s">
        <v>132</v>
      </c>
      <c r="J39" s="69" t="s">
        <v>40</v>
      </c>
      <c r="K39" s="69">
        <v>184</v>
      </c>
      <c r="L39" s="69">
        <v>2900000</v>
      </c>
      <c r="M39" s="90" t="d">
        <v>2018-10-01</v>
      </c>
      <c r="N39" s="69">
        <v>28</v>
      </c>
      <c r="P39" s="69" t="s">
        <v>41</v>
      </c>
      <c r="Q39" s="69" t="s">
        <v>420</v>
      </c>
      <c r="R39" s="69" t="s">
        <v>4</v>
      </c>
      <c r="S39" s="69" t="s">
        <v>88</v>
      </c>
      <c r="W39" s="69">
        <v>241666.66666666666</v>
      </c>
      <c r="X39" s="69" t="s">
        <v>424</v>
      </c>
      <c r="Y39" s="69" t="s">
        <v>61</v>
      </c>
      <c r="Z39" s="69" t="s">
        <v>88</v>
      </c>
    </row>
    <row r="40" spans="1:26" hidden="1" x14ac:dyDescent="0.4">
      <c r="A40" s="69">
        <v>2019</v>
      </c>
      <c r="B40" s="69" t="s">
        <v>31</v>
      </c>
      <c r="C40" s="69" t="s">
        <v>283</v>
      </c>
      <c r="D40" s="69" t="s">
        <v>283</v>
      </c>
      <c r="E40" s="69" t="s">
        <v>84</v>
      </c>
      <c r="F40" s="69" t="s">
        <v>36</v>
      </c>
      <c r="G40" s="69" t="s">
        <v>263</v>
      </c>
      <c r="H40" s="69" t="s">
        <v>36</v>
      </c>
      <c r="I40" s="69" t="s">
        <v>62</v>
      </c>
      <c r="J40" s="69" t="s">
        <v>40</v>
      </c>
      <c r="K40" s="69">
        <v>135</v>
      </c>
      <c r="L40" s="69">
        <v>2900000</v>
      </c>
      <c r="M40" s="90" t="d">
        <v>2018-12-01</v>
      </c>
      <c r="P40" s="69" t="s">
        <v>41</v>
      </c>
      <c r="Q40" s="69" t="s">
        <v>117</v>
      </c>
      <c r="R40" s="69" t="s">
        <v>5</v>
      </c>
      <c r="S40" s="69" t="s">
        <v>88</v>
      </c>
      <c r="T40" s="69" t="s">
        <v>295</v>
      </c>
      <c r="V40" s="69" t="s">
        <v>296</v>
      </c>
      <c r="W40" s="69">
        <v>241666.66666666666</v>
      </c>
      <c r="X40" s="69" t="s">
        <v>424</v>
      </c>
      <c r="Y40" s="69" t="s">
        <v>61</v>
      </c>
      <c r="Z40" s="69" t="s">
        <v>88</v>
      </c>
    </row>
    <row r="41" spans="1:26" ht="29.15" hidden="1" x14ac:dyDescent="0.4">
      <c r="A41" s="69">
        <v>2018</v>
      </c>
      <c r="B41" s="69" t="s">
        <v>31</v>
      </c>
      <c r="C41" s="69" t="s">
        <v>32</v>
      </c>
      <c r="D41" s="69" t="s">
        <v>181</v>
      </c>
      <c r="E41" s="69" t="s">
        <v>61</v>
      </c>
      <c r="F41" s="69" t="s">
        <v>36</v>
      </c>
      <c r="G41" s="69" t="s">
        <v>182</v>
      </c>
      <c r="H41" s="69" t="s">
        <v>183</v>
      </c>
      <c r="I41" s="69" t="s">
        <v>184</v>
      </c>
      <c r="J41" s="69" t="s">
        <v>40</v>
      </c>
      <c r="K41" s="69">
        <v>144</v>
      </c>
      <c r="L41" s="69">
        <v>2880857.1428571427</v>
      </c>
      <c r="M41" s="90" t="d">
        <v>2018-06-01</v>
      </c>
      <c r="N41" s="69">
        <v>0</v>
      </c>
      <c r="P41" s="69" t="s">
        <v>41</v>
      </c>
      <c r="Q41" s="69" t="s">
        <v>194</v>
      </c>
      <c r="R41" s="69" t="s">
        <v>5</v>
      </c>
      <c r="S41" s="69" t="s">
        <v>88</v>
      </c>
      <c r="T41" s="69" t="s">
        <v>185</v>
      </c>
      <c r="U41" s="69" t="s">
        <v>89</v>
      </c>
      <c r="W41" s="69">
        <v>240071.42857142855</v>
      </c>
      <c r="X41" s="69" t="s">
        <v>426</v>
      </c>
      <c r="Y41" s="69" t="s">
        <v>61</v>
      </c>
      <c r="Z41" s="69" t="s">
        <v>88</v>
      </c>
    </row>
    <row r="42" spans="1:26" ht="43.75" hidden="1" x14ac:dyDescent="0.4">
      <c r="A42" s="69">
        <v>2019</v>
      </c>
      <c r="B42" s="69" t="s">
        <v>31</v>
      </c>
      <c r="C42" s="69" t="s">
        <v>322</v>
      </c>
      <c r="D42" s="69" t="s">
        <v>280</v>
      </c>
      <c r="E42" s="69" t="s">
        <v>35</v>
      </c>
      <c r="F42" s="69" t="s">
        <v>281</v>
      </c>
      <c r="G42" s="69" t="s">
        <v>282</v>
      </c>
      <c r="H42" s="69" t="s">
        <v>38</v>
      </c>
      <c r="I42" s="69" t="s">
        <v>98</v>
      </c>
      <c r="J42" s="69" t="s">
        <v>40</v>
      </c>
      <c r="K42" s="69">
        <v>180</v>
      </c>
      <c r="L42" s="69">
        <v>2880000</v>
      </c>
      <c r="M42" s="90" t="d">
        <v>2018-12-10</v>
      </c>
      <c r="P42" s="69" t="s">
        <v>41</v>
      </c>
      <c r="Q42" s="69" t="s">
        <v>42</v>
      </c>
      <c r="R42" s="69" t="s">
        <v>5</v>
      </c>
      <c r="S42" s="69" t="s">
        <v>88</v>
      </c>
      <c r="T42" s="69" t="s">
        <v>333</v>
      </c>
      <c r="V42" s="69" t="s">
        <v>336</v>
      </c>
      <c r="W42" s="69">
        <v>240000</v>
      </c>
      <c r="X42" s="69" t="s">
        <v>427</v>
      </c>
      <c r="Y42" s="69" t="s">
        <v>61</v>
      </c>
      <c r="Z42" s="69" t="s">
        <v>88</v>
      </c>
    </row>
    <row r="43" spans="1:26" hidden="1" x14ac:dyDescent="0.4">
      <c r="A43" s="69">
        <v>2019</v>
      </c>
      <c r="B43" s="69" t="s">
        <v>31</v>
      </c>
      <c r="C43" s="69" t="s">
        <v>32</v>
      </c>
      <c r="D43" s="69" t="s">
        <v>278</v>
      </c>
      <c r="E43" s="69" t="s">
        <v>136</v>
      </c>
      <c r="F43" s="69" t="s">
        <v>152</v>
      </c>
      <c r="G43" s="69" t="s">
        <v>224</v>
      </c>
      <c r="H43" s="69" t="s">
        <v>246</v>
      </c>
      <c r="I43" s="69" t="s">
        <v>247</v>
      </c>
      <c r="J43" s="69" t="s">
        <v>40</v>
      </c>
      <c r="K43" s="69">
        <v>144</v>
      </c>
      <c r="L43" s="69">
        <v>2880000</v>
      </c>
      <c r="M43" s="90" t="d">
        <v>2018-12-01</v>
      </c>
      <c r="P43" s="69" t="s">
        <v>41</v>
      </c>
      <c r="Q43" s="69" t="s">
        <v>42</v>
      </c>
      <c r="R43" s="69" t="s">
        <v>5</v>
      </c>
      <c r="S43" s="69" t="s">
        <v>88</v>
      </c>
      <c r="W43" s="69">
        <v>240000</v>
      </c>
      <c r="X43" s="69" t="s">
        <v>427</v>
      </c>
      <c r="Y43" s="69" t="s">
        <v>136</v>
      </c>
      <c r="Z43" s="69" t="s">
        <v>88</v>
      </c>
    </row>
    <row r="44" spans="1:26" hidden="1" x14ac:dyDescent="0.4">
      <c r="A44" s="69">
        <v>2019</v>
      </c>
      <c r="B44" s="69" t="s">
        <v>31</v>
      </c>
      <c r="C44" s="69" t="s">
        <v>32</v>
      </c>
      <c r="D44" s="69" t="s">
        <v>65</v>
      </c>
      <c r="E44" s="69" t="s">
        <v>136</v>
      </c>
      <c r="F44" s="69" t="s">
        <v>152</v>
      </c>
      <c r="G44" s="69" t="s">
        <v>224</v>
      </c>
      <c r="H44" s="69" t="s">
        <v>36</v>
      </c>
      <c r="I44" s="69" t="s">
        <v>105</v>
      </c>
      <c r="J44" s="69" t="s">
        <v>40</v>
      </c>
      <c r="K44" s="69">
        <v>288</v>
      </c>
      <c r="L44" s="69">
        <v>2880000</v>
      </c>
      <c r="M44" s="90" t="d">
        <v>2018-12-01</v>
      </c>
      <c r="P44" s="69" t="s">
        <v>41</v>
      </c>
      <c r="Q44" s="69" t="s">
        <v>117</v>
      </c>
      <c r="R44" s="69" t="s">
        <v>5</v>
      </c>
      <c r="S44" s="69" t="s">
        <v>88</v>
      </c>
      <c r="W44" s="69">
        <v>240000</v>
      </c>
      <c r="X44" s="69" t="s">
        <v>424</v>
      </c>
      <c r="Y44" s="69" t="s">
        <v>136</v>
      </c>
      <c r="Z44" s="69" t="s">
        <v>88</v>
      </c>
    </row>
    <row r="45" spans="1:26" ht="58.3" hidden="1" x14ac:dyDescent="0.4">
      <c r="A45" s="69">
        <v>2018</v>
      </c>
      <c r="B45" s="69" t="s">
        <v>31</v>
      </c>
      <c r="C45" s="69" t="s">
        <v>32</v>
      </c>
      <c r="D45" s="69" t="s">
        <v>34</v>
      </c>
      <c r="F45" s="69" t="s">
        <v>36</v>
      </c>
      <c r="G45" s="69" t="s">
        <v>90</v>
      </c>
      <c r="H45" s="69" t="s">
        <v>69</v>
      </c>
      <c r="I45" s="69" t="s">
        <v>91</v>
      </c>
      <c r="J45" s="69" t="s">
        <v>40</v>
      </c>
      <c r="K45" s="69">
        <v>108</v>
      </c>
      <c r="L45" s="69">
        <v>2809371.4285714286</v>
      </c>
      <c r="M45" s="90" t="d">
        <v>2018-09-01</v>
      </c>
      <c r="N45" s="69">
        <v>36</v>
      </c>
      <c r="P45" s="69" t="s">
        <v>53</v>
      </c>
      <c r="Q45" s="69" t="s">
        <v>49</v>
      </c>
      <c r="R45" s="69" t="s">
        <v>2</v>
      </c>
      <c r="S45" s="69" t="s">
        <v>88</v>
      </c>
      <c r="T45" s="69" t="s">
        <v>354</v>
      </c>
      <c r="U45" s="69" t="s">
        <v>93</v>
      </c>
      <c r="W45" s="69">
        <v>234114.28571428571</v>
      </c>
      <c r="X45" s="69" t="s">
        <v>425</v>
      </c>
      <c r="Y45" s="69" t="s">
        <v>61</v>
      </c>
      <c r="Z45" s="69" t="s">
        <v>88</v>
      </c>
    </row>
    <row r="46" spans="1:26" ht="29.15" hidden="1" x14ac:dyDescent="0.4">
      <c r="A46" s="69">
        <v>2019</v>
      </c>
      <c r="B46" s="69" t="s">
        <v>31</v>
      </c>
      <c r="C46" s="69" t="s">
        <v>322</v>
      </c>
      <c r="D46" s="69" t="s">
        <v>329</v>
      </c>
      <c r="E46" s="69" t="s">
        <v>136</v>
      </c>
      <c r="F46" s="69" t="s">
        <v>332</v>
      </c>
      <c r="G46" s="69" t="s">
        <v>360</v>
      </c>
      <c r="H46" s="69" t="s">
        <v>36</v>
      </c>
      <c r="I46" s="69" t="s">
        <v>113</v>
      </c>
      <c r="J46" s="69" t="s">
        <v>40</v>
      </c>
      <c r="K46" s="69">
        <v>90</v>
      </c>
      <c r="L46" s="69">
        <v>2793933</v>
      </c>
      <c r="M46" s="90" t="d">
        <v>2019-01-01</v>
      </c>
      <c r="P46" s="69" t="s">
        <v>41</v>
      </c>
      <c r="Q46" s="69" t="s">
        <v>420</v>
      </c>
      <c r="R46" s="69" t="s">
        <v>4</v>
      </c>
      <c r="S46" s="69" t="s">
        <v>88</v>
      </c>
      <c r="T46" s="69" t="s">
        <v>335</v>
      </c>
      <c r="V46" s="69" t="s">
        <v>294</v>
      </c>
      <c r="W46" s="69">
        <v>232827.75</v>
      </c>
      <c r="X46" s="69" t="s">
        <v>424</v>
      </c>
      <c r="Y46" s="69" t="s">
        <v>136</v>
      </c>
      <c r="Z46" s="69" t="s">
        <v>88</v>
      </c>
    </row>
    <row r="47" spans="1:26" hidden="1" x14ac:dyDescent="0.4">
      <c r="A47" s="69">
        <v>2019</v>
      </c>
      <c r="B47" s="69" t="s">
        <v>31</v>
      </c>
      <c r="C47" s="69" t="s">
        <v>32</v>
      </c>
      <c r="D47" s="69" t="s">
        <v>260</v>
      </c>
      <c r="E47" s="69" t="s">
        <v>61</v>
      </c>
      <c r="F47" s="69" t="s">
        <v>36</v>
      </c>
      <c r="G47" s="69" t="s">
        <v>261</v>
      </c>
      <c r="H47" s="69" t="s">
        <v>38</v>
      </c>
      <c r="I47" s="69" t="s">
        <v>160</v>
      </c>
      <c r="J47" s="69" t="s">
        <v>40</v>
      </c>
      <c r="K47" s="69">
        <v>230</v>
      </c>
      <c r="L47" s="69">
        <v>2760000</v>
      </c>
      <c r="M47" s="90" t="d">
        <v>2018-12-01</v>
      </c>
      <c r="N47" s="69">
        <v>0</v>
      </c>
      <c r="P47" s="69" t="s">
        <v>41</v>
      </c>
      <c r="Q47" s="69" t="s">
        <v>420</v>
      </c>
      <c r="R47" s="69" t="s">
        <v>5</v>
      </c>
      <c r="S47" s="69" t="s">
        <v>88</v>
      </c>
      <c r="W47" s="69">
        <v>230000</v>
      </c>
      <c r="X47" s="69" t="s">
        <v>424</v>
      </c>
      <c r="Y47" s="69" t="s">
        <v>61</v>
      </c>
      <c r="Z47" s="69" t="s">
        <v>88</v>
      </c>
    </row>
    <row r="48" spans="1:26" ht="29.15" hidden="1" x14ac:dyDescent="0.4">
      <c r="A48" s="69">
        <v>2018</v>
      </c>
      <c r="B48" s="69" t="s">
        <v>31</v>
      </c>
      <c r="C48" s="69" t="s">
        <v>32</v>
      </c>
      <c r="D48" s="69" t="s">
        <v>34</v>
      </c>
      <c r="E48" s="69" t="s">
        <v>35</v>
      </c>
      <c r="F48" s="69" t="s">
        <v>36</v>
      </c>
      <c r="G48" s="69" t="s">
        <v>37</v>
      </c>
      <c r="H48" s="69" t="s">
        <v>38</v>
      </c>
      <c r="I48" s="69" t="s">
        <v>39</v>
      </c>
      <c r="J48" s="69" t="s">
        <v>40</v>
      </c>
      <c r="K48" s="69">
        <v>91</v>
      </c>
      <c r="L48" s="69">
        <v>2717128</v>
      </c>
      <c r="M48" s="90" t="d">
        <v>2018-04-01</v>
      </c>
      <c r="N48" s="69">
        <v>69</v>
      </c>
      <c r="P48" s="69" t="s">
        <v>41</v>
      </c>
      <c r="Q48" s="69" t="s">
        <v>49</v>
      </c>
      <c r="R48" s="69" t="s">
        <v>2</v>
      </c>
      <c r="S48" s="69" t="s">
        <v>43</v>
      </c>
      <c r="T48" s="69" t="s">
        <v>44</v>
      </c>
      <c r="W48" s="69">
        <v>226427.33333333334</v>
      </c>
      <c r="X48" s="69" t="s">
        <v>425</v>
      </c>
      <c r="Y48" s="69" t="s">
        <v>61</v>
      </c>
      <c r="Z48" s="69" t="s">
        <v>43</v>
      </c>
    </row>
    <row r="49" spans="1:26" hidden="1" x14ac:dyDescent="0.4">
      <c r="A49" s="69">
        <v>2019</v>
      </c>
      <c r="B49" s="69" t="s">
        <v>31</v>
      </c>
      <c r="C49" s="69" t="s">
        <v>32</v>
      </c>
      <c r="D49" s="69" t="s">
        <v>241</v>
      </c>
      <c r="E49" s="69" t="s">
        <v>136</v>
      </c>
      <c r="F49" s="69" t="s">
        <v>152</v>
      </c>
      <c r="G49" s="69" t="s">
        <v>224</v>
      </c>
      <c r="H49" s="69" t="s">
        <v>36</v>
      </c>
      <c r="I49" s="69" t="s">
        <v>243</v>
      </c>
      <c r="J49" s="69" t="s">
        <v>40</v>
      </c>
      <c r="K49" s="69">
        <v>225</v>
      </c>
      <c r="L49" s="69">
        <v>2700000</v>
      </c>
      <c r="M49" s="90" t="d">
        <v>2018-12-01</v>
      </c>
      <c r="P49" s="69" t="s">
        <v>41</v>
      </c>
      <c r="Q49" s="69" t="s">
        <v>117</v>
      </c>
      <c r="R49" s="69" t="s">
        <v>5</v>
      </c>
      <c r="S49" s="69" t="s">
        <v>88</v>
      </c>
      <c r="W49" s="69">
        <v>225000</v>
      </c>
      <c r="X49" s="69" t="s">
        <v>424</v>
      </c>
      <c r="Y49" s="69" t="s">
        <v>136</v>
      </c>
      <c r="Z49" s="69" t="s">
        <v>88</v>
      </c>
    </row>
    <row r="50" spans="1:26" ht="131.15" hidden="1" x14ac:dyDescent="0.4">
      <c r="A50" s="69">
        <v>2018</v>
      </c>
      <c r="B50" s="69" t="s">
        <v>31</v>
      </c>
      <c r="C50" s="69" t="s">
        <v>32</v>
      </c>
      <c r="D50" s="69" t="s">
        <v>120</v>
      </c>
      <c r="E50" s="69" t="s">
        <v>136</v>
      </c>
      <c r="F50" s="69" t="s">
        <v>36</v>
      </c>
      <c r="G50" s="69" t="s">
        <v>196</v>
      </c>
      <c r="H50" s="69" t="s">
        <v>38</v>
      </c>
      <c r="I50" s="69" t="s">
        <v>197</v>
      </c>
      <c r="J50" s="69" t="s">
        <v>40</v>
      </c>
      <c r="K50" s="69">
        <v>135</v>
      </c>
      <c r="L50" s="69">
        <v>2673000</v>
      </c>
      <c r="M50" s="90" t="d">
        <v>2018-06-01</v>
      </c>
      <c r="N50" s="69">
        <v>75</v>
      </c>
      <c r="P50" s="69" t="s">
        <v>41</v>
      </c>
      <c r="Q50" s="69" t="s">
        <v>49</v>
      </c>
      <c r="R50" s="69" t="s">
        <v>2</v>
      </c>
      <c r="S50" s="69" t="s">
        <v>43</v>
      </c>
      <c r="T50" s="69" t="s">
        <v>348</v>
      </c>
      <c r="U50" s="69" t="s">
        <v>198</v>
      </c>
      <c r="V50" s="69" t="s">
        <v>199</v>
      </c>
      <c r="W50" s="69">
        <v>222750</v>
      </c>
      <c r="X50" s="69" t="s">
        <v>425</v>
      </c>
      <c r="Y50" s="69" t="s">
        <v>136</v>
      </c>
      <c r="Z50" s="69" t="s">
        <v>43</v>
      </c>
    </row>
    <row r="51" spans="1:26" hidden="1" x14ac:dyDescent="0.4">
      <c r="A51" s="69">
        <v>2019</v>
      </c>
      <c r="B51" s="69" t="s">
        <v>31</v>
      </c>
      <c r="C51" s="69" t="s">
        <v>32</v>
      </c>
      <c r="D51" s="69" t="s">
        <v>34</v>
      </c>
      <c r="E51" s="69" t="s">
        <v>35</v>
      </c>
      <c r="F51" s="69" t="s">
        <v>38</v>
      </c>
      <c r="G51" s="69" t="s">
        <v>39</v>
      </c>
      <c r="I51" s="69" t="s">
        <v>256</v>
      </c>
      <c r="J51" s="69" t="s">
        <v>40</v>
      </c>
      <c r="K51" s="69">
        <v>88</v>
      </c>
      <c r="L51" s="69">
        <v>2600000</v>
      </c>
      <c r="M51" s="90" t="d">
        <v>2018-12-01</v>
      </c>
      <c r="P51" s="69" t="s">
        <v>41</v>
      </c>
      <c r="Q51" s="69" t="s">
        <v>117</v>
      </c>
      <c r="R51" s="69" t="s">
        <v>5</v>
      </c>
      <c r="S51" s="69" t="s">
        <v>88</v>
      </c>
      <c r="W51" s="69">
        <v>216666.66666666666</v>
      </c>
      <c r="X51" s="69" t="s">
        <v>424</v>
      </c>
      <c r="Y51" s="69" t="s">
        <v>61</v>
      </c>
      <c r="Z51" s="69" t="s">
        <v>88</v>
      </c>
    </row>
    <row r="52" spans="1:26" hidden="1" x14ac:dyDescent="0.4">
      <c r="A52" s="69">
        <v>2018</v>
      </c>
      <c r="B52" s="69" t="s">
        <v>31</v>
      </c>
      <c r="C52" s="69" t="s">
        <v>32</v>
      </c>
      <c r="D52" s="69" t="s">
        <v>34</v>
      </c>
      <c r="E52" s="69" t="s">
        <v>35</v>
      </c>
      <c r="F52" s="69" t="s">
        <v>36</v>
      </c>
      <c r="G52" s="69" t="s">
        <v>213</v>
      </c>
      <c r="H52" s="69" t="s">
        <v>38</v>
      </c>
      <c r="I52" s="69" t="s">
        <v>217</v>
      </c>
      <c r="J52" s="69" t="s">
        <v>40</v>
      </c>
      <c r="K52" s="69">
        <v>184</v>
      </c>
      <c r="L52" s="69">
        <v>2400000</v>
      </c>
      <c r="M52" s="90" t="d">
        <v>2018-07-01</v>
      </c>
      <c r="N52" s="69">
        <v>0</v>
      </c>
      <c r="P52" s="69" t="s">
        <v>41</v>
      </c>
      <c r="Q52" s="69" t="s">
        <v>194</v>
      </c>
      <c r="R52" s="69" t="s">
        <v>5</v>
      </c>
      <c r="S52" s="69" t="s">
        <v>88</v>
      </c>
      <c r="T52" s="69" t="s">
        <v>216</v>
      </c>
      <c r="W52" s="69">
        <v>200000</v>
      </c>
      <c r="X52" s="69" t="s">
        <v>426</v>
      </c>
      <c r="Y52" s="69" t="s">
        <v>61</v>
      </c>
      <c r="Z52" s="69" t="s">
        <v>88</v>
      </c>
    </row>
    <row r="53" spans="1:26" ht="43.75" x14ac:dyDescent="0.4">
      <c r="A53" s="69">
        <v>2018</v>
      </c>
      <c r="B53" s="69" t="s">
        <v>31</v>
      </c>
      <c r="C53" s="69" t="s">
        <v>32</v>
      </c>
      <c r="D53" s="69" t="s">
        <v>34</v>
      </c>
      <c r="E53" s="69" t="s">
        <v>35</v>
      </c>
      <c r="F53" s="69" t="s">
        <v>36</v>
      </c>
      <c r="G53" s="69" t="s">
        <v>47</v>
      </c>
      <c r="H53" s="69" t="s">
        <v>38</v>
      </c>
      <c r="I53" s="69" t="s">
        <v>48</v>
      </c>
      <c r="J53" s="69" t="s">
        <v>40</v>
      </c>
      <c r="K53" s="69">
        <v>59.142857142857146</v>
      </c>
      <c r="L53" s="69">
        <v>2400000</v>
      </c>
      <c r="M53" s="90" t="d">
        <v>2018-06-01</v>
      </c>
      <c r="N53" s="69">
        <v>0</v>
      </c>
      <c r="P53" s="69" t="s">
        <v>41</v>
      </c>
      <c r="Q53" s="69" t="s">
        <v>194</v>
      </c>
      <c r="R53" s="69" t="s">
        <v>5</v>
      </c>
      <c r="S53" s="69" t="s">
        <v>149</v>
      </c>
      <c r="T53" s="69" t="s">
        <v>312</v>
      </c>
      <c r="U53" s="69" t="s">
        <v>95</v>
      </c>
      <c r="V53" s="69" t="s">
        <v>96</v>
      </c>
      <c r="W53" s="69">
        <v>200000</v>
      </c>
      <c r="X53" s="69" t="s">
        <v>426</v>
      </c>
      <c r="Y53" s="69" t="s">
        <v>61</v>
      </c>
      <c r="Z53" s="69" t="s">
        <v>476</v>
      </c>
    </row>
    <row r="54" spans="1:26" ht="72.900000000000006" hidden="1" x14ac:dyDescent="0.4">
      <c r="A54" s="69">
        <v>2018</v>
      </c>
      <c r="B54" s="69" t="s">
        <v>31</v>
      </c>
      <c r="C54" s="69" t="s">
        <v>32</v>
      </c>
      <c r="D54" s="69" t="s">
        <v>65</v>
      </c>
      <c r="E54" s="69" t="s">
        <v>136</v>
      </c>
      <c r="F54" s="69" t="s">
        <v>36</v>
      </c>
      <c r="G54" s="69" t="s">
        <v>78</v>
      </c>
      <c r="H54" s="69" t="s">
        <v>38</v>
      </c>
      <c r="I54" s="69" t="s">
        <v>200</v>
      </c>
      <c r="J54" s="69" t="s">
        <v>40</v>
      </c>
      <c r="K54" s="69">
        <v>90</v>
      </c>
      <c r="L54" s="69">
        <v>2365020</v>
      </c>
      <c r="M54" s="90" t="d">
        <v>2018-09-01</v>
      </c>
      <c r="N54" s="69">
        <v>45</v>
      </c>
      <c r="P54" s="69" t="s">
        <v>53</v>
      </c>
      <c r="Q54" s="69" t="s">
        <v>420</v>
      </c>
      <c r="R54" s="69" t="s">
        <v>5</v>
      </c>
      <c r="S54" s="69" t="s">
        <v>88</v>
      </c>
      <c r="T54" s="69" t="s">
        <v>201</v>
      </c>
      <c r="U54" s="69" t="s">
        <v>202</v>
      </c>
      <c r="V54" s="69" t="s">
        <v>203</v>
      </c>
      <c r="W54" s="69">
        <v>197085</v>
      </c>
      <c r="X54" s="69" t="s">
        <v>424</v>
      </c>
      <c r="Y54" s="69" t="s">
        <v>136</v>
      </c>
      <c r="Z54" s="69" t="s">
        <v>88</v>
      </c>
    </row>
    <row r="55" spans="1:26" ht="72.900000000000006" hidden="1" x14ac:dyDescent="0.4">
      <c r="A55" s="69">
        <v>2018</v>
      </c>
      <c r="B55" s="69" t="s">
        <v>31</v>
      </c>
      <c r="C55" s="69" t="s">
        <v>32</v>
      </c>
      <c r="D55" s="69" t="s">
        <v>34</v>
      </c>
      <c r="E55" s="69" t="s">
        <v>61</v>
      </c>
      <c r="F55" s="69" t="s">
        <v>36</v>
      </c>
      <c r="G55" s="69" t="s">
        <v>62</v>
      </c>
      <c r="H55" s="69" t="s">
        <v>36</v>
      </c>
      <c r="I55" s="69" t="s">
        <v>171</v>
      </c>
      <c r="J55" s="69" t="s">
        <v>40</v>
      </c>
      <c r="K55" s="69">
        <v>123</v>
      </c>
      <c r="L55" s="69">
        <v>2161818</v>
      </c>
      <c r="M55" s="90" t="d">
        <v>2018-09-01</v>
      </c>
      <c r="N55" s="69">
        <v>0</v>
      </c>
      <c r="P55" s="69" t="s">
        <v>41</v>
      </c>
      <c r="Q55" s="69" t="s">
        <v>194</v>
      </c>
      <c r="R55" s="69" t="s">
        <v>5</v>
      </c>
      <c r="S55" s="69" t="s">
        <v>43</v>
      </c>
      <c r="T55" s="69" t="s">
        <v>320</v>
      </c>
      <c r="U55" s="69" t="s">
        <v>315</v>
      </c>
      <c r="W55" s="69">
        <v>180151.5</v>
      </c>
      <c r="X55" s="69" t="s">
        <v>426</v>
      </c>
      <c r="Y55" s="69" t="s">
        <v>61</v>
      </c>
      <c r="Z55" s="69" t="s">
        <v>43</v>
      </c>
    </row>
    <row r="56" spans="1:26" hidden="1" x14ac:dyDescent="0.4">
      <c r="A56" s="69">
        <v>2019</v>
      </c>
      <c r="B56" s="69" t="s">
        <v>31</v>
      </c>
      <c r="C56" s="69" t="s">
        <v>32</v>
      </c>
      <c r="D56" s="69" t="s">
        <v>137</v>
      </c>
      <c r="E56" s="69" t="s">
        <v>136</v>
      </c>
      <c r="F56" s="69" t="s">
        <v>130</v>
      </c>
      <c r="G56" s="69" t="s">
        <v>138</v>
      </c>
      <c r="H56" s="69" t="s">
        <v>166</v>
      </c>
      <c r="I56" s="69" t="s">
        <v>244</v>
      </c>
      <c r="J56" s="69" t="s">
        <v>40</v>
      </c>
      <c r="K56" s="69">
        <v>90</v>
      </c>
      <c r="L56" s="69">
        <v>2160000</v>
      </c>
      <c r="M56" s="90" t="d">
        <v>2018-12-01</v>
      </c>
      <c r="P56" s="69" t="s">
        <v>41</v>
      </c>
      <c r="Q56" s="69" t="s">
        <v>117</v>
      </c>
      <c r="R56" s="69" t="s">
        <v>5</v>
      </c>
      <c r="S56" s="69" t="s">
        <v>88</v>
      </c>
      <c r="W56" s="69">
        <v>180000</v>
      </c>
      <c r="X56" s="69" t="s">
        <v>424</v>
      </c>
      <c r="Y56" s="69" t="s">
        <v>136</v>
      </c>
      <c r="Z56" s="69" t="s">
        <v>88</v>
      </c>
    </row>
    <row r="57" spans="1:26" hidden="1" x14ac:dyDescent="0.4">
      <c r="A57" s="69">
        <v>2019</v>
      </c>
      <c r="B57" s="69" t="s">
        <v>31</v>
      </c>
      <c r="C57" s="69" t="s">
        <v>32</v>
      </c>
      <c r="D57" s="69" t="s">
        <v>34</v>
      </c>
      <c r="E57" s="69" t="s">
        <v>61</v>
      </c>
      <c r="F57" s="69" t="s">
        <v>36</v>
      </c>
      <c r="G57" s="69" t="s">
        <v>47</v>
      </c>
      <c r="H57" s="69" t="s">
        <v>36</v>
      </c>
      <c r="I57" s="69" t="s">
        <v>159</v>
      </c>
      <c r="J57" s="69" t="s">
        <v>40</v>
      </c>
      <c r="K57" s="69">
        <v>135</v>
      </c>
      <c r="L57" s="69">
        <v>2160000</v>
      </c>
      <c r="M57" s="90" t="d">
        <v>2018-12-01</v>
      </c>
      <c r="P57" s="69" t="s">
        <v>41</v>
      </c>
      <c r="Q57" s="69" t="s">
        <v>420</v>
      </c>
      <c r="R57" s="69" t="s">
        <v>5</v>
      </c>
      <c r="S57" s="69" t="s">
        <v>88</v>
      </c>
      <c r="W57" s="69">
        <v>180000</v>
      </c>
      <c r="X57" s="69" t="s">
        <v>424</v>
      </c>
      <c r="Y57" s="69" t="s">
        <v>61</v>
      </c>
      <c r="Z57" s="69" t="s">
        <v>88</v>
      </c>
    </row>
    <row r="58" spans="1:26" ht="29.15" x14ac:dyDescent="0.4">
      <c r="A58" s="69">
        <v>2018</v>
      </c>
      <c r="B58" s="69" t="s">
        <v>31</v>
      </c>
      <c r="C58" s="69" t="s">
        <v>32</v>
      </c>
      <c r="D58" s="69" t="s">
        <v>191</v>
      </c>
      <c r="E58" s="69" t="s">
        <v>61</v>
      </c>
      <c r="F58" s="69" t="s">
        <v>36</v>
      </c>
      <c r="G58" s="69" t="s">
        <v>192</v>
      </c>
      <c r="H58" s="69" t="s">
        <v>36</v>
      </c>
      <c r="I58" s="69" t="s">
        <v>193</v>
      </c>
      <c r="J58" s="69" t="s">
        <v>40</v>
      </c>
      <c r="K58" s="69">
        <v>123.42857142857144</v>
      </c>
      <c r="L58" s="69">
        <v>2119762.2857142854</v>
      </c>
      <c r="M58" s="90" t="d">
        <v>2018-06-01</v>
      </c>
      <c r="N58" s="69">
        <v>0</v>
      </c>
      <c r="P58" s="69" t="s">
        <v>41</v>
      </c>
      <c r="Q58" s="69" t="s">
        <v>194</v>
      </c>
      <c r="R58" s="69" t="s">
        <v>5</v>
      </c>
      <c r="S58" s="69" t="s">
        <v>149</v>
      </c>
      <c r="T58" s="69" t="s">
        <v>195</v>
      </c>
      <c r="U58" s="69" t="s">
        <v>89</v>
      </c>
      <c r="W58" s="69">
        <v>176646.85714285713</v>
      </c>
      <c r="X58" s="69" t="s">
        <v>426</v>
      </c>
      <c r="Y58" s="69" t="s">
        <v>61</v>
      </c>
      <c r="Z58" s="69" t="s">
        <v>476</v>
      </c>
    </row>
    <row r="59" spans="1:26" hidden="1" x14ac:dyDescent="0.4">
      <c r="A59" s="69">
        <v>2018</v>
      </c>
      <c r="B59" s="69" t="s">
        <v>31</v>
      </c>
      <c r="C59" s="69" t="s">
        <v>58</v>
      </c>
      <c r="D59" s="69" t="s">
        <v>60</v>
      </c>
      <c r="E59" s="69" t="s">
        <v>61</v>
      </c>
      <c r="F59" s="69" t="s">
        <v>36</v>
      </c>
      <c r="G59" s="69" t="s">
        <v>62</v>
      </c>
      <c r="H59" s="69" t="s">
        <v>38</v>
      </c>
      <c r="I59" s="69" t="s">
        <v>63</v>
      </c>
      <c r="J59" s="69" t="s">
        <v>40</v>
      </c>
      <c r="K59" s="69">
        <v>51.428571428571431</v>
      </c>
      <c r="L59" s="69">
        <v>2025000</v>
      </c>
      <c r="M59" s="90" t="d">
        <v>2018-06-01</v>
      </c>
      <c r="N59" s="69">
        <v>30</v>
      </c>
      <c r="P59" s="69" t="s">
        <v>41</v>
      </c>
      <c r="Q59" s="69" t="s">
        <v>49</v>
      </c>
      <c r="R59" s="69" t="s">
        <v>2</v>
      </c>
      <c r="S59" s="69" t="s">
        <v>43</v>
      </c>
      <c r="T59" s="69" t="s">
        <v>345</v>
      </c>
      <c r="W59" s="69">
        <v>168750</v>
      </c>
      <c r="X59" s="69" t="s">
        <v>425</v>
      </c>
      <c r="Y59" s="69" t="s">
        <v>61</v>
      </c>
      <c r="Z59" s="69" t="s">
        <v>43</v>
      </c>
    </row>
    <row r="60" spans="1:26" hidden="1" x14ac:dyDescent="0.4">
      <c r="A60" s="69">
        <v>2019</v>
      </c>
      <c r="B60" s="69" t="s">
        <v>31</v>
      </c>
      <c r="C60" s="69" t="s">
        <v>32</v>
      </c>
      <c r="D60" s="69" t="s">
        <v>269</v>
      </c>
      <c r="E60" s="69" t="s">
        <v>136</v>
      </c>
      <c r="F60" s="69" t="s">
        <v>36</v>
      </c>
      <c r="G60" s="69" t="s">
        <v>263</v>
      </c>
      <c r="H60" s="69" t="s">
        <v>36</v>
      </c>
      <c r="I60" s="69" t="s">
        <v>171</v>
      </c>
      <c r="J60" s="69" t="s">
        <v>40</v>
      </c>
      <c r="K60" s="69">
        <v>135</v>
      </c>
      <c r="L60" s="69">
        <v>2000000</v>
      </c>
      <c r="M60" s="90" t="d">
        <v>2018-12-01</v>
      </c>
      <c r="N60" s="69">
        <v>0</v>
      </c>
      <c r="P60" s="69" t="s">
        <v>41</v>
      </c>
      <c r="Q60" s="69" t="s">
        <v>117</v>
      </c>
      <c r="R60" s="69" t="s">
        <v>5</v>
      </c>
      <c r="S60" s="69" t="s">
        <v>88</v>
      </c>
      <c r="W60" s="69">
        <v>166666.66666666666</v>
      </c>
      <c r="X60" s="69" t="s">
        <v>424</v>
      </c>
      <c r="Y60" s="69" t="s">
        <v>136</v>
      </c>
      <c r="Z60" s="69" t="s">
        <v>88</v>
      </c>
    </row>
    <row r="61" spans="1:26" ht="29.15" hidden="1" x14ac:dyDescent="0.4">
      <c r="A61" s="69">
        <v>2018</v>
      </c>
      <c r="B61" s="69" t="s">
        <v>31</v>
      </c>
      <c r="C61" s="69" t="s">
        <v>32</v>
      </c>
      <c r="D61" s="69" t="s">
        <v>34</v>
      </c>
      <c r="E61" s="69" t="s">
        <v>61</v>
      </c>
      <c r="F61" s="69" t="s">
        <v>36</v>
      </c>
      <c r="G61" s="69" t="s">
        <v>85</v>
      </c>
      <c r="H61" s="69" t="s">
        <v>36</v>
      </c>
      <c r="I61" s="69" t="s">
        <v>257</v>
      </c>
      <c r="J61" s="69" t="s">
        <v>40</v>
      </c>
      <c r="K61" s="69">
        <v>120</v>
      </c>
      <c r="L61" s="69">
        <v>1970000</v>
      </c>
      <c r="M61" s="90" t="d">
        <v>2018-10-01</v>
      </c>
      <c r="N61" s="69">
        <v>30</v>
      </c>
      <c r="P61" s="69" t="s">
        <v>41</v>
      </c>
      <c r="Q61" s="69" t="s">
        <v>117</v>
      </c>
      <c r="R61" s="69" t="s">
        <v>5</v>
      </c>
      <c r="S61" s="69" t="s">
        <v>88</v>
      </c>
      <c r="T61" s="69" t="s">
        <v>319</v>
      </c>
      <c r="W61" s="69">
        <v>164166.66666666666</v>
      </c>
      <c r="X61" s="69" t="s">
        <v>424</v>
      </c>
      <c r="Y61" s="69" t="s">
        <v>61</v>
      </c>
      <c r="Z61" s="69" t="s">
        <v>88</v>
      </c>
    </row>
    <row r="62" spans="1:26" ht="29.15" hidden="1" x14ac:dyDescent="0.4">
      <c r="A62" s="69">
        <v>2018</v>
      </c>
      <c r="B62" s="69" t="s">
        <v>31</v>
      </c>
      <c r="C62" s="69" t="s">
        <v>32</v>
      </c>
      <c r="D62" s="69" t="s">
        <v>65</v>
      </c>
      <c r="E62" s="69" t="s">
        <v>136</v>
      </c>
      <c r="F62" s="69" t="s">
        <v>36</v>
      </c>
      <c r="G62" s="69" t="s">
        <v>159</v>
      </c>
      <c r="H62" s="69" t="s">
        <v>359</v>
      </c>
      <c r="I62" s="69" t="s">
        <v>382</v>
      </c>
      <c r="J62" s="69" t="s">
        <v>40</v>
      </c>
      <c r="K62" s="69">
        <v>90</v>
      </c>
      <c r="L62" s="69">
        <v>1944000</v>
      </c>
      <c r="M62" s="90" t="d">
        <v>2018-08-01</v>
      </c>
      <c r="N62" s="69">
        <v>19</v>
      </c>
      <c r="P62" s="69" t="s">
        <v>41</v>
      </c>
      <c r="Q62" s="69" t="s">
        <v>117</v>
      </c>
      <c r="R62" s="69" t="s">
        <v>4</v>
      </c>
      <c r="S62" s="69" t="s">
        <v>88</v>
      </c>
      <c r="T62" s="69" t="s">
        <v>383</v>
      </c>
      <c r="U62" s="69" t="s">
        <v>384</v>
      </c>
      <c r="V62" s="69" t="s">
        <v>385</v>
      </c>
      <c r="W62" s="69">
        <v>162000</v>
      </c>
      <c r="X62" s="69" t="s">
        <v>424</v>
      </c>
      <c r="Y62" s="69" t="s">
        <v>136</v>
      </c>
      <c r="Z62" s="69" t="s">
        <v>88</v>
      </c>
    </row>
    <row r="63" spans="1:26" hidden="1" x14ac:dyDescent="0.4">
      <c r="A63" s="69">
        <v>2019</v>
      </c>
      <c r="B63" s="69" t="s">
        <v>31</v>
      </c>
      <c r="C63" s="69" t="s">
        <v>32</v>
      </c>
      <c r="D63" s="69" t="s">
        <v>223</v>
      </c>
      <c r="E63" s="69" t="s">
        <v>84</v>
      </c>
      <c r="F63" s="69" t="s">
        <v>152</v>
      </c>
      <c r="G63" s="69" t="s">
        <v>224</v>
      </c>
      <c r="H63" s="69" t="s">
        <v>36</v>
      </c>
      <c r="I63" s="69" t="s">
        <v>225</v>
      </c>
      <c r="J63" s="69" t="s">
        <v>40</v>
      </c>
      <c r="K63" s="69">
        <v>96</v>
      </c>
      <c r="L63" s="69">
        <v>1900000</v>
      </c>
      <c r="M63" s="90" t="d">
        <v>2018-12-01</v>
      </c>
      <c r="P63" s="69" t="s">
        <v>41</v>
      </c>
      <c r="Q63" s="69" t="s">
        <v>42</v>
      </c>
      <c r="R63" s="69" t="s">
        <v>4</v>
      </c>
      <c r="S63" s="69" t="s">
        <v>88</v>
      </c>
      <c r="W63" s="69">
        <v>158333.33333333334</v>
      </c>
      <c r="X63" s="69" t="s">
        <v>427</v>
      </c>
      <c r="Y63" s="69" t="s">
        <v>61</v>
      </c>
      <c r="Z63" s="69" t="s">
        <v>88</v>
      </c>
    </row>
    <row r="64" spans="1:26" hidden="1" x14ac:dyDescent="0.4">
      <c r="A64" s="69">
        <v>2019</v>
      </c>
      <c r="B64" s="69" t="s">
        <v>31</v>
      </c>
      <c r="C64" s="69" t="s">
        <v>32</v>
      </c>
      <c r="D64" s="69" t="s">
        <v>65</v>
      </c>
      <c r="E64" s="69" t="s">
        <v>136</v>
      </c>
      <c r="F64" s="69" t="s">
        <v>36</v>
      </c>
      <c r="G64" s="69" t="s">
        <v>85</v>
      </c>
      <c r="H64" s="69" t="s">
        <v>246</v>
      </c>
      <c r="I64" s="69" t="s">
        <v>247</v>
      </c>
      <c r="J64" s="69" t="s">
        <v>40</v>
      </c>
      <c r="K64" s="69">
        <v>144</v>
      </c>
      <c r="L64" s="69">
        <v>1900000</v>
      </c>
      <c r="M64" s="90" t="d">
        <v>2018-12-01</v>
      </c>
      <c r="P64" s="69" t="s">
        <v>41</v>
      </c>
      <c r="Q64" s="69" t="s">
        <v>420</v>
      </c>
      <c r="R64" s="69" t="s">
        <v>5</v>
      </c>
      <c r="S64" s="69" t="s">
        <v>88</v>
      </c>
      <c r="W64" s="69">
        <v>158333.33333333334</v>
      </c>
      <c r="X64" s="69" t="s">
        <v>424</v>
      </c>
      <c r="Y64" s="69" t="s">
        <v>136</v>
      </c>
      <c r="Z64" s="69" t="s">
        <v>88</v>
      </c>
    </row>
    <row r="65" spans="1:26" hidden="1" x14ac:dyDescent="0.4">
      <c r="A65" s="69">
        <v>2019</v>
      </c>
      <c r="B65" s="69" t="s">
        <v>31</v>
      </c>
      <c r="C65" s="69" t="s">
        <v>32</v>
      </c>
      <c r="D65" s="69" t="s">
        <v>65</v>
      </c>
      <c r="E65" s="69" t="s">
        <v>136</v>
      </c>
      <c r="F65" s="69" t="s">
        <v>152</v>
      </c>
      <c r="G65" s="69" t="s">
        <v>224</v>
      </c>
      <c r="H65" s="69" t="s">
        <v>36</v>
      </c>
      <c r="I65" s="69" t="s">
        <v>85</v>
      </c>
      <c r="J65" s="69" t="s">
        <v>40</v>
      </c>
      <c r="K65" s="69">
        <v>235</v>
      </c>
      <c r="L65" s="69">
        <v>1880000</v>
      </c>
      <c r="M65" s="90" t="d">
        <v>2018-12-01</v>
      </c>
      <c r="P65" s="69" t="s">
        <v>41</v>
      </c>
      <c r="Q65" s="69" t="s">
        <v>117</v>
      </c>
      <c r="R65" s="69" t="s">
        <v>5</v>
      </c>
      <c r="S65" s="69" t="s">
        <v>88</v>
      </c>
      <c r="W65" s="69">
        <v>156666.66666666666</v>
      </c>
      <c r="X65" s="69" t="s">
        <v>424</v>
      </c>
      <c r="Y65" s="69" t="s">
        <v>136</v>
      </c>
      <c r="Z65" s="69" t="s">
        <v>88</v>
      </c>
    </row>
    <row r="66" spans="1:26" ht="43.75" hidden="1" x14ac:dyDescent="0.4">
      <c r="A66" s="69">
        <v>2019</v>
      </c>
      <c r="B66" s="69" t="s">
        <v>31</v>
      </c>
      <c r="C66" s="69" t="s">
        <v>32</v>
      </c>
      <c r="D66" s="69" t="s">
        <v>34</v>
      </c>
      <c r="F66" s="69" t="s">
        <v>36</v>
      </c>
      <c r="G66" s="69" t="s">
        <v>78</v>
      </c>
      <c r="H66" s="69" t="s">
        <v>106</v>
      </c>
      <c r="I66" s="69" t="s">
        <v>156</v>
      </c>
      <c r="J66" s="69" t="s">
        <v>40</v>
      </c>
      <c r="K66" s="69">
        <v>198</v>
      </c>
      <c r="L66" s="69">
        <v>1860435</v>
      </c>
      <c r="M66" s="90" t="d">
        <v>2018-12-01</v>
      </c>
      <c r="N66" s="69">
        <v>0</v>
      </c>
      <c r="P66" s="69" t="s">
        <v>53</v>
      </c>
      <c r="Q66" s="69" t="s">
        <v>42</v>
      </c>
      <c r="R66" s="69" t="s">
        <v>5</v>
      </c>
      <c r="S66" s="69" t="s">
        <v>88</v>
      </c>
      <c r="T66" s="69" t="s">
        <v>157</v>
      </c>
      <c r="U66" s="69" t="s">
        <v>89</v>
      </c>
      <c r="V66" s="69" t="s">
        <v>158</v>
      </c>
      <c r="W66" s="69">
        <v>155036.25</v>
      </c>
      <c r="X66" s="69" t="s">
        <v>427</v>
      </c>
      <c r="Y66" s="69" t="s">
        <v>61</v>
      </c>
      <c r="Z66" s="69" t="s">
        <v>88</v>
      </c>
    </row>
    <row r="67" spans="1:26" hidden="1" x14ac:dyDescent="0.4">
      <c r="A67" s="69">
        <v>2019</v>
      </c>
      <c r="B67" s="69" t="s">
        <v>31</v>
      </c>
      <c r="C67" s="69" t="s">
        <v>32</v>
      </c>
      <c r="D67" s="69" t="s">
        <v>271</v>
      </c>
      <c r="E67" s="69" t="s">
        <v>136</v>
      </c>
      <c r="F67" s="69" t="s">
        <v>36</v>
      </c>
      <c r="G67" s="69" t="s">
        <v>85</v>
      </c>
      <c r="H67" s="69" t="s">
        <v>246</v>
      </c>
      <c r="I67" s="69" t="s">
        <v>272</v>
      </c>
      <c r="J67" s="69" t="s">
        <v>40</v>
      </c>
      <c r="K67" s="69">
        <v>144</v>
      </c>
      <c r="L67" s="69">
        <v>1785600</v>
      </c>
      <c r="M67" s="90" t="d">
        <v>2018-12-01</v>
      </c>
      <c r="N67" s="69">
        <v>0</v>
      </c>
      <c r="P67" s="69" t="s">
        <v>41</v>
      </c>
      <c r="Q67" s="69" t="s">
        <v>117</v>
      </c>
      <c r="R67" s="69" t="s">
        <v>5</v>
      </c>
      <c r="S67" s="69" t="s">
        <v>88</v>
      </c>
      <c r="W67" s="69">
        <v>148800</v>
      </c>
      <c r="X67" s="69" t="s">
        <v>424</v>
      </c>
      <c r="Y67" s="69" t="s">
        <v>136</v>
      </c>
      <c r="Z67" s="69" t="s">
        <v>88</v>
      </c>
    </row>
    <row r="68" spans="1:26" hidden="1" x14ac:dyDescent="0.4">
      <c r="A68" s="69">
        <v>2018</v>
      </c>
      <c r="B68" s="69" t="s">
        <v>31</v>
      </c>
      <c r="C68" s="69" t="s">
        <v>32</v>
      </c>
      <c r="D68" s="69" t="s">
        <v>34</v>
      </c>
      <c r="E68" s="69" t="s">
        <v>35</v>
      </c>
      <c r="F68" s="69" t="s">
        <v>36</v>
      </c>
      <c r="G68" s="69" t="s">
        <v>218</v>
      </c>
      <c r="H68" s="69" t="s">
        <v>38</v>
      </c>
      <c r="I68" s="69" t="s">
        <v>132</v>
      </c>
      <c r="J68" s="69" t="s">
        <v>40</v>
      </c>
      <c r="K68" s="69">
        <v>92</v>
      </c>
      <c r="L68" s="69">
        <v>1748000</v>
      </c>
      <c r="M68" s="90" t="d">
        <v>2018-07-01</v>
      </c>
      <c r="N68" s="69">
        <v>0</v>
      </c>
      <c r="P68" s="69" t="s">
        <v>41</v>
      </c>
      <c r="Q68" s="69" t="s">
        <v>194</v>
      </c>
      <c r="R68" s="69" t="s">
        <v>5</v>
      </c>
      <c r="S68" s="69" t="s">
        <v>88</v>
      </c>
      <c r="T68" s="69" t="s">
        <v>216</v>
      </c>
      <c r="W68" s="69">
        <v>145666.66666666666</v>
      </c>
      <c r="X68" s="69" t="s">
        <v>426</v>
      </c>
      <c r="Y68" s="69" t="s">
        <v>61</v>
      </c>
      <c r="Z68" s="69" t="s">
        <v>88</v>
      </c>
    </row>
    <row r="69" spans="1:26" ht="29.15" hidden="1" x14ac:dyDescent="0.4">
      <c r="A69" s="69">
        <v>2018</v>
      </c>
      <c r="B69" s="69" t="s">
        <v>31</v>
      </c>
      <c r="C69" s="69" t="s">
        <v>32</v>
      </c>
      <c r="D69" s="69" t="s">
        <v>34</v>
      </c>
      <c r="E69" s="69" t="s">
        <v>61</v>
      </c>
      <c r="F69" s="69" t="s">
        <v>36</v>
      </c>
      <c r="G69" s="69" t="s">
        <v>105</v>
      </c>
      <c r="H69" s="69" t="s">
        <v>36</v>
      </c>
      <c r="I69" s="69" t="s">
        <v>219</v>
      </c>
      <c r="J69" s="69" t="s">
        <v>40</v>
      </c>
      <c r="K69" s="69">
        <v>34.285714285714285</v>
      </c>
      <c r="L69" s="69">
        <v>1714285.7142857146</v>
      </c>
      <c r="M69" s="90" t="d">
        <v>2018-06-01</v>
      </c>
      <c r="N69" s="69">
        <v>0</v>
      </c>
      <c r="P69" s="69" t="s">
        <v>41</v>
      </c>
      <c r="Q69" s="69" t="s">
        <v>194</v>
      </c>
      <c r="R69" s="69" t="s">
        <v>5</v>
      </c>
      <c r="S69" s="69" t="s">
        <v>88</v>
      </c>
      <c r="T69" s="69" t="s">
        <v>317</v>
      </c>
      <c r="U69" s="69" t="s">
        <v>89</v>
      </c>
      <c r="W69" s="69">
        <v>142857.14285714287</v>
      </c>
      <c r="X69" s="69" t="s">
        <v>426</v>
      </c>
      <c r="Y69" s="69" t="s">
        <v>61</v>
      </c>
      <c r="Z69" s="69" t="s">
        <v>88</v>
      </c>
    </row>
    <row r="70" spans="1:26" ht="29.15" hidden="1" x14ac:dyDescent="0.4">
      <c r="A70" s="69">
        <v>2018</v>
      </c>
      <c r="B70" s="69" t="s">
        <v>31</v>
      </c>
      <c r="C70" s="69" t="s">
        <v>32</v>
      </c>
      <c r="D70" s="69" t="s">
        <v>83</v>
      </c>
      <c r="E70" s="69" t="s">
        <v>84</v>
      </c>
      <c r="F70" s="69" t="s">
        <v>36</v>
      </c>
      <c r="G70" s="69" t="s">
        <v>85</v>
      </c>
      <c r="H70" s="69" t="s">
        <v>36</v>
      </c>
      <c r="I70" s="69" t="s">
        <v>86</v>
      </c>
      <c r="J70" s="69" t="s">
        <v>40</v>
      </c>
      <c r="K70" s="69">
        <v>270</v>
      </c>
      <c r="L70" s="69">
        <v>1620000</v>
      </c>
      <c r="M70" s="90" t="d">
        <v>2018-07-01</v>
      </c>
      <c r="N70" s="69">
        <v>135</v>
      </c>
      <c r="P70" s="69" t="s">
        <v>41</v>
      </c>
      <c r="Q70" s="69" t="s">
        <v>49</v>
      </c>
      <c r="R70" s="69" t="s">
        <v>4</v>
      </c>
      <c r="S70" s="69" t="s">
        <v>43</v>
      </c>
      <c r="T70" s="69" t="s">
        <v>363</v>
      </c>
      <c r="U70" s="69" t="s">
        <v>89</v>
      </c>
      <c r="W70" s="69">
        <v>135000</v>
      </c>
      <c r="X70" s="69" t="s">
        <v>425</v>
      </c>
      <c r="Y70" s="69" t="s">
        <v>61</v>
      </c>
      <c r="Z70" s="69" t="s">
        <v>43</v>
      </c>
    </row>
    <row r="71" spans="1:26" hidden="1" x14ac:dyDescent="0.4">
      <c r="A71" s="69">
        <v>2019</v>
      </c>
      <c r="B71" s="69" t="s">
        <v>31</v>
      </c>
      <c r="C71" s="69" t="s">
        <v>32</v>
      </c>
      <c r="D71" s="69" t="s">
        <v>269</v>
      </c>
      <c r="E71" s="69" t="s">
        <v>136</v>
      </c>
      <c r="F71" s="69" t="s">
        <v>36</v>
      </c>
      <c r="G71" s="69" t="s">
        <v>263</v>
      </c>
      <c r="H71" s="69" t="s">
        <v>36</v>
      </c>
      <c r="I71" s="69" t="s">
        <v>273</v>
      </c>
      <c r="J71" s="69" t="s">
        <v>40</v>
      </c>
      <c r="K71" s="69">
        <v>135</v>
      </c>
      <c r="L71" s="69">
        <v>1620000</v>
      </c>
      <c r="M71" s="90" t="d">
        <v>2018-12-01</v>
      </c>
      <c r="N71" s="69">
        <v>0</v>
      </c>
      <c r="P71" s="69" t="s">
        <v>41</v>
      </c>
      <c r="Q71" s="69" t="s">
        <v>117</v>
      </c>
      <c r="R71" s="69" t="s">
        <v>5</v>
      </c>
      <c r="S71" s="69" t="s">
        <v>88</v>
      </c>
      <c r="W71" s="69">
        <v>135000</v>
      </c>
      <c r="X71" s="69" t="s">
        <v>424</v>
      </c>
      <c r="Y71" s="69" t="s">
        <v>136</v>
      </c>
      <c r="Z71" s="69" t="s">
        <v>88</v>
      </c>
    </row>
    <row r="72" spans="1:26" hidden="1" x14ac:dyDescent="0.4">
      <c r="A72" s="69">
        <v>2018</v>
      </c>
      <c r="B72" s="69" t="s">
        <v>31</v>
      </c>
      <c r="C72" s="69" t="s">
        <v>32</v>
      </c>
      <c r="D72" s="69" t="s">
        <v>34</v>
      </c>
      <c r="E72" s="69" t="s">
        <v>35</v>
      </c>
      <c r="F72" s="69" t="s">
        <v>130</v>
      </c>
      <c r="G72" s="69" t="s">
        <v>138</v>
      </c>
      <c r="H72" s="69" t="s">
        <v>36</v>
      </c>
      <c r="I72" s="69" t="s">
        <v>62</v>
      </c>
      <c r="J72" s="69" t="s">
        <v>40</v>
      </c>
      <c r="K72" s="69">
        <v>276</v>
      </c>
      <c r="L72" s="69">
        <v>1600000</v>
      </c>
      <c r="M72" s="90" t="d">
        <v>2018-07-01</v>
      </c>
      <c r="N72" s="69">
        <v>0</v>
      </c>
      <c r="P72" s="69" t="s">
        <v>41</v>
      </c>
      <c r="Q72" s="69" t="s">
        <v>194</v>
      </c>
      <c r="R72" s="69" t="s">
        <v>5</v>
      </c>
      <c r="S72" s="69" t="s">
        <v>88</v>
      </c>
      <c r="T72" s="69" t="s">
        <v>216</v>
      </c>
      <c r="W72" s="69">
        <v>133333.33333333334</v>
      </c>
      <c r="X72" s="69" t="s">
        <v>426</v>
      </c>
      <c r="Y72" s="69" t="s">
        <v>61</v>
      </c>
      <c r="Z72" s="69" t="s">
        <v>88</v>
      </c>
    </row>
    <row r="73" spans="1:26" ht="58.3" hidden="1" x14ac:dyDescent="0.4">
      <c r="A73" s="69">
        <v>2018</v>
      </c>
      <c r="B73" s="69" t="s">
        <v>31</v>
      </c>
      <c r="C73" s="69" t="s">
        <v>32</v>
      </c>
      <c r="D73" s="69" t="s">
        <v>65</v>
      </c>
      <c r="F73" s="69" t="s">
        <v>130</v>
      </c>
      <c r="G73" s="69" t="s">
        <v>131</v>
      </c>
      <c r="H73" s="69" t="s">
        <v>38</v>
      </c>
      <c r="I73" s="69" t="s">
        <v>132</v>
      </c>
      <c r="J73" s="69" t="s">
        <v>40</v>
      </c>
      <c r="K73" s="69">
        <v>46.666666666666664</v>
      </c>
      <c r="L73" s="69">
        <v>1530666.6666666667</v>
      </c>
      <c r="M73" s="90" t="d">
        <v>2018-04-01</v>
      </c>
      <c r="N73" s="69">
        <v>35</v>
      </c>
      <c r="P73" s="69" t="s">
        <v>53</v>
      </c>
      <c r="Q73" s="69" t="s">
        <v>42</v>
      </c>
      <c r="R73" s="69" t="s">
        <v>4</v>
      </c>
      <c r="S73" s="69" t="s">
        <v>43</v>
      </c>
      <c r="T73" s="69" t="s">
        <v>133</v>
      </c>
      <c r="U73" s="69" t="s">
        <v>134</v>
      </c>
      <c r="V73" s="69" t="s">
        <v>135</v>
      </c>
      <c r="W73" s="69">
        <v>127555.55555555556</v>
      </c>
      <c r="X73" s="69" t="s">
        <v>427</v>
      </c>
      <c r="Y73" s="69" t="s">
        <v>61</v>
      </c>
      <c r="Z73" s="69" t="s">
        <v>43</v>
      </c>
    </row>
    <row r="74" spans="1:26" hidden="1" x14ac:dyDescent="0.4">
      <c r="A74" s="69">
        <v>2018</v>
      </c>
      <c r="B74" s="69" t="s">
        <v>31</v>
      </c>
      <c r="C74" s="69" t="s">
        <v>58</v>
      </c>
      <c r="D74" s="69" t="s">
        <v>301</v>
      </c>
      <c r="F74" s="69" t="s">
        <v>38</v>
      </c>
      <c r="G74" s="69" t="s">
        <v>197</v>
      </c>
      <c r="H74" s="69" t="s">
        <v>302</v>
      </c>
      <c r="I74" s="69" t="s">
        <v>303</v>
      </c>
      <c r="J74" s="69" t="s">
        <v>40</v>
      </c>
      <c r="K74" s="69">
        <v>140</v>
      </c>
      <c r="L74" s="69">
        <v>1500000</v>
      </c>
      <c r="N74" s="69">
        <v>140</v>
      </c>
      <c r="P74" s="69" t="s">
        <v>41</v>
      </c>
      <c r="Q74" s="69" t="s">
        <v>49</v>
      </c>
      <c r="R74" s="69" t="s">
        <v>2</v>
      </c>
      <c r="S74" s="69" t="s">
        <v>43</v>
      </c>
      <c r="W74" s="69">
        <v>125000</v>
      </c>
      <c r="X74" s="69" t="s">
        <v>425</v>
      </c>
      <c r="Y74" s="69" t="s">
        <v>61</v>
      </c>
      <c r="Z74" s="69" t="s">
        <v>43</v>
      </c>
    </row>
    <row r="75" spans="1:26" hidden="1" x14ac:dyDescent="0.4">
      <c r="A75" s="69">
        <v>2019</v>
      </c>
      <c r="B75" s="69" t="s">
        <v>31</v>
      </c>
      <c r="C75" s="69" t="s">
        <v>283</v>
      </c>
      <c r="D75" s="69" t="s">
        <v>283</v>
      </c>
      <c r="E75" s="69" t="s">
        <v>84</v>
      </c>
      <c r="F75" s="69" t="s">
        <v>36</v>
      </c>
      <c r="G75" s="69" t="s">
        <v>263</v>
      </c>
      <c r="H75" s="69" t="s">
        <v>36</v>
      </c>
      <c r="I75" s="69" t="s">
        <v>292</v>
      </c>
      <c r="J75" s="69" t="s">
        <v>40</v>
      </c>
      <c r="K75" s="69">
        <v>90</v>
      </c>
      <c r="L75" s="69">
        <v>1500000</v>
      </c>
      <c r="M75" s="90" t="d">
        <v>2018-12-01</v>
      </c>
      <c r="P75" s="69" t="s">
        <v>41</v>
      </c>
      <c r="Q75" s="69" t="s">
        <v>117</v>
      </c>
      <c r="R75" s="69" t="s">
        <v>5</v>
      </c>
      <c r="S75" s="69" t="s">
        <v>88</v>
      </c>
      <c r="T75" s="69" t="s">
        <v>293</v>
      </c>
      <c r="V75" s="69" t="s">
        <v>294</v>
      </c>
      <c r="W75" s="69">
        <v>125000</v>
      </c>
      <c r="X75" s="69" t="s">
        <v>424</v>
      </c>
      <c r="Y75" s="69" t="s">
        <v>61</v>
      </c>
      <c r="Z75" s="69" t="s">
        <v>88</v>
      </c>
    </row>
    <row r="76" spans="1:26" hidden="1" x14ac:dyDescent="0.4">
      <c r="A76" s="69">
        <v>2018</v>
      </c>
      <c r="B76" s="69" t="s">
        <v>31</v>
      </c>
      <c r="C76" s="69" t="s">
        <v>32</v>
      </c>
      <c r="D76" s="69" t="s">
        <v>110</v>
      </c>
      <c r="E76" s="69" t="s">
        <v>61</v>
      </c>
      <c r="F76" s="69" t="s">
        <v>36</v>
      </c>
      <c r="G76" s="69" t="s">
        <v>388</v>
      </c>
      <c r="H76" s="69" t="s">
        <v>188</v>
      </c>
      <c r="I76" s="69" t="s">
        <v>389</v>
      </c>
      <c r="J76" s="69" t="s">
        <v>40</v>
      </c>
      <c r="K76" s="69">
        <v>2</v>
      </c>
      <c r="L76" s="69">
        <v>1497600</v>
      </c>
      <c r="M76" s="90" t="d">
        <v>2018-09-01</v>
      </c>
      <c r="N76" s="69">
        <v>8</v>
      </c>
      <c r="P76" s="69" t="s">
        <v>41</v>
      </c>
      <c r="Q76" s="69" t="s">
        <v>42</v>
      </c>
      <c r="R76" s="69" t="s">
        <v>4</v>
      </c>
      <c r="S76" s="69" t="s">
        <v>88</v>
      </c>
      <c r="W76" s="69">
        <v>124800</v>
      </c>
      <c r="X76" s="69" t="s">
        <v>427</v>
      </c>
      <c r="Y76" s="69" t="s">
        <v>61</v>
      </c>
      <c r="Z76" s="69" t="s">
        <v>88</v>
      </c>
    </row>
    <row r="77" spans="1:26" ht="58.3" hidden="1" x14ac:dyDescent="0.4">
      <c r="A77" s="69">
        <v>2018</v>
      </c>
      <c r="B77" s="69" t="s">
        <v>31</v>
      </c>
      <c r="C77" s="69" t="s">
        <v>32</v>
      </c>
      <c r="D77" s="69" t="s">
        <v>120</v>
      </c>
      <c r="E77" s="69" t="s">
        <v>61</v>
      </c>
      <c r="F77" s="69" t="s">
        <v>38</v>
      </c>
      <c r="G77" s="69" t="s">
        <v>361</v>
      </c>
      <c r="H77" s="69" t="s">
        <v>36</v>
      </c>
      <c r="I77" s="69" t="s">
        <v>362</v>
      </c>
      <c r="J77" s="69" t="s">
        <v>40</v>
      </c>
      <c r="K77" s="69">
        <v>90</v>
      </c>
      <c r="L77" s="69">
        <v>1411500</v>
      </c>
      <c r="M77" s="90" t="d">
        <v>2018-05-01</v>
      </c>
      <c r="N77" s="69">
        <v>60</v>
      </c>
      <c r="P77" s="69" t="s">
        <v>41</v>
      </c>
      <c r="Q77" s="69" t="s">
        <v>49</v>
      </c>
      <c r="R77" s="69" t="s">
        <v>2</v>
      </c>
      <c r="S77" s="69" t="s">
        <v>43</v>
      </c>
      <c r="T77" s="69" t="s">
        <v>121</v>
      </c>
      <c r="U77" s="69" t="s">
        <v>313</v>
      </c>
      <c r="V77" s="69" t="s">
        <v>122</v>
      </c>
      <c r="W77" s="69">
        <v>117625</v>
      </c>
      <c r="X77" s="69" t="s">
        <v>425</v>
      </c>
      <c r="Y77" s="69" t="s">
        <v>61</v>
      </c>
      <c r="Z77" s="69" t="s">
        <v>43</v>
      </c>
    </row>
    <row r="78" spans="1:26" hidden="1" x14ac:dyDescent="0.4">
      <c r="A78" s="69">
        <v>2019</v>
      </c>
      <c r="B78" s="69" t="s">
        <v>31</v>
      </c>
      <c r="C78" s="69" t="s">
        <v>32</v>
      </c>
      <c r="D78" s="69" t="s">
        <v>34</v>
      </c>
      <c r="F78" s="69" t="s">
        <v>36</v>
      </c>
      <c r="G78" s="69" t="s">
        <v>221</v>
      </c>
      <c r="H78" s="69" t="s">
        <v>38</v>
      </c>
      <c r="I78" s="69" t="s">
        <v>98</v>
      </c>
      <c r="J78" s="69" t="s">
        <v>40</v>
      </c>
      <c r="K78" s="69">
        <v>46</v>
      </c>
      <c r="L78" s="69">
        <v>1400000</v>
      </c>
      <c r="M78" s="90" t="d">
        <v>2018-12-01</v>
      </c>
      <c r="P78" s="69" t="s">
        <v>53</v>
      </c>
      <c r="Q78" s="69" t="s">
        <v>42</v>
      </c>
      <c r="R78" s="69" t="s">
        <v>5</v>
      </c>
      <c r="S78" s="69" t="s">
        <v>88</v>
      </c>
      <c r="W78" s="69">
        <v>116666.66666666667</v>
      </c>
      <c r="X78" s="69" t="s">
        <v>427</v>
      </c>
      <c r="Y78" s="69" t="s">
        <v>61</v>
      </c>
      <c r="Z78" s="69" t="s">
        <v>88</v>
      </c>
    </row>
    <row r="79" spans="1:26" ht="29.15" hidden="1" x14ac:dyDescent="0.4">
      <c r="A79" s="69">
        <v>2018</v>
      </c>
      <c r="B79" s="69" t="s">
        <v>31</v>
      </c>
      <c r="C79" s="69" t="s">
        <v>283</v>
      </c>
      <c r="D79" s="69" t="s">
        <v>283</v>
      </c>
      <c r="E79" s="69" t="s">
        <v>84</v>
      </c>
      <c r="F79" s="69" t="s">
        <v>36</v>
      </c>
      <c r="G79" s="69" t="s">
        <v>124</v>
      </c>
      <c r="H79" s="69" t="s">
        <v>36</v>
      </c>
      <c r="I79" s="69" t="s">
        <v>285</v>
      </c>
      <c r="J79" s="69" t="s">
        <v>40</v>
      </c>
      <c r="K79" s="69">
        <v>61.714285714285722</v>
      </c>
      <c r="L79" s="69">
        <v>1371428.5714285714</v>
      </c>
      <c r="M79" s="90" t="d">
        <v>2018-06-01</v>
      </c>
      <c r="N79" s="69">
        <v>36</v>
      </c>
      <c r="P79" s="69" t="s">
        <v>41</v>
      </c>
      <c r="Q79" s="69" t="s">
        <v>49</v>
      </c>
      <c r="R79" s="69" t="s">
        <v>2</v>
      </c>
      <c r="S79" s="69" t="s">
        <v>43</v>
      </c>
      <c r="T79" s="69" t="s">
        <v>286</v>
      </c>
      <c r="U79" s="69" t="s">
        <v>287</v>
      </c>
      <c r="V79" s="69" t="s">
        <v>288</v>
      </c>
      <c r="W79" s="69">
        <v>114285.71428571428</v>
      </c>
      <c r="X79" s="69" t="s">
        <v>425</v>
      </c>
      <c r="Y79" s="69" t="s">
        <v>61</v>
      </c>
      <c r="Z79" s="69" t="s">
        <v>43</v>
      </c>
    </row>
    <row r="80" spans="1:26" ht="29.15" hidden="1" x14ac:dyDescent="0.4">
      <c r="A80" s="69">
        <v>2019</v>
      </c>
      <c r="B80" s="69" t="s">
        <v>31</v>
      </c>
      <c r="C80" s="69" t="s">
        <v>322</v>
      </c>
      <c r="D80" s="69" t="s">
        <v>329</v>
      </c>
      <c r="E80" s="69" t="s">
        <v>136</v>
      </c>
      <c r="F80" s="69" t="s">
        <v>38</v>
      </c>
      <c r="G80" s="69" t="s">
        <v>330</v>
      </c>
      <c r="H80" s="69" t="s">
        <v>36</v>
      </c>
      <c r="I80" s="69" t="s">
        <v>331</v>
      </c>
      <c r="J80" s="69" t="s">
        <v>40</v>
      </c>
      <c r="K80" s="69">
        <v>90</v>
      </c>
      <c r="L80" s="69">
        <v>1336500</v>
      </c>
      <c r="M80" s="90" t="d">
        <v>2019-01-01</v>
      </c>
      <c r="P80" s="69" t="s">
        <v>41</v>
      </c>
      <c r="Q80" s="69" t="s">
        <v>420</v>
      </c>
      <c r="R80" s="69" t="s">
        <v>4</v>
      </c>
      <c r="S80" s="69" t="s">
        <v>88</v>
      </c>
      <c r="T80" s="69" t="s">
        <v>335</v>
      </c>
      <c r="V80" s="69" t="s">
        <v>294</v>
      </c>
      <c r="W80" s="69">
        <v>111375</v>
      </c>
      <c r="X80" s="69" t="s">
        <v>424</v>
      </c>
      <c r="Y80" s="69" t="s">
        <v>136</v>
      </c>
      <c r="Z80" s="69" t="s">
        <v>88</v>
      </c>
    </row>
    <row r="81" spans="1:26" ht="43.75" hidden="1" x14ac:dyDescent="0.4">
      <c r="A81" s="69">
        <v>2018</v>
      </c>
      <c r="B81" s="69" t="s">
        <v>31</v>
      </c>
      <c r="C81" s="69" t="s">
        <v>32</v>
      </c>
      <c r="D81" s="69" t="s">
        <v>73</v>
      </c>
      <c r="F81" s="69" t="s">
        <v>36</v>
      </c>
      <c r="G81" s="69" t="s">
        <v>74</v>
      </c>
      <c r="H81" s="69" t="s">
        <v>38</v>
      </c>
      <c r="I81" s="69" t="s">
        <v>75</v>
      </c>
      <c r="J81" s="69" t="s">
        <v>40</v>
      </c>
      <c r="K81" s="69">
        <v>160</v>
      </c>
      <c r="L81" s="69">
        <v>1336000</v>
      </c>
      <c r="M81" s="90" t="d">
        <v>2018-10-01</v>
      </c>
      <c r="N81" s="69">
        <v>40</v>
      </c>
      <c r="P81" s="69" t="s">
        <v>53</v>
      </c>
      <c r="Q81" s="69" t="s">
        <v>42</v>
      </c>
      <c r="R81" s="69" t="s">
        <v>4</v>
      </c>
      <c r="S81" s="69" t="s">
        <v>43</v>
      </c>
      <c r="T81" s="69" t="s">
        <v>77</v>
      </c>
      <c r="W81" s="69">
        <v>111333.33333333333</v>
      </c>
      <c r="X81" s="69" t="s">
        <v>427</v>
      </c>
      <c r="Y81" s="69" t="s">
        <v>61</v>
      </c>
      <c r="Z81" s="69" t="s">
        <v>43</v>
      </c>
    </row>
    <row r="82" spans="1:26" ht="58.3" hidden="1" x14ac:dyDescent="0.4">
      <c r="A82" s="69">
        <v>2018</v>
      </c>
      <c r="B82" s="69" t="s">
        <v>31</v>
      </c>
      <c r="C82" s="69" t="s">
        <v>32</v>
      </c>
      <c r="D82" s="69" t="s">
        <v>34</v>
      </c>
      <c r="F82" s="69" t="s">
        <v>36</v>
      </c>
      <c r="G82" s="69" t="s">
        <v>97</v>
      </c>
      <c r="H82" s="69" t="s">
        <v>38</v>
      </c>
      <c r="I82" s="69" t="s">
        <v>98</v>
      </c>
      <c r="J82" s="69" t="s">
        <v>40</v>
      </c>
      <c r="K82" s="69">
        <v>45</v>
      </c>
      <c r="L82" s="69">
        <v>1305360</v>
      </c>
      <c r="M82" s="90" t="d">
        <v>2018-09-01</v>
      </c>
      <c r="N82" s="69">
        <v>15</v>
      </c>
      <c r="P82" s="69" t="s">
        <v>53</v>
      </c>
      <c r="Q82" s="69" t="s">
        <v>42</v>
      </c>
      <c r="R82" s="69" t="s">
        <v>4</v>
      </c>
      <c r="S82" s="69" t="s">
        <v>43</v>
      </c>
      <c r="T82" s="69" t="s">
        <v>99</v>
      </c>
      <c r="U82" s="69" t="s">
        <v>100</v>
      </c>
      <c r="V82" s="69" t="s">
        <v>101</v>
      </c>
      <c r="W82" s="69">
        <v>108780</v>
      </c>
      <c r="X82" s="69" t="s">
        <v>427</v>
      </c>
      <c r="Y82" s="69" t="s">
        <v>61</v>
      </c>
      <c r="Z82" s="69" t="s">
        <v>43</v>
      </c>
    </row>
    <row r="83" spans="1:26" ht="87.45" x14ac:dyDescent="0.4">
      <c r="A83" s="69">
        <v>2018</v>
      </c>
      <c r="B83" s="69" t="s">
        <v>31</v>
      </c>
      <c r="C83" s="69" t="s">
        <v>32</v>
      </c>
      <c r="D83" s="69" t="s">
        <v>120</v>
      </c>
      <c r="F83" s="69" t="s">
        <v>152</v>
      </c>
      <c r="G83" s="69" t="s">
        <v>153</v>
      </c>
      <c r="H83" s="69" t="s">
        <v>38</v>
      </c>
      <c r="I83" s="69" t="s">
        <v>204</v>
      </c>
      <c r="J83" s="69" t="s">
        <v>40</v>
      </c>
      <c r="K83" s="69">
        <v>72</v>
      </c>
      <c r="L83" s="69">
        <v>1248480</v>
      </c>
      <c r="M83" s="90" t="d">
        <v>2018-09-01</v>
      </c>
      <c r="N83" s="69">
        <v>0</v>
      </c>
      <c r="P83" s="69" t="s">
        <v>53</v>
      </c>
      <c r="Q83" s="69" t="s">
        <v>42</v>
      </c>
      <c r="R83" s="69" t="s">
        <v>5</v>
      </c>
      <c r="S83" s="69" t="s">
        <v>149</v>
      </c>
      <c r="T83" s="69" t="s">
        <v>316</v>
      </c>
      <c r="U83" s="69" t="s">
        <v>205</v>
      </c>
      <c r="V83" s="69" t="s">
        <v>206</v>
      </c>
      <c r="W83" s="69">
        <v>104040</v>
      </c>
      <c r="X83" s="69" t="s">
        <v>428</v>
      </c>
      <c r="Y83" s="69" t="s">
        <v>61</v>
      </c>
      <c r="Z83" s="69" t="s">
        <v>476</v>
      </c>
    </row>
    <row r="84" spans="1:26" ht="29.15" hidden="1" x14ac:dyDescent="0.4">
      <c r="A84" s="69">
        <v>2018</v>
      </c>
      <c r="B84" s="69" t="s">
        <v>31</v>
      </c>
      <c r="C84" s="69" t="s">
        <v>32</v>
      </c>
      <c r="D84" s="69" t="s">
        <v>305</v>
      </c>
      <c r="F84" s="69" t="s">
        <v>36</v>
      </c>
      <c r="G84" s="69" t="s">
        <v>306</v>
      </c>
      <c r="H84" s="69" t="s">
        <v>36</v>
      </c>
      <c r="I84" s="69" t="s">
        <v>307</v>
      </c>
      <c r="J84" s="69" t="s">
        <v>40</v>
      </c>
      <c r="K84" s="69">
        <v>171.42857142857144</v>
      </c>
      <c r="L84" s="69">
        <v>1200000</v>
      </c>
      <c r="M84" s="90" t="d">
        <v>2018-06-01</v>
      </c>
      <c r="N84" s="69">
        <v>100</v>
      </c>
      <c r="P84" s="69" t="s">
        <v>41</v>
      </c>
      <c r="Q84" s="69" t="s">
        <v>49</v>
      </c>
      <c r="R84" s="69" t="s">
        <v>2</v>
      </c>
      <c r="S84" s="69" t="s">
        <v>43</v>
      </c>
      <c r="T84" s="69" t="s">
        <v>308</v>
      </c>
      <c r="W84" s="69">
        <v>100000</v>
      </c>
      <c r="X84" s="69" t="s">
        <v>425</v>
      </c>
      <c r="Y84" s="69" t="s">
        <v>61</v>
      </c>
      <c r="Z84" s="69" t="s">
        <v>43</v>
      </c>
    </row>
    <row r="85" spans="1:26" hidden="1" x14ac:dyDescent="0.4">
      <c r="A85" s="69">
        <v>2019</v>
      </c>
      <c r="B85" s="69" t="s">
        <v>31</v>
      </c>
      <c r="C85" s="69" t="s">
        <v>283</v>
      </c>
      <c r="D85" s="69" t="s">
        <v>283</v>
      </c>
      <c r="E85" s="69" t="s">
        <v>84</v>
      </c>
      <c r="F85" s="69" t="s">
        <v>36</v>
      </c>
      <c r="G85" s="69" t="s">
        <v>263</v>
      </c>
      <c r="H85" s="69" t="s">
        <v>36</v>
      </c>
      <c r="I85" s="69" t="s">
        <v>247</v>
      </c>
      <c r="J85" s="69" t="s">
        <v>40</v>
      </c>
      <c r="K85" s="69">
        <v>45</v>
      </c>
      <c r="L85" s="69">
        <v>1200000</v>
      </c>
      <c r="M85" s="90" t="d">
        <v>2018-12-01</v>
      </c>
      <c r="P85" s="69" t="s">
        <v>41</v>
      </c>
      <c r="Q85" s="69" t="s">
        <v>117</v>
      </c>
      <c r="R85" s="69" t="s">
        <v>5</v>
      </c>
      <c r="S85" s="69" t="s">
        <v>88</v>
      </c>
      <c r="T85" s="69" t="s">
        <v>291</v>
      </c>
      <c r="V85" s="69" t="s">
        <v>288</v>
      </c>
      <c r="W85" s="69">
        <v>100000</v>
      </c>
      <c r="X85" s="69" t="s">
        <v>424</v>
      </c>
      <c r="Y85" s="69" t="s">
        <v>61</v>
      </c>
      <c r="Z85" s="69" t="s">
        <v>88</v>
      </c>
    </row>
    <row r="86" spans="1:26" hidden="1" x14ac:dyDescent="0.4">
      <c r="A86" s="69">
        <v>2019</v>
      </c>
      <c r="B86" s="69" t="s">
        <v>31</v>
      </c>
      <c r="C86" s="69" t="s">
        <v>32</v>
      </c>
      <c r="D86" s="69" t="s">
        <v>34</v>
      </c>
      <c r="E86" s="69" t="s">
        <v>35</v>
      </c>
      <c r="F86" s="69" t="s">
        <v>36</v>
      </c>
      <c r="G86" s="69" t="s">
        <v>258</v>
      </c>
      <c r="H86" s="69" t="s">
        <v>69</v>
      </c>
      <c r="I86" s="69" t="s">
        <v>259</v>
      </c>
      <c r="J86" s="69" t="s">
        <v>40</v>
      </c>
      <c r="K86" s="69">
        <v>45</v>
      </c>
      <c r="L86" s="69">
        <v>1200000</v>
      </c>
      <c r="M86" s="90" t="d">
        <v>2018-12-01</v>
      </c>
      <c r="P86" s="69" t="s">
        <v>41</v>
      </c>
      <c r="Q86" s="69" t="s">
        <v>117</v>
      </c>
      <c r="R86" s="69" t="s">
        <v>5</v>
      </c>
      <c r="S86" s="69" t="s">
        <v>88</v>
      </c>
      <c r="W86" s="69">
        <v>100000</v>
      </c>
      <c r="X86" s="69" t="s">
        <v>424</v>
      </c>
      <c r="Y86" s="69" t="s">
        <v>61</v>
      </c>
      <c r="Z86" s="69" t="s">
        <v>88</v>
      </c>
    </row>
    <row r="87" spans="1:26" ht="29.15" hidden="1" x14ac:dyDescent="0.4">
      <c r="A87" s="69">
        <v>2019</v>
      </c>
      <c r="B87" s="69" t="s">
        <v>31</v>
      </c>
      <c r="C87" s="69" t="s">
        <v>32</v>
      </c>
      <c r="D87" s="69" t="s">
        <v>34</v>
      </c>
      <c r="E87" s="69" t="s">
        <v>61</v>
      </c>
      <c r="F87" s="69" t="s">
        <v>36</v>
      </c>
      <c r="G87" s="69" t="s">
        <v>213</v>
      </c>
      <c r="H87" s="69" t="s">
        <v>36</v>
      </c>
      <c r="I87" s="69" t="s">
        <v>214</v>
      </c>
      <c r="J87" s="69" t="s">
        <v>40</v>
      </c>
      <c r="L87" s="69">
        <v>1200000</v>
      </c>
      <c r="P87" s="69" t="s">
        <v>41</v>
      </c>
      <c r="Q87" s="69" t="s">
        <v>194</v>
      </c>
      <c r="R87" s="69" t="s">
        <v>5</v>
      </c>
      <c r="S87" s="69" t="s">
        <v>88</v>
      </c>
      <c r="T87" s="69" t="s">
        <v>317</v>
      </c>
      <c r="U87" s="69" t="s">
        <v>89</v>
      </c>
      <c r="W87" s="69">
        <v>100000</v>
      </c>
      <c r="X87" s="69" t="s">
        <v>426</v>
      </c>
      <c r="Y87" s="69" t="s">
        <v>61</v>
      </c>
      <c r="Z87" s="69" t="s">
        <v>88</v>
      </c>
    </row>
    <row r="88" spans="1:26" ht="29.15" hidden="1" x14ac:dyDescent="0.4">
      <c r="A88" s="69">
        <v>2018</v>
      </c>
      <c r="B88" s="69" t="s">
        <v>31</v>
      </c>
      <c r="C88" s="69" t="s">
        <v>32</v>
      </c>
      <c r="D88" s="69" t="s">
        <v>65</v>
      </c>
      <c r="F88" s="69" t="s">
        <v>36</v>
      </c>
      <c r="G88" s="69" t="s">
        <v>66</v>
      </c>
      <c r="H88" s="69" t="s">
        <v>69</v>
      </c>
      <c r="I88" s="69" t="s">
        <v>70</v>
      </c>
      <c r="J88" s="69" t="s">
        <v>40</v>
      </c>
      <c r="K88" s="69">
        <v>45</v>
      </c>
      <c r="L88" s="69">
        <v>1155000</v>
      </c>
      <c r="M88" s="90" t="d">
        <v>2018-05-01</v>
      </c>
      <c r="N88" s="69">
        <v>30</v>
      </c>
      <c r="P88" s="69" t="s">
        <v>53</v>
      </c>
      <c r="Q88" s="69" t="s">
        <v>49</v>
      </c>
      <c r="R88" s="69" t="s">
        <v>2</v>
      </c>
      <c r="S88" s="69" t="s">
        <v>43</v>
      </c>
      <c r="T88" s="69" t="s">
        <v>71</v>
      </c>
      <c r="W88" s="69">
        <v>96250</v>
      </c>
      <c r="X88" s="69" t="s">
        <v>425</v>
      </c>
      <c r="Y88" s="69" t="s">
        <v>61</v>
      </c>
      <c r="Z88" s="69" t="s">
        <v>43</v>
      </c>
    </row>
    <row r="89" spans="1:26" hidden="1" x14ac:dyDescent="0.4">
      <c r="A89" s="69">
        <v>2019</v>
      </c>
      <c r="B89" s="69" t="s">
        <v>31</v>
      </c>
      <c r="C89" s="69" t="s">
        <v>32</v>
      </c>
      <c r="D89" s="69" t="s">
        <v>245</v>
      </c>
      <c r="E89" s="69" t="s">
        <v>84</v>
      </c>
      <c r="F89" s="69" t="s">
        <v>246</v>
      </c>
      <c r="G89" s="69" t="s">
        <v>247</v>
      </c>
      <c r="H89" s="69" t="s">
        <v>38</v>
      </c>
      <c r="I89" s="69" t="s">
        <v>229</v>
      </c>
      <c r="J89" s="69" t="s">
        <v>40</v>
      </c>
      <c r="K89" s="69">
        <v>96</v>
      </c>
      <c r="L89" s="69">
        <v>1152000</v>
      </c>
      <c r="M89" s="90" t="d">
        <v>2018-12-01</v>
      </c>
      <c r="P89" s="69" t="s">
        <v>41</v>
      </c>
      <c r="Q89" s="69" t="s">
        <v>117</v>
      </c>
      <c r="R89" s="69" t="s">
        <v>5</v>
      </c>
      <c r="S89" s="69" t="s">
        <v>88</v>
      </c>
      <c r="W89" s="69">
        <v>96000</v>
      </c>
      <c r="X89" s="69" t="s">
        <v>424</v>
      </c>
      <c r="Y89" s="69" t="s">
        <v>61</v>
      </c>
      <c r="Z89" s="69" t="s">
        <v>88</v>
      </c>
    </row>
    <row r="90" spans="1:26" hidden="1" x14ac:dyDescent="0.4">
      <c r="A90" s="69">
        <v>2018</v>
      </c>
      <c r="B90" s="69" t="s">
        <v>31</v>
      </c>
      <c r="C90" s="69" t="s">
        <v>283</v>
      </c>
      <c r="D90" s="69" t="s">
        <v>283</v>
      </c>
      <c r="E90" s="69" t="s">
        <v>84</v>
      </c>
      <c r="F90" s="69" t="s">
        <v>36</v>
      </c>
      <c r="G90" s="69" t="s">
        <v>124</v>
      </c>
      <c r="H90" s="69" t="s">
        <v>36</v>
      </c>
      <c r="I90" s="69" t="s">
        <v>187</v>
      </c>
      <c r="J90" s="69" t="s">
        <v>40</v>
      </c>
      <c r="K90" s="69">
        <v>49</v>
      </c>
      <c r="L90" s="69">
        <v>1150000</v>
      </c>
      <c r="M90" s="90" t="d">
        <v>2018-09-01</v>
      </c>
      <c r="N90" s="69">
        <v>12</v>
      </c>
      <c r="P90" s="69" t="s">
        <v>41</v>
      </c>
      <c r="Q90" s="69" t="s">
        <v>117</v>
      </c>
      <c r="R90" s="69" t="s">
        <v>4</v>
      </c>
      <c r="S90" s="69" t="s">
        <v>88</v>
      </c>
      <c r="T90" s="69" t="s">
        <v>290</v>
      </c>
      <c r="V90" s="69" t="s">
        <v>288</v>
      </c>
      <c r="W90" s="69">
        <v>95833.333333333328</v>
      </c>
      <c r="X90" s="69" t="s">
        <v>424</v>
      </c>
      <c r="Y90" s="69" t="s">
        <v>61</v>
      </c>
      <c r="Z90" s="69" t="s">
        <v>88</v>
      </c>
    </row>
    <row r="91" spans="1:26" hidden="1" x14ac:dyDescent="0.4">
      <c r="A91" s="69">
        <v>2019</v>
      </c>
      <c r="B91" s="69" t="s">
        <v>31</v>
      </c>
      <c r="C91" s="69" t="s">
        <v>32</v>
      </c>
      <c r="D91" s="69" t="s">
        <v>351</v>
      </c>
      <c r="F91" s="69" t="s">
        <v>152</v>
      </c>
      <c r="G91" s="69" t="s">
        <v>224</v>
      </c>
      <c r="H91" s="69" t="s">
        <v>130</v>
      </c>
      <c r="I91" s="69" t="s">
        <v>352</v>
      </c>
      <c r="J91" s="69" t="s">
        <v>40</v>
      </c>
      <c r="K91" s="69">
        <v>90</v>
      </c>
      <c r="L91" s="69">
        <v>1100000</v>
      </c>
      <c r="M91" s="90" t="d">
        <v>2018-12-01</v>
      </c>
      <c r="P91" s="69" t="s">
        <v>41</v>
      </c>
      <c r="Q91" s="69" t="s">
        <v>117</v>
      </c>
      <c r="R91" s="69" t="s">
        <v>5</v>
      </c>
      <c r="S91" s="69" t="s">
        <v>88</v>
      </c>
      <c r="W91" s="69">
        <v>91666.666666666672</v>
      </c>
      <c r="X91" s="69" t="s">
        <v>424</v>
      </c>
      <c r="Y91" s="69" t="s">
        <v>61</v>
      </c>
      <c r="Z91" s="69" t="s">
        <v>88</v>
      </c>
    </row>
    <row r="92" spans="1:26" ht="29.15" hidden="1" x14ac:dyDescent="0.4">
      <c r="A92" s="69">
        <v>2018</v>
      </c>
      <c r="B92" s="69" t="s">
        <v>31</v>
      </c>
      <c r="C92" s="69" t="s">
        <v>283</v>
      </c>
      <c r="D92" s="69" t="s">
        <v>283</v>
      </c>
      <c r="E92" s="69" t="s">
        <v>84</v>
      </c>
      <c r="F92" s="69" t="s">
        <v>36</v>
      </c>
      <c r="G92" s="69" t="s">
        <v>124</v>
      </c>
      <c r="H92" s="69" t="s">
        <v>36</v>
      </c>
      <c r="I92" s="69" t="s">
        <v>187</v>
      </c>
      <c r="J92" s="69" t="s">
        <v>40</v>
      </c>
      <c r="K92" s="69">
        <v>42.857142857142861</v>
      </c>
      <c r="L92" s="69">
        <v>1028571.4285714285</v>
      </c>
      <c r="M92" s="90" t="d">
        <v>2018-06-01</v>
      </c>
      <c r="N92" s="69">
        <v>25</v>
      </c>
      <c r="P92" s="69" t="s">
        <v>41</v>
      </c>
      <c r="Q92" s="69" t="s">
        <v>49</v>
      </c>
      <c r="R92" s="69" t="s">
        <v>2</v>
      </c>
      <c r="S92" s="69" t="s">
        <v>43</v>
      </c>
      <c r="T92" s="69" t="s">
        <v>289</v>
      </c>
      <c r="U92" s="69" t="s">
        <v>287</v>
      </c>
      <c r="V92" s="69" t="s">
        <v>288</v>
      </c>
      <c r="W92" s="69">
        <v>85714.28571428571</v>
      </c>
      <c r="X92" s="69" t="s">
        <v>425</v>
      </c>
      <c r="Y92" s="69" t="s">
        <v>61</v>
      </c>
      <c r="Z92" s="69" t="s">
        <v>43</v>
      </c>
    </row>
    <row r="93" spans="1:26" ht="58.3" x14ac:dyDescent="0.4">
      <c r="A93" s="69">
        <v>2018</v>
      </c>
      <c r="B93" s="69" t="s">
        <v>31</v>
      </c>
      <c r="C93" s="69" t="s">
        <v>32</v>
      </c>
      <c r="D93" s="69" t="s">
        <v>34</v>
      </c>
      <c r="E93" s="69" t="s">
        <v>35</v>
      </c>
      <c r="F93" s="69" t="s">
        <v>36</v>
      </c>
      <c r="G93" s="69" t="s">
        <v>177</v>
      </c>
      <c r="H93" s="69" t="s">
        <v>69</v>
      </c>
      <c r="I93" s="69" t="s">
        <v>178</v>
      </c>
      <c r="J93" s="69" t="s">
        <v>40</v>
      </c>
      <c r="K93" s="69">
        <v>36</v>
      </c>
      <c r="L93" s="69">
        <v>1020000</v>
      </c>
      <c r="M93" s="90" t="d">
        <v>2018-09-01</v>
      </c>
      <c r="N93" s="69">
        <v>0</v>
      </c>
      <c r="P93" s="69" t="s">
        <v>41</v>
      </c>
      <c r="Q93" s="69" t="s">
        <v>420</v>
      </c>
      <c r="R93" s="69" t="s">
        <v>5</v>
      </c>
      <c r="S93" s="69" t="s">
        <v>149</v>
      </c>
      <c r="T93" s="69" t="s">
        <v>321</v>
      </c>
      <c r="W93" s="69">
        <v>85000</v>
      </c>
      <c r="X93" s="69" t="s">
        <v>428</v>
      </c>
      <c r="Y93" s="69" t="s">
        <v>61</v>
      </c>
      <c r="Z93" s="69" t="s">
        <v>476</v>
      </c>
    </row>
    <row r="94" spans="1:26" hidden="1" x14ac:dyDescent="0.4">
      <c r="A94" s="69">
        <v>2018</v>
      </c>
      <c r="B94" s="69" t="s">
        <v>31</v>
      </c>
      <c r="C94" s="69" t="s">
        <v>32</v>
      </c>
      <c r="D94" s="69" t="s">
        <v>34</v>
      </c>
      <c r="F94" s="69" t="s">
        <v>36</v>
      </c>
      <c r="G94" s="69" t="s">
        <v>51</v>
      </c>
      <c r="H94" s="69" t="s">
        <v>38</v>
      </c>
      <c r="I94" s="69" t="s">
        <v>52</v>
      </c>
      <c r="J94" s="69" t="s">
        <v>40</v>
      </c>
      <c r="K94" s="69">
        <v>41.333333333333336</v>
      </c>
      <c r="L94" s="69">
        <v>968393.33333333326</v>
      </c>
      <c r="M94" s="90" t="d">
        <v>2018-04-01</v>
      </c>
      <c r="N94" s="69">
        <v>31</v>
      </c>
      <c r="P94" s="69" t="s">
        <v>53</v>
      </c>
      <c r="Q94" s="69" t="s">
        <v>49</v>
      </c>
      <c r="R94" s="69" t="s">
        <v>2</v>
      </c>
      <c r="S94" s="69" t="s">
        <v>43</v>
      </c>
      <c r="T94" s="69" t="s">
        <v>54</v>
      </c>
      <c r="W94" s="69">
        <v>80699.444444444438</v>
      </c>
      <c r="X94" s="69" t="s">
        <v>425</v>
      </c>
      <c r="Y94" s="69" t="s">
        <v>61</v>
      </c>
      <c r="Z94" s="69" t="s">
        <v>43</v>
      </c>
    </row>
    <row r="95" spans="1:26" ht="58.3" hidden="1" x14ac:dyDescent="0.4">
      <c r="A95" s="69">
        <v>2018</v>
      </c>
      <c r="B95" s="69" t="s">
        <v>31</v>
      </c>
      <c r="C95" s="69" t="s">
        <v>32</v>
      </c>
      <c r="D95" s="69" t="s">
        <v>34</v>
      </c>
      <c r="E95" s="69" t="s">
        <v>35</v>
      </c>
      <c r="F95" s="69" t="s">
        <v>36</v>
      </c>
      <c r="G95" s="69" t="s">
        <v>159</v>
      </c>
      <c r="H95" s="69" t="s">
        <v>38</v>
      </c>
      <c r="I95" s="69" t="s">
        <v>160</v>
      </c>
      <c r="J95" s="69" t="s">
        <v>40</v>
      </c>
      <c r="K95" s="69">
        <v>120.00000000000038</v>
      </c>
      <c r="L95" s="69">
        <v>900000</v>
      </c>
      <c r="M95" s="90" t="d">
        <v>2018-09-01</v>
      </c>
      <c r="N95" s="69">
        <v>0</v>
      </c>
      <c r="P95" s="69" t="s">
        <v>41</v>
      </c>
      <c r="Q95" s="69" t="s">
        <v>194</v>
      </c>
      <c r="R95" s="69" t="s">
        <v>5</v>
      </c>
      <c r="S95" s="69" t="s">
        <v>88</v>
      </c>
      <c r="T95" s="69" t="s">
        <v>161</v>
      </c>
      <c r="U95" s="69" t="s">
        <v>162</v>
      </c>
      <c r="V95" s="69" t="s">
        <v>163</v>
      </c>
      <c r="W95" s="69">
        <v>75000</v>
      </c>
      <c r="X95" s="69" t="s">
        <v>426</v>
      </c>
      <c r="Y95" s="69" t="s">
        <v>61</v>
      </c>
      <c r="Z95" s="69" t="s">
        <v>88</v>
      </c>
    </row>
    <row r="96" spans="1:26" hidden="1" x14ac:dyDescent="0.4">
      <c r="A96" s="69">
        <v>2019</v>
      </c>
      <c r="B96" s="69" t="s">
        <v>31</v>
      </c>
      <c r="C96" s="69" t="s">
        <v>32</v>
      </c>
      <c r="D96" s="69" t="s">
        <v>226</v>
      </c>
      <c r="F96" s="69" t="s">
        <v>152</v>
      </c>
      <c r="G96" s="69" t="s">
        <v>224</v>
      </c>
      <c r="H96" s="69" t="s">
        <v>36</v>
      </c>
      <c r="I96" s="69" t="s">
        <v>227</v>
      </c>
      <c r="J96" s="69" t="s">
        <v>40</v>
      </c>
      <c r="K96" s="69">
        <v>48</v>
      </c>
      <c r="L96" s="69">
        <v>900000</v>
      </c>
      <c r="M96" s="90" t="d">
        <v>2018-12-01</v>
      </c>
      <c r="P96" s="69" t="s">
        <v>53</v>
      </c>
      <c r="Q96" s="69" t="s">
        <v>42</v>
      </c>
      <c r="R96" s="69" t="s">
        <v>4</v>
      </c>
      <c r="S96" s="69" t="s">
        <v>88</v>
      </c>
      <c r="W96" s="69">
        <v>75000</v>
      </c>
      <c r="X96" s="69" t="s">
        <v>427</v>
      </c>
      <c r="Y96" s="69" t="s">
        <v>61</v>
      </c>
      <c r="Z96" s="69" t="s">
        <v>88</v>
      </c>
    </row>
    <row r="97" spans="1:26" ht="29.15" x14ac:dyDescent="0.4">
      <c r="A97" s="69">
        <v>2018</v>
      </c>
      <c r="B97" s="69" t="s">
        <v>31</v>
      </c>
      <c r="C97" s="69" t="s">
        <v>32</v>
      </c>
      <c r="D97" s="69" t="s">
        <v>65</v>
      </c>
      <c r="E97" s="69" t="s">
        <v>61</v>
      </c>
      <c r="F97" s="69" t="s">
        <v>36</v>
      </c>
      <c r="G97" s="69" t="s">
        <v>159</v>
      </c>
      <c r="H97" s="69" t="s">
        <v>38</v>
      </c>
      <c r="I97" s="69" t="s">
        <v>200</v>
      </c>
      <c r="J97" s="69" t="s">
        <v>40</v>
      </c>
      <c r="K97" s="69">
        <v>75.428571428571431</v>
      </c>
      <c r="L97" s="69">
        <v>890057.14285714272</v>
      </c>
      <c r="M97" s="90" t="d">
        <v>2018-06-01</v>
      </c>
      <c r="N97" s="69">
        <v>0</v>
      </c>
      <c r="P97" s="69" t="s">
        <v>41</v>
      </c>
      <c r="Q97" s="69" t="s">
        <v>194</v>
      </c>
      <c r="R97" s="69" t="s">
        <v>5</v>
      </c>
      <c r="S97" s="69" t="s">
        <v>149</v>
      </c>
      <c r="T97" s="69" t="s">
        <v>211</v>
      </c>
      <c r="U97" s="69" t="s">
        <v>89</v>
      </c>
      <c r="W97" s="69">
        <v>74171.428571428565</v>
      </c>
      <c r="X97" s="69" t="s">
        <v>426</v>
      </c>
      <c r="Y97" s="69" t="s">
        <v>61</v>
      </c>
      <c r="Z97" s="69" t="s">
        <v>476</v>
      </c>
    </row>
    <row r="98" spans="1:26" ht="29.15" hidden="1" x14ac:dyDescent="0.4">
      <c r="A98" s="69">
        <v>2018</v>
      </c>
      <c r="B98" s="69" t="s">
        <v>31</v>
      </c>
      <c r="C98" s="69" t="s">
        <v>32</v>
      </c>
      <c r="D98" s="69" t="s">
        <v>110</v>
      </c>
      <c r="E98" s="69" t="s">
        <v>61</v>
      </c>
      <c r="F98" s="69" t="s">
        <v>111</v>
      </c>
      <c r="G98" s="69" t="s">
        <v>112</v>
      </c>
      <c r="H98" s="69" t="s">
        <v>36</v>
      </c>
      <c r="I98" s="69" t="s">
        <v>113</v>
      </c>
      <c r="J98" s="69" t="s">
        <v>40</v>
      </c>
      <c r="K98" s="69">
        <v>192</v>
      </c>
      <c r="L98" s="69">
        <v>883200</v>
      </c>
      <c r="M98" s="90" t="d">
        <v>2018-06-01</v>
      </c>
      <c r="N98" s="69">
        <v>96</v>
      </c>
      <c r="P98" s="69" t="s">
        <v>41</v>
      </c>
      <c r="Q98" s="69" t="s">
        <v>420</v>
      </c>
      <c r="R98" s="69" t="s">
        <v>5</v>
      </c>
      <c r="S98" s="69" t="s">
        <v>88</v>
      </c>
      <c r="T98" s="69" t="s">
        <v>346</v>
      </c>
      <c r="U98" s="69" t="s">
        <v>89</v>
      </c>
      <c r="W98" s="69">
        <v>73600</v>
      </c>
      <c r="X98" s="69" t="s">
        <v>424</v>
      </c>
      <c r="Y98" s="69" t="s">
        <v>61</v>
      </c>
      <c r="Z98" s="69" t="s">
        <v>88</v>
      </c>
    </row>
    <row r="99" spans="1:26" ht="72.900000000000006" hidden="1" x14ac:dyDescent="0.4">
      <c r="A99" s="69">
        <v>2018</v>
      </c>
      <c r="B99" s="69" t="s">
        <v>31</v>
      </c>
      <c r="C99" s="69" t="s">
        <v>32</v>
      </c>
      <c r="D99" s="69" t="s">
        <v>65</v>
      </c>
      <c r="E99" s="69" t="s">
        <v>136</v>
      </c>
      <c r="F99" s="69" t="s">
        <v>130</v>
      </c>
      <c r="G99" s="69" t="s">
        <v>131</v>
      </c>
      <c r="H99" s="69" t="s">
        <v>38</v>
      </c>
      <c r="I99" s="69" t="s">
        <v>132</v>
      </c>
      <c r="J99" s="69" t="s">
        <v>40</v>
      </c>
      <c r="K99" s="69">
        <v>23.165360636046444</v>
      </c>
      <c r="L99" s="69">
        <v>810000</v>
      </c>
      <c r="M99" s="90" t="d">
        <v>2018-09-01</v>
      </c>
      <c r="N99" s="69">
        <v>7.7217868786821482</v>
      </c>
      <c r="P99" s="69" t="s">
        <v>53</v>
      </c>
      <c r="Q99" s="69" t="s">
        <v>42</v>
      </c>
      <c r="R99" s="69" t="s">
        <v>4</v>
      </c>
      <c r="S99" s="69" t="s">
        <v>88</v>
      </c>
      <c r="T99" s="69" t="s">
        <v>142</v>
      </c>
      <c r="U99" s="69" t="s">
        <v>143</v>
      </c>
      <c r="V99" s="69" t="s">
        <v>144</v>
      </c>
      <c r="W99" s="69">
        <v>67500</v>
      </c>
      <c r="X99" s="69" t="s">
        <v>427</v>
      </c>
      <c r="Y99" s="69" t="s">
        <v>136</v>
      </c>
      <c r="Z99" s="69" t="s">
        <v>88</v>
      </c>
    </row>
    <row r="100" spans="1:26" ht="72.900000000000006" hidden="1" x14ac:dyDescent="0.4">
      <c r="A100" s="69">
        <v>2018</v>
      </c>
      <c r="B100" s="69" t="s">
        <v>31</v>
      </c>
      <c r="C100" s="69" t="s">
        <v>32</v>
      </c>
      <c r="D100" s="69" t="s">
        <v>34</v>
      </c>
      <c r="F100" s="69" t="s">
        <v>36</v>
      </c>
      <c r="G100" s="69" t="s">
        <v>55</v>
      </c>
      <c r="H100" s="69" t="s">
        <v>38</v>
      </c>
      <c r="I100" s="69" t="s">
        <v>75</v>
      </c>
      <c r="J100" s="69" t="s">
        <v>40</v>
      </c>
      <c r="K100" s="69">
        <v>46</v>
      </c>
      <c r="L100" s="69">
        <v>800000</v>
      </c>
      <c r="M100" s="90" t="d">
        <v>2018-07-01</v>
      </c>
      <c r="N100" s="69">
        <v>23</v>
      </c>
      <c r="P100" s="69" t="s">
        <v>53</v>
      </c>
      <c r="Q100" s="69" t="s">
        <v>42</v>
      </c>
      <c r="R100" s="69" t="s">
        <v>4</v>
      </c>
      <c r="S100" s="69" t="s">
        <v>43</v>
      </c>
      <c r="T100" s="69" t="s">
        <v>102</v>
      </c>
      <c r="U100" s="69" t="s">
        <v>103</v>
      </c>
      <c r="W100" s="69">
        <v>66666.666666666672</v>
      </c>
      <c r="X100" s="69" t="s">
        <v>427</v>
      </c>
      <c r="Y100" s="69" t="s">
        <v>61</v>
      </c>
      <c r="Z100" s="69" t="s">
        <v>43</v>
      </c>
    </row>
    <row r="101" spans="1:26" hidden="1" x14ac:dyDescent="0.4">
      <c r="A101" s="69">
        <v>2018</v>
      </c>
      <c r="B101" s="69" t="s">
        <v>31</v>
      </c>
      <c r="C101" s="69" t="s">
        <v>32</v>
      </c>
      <c r="D101" s="69" t="s">
        <v>34</v>
      </c>
      <c r="E101" s="69" t="s">
        <v>61</v>
      </c>
      <c r="F101" s="69" t="s">
        <v>36</v>
      </c>
      <c r="G101" s="69" t="s">
        <v>105</v>
      </c>
      <c r="H101" s="69" t="s">
        <v>36</v>
      </c>
      <c r="I101" s="69" t="s">
        <v>220</v>
      </c>
      <c r="J101" s="69" t="s">
        <v>40</v>
      </c>
      <c r="K101" s="69">
        <v>78</v>
      </c>
      <c r="L101" s="69">
        <v>800000</v>
      </c>
      <c r="M101" s="90" t="d">
        <v>2018-06-01</v>
      </c>
      <c r="N101" s="69">
        <v>0</v>
      </c>
      <c r="P101" s="69" t="s">
        <v>41</v>
      </c>
      <c r="Q101" s="69" t="s">
        <v>194</v>
      </c>
      <c r="R101" s="69" t="s">
        <v>5</v>
      </c>
      <c r="S101" s="69" t="s">
        <v>88</v>
      </c>
      <c r="T101" s="69" t="s">
        <v>317</v>
      </c>
      <c r="W101" s="69">
        <v>66666.666666666672</v>
      </c>
      <c r="X101" s="69" t="s">
        <v>426</v>
      </c>
      <c r="Y101" s="69" t="s">
        <v>61</v>
      </c>
      <c r="Z101" s="69" t="s">
        <v>88</v>
      </c>
    </row>
    <row r="102" spans="1:26" ht="29.15" hidden="1" x14ac:dyDescent="0.4">
      <c r="A102" s="69">
        <v>2018</v>
      </c>
      <c r="B102" s="69" t="s">
        <v>31</v>
      </c>
      <c r="C102" s="69" t="s">
        <v>32</v>
      </c>
      <c r="D102" s="69" t="s">
        <v>65</v>
      </c>
      <c r="E102" s="69" t="s">
        <v>61</v>
      </c>
      <c r="F102" s="69" t="s">
        <v>36</v>
      </c>
      <c r="G102" s="69" t="s">
        <v>207</v>
      </c>
      <c r="H102" s="69" t="s">
        <v>154</v>
      </c>
      <c r="I102" s="69" t="s">
        <v>208</v>
      </c>
      <c r="J102" s="69" t="s">
        <v>40</v>
      </c>
      <c r="K102" s="69">
        <v>33</v>
      </c>
      <c r="L102" s="69">
        <v>759000</v>
      </c>
      <c r="M102" s="90" t="d">
        <v>2018-09-01</v>
      </c>
      <c r="N102" s="69">
        <v>11</v>
      </c>
      <c r="P102" s="69" t="s">
        <v>41</v>
      </c>
      <c r="Q102" s="69" t="s">
        <v>117</v>
      </c>
      <c r="R102" s="69" t="s">
        <v>4</v>
      </c>
      <c r="S102" s="69" t="s">
        <v>88</v>
      </c>
      <c r="T102" s="69" t="s">
        <v>209</v>
      </c>
      <c r="U102" s="69" t="s">
        <v>89</v>
      </c>
      <c r="V102" s="69" t="s">
        <v>210</v>
      </c>
      <c r="W102" s="69">
        <v>63250</v>
      </c>
      <c r="X102" s="69" t="s">
        <v>424</v>
      </c>
      <c r="Y102" s="69" t="s">
        <v>61</v>
      </c>
      <c r="Z102" s="69" t="s">
        <v>88</v>
      </c>
    </row>
    <row r="103" spans="1:26" ht="58.3" hidden="1" x14ac:dyDescent="0.4">
      <c r="A103" s="69">
        <v>2018</v>
      </c>
      <c r="B103" s="69" t="s">
        <v>31</v>
      </c>
      <c r="C103" s="69" t="s">
        <v>32</v>
      </c>
      <c r="D103" s="69" t="s">
        <v>65</v>
      </c>
      <c r="E103" s="69" t="s">
        <v>136</v>
      </c>
      <c r="F103" s="69" t="s">
        <v>130</v>
      </c>
      <c r="G103" s="69" t="s">
        <v>138</v>
      </c>
      <c r="H103" s="69" t="s">
        <v>36</v>
      </c>
      <c r="I103" s="69" t="s">
        <v>139</v>
      </c>
      <c r="J103" s="69" t="s">
        <v>40</v>
      </c>
      <c r="K103" s="69">
        <v>46</v>
      </c>
      <c r="L103" s="69">
        <v>750000</v>
      </c>
      <c r="M103" s="90" t="d">
        <v>2018-09-01</v>
      </c>
      <c r="N103" s="69">
        <v>15</v>
      </c>
      <c r="P103" s="69" t="s">
        <v>41</v>
      </c>
      <c r="Q103" s="69" t="s">
        <v>42</v>
      </c>
      <c r="R103" s="69" t="s">
        <v>3</v>
      </c>
      <c r="S103" s="69" t="s">
        <v>88</v>
      </c>
      <c r="T103" s="69" t="s">
        <v>311</v>
      </c>
      <c r="U103" s="69" t="s">
        <v>140</v>
      </c>
      <c r="W103" s="69">
        <v>62500</v>
      </c>
      <c r="X103" s="69" t="s">
        <v>427</v>
      </c>
      <c r="Y103" s="69" t="s">
        <v>136</v>
      </c>
      <c r="Z103" s="69" t="s">
        <v>88</v>
      </c>
    </row>
    <row r="104" spans="1:26" ht="29.15" hidden="1" x14ac:dyDescent="0.4">
      <c r="A104" s="69">
        <v>2018</v>
      </c>
      <c r="B104" s="69" t="s">
        <v>31</v>
      </c>
      <c r="C104" s="69" t="s">
        <v>32</v>
      </c>
      <c r="D104" s="69" t="s">
        <v>34</v>
      </c>
      <c r="F104" s="69" t="s">
        <v>36</v>
      </c>
      <c r="G104" s="69" t="s">
        <v>55</v>
      </c>
      <c r="H104" s="69" t="s">
        <v>38</v>
      </c>
      <c r="I104" s="69" t="s">
        <v>56</v>
      </c>
      <c r="J104" s="69" t="s">
        <v>40</v>
      </c>
      <c r="K104" s="69">
        <v>46</v>
      </c>
      <c r="L104" s="69">
        <v>720000</v>
      </c>
      <c r="M104" s="90" t="d">
        <v>2018-04-01</v>
      </c>
      <c r="N104" s="69">
        <v>34.5</v>
      </c>
      <c r="P104" s="69" t="s">
        <v>53</v>
      </c>
      <c r="Q104" s="69" t="s">
        <v>49</v>
      </c>
      <c r="R104" s="69" t="s">
        <v>2</v>
      </c>
      <c r="S104" s="69" t="s">
        <v>43</v>
      </c>
      <c r="T104" s="69" t="s">
        <v>57</v>
      </c>
      <c r="W104" s="69">
        <v>60000</v>
      </c>
      <c r="X104" s="69" t="s">
        <v>425</v>
      </c>
      <c r="Y104" s="69" t="s">
        <v>61</v>
      </c>
      <c r="Z104" s="69" t="s">
        <v>43</v>
      </c>
    </row>
    <row r="105" spans="1:26" hidden="1" x14ac:dyDescent="0.4">
      <c r="A105" s="69">
        <v>2018</v>
      </c>
      <c r="B105" s="69" t="s">
        <v>31</v>
      </c>
      <c r="C105" s="69" t="s">
        <v>283</v>
      </c>
      <c r="D105" s="69" t="s">
        <v>342</v>
      </c>
      <c r="E105" s="69" t="s">
        <v>84</v>
      </c>
      <c r="F105" s="69" t="s">
        <v>36</v>
      </c>
      <c r="G105" s="69" t="s">
        <v>263</v>
      </c>
      <c r="H105" s="69" t="s">
        <v>36</v>
      </c>
      <c r="I105" s="69" t="s">
        <v>343</v>
      </c>
      <c r="J105" s="69" t="s">
        <v>40</v>
      </c>
      <c r="K105" s="69">
        <v>36</v>
      </c>
      <c r="L105" s="69">
        <v>720000</v>
      </c>
      <c r="M105" s="90" t="d">
        <v>2018-09-01</v>
      </c>
      <c r="N105" s="69">
        <v>12</v>
      </c>
      <c r="P105" s="69" t="s">
        <v>41</v>
      </c>
      <c r="Q105" s="69" t="s">
        <v>117</v>
      </c>
      <c r="R105" s="69" t="s">
        <v>5</v>
      </c>
      <c r="S105" s="69" t="s">
        <v>88</v>
      </c>
      <c r="T105" s="69" t="s">
        <v>344</v>
      </c>
      <c r="V105" s="69" t="s">
        <v>288</v>
      </c>
      <c r="W105" s="69">
        <v>60000</v>
      </c>
      <c r="X105" s="69" t="s">
        <v>424</v>
      </c>
      <c r="Y105" s="69" t="s">
        <v>61</v>
      </c>
      <c r="Z105" s="69" t="s">
        <v>88</v>
      </c>
    </row>
    <row r="106" spans="1:26" ht="43.75" x14ac:dyDescent="0.4">
      <c r="A106" s="69">
        <v>2018</v>
      </c>
      <c r="B106" s="69" t="s">
        <v>31</v>
      </c>
      <c r="C106" s="69" t="s">
        <v>32</v>
      </c>
      <c r="D106" s="69" t="s">
        <v>123</v>
      </c>
      <c r="F106" s="69" t="s">
        <v>36</v>
      </c>
      <c r="G106" s="69" t="s">
        <v>124</v>
      </c>
      <c r="H106" s="69" t="s">
        <v>36</v>
      </c>
      <c r="I106" s="69" t="s">
        <v>125</v>
      </c>
      <c r="J106" s="69" t="s">
        <v>40</v>
      </c>
      <c r="K106" s="69">
        <v>42.666666666666664</v>
      </c>
      <c r="L106" s="69">
        <v>718933.27751111111</v>
      </c>
      <c r="M106" s="90" t="d">
        <v>2018-04-01</v>
      </c>
      <c r="P106" s="69" t="s">
        <v>53</v>
      </c>
      <c r="Q106" s="69" t="s">
        <v>194</v>
      </c>
      <c r="R106" s="69" t="s">
        <v>5</v>
      </c>
      <c r="S106" s="69" t="s">
        <v>149</v>
      </c>
      <c r="T106" s="69" t="s">
        <v>314</v>
      </c>
      <c r="U106" s="69" t="s">
        <v>129</v>
      </c>
      <c r="W106" s="69">
        <v>59911.106459259259</v>
      </c>
      <c r="X106" s="69" t="s">
        <v>426</v>
      </c>
      <c r="Y106" s="69" t="s">
        <v>61</v>
      </c>
      <c r="Z106" s="69" t="s">
        <v>476</v>
      </c>
    </row>
    <row r="107" spans="1:26" ht="29.15" hidden="1" x14ac:dyDescent="0.4">
      <c r="A107" s="69">
        <v>2018</v>
      </c>
      <c r="B107" s="69" t="s">
        <v>31</v>
      </c>
      <c r="C107" s="69" t="s">
        <v>32</v>
      </c>
      <c r="D107" s="69" t="s">
        <v>34</v>
      </c>
      <c r="E107" s="69" t="s">
        <v>61</v>
      </c>
      <c r="F107" s="69" t="s">
        <v>36</v>
      </c>
      <c r="G107" s="69" t="s">
        <v>85</v>
      </c>
      <c r="H107" s="69" t="s">
        <v>36</v>
      </c>
      <c r="I107" s="69" t="s">
        <v>221</v>
      </c>
      <c r="J107" s="69" t="s">
        <v>40</v>
      </c>
      <c r="K107" s="69">
        <v>90</v>
      </c>
      <c r="L107" s="69">
        <v>685714.28571428568</v>
      </c>
      <c r="M107" s="90" t="d">
        <v>2018-09-01</v>
      </c>
      <c r="N107" s="69">
        <v>30</v>
      </c>
      <c r="P107" s="69" t="s">
        <v>41</v>
      </c>
      <c r="Q107" s="69" t="s">
        <v>420</v>
      </c>
      <c r="R107" s="69" t="s">
        <v>5</v>
      </c>
      <c r="S107" s="69" t="s">
        <v>88</v>
      </c>
      <c r="T107" s="69" t="s">
        <v>318</v>
      </c>
      <c r="W107" s="69">
        <v>57142.857142857138</v>
      </c>
      <c r="X107" s="69" t="s">
        <v>424</v>
      </c>
      <c r="Y107" s="69" t="s">
        <v>61</v>
      </c>
      <c r="Z107" s="69" t="s">
        <v>88</v>
      </c>
    </row>
    <row r="108" spans="1:26" hidden="1" x14ac:dyDescent="0.4">
      <c r="A108" s="69">
        <v>2018</v>
      </c>
      <c r="B108" s="69" t="s">
        <v>31</v>
      </c>
      <c r="C108" s="69" t="s">
        <v>32</v>
      </c>
      <c r="D108" s="69" t="s">
        <v>186</v>
      </c>
      <c r="E108" s="69" t="s">
        <v>136</v>
      </c>
      <c r="F108" s="69" t="s">
        <v>36</v>
      </c>
      <c r="G108" s="69" t="s">
        <v>187</v>
      </c>
      <c r="H108" s="69" t="s">
        <v>188</v>
      </c>
      <c r="I108" s="69" t="s">
        <v>112</v>
      </c>
      <c r="J108" s="69" t="s">
        <v>40</v>
      </c>
      <c r="K108" s="69">
        <v>140.57142857142856</v>
      </c>
      <c r="L108" s="69">
        <v>677142.85714285716</v>
      </c>
      <c r="M108" s="90" t="d">
        <v>2018-06-01</v>
      </c>
      <c r="N108" s="69">
        <v>0</v>
      </c>
      <c r="P108" s="69" t="s">
        <v>41</v>
      </c>
      <c r="Q108" s="69" t="s">
        <v>194</v>
      </c>
      <c r="R108" s="69" t="s">
        <v>5</v>
      </c>
      <c r="S108" s="69" t="s">
        <v>88</v>
      </c>
      <c r="T108" s="69" t="s">
        <v>189</v>
      </c>
      <c r="U108" s="69" t="s">
        <v>190</v>
      </c>
      <c r="W108" s="69">
        <v>56428.571428571428</v>
      </c>
      <c r="X108" s="69" t="s">
        <v>426</v>
      </c>
      <c r="Y108" s="69" t="s">
        <v>136</v>
      </c>
      <c r="Z108" s="69" t="s">
        <v>88</v>
      </c>
    </row>
    <row r="109" spans="1:26" ht="29.15" hidden="1" x14ac:dyDescent="0.4">
      <c r="A109" s="69">
        <v>2018</v>
      </c>
      <c r="B109" s="69" t="s">
        <v>31</v>
      </c>
      <c r="C109" s="69" t="s">
        <v>322</v>
      </c>
      <c r="D109" s="69" t="s">
        <v>280</v>
      </c>
      <c r="E109" s="69" t="s">
        <v>35</v>
      </c>
      <c r="F109" s="69" t="s">
        <v>281</v>
      </c>
      <c r="G109" s="69" t="s">
        <v>282</v>
      </c>
      <c r="H109" s="69" t="s">
        <v>69</v>
      </c>
      <c r="I109" s="69" t="s">
        <v>231</v>
      </c>
      <c r="J109" s="69" t="s">
        <v>40</v>
      </c>
      <c r="K109" s="69">
        <v>90</v>
      </c>
      <c r="L109" s="69">
        <v>675000</v>
      </c>
      <c r="M109" s="90" t="d">
        <v>2018-12-01</v>
      </c>
      <c r="P109" s="69" t="s">
        <v>41</v>
      </c>
      <c r="Q109" s="69" t="s">
        <v>420</v>
      </c>
      <c r="R109" s="69" t="s">
        <v>5</v>
      </c>
      <c r="S109" s="69" t="s">
        <v>88</v>
      </c>
      <c r="T109" s="69" t="s">
        <v>386</v>
      </c>
      <c r="V109" s="69" t="s">
        <v>387</v>
      </c>
      <c r="W109" s="69">
        <v>56250</v>
      </c>
      <c r="X109" s="69" t="s">
        <v>424</v>
      </c>
      <c r="Y109" s="69" t="s">
        <v>61</v>
      </c>
      <c r="Z109" s="69" t="s">
        <v>88</v>
      </c>
    </row>
    <row r="110" spans="1:26" hidden="1" x14ac:dyDescent="0.4">
      <c r="A110" s="69">
        <v>2019</v>
      </c>
      <c r="B110" s="69" t="s">
        <v>31</v>
      </c>
      <c r="C110" s="69" t="s">
        <v>32</v>
      </c>
      <c r="D110" s="69" t="s">
        <v>248</v>
      </c>
      <c r="E110" s="69" t="s">
        <v>84</v>
      </c>
      <c r="F110" s="69" t="s">
        <v>249</v>
      </c>
      <c r="G110" s="69" t="s">
        <v>250</v>
      </c>
      <c r="H110" s="69" t="s">
        <v>36</v>
      </c>
      <c r="I110" s="69" t="s">
        <v>251</v>
      </c>
      <c r="J110" s="69" t="s">
        <v>40</v>
      </c>
      <c r="K110" s="69">
        <v>47</v>
      </c>
      <c r="L110" s="69">
        <v>600000</v>
      </c>
      <c r="M110" s="90" t="d">
        <v>2018-12-01</v>
      </c>
      <c r="P110" s="69" t="s">
        <v>41</v>
      </c>
      <c r="Q110" s="69" t="s">
        <v>117</v>
      </c>
      <c r="R110" s="69" t="s">
        <v>5</v>
      </c>
      <c r="S110" s="69" t="s">
        <v>88</v>
      </c>
      <c r="W110" s="69">
        <v>50000</v>
      </c>
      <c r="X110" s="69" t="s">
        <v>424</v>
      </c>
      <c r="Y110" s="69" t="s">
        <v>61</v>
      </c>
      <c r="Z110" s="69" t="s">
        <v>88</v>
      </c>
    </row>
    <row r="111" spans="1:26" hidden="1" x14ac:dyDescent="0.4">
      <c r="A111" s="69">
        <v>2019</v>
      </c>
      <c r="B111" s="69" t="s">
        <v>31</v>
      </c>
      <c r="C111" s="69" t="s">
        <v>32</v>
      </c>
      <c r="D111" s="69" t="s">
        <v>34</v>
      </c>
      <c r="F111" s="69" t="s">
        <v>36</v>
      </c>
      <c r="G111" s="69" t="s">
        <v>105</v>
      </c>
      <c r="H111" s="69" t="s">
        <v>154</v>
      </c>
      <c r="I111" s="69" t="s">
        <v>155</v>
      </c>
      <c r="J111" s="69" t="s">
        <v>40</v>
      </c>
      <c r="K111" s="69">
        <v>42</v>
      </c>
      <c r="L111" s="69">
        <v>600000</v>
      </c>
      <c r="M111" s="90" t="d">
        <v>2018-12-01</v>
      </c>
      <c r="P111" s="69" t="s">
        <v>53</v>
      </c>
      <c r="Q111" s="69" t="s">
        <v>117</v>
      </c>
      <c r="R111" s="69" t="s">
        <v>5</v>
      </c>
      <c r="S111" s="69" t="s">
        <v>88</v>
      </c>
      <c r="W111" s="69">
        <v>50000</v>
      </c>
      <c r="X111" s="69" t="s">
        <v>424</v>
      </c>
      <c r="Y111" s="69" t="s">
        <v>61</v>
      </c>
      <c r="Z111" s="69" t="s">
        <v>88</v>
      </c>
    </row>
    <row r="112" spans="1:26" ht="43.75" x14ac:dyDescent="0.4">
      <c r="A112" s="69">
        <v>2018</v>
      </c>
      <c r="B112" s="69" t="s">
        <v>31</v>
      </c>
      <c r="C112" s="69" t="s">
        <v>32</v>
      </c>
      <c r="D112" s="69" t="s">
        <v>164</v>
      </c>
      <c r="E112" s="69" t="s">
        <v>61</v>
      </c>
      <c r="F112" s="69" t="s">
        <v>36</v>
      </c>
      <c r="G112" s="69" t="s">
        <v>165</v>
      </c>
      <c r="H112" s="69" t="s">
        <v>166</v>
      </c>
      <c r="I112" s="69" t="s">
        <v>167</v>
      </c>
      <c r="J112" s="69" t="s">
        <v>40</v>
      </c>
      <c r="K112" s="69">
        <v>136</v>
      </c>
      <c r="L112" s="69">
        <v>554144</v>
      </c>
      <c r="M112" s="90" t="d">
        <v>2018-07-01</v>
      </c>
      <c r="N112" s="69">
        <v>0</v>
      </c>
      <c r="P112" s="69" t="s">
        <v>53</v>
      </c>
      <c r="Q112" s="69" t="s">
        <v>194</v>
      </c>
      <c r="R112" s="69" t="s">
        <v>5</v>
      </c>
      <c r="S112" s="69" t="s">
        <v>126</v>
      </c>
      <c r="T112" s="69" t="s">
        <v>168</v>
      </c>
      <c r="U112" s="69" t="s">
        <v>169</v>
      </c>
      <c r="V112" s="69" t="s">
        <v>170</v>
      </c>
      <c r="W112" s="69">
        <v>46178.666666666664</v>
      </c>
      <c r="X112" s="69" t="s">
        <v>426</v>
      </c>
      <c r="Y112" s="69" t="s">
        <v>61</v>
      </c>
      <c r="Z112" s="69" t="s">
        <v>476</v>
      </c>
    </row>
    <row r="113" spans="1:26" ht="58.3" hidden="1" x14ac:dyDescent="0.4">
      <c r="A113" s="69">
        <v>2018</v>
      </c>
      <c r="B113" s="69" t="s">
        <v>31</v>
      </c>
      <c r="C113" s="69" t="s">
        <v>32</v>
      </c>
      <c r="D113" s="69" t="s">
        <v>114</v>
      </c>
      <c r="E113" s="69" t="s">
        <v>61</v>
      </c>
      <c r="F113" s="69" t="s">
        <v>36</v>
      </c>
      <c r="G113" s="69" t="s">
        <v>115</v>
      </c>
      <c r="H113" s="69" t="s">
        <v>36</v>
      </c>
      <c r="I113" s="69" t="s">
        <v>116</v>
      </c>
      <c r="J113" s="69" t="s">
        <v>40</v>
      </c>
      <c r="K113" s="69">
        <v>24</v>
      </c>
      <c r="L113" s="69">
        <v>316480</v>
      </c>
      <c r="M113" s="90" t="d">
        <v>2018-09-01</v>
      </c>
      <c r="N113" s="69">
        <v>8</v>
      </c>
      <c r="P113" s="69" t="s">
        <v>53</v>
      </c>
      <c r="Q113" s="69" t="s">
        <v>117</v>
      </c>
      <c r="R113" s="69" t="s">
        <v>4</v>
      </c>
      <c r="S113" s="69" t="s">
        <v>88</v>
      </c>
      <c r="T113" s="69" t="s">
        <v>118</v>
      </c>
      <c r="U113" s="69" t="s">
        <v>119</v>
      </c>
      <c r="W113" s="69">
        <v>26373.333333333332</v>
      </c>
      <c r="X113" s="69" t="s">
        <v>424</v>
      </c>
      <c r="Y113" s="69" t="s">
        <v>61</v>
      </c>
      <c r="Z113" s="69" t="s">
        <v>88</v>
      </c>
    </row>
    <row r="114" spans="1:26" ht="58.3" hidden="1" x14ac:dyDescent="0.4">
      <c r="A114" s="69">
        <v>2018</v>
      </c>
      <c r="B114" s="69" t="s">
        <v>31</v>
      </c>
      <c r="C114" s="69" t="s">
        <v>32</v>
      </c>
      <c r="D114" s="69" t="s">
        <v>104</v>
      </c>
      <c r="F114" s="69" t="s">
        <v>36</v>
      </c>
      <c r="G114" s="69" t="s">
        <v>105</v>
      </c>
      <c r="H114" s="69" t="s">
        <v>106</v>
      </c>
      <c r="I114" s="69" t="s">
        <v>107</v>
      </c>
      <c r="J114" s="69" t="s">
        <v>40</v>
      </c>
      <c r="K114" s="69">
        <v>30</v>
      </c>
      <c r="L114" s="69">
        <v>225000</v>
      </c>
      <c r="M114" s="90" t="d">
        <v>2018-09-01</v>
      </c>
      <c r="N114" s="69">
        <v>10</v>
      </c>
      <c r="P114" s="69" t="s">
        <v>53</v>
      </c>
      <c r="Q114" s="69" t="s">
        <v>42</v>
      </c>
      <c r="R114" s="69" t="s">
        <v>4</v>
      </c>
      <c r="S114" s="69" t="s">
        <v>43</v>
      </c>
      <c r="T114" s="69" t="s">
        <v>353</v>
      </c>
      <c r="U114" s="69" t="s">
        <v>89</v>
      </c>
      <c r="V114" s="69" t="s">
        <v>108</v>
      </c>
      <c r="W114" s="69">
        <v>18750</v>
      </c>
      <c r="X114" s="69" t="s">
        <v>427</v>
      </c>
      <c r="Y114" s="69" t="s">
        <v>61</v>
      </c>
      <c r="Z114" s="69" t="s">
        <v>43</v>
      </c>
    </row>
    <row r="115" spans="1:26" hidden="1" x14ac:dyDescent="0.4">
      <c r="A115" s="69">
        <v>2018</v>
      </c>
      <c r="B115" s="69" t="s">
        <v>31</v>
      </c>
      <c r="C115" s="69" t="s">
        <v>32</v>
      </c>
      <c r="D115" s="69" t="s">
        <v>34</v>
      </c>
      <c r="F115" s="69" t="s">
        <v>36</v>
      </c>
      <c r="G115" s="69" t="s">
        <v>159</v>
      </c>
      <c r="H115" s="69" t="s">
        <v>38</v>
      </c>
      <c r="I115" s="69" t="s">
        <v>98</v>
      </c>
      <c r="J115" s="69" t="s">
        <v>40</v>
      </c>
      <c r="K115" s="69">
        <v>27</v>
      </c>
      <c r="L115" s="69">
        <v>219013</v>
      </c>
      <c r="M115" s="90" t="d">
        <v>2018-05-01</v>
      </c>
      <c r="N115" s="69">
        <v>27</v>
      </c>
      <c r="P115" s="69" t="s">
        <v>53</v>
      </c>
      <c r="Q115" s="69" t="s">
        <v>49</v>
      </c>
      <c r="R115" s="69" t="s">
        <v>2</v>
      </c>
      <c r="S115" s="69" t="s">
        <v>43</v>
      </c>
      <c r="T115" s="69" t="s">
        <v>392</v>
      </c>
      <c r="W115" s="69">
        <v>18251.083333333332</v>
      </c>
      <c r="X115" s="69" t="s">
        <v>425</v>
      </c>
      <c r="Y115" s="69" t="s">
        <v>61</v>
      </c>
      <c r="Z115" s="69" t="s">
        <v>43</v>
      </c>
    </row>
    <row r="116" spans="1:26" hidden="1" x14ac:dyDescent="0.4">
      <c r="A116" s="69">
        <v>2018</v>
      </c>
      <c r="B116" s="69" t="s">
        <v>31</v>
      </c>
      <c r="C116" s="69" t="s">
        <v>32</v>
      </c>
      <c r="D116" s="69" t="s">
        <v>34</v>
      </c>
      <c r="F116" s="69" t="s">
        <v>36</v>
      </c>
      <c r="G116" s="69" t="s">
        <v>355</v>
      </c>
      <c r="H116" s="69" t="s">
        <v>38</v>
      </c>
      <c r="I116" s="69" t="s">
        <v>98</v>
      </c>
      <c r="J116" s="69" t="s">
        <v>40</v>
      </c>
      <c r="K116" s="69">
        <v>230</v>
      </c>
      <c r="L116" s="69">
        <v>200000</v>
      </c>
      <c r="M116" s="90" t="d">
        <v>2018-09-01</v>
      </c>
      <c r="N116" s="69">
        <v>56</v>
      </c>
      <c r="P116" s="69" t="s">
        <v>53</v>
      </c>
      <c r="Q116" s="69" t="s">
        <v>420</v>
      </c>
      <c r="R116" s="69" t="s">
        <v>4</v>
      </c>
      <c r="S116" s="69" t="s">
        <v>88</v>
      </c>
      <c r="T116" s="69" t="s">
        <v>390</v>
      </c>
      <c r="W116" s="69">
        <v>16666.666666666668</v>
      </c>
      <c r="X116" s="69" t="s">
        <v>424</v>
      </c>
      <c r="Y116" s="69" t="s">
        <v>61</v>
      </c>
      <c r="Z116" s="69" t="s">
        <v>88</v>
      </c>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Tabelle4"/>
  <dimension ref="A1:C33"/>
  <sheetViews>
    <sheetView topLeftCell="A49" workbookViewId="0">
      <selection activeCell="E9" sqref="E9"/>
    </sheetView>
  </sheetViews>
  <sheetFormatPr baseColWidth="10" defaultRowHeight="14.6" x14ac:dyDescent="0.4"/>
  <cols>
    <col min="1" max="1" width="7.4609375" customWidth="1"/>
    <col min="2" max="2" width="94.4609375" customWidth="1"/>
    <col min="3" max="3" width="17.84375" customWidth="1"/>
  </cols>
  <sheetData>
    <row r="1" spans="1:3" ht="20.6" x14ac:dyDescent="0.55000000000000004">
      <c r="A1" s="79"/>
      <c r="B1" s="80" t="s">
        <v>394</v>
      </c>
      <c r="C1" s="79"/>
    </row>
    <row r="2" spans="1:3" x14ac:dyDescent="0.4">
      <c r="A2" s="79"/>
      <c r="B2" s="79"/>
      <c r="C2" s="79"/>
    </row>
    <row r="3" spans="1:3" ht="26.25" customHeight="1" x14ac:dyDescent="0.45">
      <c r="A3" s="81" t="s">
        <v>395</v>
      </c>
      <c r="B3" s="81"/>
      <c r="C3" s="81"/>
    </row>
    <row r="4" spans="1:3" ht="15.9" x14ac:dyDescent="0.45">
      <c r="A4" s="81" t="s">
        <v>396</v>
      </c>
      <c r="B4" s="81"/>
      <c r="C4" s="81"/>
    </row>
    <row r="5" spans="1:3" ht="15.9" x14ac:dyDescent="0.45">
      <c r="A5" s="81"/>
      <c r="B5" s="81"/>
      <c r="C5" s="81"/>
    </row>
    <row r="6" spans="1:3" ht="15.9" x14ac:dyDescent="0.45">
      <c r="A6" s="81" t="s">
        <v>397</v>
      </c>
      <c r="B6" s="81"/>
      <c r="C6" s="81"/>
    </row>
    <row r="7" spans="1:3" ht="15.9" x14ac:dyDescent="0.45">
      <c r="A7" s="81"/>
      <c r="B7" s="81"/>
      <c r="C7" s="81"/>
    </row>
    <row r="8" spans="1:3" ht="15.9" x14ac:dyDescent="0.45">
      <c r="A8" s="81" t="s">
        <v>398</v>
      </c>
      <c r="B8" s="81"/>
      <c r="C8" s="81"/>
    </row>
    <row r="9" spans="1:3" ht="15.9" x14ac:dyDescent="0.45">
      <c r="A9" s="81" t="s">
        <v>399</v>
      </c>
      <c r="B9" s="81"/>
      <c r="C9" s="81"/>
    </row>
    <row r="10" spans="1:3" ht="15.9" x14ac:dyDescent="0.45">
      <c r="A10" s="81" t="s">
        <v>400</v>
      </c>
      <c r="B10" s="81"/>
      <c r="C10" s="81"/>
    </row>
    <row r="11" spans="1:3" ht="15.9" x14ac:dyDescent="0.45">
      <c r="A11" s="81"/>
      <c r="B11" s="81"/>
      <c r="C11" s="81"/>
    </row>
    <row r="12" spans="1:3" ht="15.9" x14ac:dyDescent="0.45">
      <c r="A12" s="81" t="s">
        <v>401</v>
      </c>
      <c r="B12" s="81"/>
      <c r="C12" s="81"/>
    </row>
    <row r="13" spans="1:3" ht="52.5" customHeight="1" x14ac:dyDescent="0.45">
      <c r="A13" s="81"/>
      <c r="B13" s="82" t="s">
        <v>402</v>
      </c>
      <c r="C13" s="81"/>
    </row>
    <row r="14" spans="1:3" ht="51" customHeight="1" x14ac:dyDescent="0.45">
      <c r="A14" s="81"/>
      <c r="B14" s="82" t="s">
        <v>403</v>
      </c>
      <c r="C14" s="81"/>
    </row>
    <row r="15" spans="1:3" ht="15.9" x14ac:dyDescent="0.45">
      <c r="A15" s="81"/>
      <c r="B15" s="81"/>
      <c r="C15" s="81"/>
    </row>
    <row r="16" spans="1:3" ht="15.9" x14ac:dyDescent="0.45">
      <c r="A16" s="81" t="s">
        <v>404</v>
      </c>
      <c r="B16" s="81"/>
      <c r="C16" s="81"/>
    </row>
    <row r="17" spans="1:3" ht="97.5" customHeight="1" x14ac:dyDescent="0.45">
      <c r="A17" s="81"/>
      <c r="B17" s="82" t="s">
        <v>405</v>
      </c>
      <c r="C17" s="81"/>
    </row>
    <row r="18" spans="1:3" ht="51" customHeight="1" x14ac:dyDescent="0.45">
      <c r="A18" s="81"/>
      <c r="B18" s="82" t="s">
        <v>406</v>
      </c>
      <c r="C18" s="81"/>
    </row>
    <row r="19" spans="1:3" ht="33" customHeight="1" x14ac:dyDescent="0.45">
      <c r="A19" s="81"/>
      <c r="B19" s="83" t="s">
        <v>407</v>
      </c>
      <c r="C19" s="81"/>
    </row>
    <row r="20" spans="1:3" ht="33" customHeight="1" x14ac:dyDescent="0.45">
      <c r="A20" s="81"/>
      <c r="B20" s="83" t="s">
        <v>408</v>
      </c>
      <c r="C20" s="81"/>
    </row>
    <row r="21" spans="1:3" ht="48.75" customHeight="1" x14ac:dyDescent="0.45">
      <c r="A21" s="81"/>
      <c r="B21" s="82" t="s">
        <v>409</v>
      </c>
      <c r="C21" s="81"/>
    </row>
    <row r="22" spans="1:3" ht="16.5" customHeight="1" x14ac:dyDescent="0.45">
      <c r="A22" s="81"/>
      <c r="B22" s="82"/>
      <c r="C22" s="81"/>
    </row>
    <row r="23" spans="1:3" ht="15.9" x14ac:dyDescent="0.45">
      <c r="A23" s="81" t="s">
        <v>410</v>
      </c>
      <c r="B23" s="81"/>
      <c r="C23" s="81"/>
    </row>
    <row r="24" spans="1:3" ht="48" customHeight="1" x14ac:dyDescent="0.45">
      <c r="A24" s="81"/>
      <c r="B24" s="83" t="s">
        <v>411</v>
      </c>
      <c r="C24" s="81"/>
    </row>
    <row r="25" spans="1:3" ht="36" customHeight="1" x14ac:dyDescent="0.45">
      <c r="A25" s="81"/>
      <c r="B25" s="83" t="s">
        <v>412</v>
      </c>
      <c r="C25" s="81"/>
    </row>
    <row r="26" spans="1:3" ht="66" customHeight="1" x14ac:dyDescent="0.45">
      <c r="A26" s="81"/>
      <c r="B26" s="82" t="s">
        <v>413</v>
      </c>
      <c r="C26" s="81"/>
    </row>
    <row r="27" spans="1:3" ht="42.75" customHeight="1" x14ac:dyDescent="0.45">
      <c r="A27" s="81"/>
      <c r="B27" s="82" t="s">
        <v>414</v>
      </c>
      <c r="C27" s="81"/>
    </row>
    <row r="28" spans="1:3" ht="15.9" x14ac:dyDescent="0.45">
      <c r="A28" s="81"/>
      <c r="B28" s="81"/>
      <c r="C28" s="81"/>
    </row>
    <row r="29" spans="1:3" ht="15.9" x14ac:dyDescent="0.45">
      <c r="A29" s="84" t="s">
        <v>415</v>
      </c>
      <c r="B29" s="81"/>
      <c r="C29" s="81"/>
    </row>
    <row r="30" spans="1:3" ht="15.9" x14ac:dyDescent="0.45">
      <c r="A30" s="81" t="s">
        <v>416</v>
      </c>
      <c r="B30" s="81"/>
      <c r="C30" s="81"/>
    </row>
    <row r="31" spans="1:3" ht="15.9" x14ac:dyDescent="0.45">
      <c r="A31" s="81" t="s">
        <v>417</v>
      </c>
      <c r="B31" s="81"/>
      <c r="C31" s="81"/>
    </row>
    <row r="32" spans="1:3" ht="15.9" x14ac:dyDescent="0.45">
      <c r="A32" s="81"/>
      <c r="B32" s="81"/>
      <c r="C32" s="81"/>
    </row>
    <row r="33" spans="1:3" ht="15.9" x14ac:dyDescent="0.45">
      <c r="A33" s="81"/>
      <c r="B33" s="81"/>
      <c r="C33" s="81"/>
    </row>
  </sheetData>
  <pageMargins left="0.7" right="0.7" top="0.78740157499999996" bottom="0.78740157499999996" header="0.3" footer="0.3"/>
</worksheet>
</file>

<file path=xl/worksheets/sheet4.xml><?xml version="1.0" encoding="utf-8"?>
<worksheet xmlns="http://purl.oclc.org/ooxml/spreadsheetml/main" xmlns:r="http://purl.oclc.org/ooxml/officeDocument/relationships" xmlns:xdr="http://purl.oclc.org/ooxml/drawingml/spreadsheetDrawing" xmlns:x14="http://schemas.microsoft.com/office/spreadsheetml/2009/9/main"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2" filterMode="1">
    <pageSetUpPr fitToPage="1"/>
  </sheetPr>
  <dimension ref="A1:XFD1048530"/>
  <sheetViews>
    <sheetView tabSelected="1" zoomScale="60" zoomScaleNormal="60" workbookViewId="0">
      <selection activeCell="L79" sqref="L79"/>
    </sheetView>
  </sheetViews>
  <sheetFormatPr baseColWidth="10" defaultRowHeight="14.6" outlineLevelCol="1" x14ac:dyDescent="0.4"/>
  <cols>
    <col min="1" max="1" width="9.69140625" customWidth="1"/>
    <col min="2" max="2" width="7.3046875" customWidth="1"/>
    <col min="3" max="3" width="12.4609375" customWidth="1" outlineLevel="1"/>
    <col min="4" max="4" width="21.15234375" customWidth="1" outlineLevel="1"/>
    <col min="5" max="5" width="21.84375" customWidth="1"/>
    <col min="6" max="6" width="16.69140625" customWidth="1"/>
    <col min="9" max="9" width="11.4609375" customWidth="1" outlineLevel="1"/>
    <col min="10" max="10" width="15.4609375" customWidth="1"/>
    <col min="11" max="11" width="18.69140625" customWidth="1" outlineLevel="1"/>
    <col min="12" max="12" width="28.4609375" customWidth="1"/>
    <col min="13" max="13" width="11.4609375" customWidth="1" outlineLevel="1"/>
    <col min="14" max="14" width="14" customWidth="1"/>
    <col min="15" max="15" width="23.4609375" customWidth="1"/>
    <col min="16" max="16" width="20.3046875" customWidth="1" outlineLevel="1"/>
    <col min="17" max="17" width="11.69140625" bestFit="1" customWidth="1"/>
    <col min="18" max="18" width="23.15234375" customWidth="1"/>
    <col min="19" max="19" width="20.15234375" customWidth="1"/>
    <col min="20" max="20" width="16" customWidth="1"/>
    <col min="21" max="21" width="30.4609375" bestFit="1" customWidth="1"/>
    <col min="22" max="23" width="20.4609375" customWidth="1"/>
    <col min="24" max="24" width="20.3046875" customWidth="1" outlineLevel="1"/>
    <col min="25" max="25" width="41.15234375" customWidth="1"/>
    <col min="26" max="26" width="11.4609375" customWidth="1" outlineLevel="1"/>
    <col min="28" max="28" width="11.4609375" customWidth="1" outlineLevel="1"/>
    <col min="29" max="29" width="32" customWidth="1"/>
    <col min="30" max="30" width="33.84375" customWidth="1"/>
    <col min="31" max="31" width="18.84375" customWidth="1"/>
    <col min="32" max="32" width="18.84375" style="86" customWidth="1"/>
    <col min="33" max="33" width="25.4609375" customWidth="1"/>
    <col min="34" max="34" width="23.3046875" style="85" customWidth="1"/>
    <col min="35" max="35" width="25.15234375" customWidth="1"/>
  </cols>
  <sheetData>
    <row r="1" spans="1:35" ht="47.6" x14ac:dyDescent="0.4">
      <c r="N1" s="2" t="s">
        <v>350</v>
      </c>
      <c r="O1" s="2" t="s">
        <v>357</v>
      </c>
      <c r="Q1" s="2" t="s">
        <v>364</v>
      </c>
      <c r="R1" s="2" t="s">
        <v>378</v>
      </c>
      <c r="S1" s="2" t="s">
        <v>379</v>
      </c>
      <c r="AH1"/>
    </row>
    <row r="2" spans="1:35" ht="15.9" x14ac:dyDescent="0.4">
      <c r="L2" s="3" t="s">
        <v>0</v>
      </c>
      <c r="M2" s="33"/>
      <c r="N2" s="32">
        <f>SUBTOTAL(9,N12:N768)</f>
        <v>10430</v>
      </c>
      <c r="O2" s="32">
        <f>SUBTOTAL(9,O12:O768)</f>
        <v>232819568</v>
      </c>
      <c r="P2" s="34"/>
      <c r="Q2" s="32">
        <f>SUBTOTAL(9,Q12:Q768)</f>
        <v>510</v>
      </c>
      <c r="R2" s="32">
        <f>SUBTOTAL(9,R12:R768)</f>
        <v>0</v>
      </c>
      <c r="S2" s="32">
        <f>SUBTOTAL(9,S12:S768)</f>
        <v>3375000</v>
      </c>
      <c r="AH2"/>
    </row>
    <row r="3" spans="1:35" x14ac:dyDescent="0.4">
      <c r="J3" t="s">
        <v>1</v>
      </c>
      <c r="L3" t="s">
        <v>2</v>
      </c>
      <c r="M3" s="33"/>
      <c r="N3" s="35">
        <f t="shared" ref="N3:O6" si="0">SUMIF($V$12:$V$766,$L3,N$12:N$766)</f>
        <v>0</v>
      </c>
      <c r="O3" s="35">
        <f t="shared" si="0"/>
        <v>0</v>
      </c>
      <c r="P3" s="34"/>
      <c r="Q3" s="35">
        <f t="shared" ref="Q3:S6" si="1">SUMIF($V$12:$V$766,$L3,Q$12:Q$766)</f>
        <v>0</v>
      </c>
      <c r="R3" s="35">
        <f t="shared" si="1"/>
        <v>0</v>
      </c>
      <c r="S3" s="35">
        <f t="shared" si="1"/>
        <v>0</v>
      </c>
      <c r="AH3"/>
    </row>
    <row r="4" spans="1:35" x14ac:dyDescent="0.4">
      <c r="L4" t="s">
        <v>3</v>
      </c>
      <c r="M4" s="33"/>
      <c r="N4" s="35">
        <f t="shared" si="0"/>
        <v>0</v>
      </c>
      <c r="O4" s="35">
        <f t="shared" si="0"/>
        <v>0</v>
      </c>
      <c r="P4" s="34"/>
      <c r="Q4" s="35">
        <f t="shared" si="1"/>
        <v>0</v>
      </c>
      <c r="R4" s="35">
        <f t="shared" si="1"/>
        <v>0</v>
      </c>
      <c r="S4" s="35">
        <f t="shared" si="1"/>
        <v>0</v>
      </c>
      <c r="AH4"/>
    </row>
    <row r="5" spans="1:35" x14ac:dyDescent="0.4">
      <c r="L5" t="s">
        <v>4</v>
      </c>
      <c r="M5" s="33"/>
      <c r="N5" s="35">
        <f t="shared" si="0"/>
        <v>0</v>
      </c>
      <c r="O5" s="35">
        <f t="shared" si="0"/>
        <v>0</v>
      </c>
      <c r="P5" s="34"/>
      <c r="Q5" s="35">
        <f t="shared" si="1"/>
        <v>0</v>
      </c>
      <c r="R5" s="35">
        <f t="shared" si="1"/>
        <v>0</v>
      </c>
      <c r="S5" s="35">
        <f t="shared" si="1"/>
        <v>0</v>
      </c>
      <c r="U5" s="52" t="s">
        <v>117</v>
      </c>
      <c r="V5" s="52" t="s">
        <v>5</v>
      </c>
      <c r="W5" s="52" t="s">
        <v>88</v>
      </c>
      <c r="AH5"/>
    </row>
    <row r="6" spans="1:35" x14ac:dyDescent="0.4">
      <c r="L6" t="s">
        <v>5</v>
      </c>
      <c r="M6" s="33"/>
      <c r="N6" s="35">
        <f t="shared" si="0"/>
        <v>0</v>
      </c>
      <c r="O6" s="35">
        <f t="shared" si="0"/>
        <v>0</v>
      </c>
      <c r="P6" s="34"/>
      <c r="Q6" s="35">
        <f t="shared" si="1"/>
        <v>0</v>
      </c>
      <c r="R6" s="35">
        <f t="shared" si="1"/>
        <v>0</v>
      </c>
      <c r="S6" s="35">
        <f t="shared" si="1"/>
        <v>0</v>
      </c>
      <c r="U6" s="52" t="s">
        <v>87</v>
      </c>
      <c r="V6" s="52" t="s">
        <v>4</v>
      </c>
      <c r="W6" s="52" t="s">
        <v>43</v>
      </c>
      <c r="AH6"/>
    </row>
    <row r="7" spans="1:35" x14ac:dyDescent="0.4">
      <c r="L7" t="s">
        <v>393</v>
      </c>
      <c r="M7" s="33"/>
      <c r="N7" s="35">
        <v>7091</v>
      </c>
      <c r="O7" s="35">
        <v>165431914.28571427</v>
      </c>
      <c r="P7" s="34"/>
      <c r="Q7" s="35">
        <v>470</v>
      </c>
      <c r="R7" s="35">
        <v>2500000</v>
      </c>
      <c r="S7" s="35">
        <v>157131914.28571427</v>
      </c>
      <c r="U7" s="52" t="s">
        <v>42</v>
      </c>
      <c r="V7" s="52" t="s">
        <v>3</v>
      </c>
      <c r="W7" s="52" t="s">
        <v>126</v>
      </c>
      <c r="AH7"/>
    </row>
    <row r="8" spans="1:35" x14ac:dyDescent="0.4">
      <c r="U8" s="52" t="s">
        <v>49</v>
      </c>
      <c r="V8" s="52" t="s">
        <v>2</v>
      </c>
      <c r="W8" s="52" t="s">
        <v>149</v>
      </c>
      <c r="AH8"/>
    </row>
    <row r="9" spans="1:35" x14ac:dyDescent="0.4">
      <c r="U9" s="52" t="s">
        <v>194</v>
      </c>
      <c r="V9" s="52"/>
      <c r="W9" s="52"/>
      <c r="AH9"/>
    </row>
    <row r="10" spans="1:35" ht="29.15" x14ac:dyDescent="0.4">
      <c r="B10" s="1" t="s">
        <v>6</v>
      </c>
      <c r="C10" s="1" t="s">
        <v>6</v>
      </c>
      <c r="D10" s="1" t="s">
        <v>6</v>
      </c>
      <c r="F10" s="1" t="s">
        <v>6</v>
      </c>
      <c r="G10" s="1" t="s">
        <v>6</v>
      </c>
      <c r="J10" s="1" t="s">
        <v>6</v>
      </c>
      <c r="L10" s="1" t="s">
        <v>6</v>
      </c>
      <c r="O10" s="1" t="s">
        <v>6</v>
      </c>
      <c r="P10" s="1" t="s">
        <v>6</v>
      </c>
      <c r="R10" s="1" t="s">
        <v>6</v>
      </c>
      <c r="U10" s="1" t="s">
        <v>6</v>
      </c>
      <c r="V10" s="1" t="s">
        <v>6</v>
      </c>
      <c r="W10" s="1" t="s">
        <v>6</v>
      </c>
      <c r="X10" s="1" t="s">
        <v>6</v>
      </c>
      <c r="AH10"/>
    </row>
    <row r="11" spans="1:35" ht="126.9" x14ac:dyDescent="0.4">
      <c r="A11" s="2" t="s">
        <v>349</v>
      </c>
      <c r="B11" s="2" t="s">
        <v>7</v>
      </c>
      <c r="C11" s="2" t="s">
        <v>8</v>
      </c>
      <c r="D11" s="2" t="s">
        <v>9</v>
      </c>
      <c r="E11" s="2" t="s">
        <v>10</v>
      </c>
      <c r="F11" s="2" t="s">
        <v>11</v>
      </c>
      <c r="G11" s="2" t="s">
        <v>12</v>
      </c>
      <c r="H11" s="2" t="s">
        <v>13</v>
      </c>
      <c r="I11" s="2" t="s">
        <v>14</v>
      </c>
      <c r="J11" s="2" t="s">
        <v>15</v>
      </c>
      <c r="K11" s="2" t="s">
        <v>16</v>
      </c>
      <c r="L11" s="2" t="s">
        <v>17</v>
      </c>
      <c r="M11" s="2" t="s">
        <v>18</v>
      </c>
      <c r="N11" s="2" t="s">
        <v>350</v>
      </c>
      <c r="O11" s="2" t="s">
        <v>418</v>
      </c>
      <c r="P11" s="2" t="s">
        <v>19</v>
      </c>
      <c r="Q11" s="2" t="s">
        <v>364</v>
      </c>
      <c r="R11" s="2" t="s">
        <v>419</v>
      </c>
      <c r="S11" s="2" t="s">
        <v>378</v>
      </c>
      <c r="T11" s="2" t="s">
        <v>379</v>
      </c>
      <c r="U11" s="2" t="s">
        <v>20</v>
      </c>
      <c r="V11" s="2" t="s">
        <v>21</v>
      </c>
      <c r="W11" s="2" t="s">
        <v>22</v>
      </c>
      <c r="X11" s="2" t="s">
        <v>23</v>
      </c>
      <c r="Y11" s="2" t="s">
        <v>24</v>
      </c>
      <c r="Z11" s="2" t="s">
        <v>25</v>
      </c>
      <c r="AA11" s="2" t="s">
        <v>26</v>
      </c>
      <c r="AB11" s="2" t="s">
        <v>27</v>
      </c>
      <c r="AC11" s="2" t="s">
        <v>28</v>
      </c>
      <c r="AD11" s="87" t="s">
        <v>29</v>
      </c>
      <c r="AE11" s="62" t="s">
        <v>30</v>
      </c>
      <c r="AF11"/>
      <c r="AH11"/>
    </row>
    <row r="12" spans="1:35" s="31" customFormat="1" ht="15.75" hidden="1" customHeight="1" x14ac:dyDescent="0.4">
      <c r="A12" s="51">
        <v>2018</v>
      </c>
      <c r="B12" s="39" t="s">
        <v>365</v>
      </c>
      <c r="C12" s="36" t="s">
        <v>31</v>
      </c>
      <c r="D12" s="36" t="s">
        <v>32</v>
      </c>
      <c r="E12" s="36" t="s">
        <v>33</v>
      </c>
      <c r="F12" s="36" t="s">
        <v>34</v>
      </c>
      <c r="G12" s="40"/>
      <c r="H12" s="40"/>
      <c r="I12" s="40" t="s">
        <v>36</v>
      </c>
      <c r="J12" s="40" t="s">
        <v>355</v>
      </c>
      <c r="K12" s="40" t="s">
        <v>38</v>
      </c>
      <c r="L12" s="40" t="s">
        <v>98</v>
      </c>
      <c r="M12" s="40" t="s">
        <v>40</v>
      </c>
      <c r="N12" s="37">
        <v>230</v>
      </c>
      <c r="O12" s="42">
        <v>200000</v>
      </c>
      <c r="P12" s="38" t="d">
        <v>2018-09-01</v>
      </c>
      <c r="Q12" s="41">
        <v>56</v>
      </c>
      <c r="R12" s="37"/>
      <c r="S12" s="37">
        <v>51750</v>
      </c>
      <c r="T12" s="42">
        <v>200000</v>
      </c>
      <c r="U12" s="45" t="s">
        <v>53</v>
      </c>
      <c r="V12" s="40" t="s">
        <v>420</v>
      </c>
      <c r="W12" s="40" t="s">
        <v>4</v>
      </c>
      <c r="X12" s="36" t="s">
        <v>88</v>
      </c>
      <c r="Y12" s="40" t="s">
        <v>76</v>
      </c>
      <c r="Z12" s="43" t="s">
        <v>390</v>
      </c>
      <c r="AA12" s="36" t="s">
        <v>45</v>
      </c>
      <c r="AB12" s="40"/>
      <c r="AC12" s="40" t="s">
        <v>46</v>
      </c>
      <c r="AD12" s="44"/>
      <c r="AE12" s="43"/>
      <c r="AF12"/>
      <c r="AG12"/>
      <c r="AH12"/>
      <c r="AI12"/>
    </row>
    <row r="13" spans="1:35" s="31" customFormat="1" ht="33" customHeight="1" x14ac:dyDescent="0.4">
      <c r="A13" s="51">
        <v>2018</v>
      </c>
      <c r="B13" s="39">
        <v>15</v>
      </c>
      <c r="C13" s="36" t="s">
        <v>31</v>
      </c>
      <c r="D13" s="36" t="s">
        <v>32</v>
      </c>
      <c r="E13" s="36" t="s">
        <v>33</v>
      </c>
      <c r="F13" s="36" t="s">
        <v>104</v>
      </c>
      <c r="G13" s="40"/>
      <c r="H13" s="40"/>
      <c r="I13" s="40" t="s">
        <v>36</v>
      </c>
      <c r="J13" s="40" t="s">
        <v>105</v>
      </c>
      <c r="K13" s="40" t="s">
        <v>106</v>
      </c>
      <c r="L13" s="40" t="s">
        <v>107</v>
      </c>
      <c r="M13" s="40" t="s">
        <v>40</v>
      </c>
      <c r="N13" s="37">
        <v>30</v>
      </c>
      <c r="O13" s="42">
        <v>225000</v>
      </c>
      <c r="P13" s="38" t="d">
        <v>2018-09-01</v>
      </c>
      <c r="Q13" s="41">
        <v>10</v>
      </c>
      <c r="R13" s="37"/>
      <c r="S13" s="37">
        <v>75000</v>
      </c>
      <c r="T13" s="42">
        <v>225000</v>
      </c>
      <c r="U13" s="45" t="s">
        <v>53</v>
      </c>
      <c r="V13" s="40" t="s">
        <v>42</v>
      </c>
      <c r="W13" s="40" t="s">
        <v>4</v>
      </c>
      <c r="X13" s="36" t="s">
        <v>43</v>
      </c>
      <c r="Y13" s="40" t="s">
        <v>76</v>
      </c>
      <c r="Z13" s="43" t="s">
        <v>353</v>
      </c>
      <c r="AA13" s="36" t="s">
        <v>45</v>
      </c>
      <c r="AB13" s="40"/>
      <c r="AC13" s="40" t="s">
        <v>46</v>
      </c>
      <c r="AD13" s="44" t="s">
        <v>89</v>
      </c>
      <c r="AE13" s="43" t="s">
        <v>108</v>
      </c>
      <c r="AF13"/>
      <c r="AG13"/>
      <c r="AH13"/>
      <c r="AI13"/>
    </row>
    <row r="14" spans="1:35" s="31" customFormat="1" ht="15.75" hidden="1" customHeight="1" x14ac:dyDescent="0.4">
      <c r="A14" s="51">
        <v>2018</v>
      </c>
      <c r="B14" s="39" t="s">
        <v>369</v>
      </c>
      <c r="C14" s="36" t="s">
        <v>31</v>
      </c>
      <c r="D14" s="36" t="s">
        <v>32</v>
      </c>
      <c r="E14" s="36" t="s">
        <v>109</v>
      </c>
      <c r="F14" s="36" t="s">
        <v>110</v>
      </c>
      <c r="G14" s="40" t="s">
        <v>61</v>
      </c>
      <c r="H14" s="40"/>
      <c r="I14" s="40" t="s">
        <v>36</v>
      </c>
      <c r="J14" s="40" t="s">
        <v>388</v>
      </c>
      <c r="K14" s="40" t="s">
        <v>188</v>
      </c>
      <c r="L14" s="40" t="s">
        <v>389</v>
      </c>
      <c r="M14" s="40" t="s">
        <v>40</v>
      </c>
      <c r="N14" s="37">
        <v>2</v>
      </c>
      <c r="O14" s="42">
        <f>2*2*48*7800</f>
        <v>1497600</v>
      </c>
      <c r="P14" s="38" t="d">
        <v>2018-09-01</v>
      </c>
      <c r="Q14" s="41">
        <f>2*4</f>
        <v>8</v>
      </c>
      <c r="R14" s="37"/>
      <c r="S14" s="37">
        <f>R14*2*7800</f>
        <v>0</v>
      </c>
      <c r="T14" s="42">
        <f>P14</f>
        <v>43344</v>
      </c>
      <c r="U14" s="45" t="s">
        <v>41</v>
      </c>
      <c r="V14" s="40" t="s">
        <v>42</v>
      </c>
      <c r="W14" s="40" t="s">
        <v>4</v>
      </c>
      <c r="X14" s="36" t="s">
        <v>88</v>
      </c>
      <c r="Y14" s="40"/>
      <c r="Z14" s="43"/>
      <c r="AA14" s="36" t="s">
        <v>128</v>
      </c>
      <c r="AB14" s="40"/>
      <c r="AC14" s="40" t="s">
        <v>46</v>
      </c>
      <c r="AD14" s="44"/>
      <c r="AE14" s="43"/>
      <c r="AF14"/>
      <c r="AG14"/>
      <c r="AH14"/>
      <c r="AI14"/>
    </row>
    <row r="15" spans="1:35" s="63" customFormat="1" ht="42" hidden="1" customHeight="1" x14ac:dyDescent="0.4">
      <c r="A15" s="51">
        <v>2018</v>
      </c>
      <c r="B15" s="4">
        <v>40</v>
      </c>
      <c r="C15" s="36" t="s">
        <v>31</v>
      </c>
      <c r="D15" s="36" t="s">
        <v>32</v>
      </c>
      <c r="E15" s="36" t="s">
        <v>64</v>
      </c>
      <c r="F15" s="36" t="s">
        <v>65</v>
      </c>
      <c r="G15" s="36" t="s">
        <v>61</v>
      </c>
      <c r="H15" s="36"/>
      <c r="I15" s="36" t="s">
        <v>36</v>
      </c>
      <c r="J15" s="36" t="s">
        <v>207</v>
      </c>
      <c r="K15" s="36" t="s">
        <v>154</v>
      </c>
      <c r="L15" s="36" t="s">
        <v>208</v>
      </c>
      <c r="M15" s="36" t="s">
        <v>40</v>
      </c>
      <c r="N15" s="8">
        <f>Q15/4*12</f>
        <v>33</v>
      </c>
      <c r="O15" s="8">
        <v>759000</v>
      </c>
      <c r="P15" s="38" t="d">
        <v>2018-09-01</v>
      </c>
      <c r="Q15" s="37">
        <v>11</v>
      </c>
      <c r="R15" s="8"/>
      <c r="S15" s="8">
        <v>253000</v>
      </c>
      <c r="T15" s="8">
        <v>759000</v>
      </c>
      <c r="U15" s="36" t="s">
        <v>41</v>
      </c>
      <c r="V15" s="36" t="s">
        <v>117</v>
      </c>
      <c r="W15" s="36" t="s">
        <v>4</v>
      </c>
      <c r="X15" s="36" t="s">
        <v>88</v>
      </c>
      <c r="Y15" s="36" t="s">
        <v>76</v>
      </c>
      <c r="Z15" s="36" t="s">
        <v>209</v>
      </c>
      <c r="AA15" s="36" t="s">
        <v>45</v>
      </c>
      <c r="AB15" s="36"/>
      <c r="AC15" s="36" t="s">
        <v>46</v>
      </c>
      <c r="AD15" s="9" t="s">
        <v>89</v>
      </c>
      <c r="AE15" s="36" t="s">
        <v>210</v>
      </c>
      <c r="AF15"/>
      <c r="AG15"/>
      <c r="AH15"/>
      <c r="AI15"/>
    </row>
    <row r="16" spans="1:35" s="63" customFormat="1" ht="42" hidden="1" customHeight="1" x14ac:dyDescent="0.4">
      <c r="A16" s="51">
        <v>2018</v>
      </c>
      <c r="B16" s="4">
        <v>22</v>
      </c>
      <c r="C16" s="36" t="s">
        <v>31</v>
      </c>
      <c r="D16" s="36" t="s">
        <v>32</v>
      </c>
      <c r="E16" s="36" t="s">
        <v>64</v>
      </c>
      <c r="F16" s="36" t="s">
        <v>65</v>
      </c>
      <c r="G16" s="36" t="s">
        <v>136</v>
      </c>
      <c r="H16" s="36" t="s">
        <v>141</v>
      </c>
      <c r="I16" s="36" t="s">
        <v>130</v>
      </c>
      <c r="J16" s="36" t="s">
        <v>131</v>
      </c>
      <c r="K16" s="36" t="s">
        <v>38</v>
      </c>
      <c r="L16" s="36" t="s">
        <v>132</v>
      </c>
      <c r="M16" s="36" t="s">
        <v>40</v>
      </c>
      <c r="N16" s="8">
        <v>23.165360636046444</v>
      </c>
      <c r="O16" s="8">
        <v>810000</v>
      </c>
      <c r="P16" s="38" t="d">
        <v>2018-09-01</v>
      </c>
      <c r="Q16" s="37">
        <v>7.7217868786821482</v>
      </c>
      <c r="R16" s="8"/>
      <c r="S16" s="8">
        <v>270000</v>
      </c>
      <c r="T16" s="8"/>
      <c r="U16" s="36" t="s">
        <v>53</v>
      </c>
      <c r="V16" s="36" t="s">
        <v>42</v>
      </c>
      <c r="W16" s="36" t="s">
        <v>4</v>
      </c>
      <c r="X16" s="36" t="s">
        <v>88</v>
      </c>
      <c r="Y16" s="36" t="s">
        <v>76</v>
      </c>
      <c r="Z16" s="36" t="s">
        <v>142</v>
      </c>
      <c r="AA16" s="36" t="s">
        <v>45</v>
      </c>
      <c r="AB16" s="36"/>
      <c r="AC16" s="36" t="s">
        <v>46</v>
      </c>
      <c r="AD16" s="9" t="s">
        <v>143</v>
      </c>
      <c r="AE16" s="36" t="s">
        <v>144</v>
      </c>
      <c r="AF16"/>
      <c r="AG16"/>
      <c r="AH16"/>
      <c r="AI16"/>
    </row>
    <row r="17" spans="1:43" ht="15" hidden="1" customHeight="1" x14ac:dyDescent="0.4">
      <c r="A17" s="51">
        <v>2018</v>
      </c>
      <c r="B17" s="4">
        <v>95</v>
      </c>
      <c r="C17" s="40" t="s">
        <v>31</v>
      </c>
      <c r="D17" s="40" t="s">
        <v>283</v>
      </c>
      <c r="E17" s="40" t="s">
        <v>284</v>
      </c>
      <c r="F17" s="40" t="s">
        <v>283</v>
      </c>
      <c r="G17" s="40" t="s">
        <v>84</v>
      </c>
      <c r="H17" s="40"/>
      <c r="I17" s="40" t="s">
        <v>36</v>
      </c>
      <c r="J17" s="40" t="s">
        <v>124</v>
      </c>
      <c r="K17" s="40" t="s">
        <v>36</v>
      </c>
      <c r="L17" s="40" t="s">
        <v>187</v>
      </c>
      <c r="M17" s="40" t="s">
        <v>40</v>
      </c>
      <c r="N17" s="8">
        <v>49</v>
      </c>
      <c r="O17" s="42">
        <v>1150000</v>
      </c>
      <c r="P17" s="7" t="d">
        <v>2018-09-01</v>
      </c>
      <c r="Q17" s="41">
        <v>12</v>
      </c>
      <c r="R17" s="42"/>
      <c r="S17" s="42">
        <v>280000</v>
      </c>
      <c r="T17" s="42">
        <v>1150000</v>
      </c>
      <c r="U17" s="40" t="s">
        <v>41</v>
      </c>
      <c r="V17" s="40" t="s">
        <v>117</v>
      </c>
      <c r="W17" s="40" t="s">
        <v>4</v>
      </c>
      <c r="X17" s="36" t="s">
        <v>88</v>
      </c>
      <c r="Y17" s="40"/>
      <c r="Z17" s="43" t="s">
        <v>290</v>
      </c>
      <c r="AA17" s="43" t="s">
        <v>128</v>
      </c>
      <c r="AB17" s="40"/>
      <c r="AC17" s="40" t="s">
        <v>46</v>
      </c>
      <c r="AD17" s="44"/>
      <c r="AE17" s="43" t="s">
        <v>288</v>
      </c>
      <c r="AF17"/>
      <c r="AH17"/>
    </row>
    <row r="18" spans="1:43" ht="90" hidden="1" customHeight="1" x14ac:dyDescent="0.4">
      <c r="A18" s="51">
        <v>2018</v>
      </c>
      <c r="B18" s="4">
        <v>17</v>
      </c>
      <c r="C18" s="36" t="s">
        <v>31</v>
      </c>
      <c r="D18" s="36" t="s">
        <v>32</v>
      </c>
      <c r="E18" s="36" t="s">
        <v>109</v>
      </c>
      <c r="F18" s="36" t="s">
        <v>114</v>
      </c>
      <c r="G18" s="36" t="s">
        <v>61</v>
      </c>
      <c r="H18" s="36"/>
      <c r="I18" s="36" t="s">
        <v>36</v>
      </c>
      <c r="J18" s="36" t="s">
        <v>115</v>
      </c>
      <c r="K18" s="36" t="s">
        <v>36</v>
      </c>
      <c r="L18" s="36" t="s">
        <v>116</v>
      </c>
      <c r="M18" s="36" t="s">
        <v>40</v>
      </c>
      <c r="N18" s="8">
        <v>24</v>
      </c>
      <c r="O18" s="8">
        <v>316480</v>
      </c>
      <c r="P18" s="38" t="d">
        <v>2018-09-01</v>
      </c>
      <c r="Q18" s="37">
        <v>8</v>
      </c>
      <c r="R18" s="8"/>
      <c r="S18" s="8">
        <v>316480</v>
      </c>
      <c r="T18" s="8">
        <v>316480</v>
      </c>
      <c r="U18" s="36" t="s">
        <v>53</v>
      </c>
      <c r="V18" s="36" t="s">
        <v>117</v>
      </c>
      <c r="W18" s="36" t="s">
        <v>4</v>
      </c>
      <c r="X18" s="36" t="s">
        <v>88</v>
      </c>
      <c r="Y18" s="36" t="s">
        <v>76</v>
      </c>
      <c r="Z18" s="36" t="s">
        <v>118</v>
      </c>
      <c r="AA18" s="36" t="s">
        <v>45</v>
      </c>
      <c r="AB18" s="36"/>
      <c r="AC18" s="36" t="s">
        <v>46</v>
      </c>
      <c r="AD18" s="9" t="s">
        <v>119</v>
      </c>
      <c r="AE18" s="36"/>
      <c r="AF18"/>
      <c r="AH18"/>
      <c r="AJ18" s="10"/>
      <c r="AK18" s="10"/>
      <c r="AL18" s="10"/>
      <c r="AM18" s="10"/>
      <c r="AN18" s="10"/>
      <c r="AO18" s="10"/>
      <c r="AP18" s="10"/>
      <c r="AQ18" s="10"/>
    </row>
    <row r="19" spans="1:43" ht="60" hidden="1" customHeight="1" x14ac:dyDescent="0.4">
      <c r="A19" s="51">
        <v>2018</v>
      </c>
      <c r="B19" s="4">
        <v>8</v>
      </c>
      <c r="C19" s="36" t="s">
        <v>31</v>
      </c>
      <c r="D19" s="36" t="s">
        <v>32</v>
      </c>
      <c r="E19" s="36" t="s">
        <v>72</v>
      </c>
      <c r="F19" s="36" t="s">
        <v>73</v>
      </c>
      <c r="G19" s="36"/>
      <c r="H19" s="36"/>
      <c r="I19" s="36" t="s">
        <v>36</v>
      </c>
      <c r="J19" s="36" t="s">
        <v>74</v>
      </c>
      <c r="K19" s="36" t="s">
        <v>38</v>
      </c>
      <c r="L19" s="36" t="s">
        <v>75</v>
      </c>
      <c r="M19" s="36" t="s">
        <v>40</v>
      </c>
      <c r="N19" s="8">
        <v>160</v>
      </c>
      <c r="O19" s="8">
        <v>1336000</v>
      </c>
      <c r="P19" s="38" t="d">
        <v>2018-10-01</v>
      </c>
      <c r="Q19" s="37">
        <v>40</v>
      </c>
      <c r="R19" s="8"/>
      <c r="S19" s="8">
        <v>334000</v>
      </c>
      <c r="T19" s="8">
        <v>1336000</v>
      </c>
      <c r="U19" s="36" t="s">
        <v>53</v>
      </c>
      <c r="V19" s="36" t="s">
        <v>42</v>
      </c>
      <c r="W19" s="36" t="s">
        <v>4</v>
      </c>
      <c r="X19" s="36" t="s">
        <v>43</v>
      </c>
      <c r="Y19" s="36" t="s">
        <v>76</v>
      </c>
      <c r="Z19" s="36" t="s">
        <v>77</v>
      </c>
      <c r="AA19" s="36" t="s">
        <v>45</v>
      </c>
      <c r="AB19" s="36"/>
      <c r="AC19" s="36" t="s">
        <v>46</v>
      </c>
      <c r="AD19" s="9"/>
      <c r="AE19" s="36"/>
      <c r="AF19"/>
      <c r="AH19"/>
      <c r="AJ19" s="10"/>
      <c r="AK19" s="10"/>
      <c r="AL19" s="10"/>
      <c r="AM19" s="10"/>
      <c r="AN19" s="10"/>
      <c r="AO19" s="10"/>
      <c r="AP19" s="10"/>
      <c r="AQ19" s="10"/>
    </row>
    <row r="20" spans="1:43" ht="105" hidden="1" customHeight="1" x14ac:dyDescent="0.4">
      <c r="A20" s="51">
        <v>2018</v>
      </c>
      <c r="B20" s="4">
        <v>14</v>
      </c>
      <c r="C20" s="36" t="s">
        <v>31</v>
      </c>
      <c r="D20" s="36" t="s">
        <v>32</v>
      </c>
      <c r="E20" s="36" t="s">
        <v>33</v>
      </c>
      <c r="F20" s="36" t="s">
        <v>34</v>
      </c>
      <c r="G20" s="36"/>
      <c r="H20" s="36"/>
      <c r="I20" s="36" t="s">
        <v>36</v>
      </c>
      <c r="J20" s="36" t="s">
        <v>55</v>
      </c>
      <c r="K20" s="36" t="s">
        <v>38</v>
      </c>
      <c r="L20" s="36" t="s">
        <v>75</v>
      </c>
      <c r="M20" s="36" t="s">
        <v>40</v>
      </c>
      <c r="N20" s="8">
        <v>46</v>
      </c>
      <c r="O20" s="8">
        <v>800000</v>
      </c>
      <c r="P20" s="38" t="d">
        <v>2018-07-01</v>
      </c>
      <c r="Q20" s="37">
        <v>23</v>
      </c>
      <c r="R20" s="8"/>
      <c r="S20" s="8">
        <v>400000</v>
      </c>
      <c r="T20" s="8"/>
      <c r="U20" s="36" t="s">
        <v>53</v>
      </c>
      <c r="V20" s="36" t="s">
        <v>42</v>
      </c>
      <c r="W20" s="36" t="s">
        <v>4</v>
      </c>
      <c r="X20" s="36" t="s">
        <v>43</v>
      </c>
      <c r="Y20" s="36" t="s">
        <v>76</v>
      </c>
      <c r="Z20" s="36" t="s">
        <v>102</v>
      </c>
      <c r="AA20" s="36" t="s">
        <v>45</v>
      </c>
      <c r="AB20" s="36"/>
      <c r="AC20" s="36" t="s">
        <v>46</v>
      </c>
      <c r="AD20" s="9" t="s">
        <v>103</v>
      </c>
      <c r="AE20" s="36"/>
      <c r="AF20"/>
      <c r="AH20"/>
      <c r="AJ20" s="10"/>
      <c r="AK20" s="10"/>
      <c r="AL20" s="10"/>
      <c r="AM20" s="10"/>
      <c r="AN20" s="10"/>
      <c r="AO20" s="10"/>
      <c r="AP20" s="10"/>
      <c r="AQ20" s="10"/>
    </row>
    <row r="21" spans="1:43" s="63" customFormat="1" ht="42" hidden="1" customHeight="1" x14ac:dyDescent="0.4">
      <c r="A21" s="51">
        <v>2018</v>
      </c>
      <c r="B21" s="64" t="s">
        <v>371</v>
      </c>
      <c r="C21" s="43" t="s">
        <v>31</v>
      </c>
      <c r="D21" s="43" t="s">
        <v>32</v>
      </c>
      <c r="E21" s="43" t="s">
        <v>64</v>
      </c>
      <c r="F21" s="43" t="s">
        <v>65</v>
      </c>
      <c r="G21" s="43" t="s">
        <v>136</v>
      </c>
      <c r="H21" s="43"/>
      <c r="I21" s="43" t="s">
        <v>36</v>
      </c>
      <c r="J21" s="43" t="s">
        <v>159</v>
      </c>
      <c r="K21" s="43" t="s">
        <v>359</v>
      </c>
      <c r="L21" s="43" t="s">
        <v>382</v>
      </c>
      <c r="M21" s="43" t="s">
        <v>40</v>
      </c>
      <c r="N21" s="37">
        <f>45*2</f>
        <v>90</v>
      </c>
      <c r="O21" s="65">
        <f>+N21*21600</f>
        <v>1944000</v>
      </c>
      <c r="P21" s="38" t="d">
        <v>2018-08-01</v>
      </c>
      <c r="Q21" s="65">
        <v>19</v>
      </c>
      <c r="R21" s="37"/>
      <c r="S21" s="37">
        <f>+R21*21600</f>
        <v>0</v>
      </c>
      <c r="T21" s="65">
        <f>+P21</f>
        <v>43313</v>
      </c>
      <c r="U21" s="36" t="s">
        <v>41</v>
      </c>
      <c r="V21" s="43" t="s">
        <v>117</v>
      </c>
      <c r="W21" s="43" t="s">
        <v>4</v>
      </c>
      <c r="X21" s="36" t="s">
        <v>88</v>
      </c>
      <c r="Y21" s="43" t="s">
        <v>76</v>
      </c>
      <c r="Z21" s="43" t="s">
        <v>383</v>
      </c>
      <c r="AA21" s="36" t="s">
        <v>45</v>
      </c>
      <c r="AB21" s="43"/>
      <c r="AC21" s="43" t="s">
        <v>46</v>
      </c>
      <c r="AD21" s="44" t="s">
        <v>384</v>
      </c>
      <c r="AE21" s="43" t="s">
        <v>385</v>
      </c>
      <c r="AF21"/>
      <c r="AG21"/>
      <c r="AH21"/>
      <c r="AI21"/>
    </row>
    <row r="22" spans="1:43" ht="90" hidden="1" customHeight="1" x14ac:dyDescent="0.4">
      <c r="A22" s="51">
        <v>2018</v>
      </c>
      <c r="B22" s="4">
        <v>13</v>
      </c>
      <c r="C22" s="36" t="s">
        <v>31</v>
      </c>
      <c r="D22" s="36" t="s">
        <v>32</v>
      </c>
      <c r="E22" s="36" t="s">
        <v>33</v>
      </c>
      <c r="F22" s="36" t="s">
        <v>34</v>
      </c>
      <c r="G22" s="36"/>
      <c r="H22" s="36"/>
      <c r="I22" s="36" t="s">
        <v>36</v>
      </c>
      <c r="J22" s="36" t="s">
        <v>97</v>
      </c>
      <c r="K22" s="36" t="s">
        <v>38</v>
      </c>
      <c r="L22" s="36" t="s">
        <v>98</v>
      </c>
      <c r="M22" s="36" t="s">
        <v>40</v>
      </c>
      <c r="N22" s="8">
        <v>45</v>
      </c>
      <c r="O22" s="8">
        <v>1305360</v>
      </c>
      <c r="P22" s="38" t="d">
        <v>2018-09-01</v>
      </c>
      <c r="Q22" s="37">
        <v>15</v>
      </c>
      <c r="R22" s="8"/>
      <c r="S22" s="8">
        <v>435120</v>
      </c>
      <c r="T22" s="8"/>
      <c r="U22" s="36" t="s">
        <v>53</v>
      </c>
      <c r="V22" s="36" t="s">
        <v>42</v>
      </c>
      <c r="W22" s="36" t="s">
        <v>4</v>
      </c>
      <c r="X22" s="36" t="s">
        <v>43</v>
      </c>
      <c r="Y22" s="36" t="s">
        <v>76</v>
      </c>
      <c r="Z22" s="36" t="s">
        <v>99</v>
      </c>
      <c r="AA22" s="36" t="s">
        <v>45</v>
      </c>
      <c r="AB22" s="36"/>
      <c r="AC22" s="36" t="s">
        <v>46</v>
      </c>
      <c r="AD22" s="9" t="s">
        <v>100</v>
      </c>
      <c r="AE22" s="36" t="s">
        <v>101</v>
      </c>
      <c r="AF22"/>
      <c r="AH22"/>
      <c r="AJ22" s="10"/>
      <c r="AK22" s="10"/>
      <c r="AL22" s="10"/>
      <c r="AM22" s="10"/>
      <c r="AN22" s="10"/>
      <c r="AO22" s="10"/>
      <c r="AP22" s="10"/>
      <c r="AQ22" s="10"/>
    </row>
    <row r="23" spans="1:43" ht="45" hidden="1" customHeight="1" x14ac:dyDescent="0.4">
      <c r="A23" s="51">
        <v>2018</v>
      </c>
      <c r="B23" s="4">
        <v>10</v>
      </c>
      <c r="C23" s="36" t="s">
        <v>31</v>
      </c>
      <c r="D23" s="36" t="s">
        <v>32</v>
      </c>
      <c r="E23" s="36" t="s">
        <v>33</v>
      </c>
      <c r="F23" s="36" t="s">
        <v>83</v>
      </c>
      <c r="G23" s="36" t="s">
        <v>84</v>
      </c>
      <c r="H23" s="36"/>
      <c r="I23" s="36" t="s">
        <v>36</v>
      </c>
      <c r="J23" s="36" t="s">
        <v>85</v>
      </c>
      <c r="K23" s="36" t="s">
        <v>36</v>
      </c>
      <c r="L23" s="36" t="s">
        <v>86</v>
      </c>
      <c r="M23" s="36" t="s">
        <v>40</v>
      </c>
      <c r="N23" s="8">
        <v>270</v>
      </c>
      <c r="O23" s="8">
        <v>1620000</v>
      </c>
      <c r="P23" s="38" t="d">
        <v>2018-07-01</v>
      </c>
      <c r="Q23" s="37">
        <v>135</v>
      </c>
      <c r="R23" s="8"/>
      <c r="S23" s="8">
        <v>810000</v>
      </c>
      <c r="T23" s="8">
        <v>1620000</v>
      </c>
      <c r="U23" s="36" t="s">
        <v>41</v>
      </c>
      <c r="V23" s="36" t="s">
        <v>49</v>
      </c>
      <c r="W23" s="36" t="s">
        <v>4</v>
      </c>
      <c r="X23" s="36" t="s">
        <v>43</v>
      </c>
      <c r="Y23" s="36" t="s">
        <v>76</v>
      </c>
      <c r="Z23" s="36" t="s">
        <v>363</v>
      </c>
      <c r="AA23" s="36" t="s">
        <v>45</v>
      </c>
      <c r="AB23" s="36"/>
      <c r="AC23" s="36" t="s">
        <v>46</v>
      </c>
      <c r="AD23" s="9" t="s">
        <v>89</v>
      </c>
      <c r="AE23" s="36"/>
      <c r="AF23"/>
      <c r="AH23"/>
      <c r="AJ23" s="10"/>
      <c r="AK23" s="10"/>
      <c r="AL23" s="10"/>
      <c r="AM23" s="10"/>
      <c r="AN23" s="10"/>
      <c r="AO23" s="10"/>
      <c r="AP23" s="10"/>
      <c r="AQ23" s="10"/>
    </row>
    <row r="24" spans="1:43" ht="95.25" hidden="1" customHeight="1" x14ac:dyDescent="0.4">
      <c r="A24" s="51">
        <v>2018</v>
      </c>
      <c r="B24" s="39" t="s">
        <v>366</v>
      </c>
      <c r="C24" s="36" t="s">
        <v>31</v>
      </c>
      <c r="D24" s="36" t="s">
        <v>32</v>
      </c>
      <c r="E24" s="36" t="s">
        <v>33</v>
      </c>
      <c r="F24" s="36" t="s">
        <v>34</v>
      </c>
      <c r="G24" s="40"/>
      <c r="H24" s="40"/>
      <c r="I24" s="40" t="s">
        <v>36</v>
      </c>
      <c r="J24" s="40" t="s">
        <v>356</v>
      </c>
      <c r="K24" s="40" t="s">
        <v>38</v>
      </c>
      <c r="L24" s="40" t="s">
        <v>98</v>
      </c>
      <c r="M24" s="40" t="s">
        <v>40</v>
      </c>
      <c r="N24" s="37">
        <v>138</v>
      </c>
      <c r="O24" s="42">
        <v>3427920</v>
      </c>
      <c r="P24" s="38" t="d">
        <v>2018-09-01</v>
      </c>
      <c r="Q24" s="41">
        <v>35</v>
      </c>
      <c r="R24" s="37"/>
      <c r="S24" s="37">
        <v>856980</v>
      </c>
      <c r="T24" s="42">
        <v>3427920</v>
      </c>
      <c r="U24" s="45" t="s">
        <v>41</v>
      </c>
      <c r="V24" s="40" t="s">
        <v>420</v>
      </c>
      <c r="W24" s="40" t="s">
        <v>4</v>
      </c>
      <c r="X24" s="36" t="s">
        <v>88</v>
      </c>
      <c r="Y24" s="40" t="s">
        <v>76</v>
      </c>
      <c r="Z24" s="43" t="s">
        <v>391</v>
      </c>
      <c r="AA24" s="36" t="s">
        <v>45</v>
      </c>
      <c r="AB24" s="40"/>
      <c r="AC24" s="40" t="s">
        <v>46</v>
      </c>
      <c r="AD24" s="44"/>
      <c r="AE24" s="43"/>
      <c r="AF24"/>
      <c r="AH24"/>
      <c r="AJ24" s="10"/>
      <c r="AK24" s="10"/>
      <c r="AL24" s="10"/>
      <c r="AM24" s="10"/>
      <c r="AN24" s="10"/>
      <c r="AO24" s="10"/>
      <c r="AP24" s="10"/>
      <c r="AQ24" s="10"/>
    </row>
    <row r="25" spans="1:43" ht="30" hidden="1" customHeight="1" x14ac:dyDescent="0.4">
      <c r="A25" s="51">
        <v>2018</v>
      </c>
      <c r="B25" s="39" t="s">
        <v>368</v>
      </c>
      <c r="C25" s="36" t="s">
        <v>31</v>
      </c>
      <c r="D25" s="36" t="s">
        <v>32</v>
      </c>
      <c r="E25" s="36" t="s">
        <v>33</v>
      </c>
      <c r="F25" s="36" t="s">
        <v>34</v>
      </c>
      <c r="G25" s="40"/>
      <c r="H25" s="40"/>
      <c r="I25" s="40" t="s">
        <v>36</v>
      </c>
      <c r="J25" s="40" t="s">
        <v>306</v>
      </c>
      <c r="K25" s="40" t="s">
        <v>38</v>
      </c>
      <c r="L25" s="40" t="s">
        <v>132</v>
      </c>
      <c r="M25" s="40" t="s">
        <v>40</v>
      </c>
      <c r="N25" s="37">
        <f>46*4</f>
        <v>184</v>
      </c>
      <c r="O25" s="42">
        <v>2900000</v>
      </c>
      <c r="P25" s="38" t="d">
        <v>2018-10-01</v>
      </c>
      <c r="Q25" s="41">
        <v>28</v>
      </c>
      <c r="R25" s="37"/>
      <c r="S25" s="37">
        <v>900000</v>
      </c>
      <c r="T25" s="42"/>
      <c r="U25" s="45" t="s">
        <v>41</v>
      </c>
      <c r="V25" s="40" t="s">
        <v>420</v>
      </c>
      <c r="W25" s="40" t="s">
        <v>4</v>
      </c>
      <c r="X25" s="36" t="s">
        <v>88</v>
      </c>
      <c r="Y25" s="40"/>
      <c r="Z25" s="43"/>
      <c r="AA25" s="36" t="s">
        <v>45</v>
      </c>
      <c r="AB25" s="40"/>
      <c r="AC25" s="40" t="s">
        <v>46</v>
      </c>
      <c r="AD25" s="44"/>
      <c r="AE25" s="43"/>
      <c r="AF25"/>
      <c r="AH25"/>
      <c r="AJ25" s="10"/>
      <c r="AK25" s="10"/>
      <c r="AL25" s="10"/>
      <c r="AM25" s="10"/>
      <c r="AN25" s="10"/>
      <c r="AO25" s="10"/>
      <c r="AP25" s="10"/>
      <c r="AQ25" s="10"/>
    </row>
    <row r="26" spans="1:43" ht="60" hidden="1" customHeight="1" x14ac:dyDescent="0.4">
      <c r="A26" s="51">
        <v>2018</v>
      </c>
      <c r="B26" s="4">
        <v>33</v>
      </c>
      <c r="C26" s="36" t="s">
        <v>31</v>
      </c>
      <c r="D26" s="36" t="s">
        <v>32</v>
      </c>
      <c r="E26" s="36" t="s">
        <v>109</v>
      </c>
      <c r="F26" s="36" t="s">
        <v>120</v>
      </c>
      <c r="G26" s="36" t="s">
        <v>35</v>
      </c>
      <c r="H26" s="36"/>
      <c r="I26" s="36" t="s">
        <v>36</v>
      </c>
      <c r="J26" s="36" t="s">
        <v>179</v>
      </c>
      <c r="K26" s="36" t="s">
        <v>38</v>
      </c>
      <c r="L26" s="36" t="s">
        <v>180</v>
      </c>
      <c r="M26" s="36" t="s">
        <v>40</v>
      </c>
      <c r="N26" s="8">
        <v>264</v>
      </c>
      <c r="O26" s="8">
        <v>3150000</v>
      </c>
      <c r="P26" s="38" t="d">
        <v>2018-09-01</v>
      </c>
      <c r="Q26" s="37">
        <v>88</v>
      </c>
      <c r="R26" s="8"/>
      <c r="S26" s="8">
        <v>1050000</v>
      </c>
      <c r="T26" s="8">
        <v>3165360</v>
      </c>
      <c r="U26" s="36" t="s">
        <v>41</v>
      </c>
      <c r="V26" s="36" t="s">
        <v>42</v>
      </c>
      <c r="W26" s="36" t="s">
        <v>4</v>
      </c>
      <c r="X26" s="36" t="s">
        <v>43</v>
      </c>
      <c r="Y26" s="36" t="s">
        <v>76</v>
      </c>
      <c r="Z26" s="36" t="s">
        <v>347</v>
      </c>
      <c r="AA26" s="36" t="s">
        <v>45</v>
      </c>
      <c r="AB26" s="36"/>
      <c r="AC26" s="36" t="s">
        <v>46</v>
      </c>
      <c r="AD26" s="9" t="s">
        <v>89</v>
      </c>
      <c r="AE26" s="36"/>
      <c r="AF26"/>
      <c r="AH26"/>
      <c r="AJ26" s="10"/>
      <c r="AK26" s="10"/>
      <c r="AL26" s="10"/>
      <c r="AM26" s="10"/>
      <c r="AN26" s="10"/>
      <c r="AO26" s="10"/>
      <c r="AP26" s="10"/>
      <c r="AQ26" s="10"/>
    </row>
    <row r="27" spans="1:43" s="63" customFormat="1" ht="42" hidden="1" customHeight="1" x14ac:dyDescent="0.4">
      <c r="A27" s="51">
        <v>2018</v>
      </c>
      <c r="B27" s="4">
        <v>20</v>
      </c>
      <c r="C27" s="36" t="s">
        <v>31</v>
      </c>
      <c r="D27" s="36" t="s">
        <v>32</v>
      </c>
      <c r="E27" s="36" t="s">
        <v>64</v>
      </c>
      <c r="F27" s="36" t="s">
        <v>65</v>
      </c>
      <c r="G27" s="36"/>
      <c r="H27" s="36"/>
      <c r="I27" s="36" t="s">
        <v>130</v>
      </c>
      <c r="J27" s="36" t="s">
        <v>131</v>
      </c>
      <c r="K27" s="36" t="s">
        <v>38</v>
      </c>
      <c r="L27" s="36" t="s">
        <v>132</v>
      </c>
      <c r="M27" s="36" t="s">
        <v>40</v>
      </c>
      <c r="N27" s="8">
        <v>46.666666666666664</v>
      </c>
      <c r="O27" s="8">
        <v>1530666.6666666667</v>
      </c>
      <c r="P27" s="38" t="d">
        <v>2018-04-01</v>
      </c>
      <c r="Q27" s="37">
        <v>35</v>
      </c>
      <c r="R27" s="8"/>
      <c r="S27" s="8">
        <v>1148000</v>
      </c>
      <c r="T27" s="8"/>
      <c r="U27" s="36" t="s">
        <v>53</v>
      </c>
      <c r="V27" s="36" t="s">
        <v>42</v>
      </c>
      <c r="W27" s="36" t="s">
        <v>4</v>
      </c>
      <c r="X27" s="36" t="s">
        <v>43</v>
      </c>
      <c r="Y27" s="36" t="s">
        <v>76</v>
      </c>
      <c r="Z27" s="36" t="s">
        <v>133</v>
      </c>
      <c r="AA27" s="36" t="s">
        <v>45</v>
      </c>
      <c r="AB27" s="36"/>
      <c r="AC27" s="36" t="s">
        <v>46</v>
      </c>
      <c r="AD27" s="9" t="s">
        <v>134</v>
      </c>
      <c r="AE27" s="36" t="s">
        <v>135</v>
      </c>
      <c r="AF27"/>
      <c r="AG27"/>
      <c r="AH27"/>
      <c r="AI27"/>
    </row>
    <row r="28" spans="1:43" ht="183.75" hidden="1" customHeight="1" x14ac:dyDescent="0.4">
      <c r="A28" s="51">
        <v>2018</v>
      </c>
      <c r="B28" s="4">
        <v>9</v>
      </c>
      <c r="C28" s="36" t="s">
        <v>31</v>
      </c>
      <c r="D28" s="36" t="s">
        <v>32</v>
      </c>
      <c r="E28" s="36" t="s">
        <v>33</v>
      </c>
      <c r="F28" s="36" t="s">
        <v>34</v>
      </c>
      <c r="G28" s="36"/>
      <c r="H28" s="36"/>
      <c r="I28" s="36" t="s">
        <v>36</v>
      </c>
      <c r="J28" s="36" t="s">
        <v>78</v>
      </c>
      <c r="K28" s="36" t="s">
        <v>38</v>
      </c>
      <c r="L28" s="36" t="s">
        <v>79</v>
      </c>
      <c r="M28" s="36" t="s">
        <v>40</v>
      </c>
      <c r="N28" s="8">
        <v>414</v>
      </c>
      <c r="O28" s="8">
        <v>3876420</v>
      </c>
      <c r="P28" s="38" t="d">
        <v>2018-09-01</v>
      </c>
      <c r="Q28" s="37">
        <v>138</v>
      </c>
      <c r="R28" s="8"/>
      <c r="S28" s="8">
        <v>1292140</v>
      </c>
      <c r="T28" s="8">
        <v>3876420</v>
      </c>
      <c r="U28" s="36" t="s">
        <v>53</v>
      </c>
      <c r="V28" s="36" t="s">
        <v>42</v>
      </c>
      <c r="W28" s="36" t="s">
        <v>4</v>
      </c>
      <c r="X28" s="36" t="s">
        <v>43</v>
      </c>
      <c r="Y28" s="36" t="s">
        <v>76</v>
      </c>
      <c r="Z28" s="36" t="s">
        <v>80</v>
      </c>
      <c r="AA28" s="36" t="s">
        <v>45</v>
      </c>
      <c r="AB28" s="36"/>
      <c r="AC28" s="36" t="s">
        <v>46</v>
      </c>
      <c r="AD28" s="9" t="s">
        <v>81</v>
      </c>
      <c r="AE28" s="36" t="s">
        <v>82</v>
      </c>
      <c r="AF28"/>
      <c r="AH28"/>
      <c r="AJ28" s="10"/>
      <c r="AK28" s="10"/>
      <c r="AL28" s="10"/>
      <c r="AM28" s="10"/>
      <c r="AN28" s="10"/>
      <c r="AO28" s="10"/>
      <c r="AP28" s="10"/>
      <c r="AQ28" s="10"/>
    </row>
    <row r="29" spans="1:43" s="63" customFormat="1" ht="42" hidden="1" customHeight="1" x14ac:dyDescent="0.4">
      <c r="A29" s="51">
        <v>2018</v>
      </c>
      <c r="B29" s="4">
        <v>51</v>
      </c>
      <c r="C29" s="17" t="s">
        <v>31</v>
      </c>
      <c r="D29" s="17" t="s">
        <v>32</v>
      </c>
      <c r="E29" s="17" t="s">
        <v>64</v>
      </c>
      <c r="F29" s="17" t="s">
        <v>65</v>
      </c>
      <c r="G29" s="17" t="s">
        <v>61</v>
      </c>
      <c r="H29" s="17"/>
      <c r="I29" s="17" t="s">
        <v>130</v>
      </c>
      <c r="J29" s="17" t="s">
        <v>222</v>
      </c>
      <c r="K29" s="17" t="s">
        <v>38</v>
      </c>
      <c r="L29" s="17" t="s">
        <v>132</v>
      </c>
      <c r="M29" s="17" t="s">
        <v>40</v>
      </c>
      <c r="N29" s="19">
        <v>185</v>
      </c>
      <c r="O29" s="19">
        <v>7400000</v>
      </c>
      <c r="P29" s="54" t="d">
        <v>2018-09-01</v>
      </c>
      <c r="Q29" s="18">
        <v>50</v>
      </c>
      <c r="R29" s="19"/>
      <c r="S29" s="19">
        <v>1850000</v>
      </c>
      <c r="T29" s="19">
        <v>7400000</v>
      </c>
      <c r="U29" s="17" t="s">
        <v>41</v>
      </c>
      <c r="V29" s="17" t="s">
        <v>420</v>
      </c>
      <c r="W29" s="17" t="s">
        <v>4</v>
      </c>
      <c r="X29" s="17" t="s">
        <v>88</v>
      </c>
      <c r="Y29" s="17"/>
      <c r="Z29" s="17"/>
      <c r="AA29" s="17" t="s">
        <v>45</v>
      </c>
      <c r="AB29" s="17"/>
      <c r="AC29" s="17" t="s">
        <v>46</v>
      </c>
      <c r="AD29" s="20"/>
      <c r="AE29" s="17"/>
      <c r="AF29"/>
      <c r="AG29"/>
      <c r="AH29"/>
      <c r="AI29"/>
    </row>
    <row r="30" spans="1:43" s="63" customFormat="1" ht="42" hidden="1" customHeight="1" x14ac:dyDescent="0.4">
      <c r="A30" s="51">
        <v>2018</v>
      </c>
      <c r="B30" s="4">
        <v>21</v>
      </c>
      <c r="C30" s="36" t="s">
        <v>31</v>
      </c>
      <c r="D30" s="36" t="s">
        <v>32</v>
      </c>
      <c r="E30" s="36" t="s">
        <v>64</v>
      </c>
      <c r="F30" s="36" t="s">
        <v>65</v>
      </c>
      <c r="G30" s="36" t="s">
        <v>136</v>
      </c>
      <c r="H30" s="36" t="s">
        <v>137</v>
      </c>
      <c r="I30" s="36" t="s">
        <v>130</v>
      </c>
      <c r="J30" s="36" t="s">
        <v>138</v>
      </c>
      <c r="K30" s="36" t="s">
        <v>36</v>
      </c>
      <c r="L30" s="36" t="s">
        <v>139</v>
      </c>
      <c r="M30" s="36" t="s">
        <v>40</v>
      </c>
      <c r="N30" s="8">
        <v>46</v>
      </c>
      <c r="O30" s="8">
        <v>750000</v>
      </c>
      <c r="P30" s="38" t="d">
        <v>2018-09-01</v>
      </c>
      <c r="Q30" s="37">
        <v>15</v>
      </c>
      <c r="R30" s="8"/>
      <c r="S30" s="8">
        <v>253440</v>
      </c>
      <c r="T30" s="8"/>
      <c r="U30" s="36" t="s">
        <v>41</v>
      </c>
      <c r="V30" s="36" t="s">
        <v>42</v>
      </c>
      <c r="W30" s="36" t="s">
        <v>3</v>
      </c>
      <c r="X30" s="36" t="s">
        <v>88</v>
      </c>
      <c r="Y30" s="36" t="s">
        <v>76</v>
      </c>
      <c r="Z30" s="36" t="s">
        <v>311</v>
      </c>
      <c r="AA30" s="36" t="s">
        <v>45</v>
      </c>
      <c r="AB30" s="36"/>
      <c r="AC30" s="36" t="s">
        <v>46</v>
      </c>
      <c r="AD30" s="9" t="s">
        <v>140</v>
      </c>
      <c r="AE30" s="36"/>
      <c r="AF30"/>
      <c r="AG30"/>
      <c r="AH30"/>
      <c r="AI30"/>
    </row>
    <row r="31" spans="1:43" ht="30" hidden="1" customHeight="1" x14ac:dyDescent="0.4">
      <c r="A31" s="51">
        <v>2018</v>
      </c>
      <c r="B31" s="39" t="s">
        <v>367</v>
      </c>
      <c r="C31" s="36" t="s">
        <v>31</v>
      </c>
      <c r="D31" s="36" t="s">
        <v>32</v>
      </c>
      <c r="E31" s="36" t="s">
        <v>33</v>
      </c>
      <c r="F31" s="36" t="s">
        <v>34</v>
      </c>
      <c r="G31" s="40"/>
      <c r="H31" s="40"/>
      <c r="I31" s="40" t="s">
        <v>36</v>
      </c>
      <c r="J31" s="40" t="s">
        <v>159</v>
      </c>
      <c r="K31" s="40" t="s">
        <v>38</v>
      </c>
      <c r="L31" s="40" t="s">
        <v>98</v>
      </c>
      <c r="M31" s="40" t="s">
        <v>40</v>
      </c>
      <c r="N31" s="37">
        <v>27</v>
      </c>
      <c r="O31" s="42">
        <v>219013</v>
      </c>
      <c r="P31" s="38" t="d">
        <v>2018-05-01</v>
      </c>
      <c r="Q31" s="41">
        <v>27</v>
      </c>
      <c r="R31" s="37"/>
      <c r="S31" s="37">
        <v>219013</v>
      </c>
      <c r="T31" s="42">
        <v>0</v>
      </c>
      <c r="U31" s="45" t="s">
        <v>53</v>
      </c>
      <c r="V31" s="40" t="s">
        <v>49</v>
      </c>
      <c r="W31" s="40" t="s">
        <v>2</v>
      </c>
      <c r="X31" s="36" t="s">
        <v>43</v>
      </c>
      <c r="Y31" s="40" t="s">
        <v>76</v>
      </c>
      <c r="Z31" s="43" t="s">
        <v>392</v>
      </c>
      <c r="AA31" s="36" t="s">
        <v>45</v>
      </c>
      <c r="AB31" s="40"/>
      <c r="AC31" s="40" t="s">
        <v>46</v>
      </c>
      <c r="AD31" s="44"/>
      <c r="AE31" s="43"/>
      <c r="AF31"/>
      <c r="AH31"/>
      <c r="AJ31" s="10"/>
      <c r="AK31" s="10"/>
      <c r="AL31" s="10"/>
      <c r="AM31" s="10"/>
      <c r="AN31" s="10"/>
      <c r="AO31" s="10"/>
      <c r="AP31" s="10"/>
      <c r="AQ31" s="10"/>
    </row>
    <row r="32" spans="1:43" ht="30" hidden="1" customHeight="1" x14ac:dyDescent="0.4">
      <c r="A32" s="51">
        <v>2018</v>
      </c>
      <c r="B32" s="4">
        <v>4</v>
      </c>
      <c r="C32" s="36" t="s">
        <v>31</v>
      </c>
      <c r="D32" s="36" t="s">
        <v>32</v>
      </c>
      <c r="E32" s="36" t="s">
        <v>33</v>
      </c>
      <c r="F32" s="36" t="s">
        <v>34</v>
      </c>
      <c r="G32" s="36"/>
      <c r="H32" s="36"/>
      <c r="I32" s="36" t="s">
        <v>36</v>
      </c>
      <c r="J32" s="36" t="s">
        <v>55</v>
      </c>
      <c r="K32" s="36" t="s">
        <v>38</v>
      </c>
      <c r="L32" s="36" t="s">
        <v>56</v>
      </c>
      <c r="M32" s="36" t="s">
        <v>40</v>
      </c>
      <c r="N32" s="8">
        <v>46</v>
      </c>
      <c r="O32" s="8">
        <v>720000</v>
      </c>
      <c r="P32" s="38" t="d">
        <v>2018-04-01</v>
      </c>
      <c r="Q32" s="37">
        <v>34.5</v>
      </c>
      <c r="R32" s="8"/>
      <c r="S32" s="8">
        <v>540000</v>
      </c>
      <c r="T32" s="8"/>
      <c r="U32" s="36" t="s">
        <v>53</v>
      </c>
      <c r="V32" s="36" t="s">
        <v>49</v>
      </c>
      <c r="W32" s="36" t="s">
        <v>2</v>
      </c>
      <c r="X32" s="36" t="s">
        <v>43</v>
      </c>
      <c r="Y32" s="36"/>
      <c r="Z32" s="36" t="s">
        <v>57</v>
      </c>
      <c r="AA32" s="36" t="s">
        <v>45</v>
      </c>
      <c r="AB32" s="36"/>
      <c r="AC32" s="36" t="s">
        <v>46</v>
      </c>
      <c r="AD32" s="9"/>
      <c r="AE32" s="36"/>
      <c r="AF32"/>
      <c r="AH32"/>
      <c r="AJ32" s="10"/>
      <c r="AK32" s="10"/>
      <c r="AL32" s="10"/>
      <c r="AM32" s="10"/>
      <c r="AN32" s="10"/>
      <c r="AO32" s="10"/>
      <c r="AP32" s="10"/>
      <c r="AQ32" s="10"/>
    </row>
    <row r="33" spans="1:43" ht="30" hidden="1" customHeight="1" x14ac:dyDescent="0.4">
      <c r="A33" s="51">
        <v>2018</v>
      </c>
      <c r="B33" s="4">
        <v>94</v>
      </c>
      <c r="C33" s="40" t="s">
        <v>31</v>
      </c>
      <c r="D33" s="40" t="s">
        <v>283</v>
      </c>
      <c r="E33" s="40" t="s">
        <v>284</v>
      </c>
      <c r="F33" s="40" t="s">
        <v>283</v>
      </c>
      <c r="G33" s="40" t="s">
        <v>84</v>
      </c>
      <c r="H33" s="40"/>
      <c r="I33" s="40" t="s">
        <v>36</v>
      </c>
      <c r="J33" s="40" t="s">
        <v>124</v>
      </c>
      <c r="K33" s="40" t="s">
        <v>36</v>
      </c>
      <c r="L33" s="40" t="s">
        <v>187</v>
      </c>
      <c r="M33" s="40" t="s">
        <v>40</v>
      </c>
      <c r="N33" s="8">
        <v>42.857142857142861</v>
      </c>
      <c r="O33" s="42">
        <v>1028571.4285714285</v>
      </c>
      <c r="P33" s="38" t="d">
        <v>2018-06-01</v>
      </c>
      <c r="Q33" s="41">
        <v>25</v>
      </c>
      <c r="R33" s="42"/>
      <c r="S33" s="42">
        <v>600000</v>
      </c>
      <c r="T33" s="42"/>
      <c r="U33" s="40" t="s">
        <v>41</v>
      </c>
      <c r="V33" s="40" t="s">
        <v>49</v>
      </c>
      <c r="W33" s="40" t="s">
        <v>2</v>
      </c>
      <c r="X33" s="36" t="s">
        <v>43</v>
      </c>
      <c r="Y33" s="40"/>
      <c r="Z33" s="43" t="s">
        <v>289</v>
      </c>
      <c r="AA33" s="43" t="s">
        <v>128</v>
      </c>
      <c r="AB33" s="40"/>
      <c r="AC33" s="40" t="s">
        <v>46</v>
      </c>
      <c r="AD33" s="44" t="s">
        <v>287</v>
      </c>
      <c r="AE33" s="43" t="s">
        <v>288</v>
      </c>
      <c r="AF33"/>
      <c r="AH33"/>
    </row>
    <row r="34" spans="1:43" ht="45" hidden="1" customHeight="1" x14ac:dyDescent="0.4">
      <c r="A34" s="51">
        <v>2018</v>
      </c>
      <c r="B34" s="4">
        <v>102</v>
      </c>
      <c r="C34" s="40" t="s">
        <v>31</v>
      </c>
      <c r="D34" s="40" t="s">
        <v>32</v>
      </c>
      <c r="E34" s="40" t="s">
        <v>109</v>
      </c>
      <c r="F34" s="40" t="s">
        <v>305</v>
      </c>
      <c r="G34" s="40"/>
      <c r="H34" s="40"/>
      <c r="I34" s="40" t="s">
        <v>36</v>
      </c>
      <c r="J34" s="40" t="s">
        <v>306</v>
      </c>
      <c r="K34" s="40" t="s">
        <v>36</v>
      </c>
      <c r="L34" s="40" t="s">
        <v>307</v>
      </c>
      <c r="M34" s="40" t="s">
        <v>40</v>
      </c>
      <c r="N34" s="8">
        <v>171.42857142857144</v>
      </c>
      <c r="O34" s="42">
        <v>1200000</v>
      </c>
      <c r="P34" s="38" t="d">
        <v>2018-06-01</v>
      </c>
      <c r="Q34" s="41">
        <v>100</v>
      </c>
      <c r="R34" s="42"/>
      <c r="S34" s="42">
        <v>700000</v>
      </c>
      <c r="T34" s="42">
        <v>1200000</v>
      </c>
      <c r="U34" s="40" t="s">
        <v>41</v>
      </c>
      <c r="V34" s="36" t="s">
        <v>49</v>
      </c>
      <c r="W34" s="36" t="s">
        <v>2</v>
      </c>
      <c r="X34" s="36" t="s">
        <v>43</v>
      </c>
      <c r="Y34" s="40"/>
      <c r="Z34" s="43" t="s">
        <v>308</v>
      </c>
      <c r="AA34" s="43" t="s">
        <v>128</v>
      </c>
      <c r="AB34" s="40"/>
      <c r="AC34" s="40" t="s">
        <v>46</v>
      </c>
      <c r="AD34" s="44"/>
      <c r="AE34" s="43"/>
      <c r="AF34"/>
      <c r="AH34"/>
    </row>
    <row r="35" spans="1:43" ht="30" hidden="1" customHeight="1" x14ac:dyDescent="0.4">
      <c r="A35" s="51">
        <v>2018</v>
      </c>
      <c r="B35" s="4">
        <v>3</v>
      </c>
      <c r="C35" s="36" t="s">
        <v>31</v>
      </c>
      <c r="D35" s="36" t="s">
        <v>32</v>
      </c>
      <c r="E35" s="36" t="s">
        <v>33</v>
      </c>
      <c r="F35" s="36" t="s">
        <v>34</v>
      </c>
      <c r="G35" s="36"/>
      <c r="H35" s="36"/>
      <c r="I35" s="36" t="s">
        <v>36</v>
      </c>
      <c r="J35" s="36" t="s">
        <v>51</v>
      </c>
      <c r="K35" s="36" t="s">
        <v>38</v>
      </c>
      <c r="L35" s="36" t="s">
        <v>52</v>
      </c>
      <c r="M35" s="36" t="s">
        <v>40</v>
      </c>
      <c r="N35" s="8">
        <v>41.333333333333336</v>
      </c>
      <c r="O35" s="8">
        <v>968393.33333333326</v>
      </c>
      <c r="P35" s="38" t="d">
        <v>2018-04-01</v>
      </c>
      <c r="Q35" s="37">
        <v>31</v>
      </c>
      <c r="R35" s="8"/>
      <c r="S35" s="8">
        <v>726295</v>
      </c>
      <c r="T35" s="8"/>
      <c r="U35" s="36" t="s">
        <v>53</v>
      </c>
      <c r="V35" s="36" t="s">
        <v>49</v>
      </c>
      <c r="W35" s="36" t="s">
        <v>2</v>
      </c>
      <c r="X35" s="36" t="s">
        <v>43</v>
      </c>
      <c r="Y35" s="36"/>
      <c r="Z35" s="36" t="s">
        <v>54</v>
      </c>
      <c r="AA35" s="36" t="s">
        <v>45</v>
      </c>
      <c r="AB35" s="36"/>
      <c r="AC35" s="36" t="s">
        <v>46</v>
      </c>
      <c r="AD35" s="9"/>
      <c r="AE35" s="36"/>
      <c r="AF35"/>
      <c r="AH35"/>
      <c r="AJ35" s="10"/>
      <c r="AK35" s="10"/>
      <c r="AL35" s="10"/>
      <c r="AM35" s="10"/>
      <c r="AN35" s="10"/>
      <c r="AO35" s="10"/>
      <c r="AP35" s="10"/>
      <c r="AQ35" s="10"/>
    </row>
    <row r="36" spans="1:43" s="63" customFormat="1" ht="42" hidden="1" customHeight="1" x14ac:dyDescent="0.4">
      <c r="A36" s="51">
        <v>2018</v>
      </c>
      <c r="B36" s="4">
        <v>7</v>
      </c>
      <c r="C36" s="36" t="s">
        <v>31</v>
      </c>
      <c r="D36" s="36" t="s">
        <v>32</v>
      </c>
      <c r="E36" s="36" t="s">
        <v>64</v>
      </c>
      <c r="F36" s="36" t="s">
        <v>65</v>
      </c>
      <c r="G36" s="36"/>
      <c r="H36" s="36"/>
      <c r="I36" s="36" t="s">
        <v>36</v>
      </c>
      <c r="J36" s="36" t="s">
        <v>66</v>
      </c>
      <c r="K36" s="36" t="s">
        <v>69</v>
      </c>
      <c r="L36" s="36" t="s">
        <v>70</v>
      </c>
      <c r="M36" s="36" t="s">
        <v>40</v>
      </c>
      <c r="N36" s="8">
        <v>45</v>
      </c>
      <c r="O36" s="8">
        <v>1155000</v>
      </c>
      <c r="P36" s="38" t="d">
        <v>2018-05-01</v>
      </c>
      <c r="Q36" s="37">
        <v>30</v>
      </c>
      <c r="R36" s="8"/>
      <c r="S36" s="8">
        <v>770000</v>
      </c>
      <c r="T36" s="8"/>
      <c r="U36" s="36" t="s">
        <v>53</v>
      </c>
      <c r="V36" s="36" t="s">
        <v>49</v>
      </c>
      <c r="W36" s="36" t="s">
        <v>2</v>
      </c>
      <c r="X36" s="36" t="s">
        <v>43</v>
      </c>
      <c r="Y36" s="36"/>
      <c r="Z36" s="36" t="s">
        <v>71</v>
      </c>
      <c r="AA36" s="36" t="s">
        <v>45</v>
      </c>
      <c r="AB36" s="36"/>
      <c r="AC36" s="36" t="s">
        <v>46</v>
      </c>
      <c r="AD36" s="72"/>
      <c r="AE36" s="36"/>
      <c r="AF36"/>
      <c r="AG36"/>
      <c r="AH36"/>
      <c r="AI36"/>
    </row>
    <row r="37" spans="1:43" ht="30" hidden="1" customHeight="1" x14ac:dyDescent="0.4">
      <c r="A37" s="51">
        <v>2018</v>
      </c>
      <c r="B37" s="4">
        <v>93</v>
      </c>
      <c r="C37" s="40" t="s">
        <v>31</v>
      </c>
      <c r="D37" s="40" t="s">
        <v>283</v>
      </c>
      <c r="E37" s="40" t="s">
        <v>284</v>
      </c>
      <c r="F37" s="40" t="s">
        <v>283</v>
      </c>
      <c r="G37" s="40" t="s">
        <v>84</v>
      </c>
      <c r="H37" s="40"/>
      <c r="I37" s="40" t="s">
        <v>36</v>
      </c>
      <c r="J37" s="40" t="s">
        <v>124</v>
      </c>
      <c r="K37" s="40" t="s">
        <v>36</v>
      </c>
      <c r="L37" s="40" t="s">
        <v>285</v>
      </c>
      <c r="M37" s="40" t="s">
        <v>40</v>
      </c>
      <c r="N37" s="8">
        <v>61.714285714285722</v>
      </c>
      <c r="O37" s="42">
        <v>1371428.5714285714</v>
      </c>
      <c r="P37" s="38" t="d">
        <v>2018-06-01</v>
      </c>
      <c r="Q37" s="41">
        <v>36</v>
      </c>
      <c r="R37" s="42"/>
      <c r="S37" s="42">
        <v>800000</v>
      </c>
      <c r="T37" s="42"/>
      <c r="U37" s="40" t="s">
        <v>41</v>
      </c>
      <c r="V37" s="40" t="s">
        <v>49</v>
      </c>
      <c r="W37" s="40" t="s">
        <v>2</v>
      </c>
      <c r="X37" s="36" t="s">
        <v>43</v>
      </c>
      <c r="Y37" s="40"/>
      <c r="Z37" s="43" t="s">
        <v>286</v>
      </c>
      <c r="AA37" s="43" t="s">
        <v>128</v>
      </c>
      <c r="AB37" s="40"/>
      <c r="AC37" s="40" t="s">
        <v>46</v>
      </c>
      <c r="AD37" s="44" t="s">
        <v>287</v>
      </c>
      <c r="AE37" s="43" t="s">
        <v>288</v>
      </c>
      <c r="AF37"/>
      <c r="AH37"/>
    </row>
    <row r="38" spans="1:43" ht="126" hidden="1" customHeight="1" x14ac:dyDescent="0.4">
      <c r="A38" s="51">
        <v>2018</v>
      </c>
      <c r="B38" s="4">
        <v>11</v>
      </c>
      <c r="C38" s="36" t="s">
        <v>31</v>
      </c>
      <c r="D38" s="36" t="s">
        <v>32</v>
      </c>
      <c r="E38" s="36" t="s">
        <v>33</v>
      </c>
      <c r="F38" s="36" t="s">
        <v>34</v>
      </c>
      <c r="G38" s="36"/>
      <c r="H38" s="36"/>
      <c r="I38" s="36" t="s">
        <v>36</v>
      </c>
      <c r="J38" s="36" t="s">
        <v>90</v>
      </c>
      <c r="K38" s="36" t="s">
        <v>69</v>
      </c>
      <c r="L38" s="36" t="s">
        <v>91</v>
      </c>
      <c r="M38" s="36" t="s">
        <v>40</v>
      </c>
      <c r="N38" s="8">
        <v>108</v>
      </c>
      <c r="O38" s="8">
        <v>2809371.4285714286</v>
      </c>
      <c r="P38" s="38" t="d">
        <v>2018-09-01</v>
      </c>
      <c r="Q38" s="37">
        <v>36</v>
      </c>
      <c r="R38" s="8"/>
      <c r="S38" s="8">
        <v>936457.14285714284</v>
      </c>
      <c r="T38" s="8"/>
      <c r="U38" s="36" t="s">
        <v>53</v>
      </c>
      <c r="V38" s="36" t="s">
        <v>49</v>
      </c>
      <c r="W38" s="36" t="s">
        <v>2</v>
      </c>
      <c r="X38" s="36" t="s">
        <v>88</v>
      </c>
      <c r="Y38" s="36" t="s">
        <v>76</v>
      </c>
      <c r="Z38" s="36" t="s">
        <v>354</v>
      </c>
      <c r="AA38" s="36" t="s">
        <v>92</v>
      </c>
      <c r="AB38" s="36"/>
      <c r="AC38" s="36" t="s">
        <v>46</v>
      </c>
      <c r="AD38" s="9" t="s">
        <v>93</v>
      </c>
      <c r="AE38" s="36"/>
      <c r="AF38"/>
      <c r="AH38"/>
      <c r="AJ38" s="10"/>
      <c r="AK38" s="10"/>
      <c r="AL38" s="10"/>
      <c r="AM38" s="10"/>
      <c r="AN38" s="10"/>
      <c r="AO38" s="10"/>
      <c r="AP38" s="10"/>
      <c r="AQ38" s="10"/>
    </row>
    <row r="39" spans="1:43" ht="100.5" hidden="1" customHeight="1" x14ac:dyDescent="0.4">
      <c r="A39" s="51">
        <v>2018</v>
      </c>
      <c r="B39" s="4">
        <v>18</v>
      </c>
      <c r="C39" s="36" t="s">
        <v>31</v>
      </c>
      <c r="D39" s="36" t="s">
        <v>32</v>
      </c>
      <c r="E39" s="36" t="s">
        <v>109</v>
      </c>
      <c r="F39" s="36" t="s">
        <v>120</v>
      </c>
      <c r="G39" s="36" t="s">
        <v>61</v>
      </c>
      <c r="H39" s="36"/>
      <c r="I39" s="36" t="s">
        <v>38</v>
      </c>
      <c r="J39" s="36" t="s">
        <v>361</v>
      </c>
      <c r="K39" s="36" t="s">
        <v>36</v>
      </c>
      <c r="L39" s="36" t="s">
        <v>362</v>
      </c>
      <c r="M39" s="36" t="s">
        <v>40</v>
      </c>
      <c r="N39" s="8">
        <v>90</v>
      </c>
      <c r="O39" s="8">
        <v>1411500</v>
      </c>
      <c r="P39" s="38" t="d">
        <v>2018-05-01</v>
      </c>
      <c r="Q39" s="37">
        <v>60</v>
      </c>
      <c r="R39" s="8"/>
      <c r="S39" s="8">
        <v>941000</v>
      </c>
      <c r="T39" s="8"/>
      <c r="U39" s="36" t="s">
        <v>41</v>
      </c>
      <c r="V39" s="36" t="s">
        <v>49</v>
      </c>
      <c r="W39" s="36" t="s">
        <v>2</v>
      </c>
      <c r="X39" s="36" t="s">
        <v>43</v>
      </c>
      <c r="Y39" s="36" t="s">
        <v>76</v>
      </c>
      <c r="Z39" s="36" t="s">
        <v>121</v>
      </c>
      <c r="AA39" s="36" t="s">
        <v>45</v>
      </c>
      <c r="AB39" s="36"/>
      <c r="AC39" s="36" t="s">
        <v>46</v>
      </c>
      <c r="AD39" s="9" t="s">
        <v>313</v>
      </c>
      <c r="AE39" s="36" t="s">
        <v>122</v>
      </c>
      <c r="AF39"/>
      <c r="AH39"/>
      <c r="AJ39" s="10"/>
      <c r="AK39" s="10"/>
      <c r="AL39" s="10"/>
      <c r="AM39" s="10"/>
      <c r="AN39" s="10"/>
      <c r="AO39" s="10"/>
      <c r="AP39" s="10"/>
      <c r="AQ39" s="10"/>
    </row>
    <row r="40" spans="1:43" ht="30" hidden="1" customHeight="1" x14ac:dyDescent="0.4">
      <c r="A40" s="51">
        <v>2018</v>
      </c>
      <c r="B40" s="4">
        <v>5</v>
      </c>
      <c r="C40" s="36" t="s">
        <v>31</v>
      </c>
      <c r="D40" s="36" t="s">
        <v>58</v>
      </c>
      <c r="E40" s="36" t="s">
        <v>59</v>
      </c>
      <c r="F40" s="36" t="s">
        <v>60</v>
      </c>
      <c r="G40" s="36" t="s">
        <v>61</v>
      </c>
      <c r="H40" s="36"/>
      <c r="I40" s="36" t="s">
        <v>36</v>
      </c>
      <c r="J40" s="36" t="s">
        <v>62</v>
      </c>
      <c r="K40" s="36" t="s">
        <v>38</v>
      </c>
      <c r="L40" s="36" t="s">
        <v>63</v>
      </c>
      <c r="M40" s="36" t="s">
        <v>40</v>
      </c>
      <c r="N40" s="8">
        <v>51.428571428571431</v>
      </c>
      <c r="O40" s="8">
        <v>2025000</v>
      </c>
      <c r="P40" s="38" t="d">
        <v>2018-06-01</v>
      </c>
      <c r="Q40" s="37">
        <v>30</v>
      </c>
      <c r="R40" s="8"/>
      <c r="S40" s="8">
        <v>1181250</v>
      </c>
      <c r="T40" s="8"/>
      <c r="U40" s="36" t="s">
        <v>41</v>
      </c>
      <c r="V40" s="36" t="s">
        <v>49</v>
      </c>
      <c r="W40" s="36" t="s">
        <v>2</v>
      </c>
      <c r="X40" s="36" t="s">
        <v>43</v>
      </c>
      <c r="Y40" s="36"/>
      <c r="Z40" s="36" t="s">
        <v>345</v>
      </c>
      <c r="AA40" s="36" t="s">
        <v>45</v>
      </c>
      <c r="AB40" s="36"/>
      <c r="AC40" s="36" t="s">
        <v>46</v>
      </c>
      <c r="AD40" s="9"/>
      <c r="AE40" s="36"/>
      <c r="AF40"/>
      <c r="AH40"/>
      <c r="AJ40" s="10"/>
      <c r="AK40" s="10"/>
      <c r="AL40" s="10"/>
      <c r="AM40" s="10"/>
      <c r="AN40" s="10"/>
      <c r="AO40" s="10"/>
      <c r="AP40" s="10"/>
      <c r="AQ40" s="10"/>
    </row>
    <row r="41" spans="1:43" ht="45" hidden="1" customHeight="1" x14ac:dyDescent="0.4">
      <c r="A41" s="51">
        <v>2018</v>
      </c>
      <c r="B41" s="4">
        <v>2</v>
      </c>
      <c r="C41" s="36" t="s">
        <v>31</v>
      </c>
      <c r="D41" s="36" t="s">
        <v>32</v>
      </c>
      <c r="E41" s="36" t="s">
        <v>33</v>
      </c>
      <c r="F41" s="36" t="s">
        <v>34</v>
      </c>
      <c r="G41" s="36" t="s">
        <v>35</v>
      </c>
      <c r="H41" s="36"/>
      <c r="I41" s="36" t="s">
        <v>36</v>
      </c>
      <c r="J41" s="36" t="s">
        <v>47</v>
      </c>
      <c r="K41" s="36" t="s">
        <v>38</v>
      </c>
      <c r="L41" s="36" t="s">
        <v>48</v>
      </c>
      <c r="M41" s="36" t="s">
        <v>40</v>
      </c>
      <c r="N41" s="8">
        <f>276/2</f>
        <v>138</v>
      </c>
      <c r="O41" s="8">
        <v>5468368.6799999997</v>
      </c>
      <c r="P41" s="38" t="d">
        <v>2018-09-01</v>
      </c>
      <c r="Q41" s="37">
        <v>34.5</v>
      </c>
      <c r="R41" s="8"/>
      <c r="S41" s="8">
        <v>1400000</v>
      </c>
      <c r="T41" s="8"/>
      <c r="U41" s="36" t="s">
        <v>41</v>
      </c>
      <c r="V41" s="36" t="s">
        <v>49</v>
      </c>
      <c r="W41" s="36" t="s">
        <v>2</v>
      </c>
      <c r="X41" s="36" t="s">
        <v>43</v>
      </c>
      <c r="Y41" s="36"/>
      <c r="Z41" s="36" t="s">
        <v>50</v>
      </c>
      <c r="AA41" s="36" t="s">
        <v>45</v>
      </c>
      <c r="AB41" s="36"/>
      <c r="AC41" s="36" t="s">
        <v>46</v>
      </c>
      <c r="AD41" s="9"/>
      <c r="AE41" s="36"/>
      <c r="AF41"/>
      <c r="AH41"/>
      <c r="AJ41" s="10"/>
      <c r="AK41" s="10"/>
      <c r="AL41" s="10"/>
      <c r="AM41" s="10"/>
      <c r="AN41" s="10"/>
      <c r="AO41" s="10"/>
      <c r="AP41" s="10"/>
      <c r="AQ41" s="10"/>
    </row>
    <row r="42" spans="1:43" ht="191.25" hidden="1" customHeight="1" x14ac:dyDescent="0.4">
      <c r="A42" s="51">
        <v>2018</v>
      </c>
      <c r="B42" s="4">
        <v>37</v>
      </c>
      <c r="C42" s="36" t="s">
        <v>31</v>
      </c>
      <c r="D42" s="36" t="s">
        <v>32</v>
      </c>
      <c r="E42" s="36" t="s">
        <v>109</v>
      </c>
      <c r="F42" s="36" t="s">
        <v>120</v>
      </c>
      <c r="G42" s="36" t="s">
        <v>136</v>
      </c>
      <c r="H42" s="36" t="s">
        <v>94</v>
      </c>
      <c r="I42" s="36" t="s">
        <v>36</v>
      </c>
      <c r="J42" s="36" t="s">
        <v>196</v>
      </c>
      <c r="K42" s="36" t="s">
        <v>38</v>
      </c>
      <c r="L42" s="36" t="s">
        <v>197</v>
      </c>
      <c r="M42" s="36" t="s">
        <v>40</v>
      </c>
      <c r="N42" s="8">
        <v>135</v>
      </c>
      <c r="O42" s="8">
        <v>2673000</v>
      </c>
      <c r="P42" s="38" t="d">
        <v>2018-06-01</v>
      </c>
      <c r="Q42" s="37">
        <f>75</f>
        <v>75</v>
      </c>
      <c r="R42" s="8"/>
      <c r="S42" s="8">
        <v>1470000</v>
      </c>
      <c r="T42" s="8"/>
      <c r="U42" s="36" t="s">
        <v>41</v>
      </c>
      <c r="V42" s="36" t="s">
        <v>49</v>
      </c>
      <c r="W42" s="36" t="s">
        <v>2</v>
      </c>
      <c r="X42" s="36" t="s">
        <v>43</v>
      </c>
      <c r="Y42" s="36" t="s">
        <v>76</v>
      </c>
      <c r="Z42" s="36" t="s">
        <v>348</v>
      </c>
      <c r="AA42" s="36" t="s">
        <v>45</v>
      </c>
      <c r="AB42" s="36"/>
      <c r="AC42" s="36" t="s">
        <v>46</v>
      </c>
      <c r="AD42" s="9" t="s">
        <v>198</v>
      </c>
      <c r="AE42" s="36" t="s">
        <v>199</v>
      </c>
      <c r="AF42"/>
      <c r="AH42"/>
      <c r="AJ42" s="10"/>
      <c r="AK42" s="10"/>
      <c r="AL42" s="10"/>
      <c r="AM42" s="10"/>
      <c r="AN42" s="10"/>
      <c r="AO42" s="10"/>
      <c r="AP42" s="10"/>
      <c r="AQ42" s="10"/>
    </row>
    <row r="43" spans="1:43" ht="30" customHeight="1" x14ac:dyDescent="0.4">
      <c r="A43" s="51">
        <v>2018</v>
      </c>
      <c r="B43" s="4">
        <v>101</v>
      </c>
      <c r="C43" s="40" t="s">
        <v>31</v>
      </c>
      <c r="D43" s="40" t="s">
        <v>58</v>
      </c>
      <c r="E43" s="36" t="s">
        <v>59</v>
      </c>
      <c r="F43" s="40" t="s">
        <v>301</v>
      </c>
      <c r="G43" s="40"/>
      <c r="H43" s="40"/>
      <c r="I43" s="40" t="s">
        <v>38</v>
      </c>
      <c r="J43" s="40" t="s">
        <v>197</v>
      </c>
      <c r="K43" s="40" t="s">
        <v>302</v>
      </c>
      <c r="L43" s="40" t="s">
        <v>303</v>
      </c>
      <c r="M43" s="40" t="s">
        <v>40</v>
      </c>
      <c r="N43" s="42">
        <v>140</v>
      </c>
      <c r="O43" s="42">
        <v>1500000</v>
      </c>
      <c r="P43" s="21"/>
      <c r="Q43" s="41">
        <v>140</v>
      </c>
      <c r="R43" s="42"/>
      <c r="S43" s="42">
        <v>1500000</v>
      </c>
      <c r="T43" s="42">
        <v>1500000</v>
      </c>
      <c r="U43" s="40" t="s">
        <v>41</v>
      </c>
      <c r="V43" s="36" t="s">
        <v>49</v>
      </c>
      <c r="W43" s="36" t="s">
        <v>2</v>
      </c>
      <c r="X43" s="36" t="s">
        <v>43</v>
      </c>
      <c r="Y43" s="40" t="s">
        <v>304</v>
      </c>
      <c r="Z43" s="43"/>
      <c r="AA43" s="43" t="s">
        <v>128</v>
      </c>
      <c r="AB43" s="40"/>
      <c r="AC43" s="40" t="s">
        <v>46</v>
      </c>
      <c r="AD43" s="44"/>
      <c r="AE43" s="43"/>
      <c r="AF43"/>
      <c r="AH43"/>
    </row>
    <row r="44" spans="1:43" ht="30" hidden="1" customHeight="1" x14ac:dyDescent="0.4">
      <c r="A44" s="51">
        <v>2018</v>
      </c>
      <c r="B44" s="4">
        <v>1</v>
      </c>
      <c r="C44" s="36" t="s">
        <v>31</v>
      </c>
      <c r="D44" s="36" t="s">
        <v>32</v>
      </c>
      <c r="E44" s="36" t="s">
        <v>33</v>
      </c>
      <c r="F44" s="36" t="s">
        <v>34</v>
      </c>
      <c r="G44" s="36" t="s">
        <v>35</v>
      </c>
      <c r="H44" s="36"/>
      <c r="I44" s="36" t="s">
        <v>36</v>
      </c>
      <c r="J44" s="36" t="s">
        <v>37</v>
      </c>
      <c r="K44" s="36" t="s">
        <v>38</v>
      </c>
      <c r="L44" s="36" t="s">
        <v>39</v>
      </c>
      <c r="M44" s="36" t="s">
        <v>40</v>
      </c>
      <c r="N44" s="8">
        <v>91</v>
      </c>
      <c r="O44" s="8">
        <v>2717128</v>
      </c>
      <c r="P44" s="38" t="d">
        <v>2018-04-01</v>
      </c>
      <c r="Q44" s="37">
        <v>69</v>
      </c>
      <c r="R44" s="8"/>
      <c r="S44" s="8">
        <v>2172948</v>
      </c>
      <c r="T44" s="8"/>
      <c r="U44" s="36" t="s">
        <v>41</v>
      </c>
      <c r="V44" s="36" t="s">
        <v>49</v>
      </c>
      <c r="W44" s="36" t="s">
        <v>2</v>
      </c>
      <c r="X44" s="36" t="s">
        <v>43</v>
      </c>
      <c r="Y44" s="36"/>
      <c r="Z44" s="36" t="s">
        <v>44</v>
      </c>
      <c r="AA44" s="36" t="s">
        <v>45</v>
      </c>
      <c r="AB44" s="36"/>
      <c r="AC44" s="36" t="s">
        <v>46</v>
      </c>
      <c r="AD44" s="9"/>
      <c r="AE44" s="36"/>
      <c r="AF44"/>
      <c r="AH44"/>
      <c r="AJ44" s="10"/>
      <c r="AK44" s="10"/>
      <c r="AL44" s="10"/>
      <c r="AM44" s="10"/>
      <c r="AN44" s="10"/>
      <c r="AO44" s="10"/>
      <c r="AP44" s="10"/>
      <c r="AQ44" s="10"/>
    </row>
    <row r="45" spans="1:43" s="63" customFormat="1" ht="42" hidden="1" customHeight="1" x14ac:dyDescent="0.4">
      <c r="A45" s="51">
        <v>2018</v>
      </c>
      <c r="B45" s="4">
        <v>6</v>
      </c>
      <c r="C45" s="36" t="s">
        <v>31</v>
      </c>
      <c r="D45" s="36" t="s">
        <v>32</v>
      </c>
      <c r="E45" s="36" t="s">
        <v>64</v>
      </c>
      <c r="F45" s="36" t="s">
        <v>65</v>
      </c>
      <c r="G45" s="36"/>
      <c r="H45" s="36"/>
      <c r="I45" s="36" t="s">
        <v>36</v>
      </c>
      <c r="J45" s="36" t="s">
        <v>66</v>
      </c>
      <c r="K45" s="36" t="s">
        <v>38</v>
      </c>
      <c r="L45" s="36" t="s">
        <v>67</v>
      </c>
      <c r="M45" s="36" t="s">
        <v>40</v>
      </c>
      <c r="N45" s="8">
        <v>135</v>
      </c>
      <c r="O45" s="8">
        <v>3429831.333333333</v>
      </c>
      <c r="P45" s="38" t="d">
        <v>2018-04-01</v>
      </c>
      <c r="Q45" s="37">
        <v>101.25</v>
      </c>
      <c r="R45" s="8"/>
      <c r="S45" s="8">
        <v>2660647.5</v>
      </c>
      <c r="T45" s="8"/>
      <c r="U45" s="36" t="s">
        <v>53</v>
      </c>
      <c r="V45" s="36" t="s">
        <v>49</v>
      </c>
      <c r="W45" s="36" t="s">
        <v>2</v>
      </c>
      <c r="X45" s="36" t="s">
        <v>43</v>
      </c>
      <c r="Y45" s="36"/>
      <c r="Z45" s="36" t="s">
        <v>68</v>
      </c>
      <c r="AA45" s="36" t="s">
        <v>45</v>
      </c>
      <c r="AB45" s="36"/>
      <c r="AC45" s="36" t="s">
        <v>46</v>
      </c>
      <c r="AD45" s="9"/>
      <c r="AE45" s="36"/>
      <c r="AF45"/>
      <c r="AG45"/>
      <c r="AH45"/>
      <c r="AI45"/>
    </row>
    <row r="46" spans="1:43" ht="27.75" hidden="1" customHeight="1" x14ac:dyDescent="0.4">
      <c r="A46" s="51">
        <v>2018</v>
      </c>
      <c r="B46" s="4">
        <v>28</v>
      </c>
      <c r="C46" s="36" t="s">
        <v>31</v>
      </c>
      <c r="D46" s="36" t="s">
        <v>32</v>
      </c>
      <c r="E46" s="36" t="s">
        <v>33</v>
      </c>
      <c r="F46" s="36" t="s">
        <v>164</v>
      </c>
      <c r="G46" s="36" t="s">
        <v>61</v>
      </c>
      <c r="H46" s="36"/>
      <c r="I46" s="36" t="s">
        <v>36</v>
      </c>
      <c r="J46" s="36" t="s">
        <v>165</v>
      </c>
      <c r="K46" s="36" t="s">
        <v>166</v>
      </c>
      <c r="L46" s="36" t="s">
        <v>167</v>
      </c>
      <c r="M46" s="36" t="s">
        <v>40</v>
      </c>
      <c r="N46" s="8">
        <v>136</v>
      </c>
      <c r="O46" s="8">
        <v>554144</v>
      </c>
      <c r="P46" s="38" t="d">
        <v>2018-07-01</v>
      </c>
      <c r="Q46" s="37">
        <v>0</v>
      </c>
      <c r="R46" s="8"/>
      <c r="S46" s="8">
        <v>0</v>
      </c>
      <c r="T46" s="8">
        <v>0</v>
      </c>
      <c r="U46" s="36" t="s">
        <v>53</v>
      </c>
      <c r="V46" s="36" t="s">
        <v>194</v>
      </c>
      <c r="W46" s="36" t="s">
        <v>5</v>
      </c>
      <c r="X46" s="36" t="s">
        <v>126</v>
      </c>
      <c r="Y46" s="36" t="s">
        <v>76</v>
      </c>
      <c r="Z46" s="36" t="s">
        <v>168</v>
      </c>
      <c r="AA46" s="36" t="s">
        <v>45</v>
      </c>
      <c r="AB46" s="36"/>
      <c r="AC46" s="36" t="s">
        <v>46</v>
      </c>
      <c r="AD46" s="9" t="s">
        <v>169</v>
      </c>
      <c r="AE46" s="36" t="s">
        <v>170</v>
      </c>
      <c r="AF46"/>
      <c r="AH46"/>
      <c r="AJ46" s="10"/>
      <c r="AK46" s="10"/>
      <c r="AL46" s="10"/>
      <c r="AM46" s="10"/>
      <c r="AN46" s="10"/>
      <c r="AO46" s="10"/>
      <c r="AP46" s="10"/>
      <c r="AQ46" s="10"/>
    </row>
    <row r="47" spans="1:43" ht="30" hidden="1" customHeight="1" x14ac:dyDescent="0.4">
      <c r="A47" s="51">
        <v>2018</v>
      </c>
      <c r="B47" s="4">
        <v>35</v>
      </c>
      <c r="C47" s="36" t="s">
        <v>31</v>
      </c>
      <c r="D47" s="36" t="s">
        <v>32</v>
      </c>
      <c r="E47" s="36" t="s">
        <v>109</v>
      </c>
      <c r="F47" s="36" t="s">
        <v>186</v>
      </c>
      <c r="G47" s="36" t="s">
        <v>136</v>
      </c>
      <c r="H47" s="36"/>
      <c r="I47" s="36" t="s">
        <v>36</v>
      </c>
      <c r="J47" s="36" t="s">
        <v>187</v>
      </c>
      <c r="K47" s="36" t="s">
        <v>188</v>
      </c>
      <c r="L47" s="36" t="s">
        <v>112</v>
      </c>
      <c r="M47" s="36" t="s">
        <v>40</v>
      </c>
      <c r="N47" s="8">
        <v>140.57142857142856</v>
      </c>
      <c r="O47" s="8">
        <v>677142.85714285716</v>
      </c>
      <c r="P47" s="38" t="d">
        <v>2018-06-01</v>
      </c>
      <c r="Q47" s="8">
        <v>0</v>
      </c>
      <c r="R47" s="8"/>
      <c r="S47" s="8">
        <v>0</v>
      </c>
      <c r="T47" s="8">
        <v>0</v>
      </c>
      <c r="U47" s="36" t="s">
        <v>41</v>
      </c>
      <c r="V47" s="36" t="s">
        <v>194</v>
      </c>
      <c r="W47" s="36" t="s">
        <v>5</v>
      </c>
      <c r="X47" s="36" t="s">
        <v>88</v>
      </c>
      <c r="Y47" s="36" t="s">
        <v>76</v>
      </c>
      <c r="Z47" s="36" t="s">
        <v>189</v>
      </c>
      <c r="AA47" s="36" t="s">
        <v>128</v>
      </c>
      <c r="AB47" s="36"/>
      <c r="AC47" s="36" t="s">
        <v>46</v>
      </c>
      <c r="AD47" s="9" t="s">
        <v>190</v>
      </c>
      <c r="AE47" s="36"/>
      <c r="AF47"/>
      <c r="AH47"/>
      <c r="AJ47" s="10"/>
      <c r="AK47" s="10"/>
      <c r="AL47" s="10"/>
      <c r="AM47" s="10"/>
      <c r="AN47" s="10"/>
      <c r="AO47" s="10"/>
      <c r="AP47" s="10"/>
      <c r="AQ47" s="10"/>
    </row>
    <row r="48" spans="1:43" ht="45" hidden="1" customHeight="1" x14ac:dyDescent="0.4">
      <c r="A48" s="51">
        <v>2018</v>
      </c>
      <c r="B48" s="4">
        <v>19</v>
      </c>
      <c r="C48" s="36" t="s">
        <v>31</v>
      </c>
      <c r="D48" s="36" t="s">
        <v>32</v>
      </c>
      <c r="E48" s="36" t="s">
        <v>109</v>
      </c>
      <c r="F48" s="36" t="s">
        <v>123</v>
      </c>
      <c r="G48" s="36"/>
      <c r="H48" s="36"/>
      <c r="I48" s="36" t="s">
        <v>36</v>
      </c>
      <c r="J48" s="36" t="s">
        <v>124</v>
      </c>
      <c r="K48" s="36" t="s">
        <v>36</v>
      </c>
      <c r="L48" s="36" t="s">
        <v>125</v>
      </c>
      <c r="M48" s="36" t="s">
        <v>40</v>
      </c>
      <c r="N48" s="8">
        <v>42.666666666666664</v>
      </c>
      <c r="O48" s="8">
        <v>718933.27751111111</v>
      </c>
      <c r="P48" s="38" t="d">
        <v>2018-04-01</v>
      </c>
      <c r="Q48" s="8"/>
      <c r="R48" s="8"/>
      <c r="S48" s="8">
        <v>0</v>
      </c>
      <c r="T48" s="8">
        <v>0</v>
      </c>
      <c r="U48" s="36" t="s">
        <v>53</v>
      </c>
      <c r="V48" s="36" t="s">
        <v>194</v>
      </c>
      <c r="W48" s="36" t="s">
        <v>5</v>
      </c>
      <c r="X48" s="36" t="s">
        <v>149</v>
      </c>
      <c r="Y48" s="36" t="s">
        <v>127</v>
      </c>
      <c r="Z48" s="36" t="s">
        <v>314</v>
      </c>
      <c r="AA48" s="36" t="s">
        <v>128</v>
      </c>
      <c r="AB48" s="36"/>
      <c r="AC48" s="36" t="s">
        <v>46</v>
      </c>
      <c r="AD48" s="9" t="s">
        <v>129</v>
      </c>
      <c r="AE48" s="36"/>
      <c r="AF48"/>
      <c r="AH48"/>
      <c r="AJ48" s="10"/>
      <c r="AK48" s="10"/>
      <c r="AL48" s="10"/>
      <c r="AM48" s="10"/>
      <c r="AN48" s="10"/>
      <c r="AO48" s="10"/>
      <c r="AP48" s="10"/>
      <c r="AQ48" s="10"/>
    </row>
    <row r="49" spans="1:43" ht="27.75" hidden="1" customHeight="1" x14ac:dyDescent="0.4">
      <c r="A49" s="51">
        <v>2018</v>
      </c>
      <c r="B49" s="4">
        <v>49</v>
      </c>
      <c r="C49" s="17" t="s">
        <v>31</v>
      </c>
      <c r="D49" s="17" t="s">
        <v>32</v>
      </c>
      <c r="E49" s="17" t="s">
        <v>33</v>
      </c>
      <c r="F49" s="17" t="s">
        <v>34</v>
      </c>
      <c r="G49" s="17" t="s">
        <v>61</v>
      </c>
      <c r="H49" s="17"/>
      <c r="I49" s="17" t="s">
        <v>36</v>
      </c>
      <c r="J49" s="17" t="s">
        <v>105</v>
      </c>
      <c r="K49" s="17" t="s">
        <v>36</v>
      </c>
      <c r="L49" s="17" t="s">
        <v>220</v>
      </c>
      <c r="M49" s="17" t="s">
        <v>40</v>
      </c>
      <c r="N49" s="19">
        <v>78</v>
      </c>
      <c r="O49" s="19">
        <v>800000</v>
      </c>
      <c r="P49" s="54" t="d">
        <v>2018-06-01</v>
      </c>
      <c r="Q49" s="19">
        <v>0</v>
      </c>
      <c r="R49" s="19"/>
      <c r="S49" s="19">
        <v>0</v>
      </c>
      <c r="T49" s="19">
        <v>0</v>
      </c>
      <c r="U49" s="17" t="s">
        <v>41</v>
      </c>
      <c r="V49" s="17" t="s">
        <v>194</v>
      </c>
      <c r="W49" s="17" t="s">
        <v>5</v>
      </c>
      <c r="X49" s="17" t="s">
        <v>88</v>
      </c>
      <c r="Y49" s="17" t="s">
        <v>76</v>
      </c>
      <c r="Z49" s="17" t="s">
        <v>317</v>
      </c>
      <c r="AA49" s="17" t="s">
        <v>45</v>
      </c>
      <c r="AB49" s="17"/>
      <c r="AC49" s="17" t="s">
        <v>46</v>
      </c>
      <c r="AD49" s="20"/>
      <c r="AE49" s="17"/>
      <c r="AF49"/>
      <c r="AH49"/>
      <c r="AJ49" s="10"/>
      <c r="AK49" s="10"/>
      <c r="AL49" s="10"/>
      <c r="AM49" s="10"/>
      <c r="AN49" s="10"/>
      <c r="AO49" s="10"/>
      <c r="AP49" s="10"/>
      <c r="AQ49" s="10"/>
    </row>
    <row r="50" spans="1:43" s="63" customFormat="1" ht="42" hidden="1" customHeight="1" x14ac:dyDescent="0.4">
      <c r="A50" s="51">
        <v>2018</v>
      </c>
      <c r="B50" s="4">
        <v>41</v>
      </c>
      <c r="C50" s="36" t="s">
        <v>31</v>
      </c>
      <c r="D50" s="36" t="s">
        <v>32</v>
      </c>
      <c r="E50" s="36" t="s">
        <v>64</v>
      </c>
      <c r="F50" s="36" t="s">
        <v>65</v>
      </c>
      <c r="G50" s="36" t="s">
        <v>61</v>
      </c>
      <c r="H50" s="36"/>
      <c r="I50" s="36" t="s">
        <v>36</v>
      </c>
      <c r="J50" s="36" t="s">
        <v>159</v>
      </c>
      <c r="K50" s="36" t="s">
        <v>38</v>
      </c>
      <c r="L50" s="36" t="s">
        <v>200</v>
      </c>
      <c r="M50" s="36" t="s">
        <v>40</v>
      </c>
      <c r="N50" s="8">
        <v>75.428571428571431</v>
      </c>
      <c r="O50" s="8">
        <v>890057.14285714272</v>
      </c>
      <c r="P50" s="38" t="d">
        <v>2018-06-01</v>
      </c>
      <c r="Q50" s="37">
        <v>0</v>
      </c>
      <c r="R50" s="8"/>
      <c r="S50" s="8">
        <v>0</v>
      </c>
      <c r="T50" s="8">
        <v>0</v>
      </c>
      <c r="U50" s="36" t="s">
        <v>41</v>
      </c>
      <c r="V50" s="36" t="s">
        <v>194</v>
      </c>
      <c r="W50" s="36" t="s">
        <v>5</v>
      </c>
      <c r="X50" s="36" t="s">
        <v>149</v>
      </c>
      <c r="Y50" s="36" t="s">
        <v>76</v>
      </c>
      <c r="Z50" s="36" t="s">
        <v>211</v>
      </c>
      <c r="AA50" s="36" t="s">
        <v>45</v>
      </c>
      <c r="AB50" s="36"/>
      <c r="AC50" s="36" t="s">
        <v>46</v>
      </c>
      <c r="AD50" s="9" t="s">
        <v>89</v>
      </c>
      <c r="AE50" s="36"/>
      <c r="AF50"/>
      <c r="AG50"/>
      <c r="AH50"/>
      <c r="AI50"/>
    </row>
    <row r="51" spans="1:43" ht="27.75" hidden="1" customHeight="1" x14ac:dyDescent="0.4">
      <c r="A51" s="51">
        <v>2018</v>
      </c>
      <c r="B51" s="4">
        <v>27</v>
      </c>
      <c r="C51" s="36" t="s">
        <v>31</v>
      </c>
      <c r="D51" s="36" t="s">
        <v>32</v>
      </c>
      <c r="E51" s="36" t="s">
        <v>33</v>
      </c>
      <c r="F51" s="36" t="s">
        <v>34</v>
      </c>
      <c r="G51" s="36" t="s">
        <v>35</v>
      </c>
      <c r="H51" s="36"/>
      <c r="I51" s="36" t="s">
        <v>36</v>
      </c>
      <c r="J51" s="36" t="s">
        <v>159</v>
      </c>
      <c r="K51" s="36" t="s">
        <v>38</v>
      </c>
      <c r="L51" s="36" t="s">
        <v>160</v>
      </c>
      <c r="M51" s="36" t="s">
        <v>40</v>
      </c>
      <c r="N51" s="8">
        <v>120.00000000000038</v>
      </c>
      <c r="O51" s="8">
        <v>900000</v>
      </c>
      <c r="P51" s="38" t="d">
        <v>2018-09-01</v>
      </c>
      <c r="Q51" s="37">
        <v>0</v>
      </c>
      <c r="R51" s="8"/>
      <c r="S51" s="8">
        <v>0</v>
      </c>
      <c r="T51" s="8">
        <v>0</v>
      </c>
      <c r="U51" s="36" t="s">
        <v>41</v>
      </c>
      <c r="V51" s="36" t="s">
        <v>194</v>
      </c>
      <c r="W51" s="36" t="s">
        <v>5</v>
      </c>
      <c r="X51" s="36" t="s">
        <v>88</v>
      </c>
      <c r="Y51" s="36" t="s">
        <v>76</v>
      </c>
      <c r="Z51" s="36" t="s">
        <v>161</v>
      </c>
      <c r="AA51" s="36" t="s">
        <v>45</v>
      </c>
      <c r="AB51" s="36"/>
      <c r="AC51" s="36" t="s">
        <v>46</v>
      </c>
      <c r="AD51" s="9" t="s">
        <v>162</v>
      </c>
      <c r="AE51" s="36" t="s">
        <v>163</v>
      </c>
      <c r="AF51"/>
      <c r="AH51"/>
      <c r="AJ51" s="10"/>
      <c r="AK51" s="10"/>
      <c r="AL51" s="10"/>
      <c r="AM51" s="10"/>
      <c r="AN51" s="10"/>
      <c r="AO51" s="10"/>
      <c r="AP51" s="10"/>
      <c r="AQ51" s="10"/>
    </row>
    <row r="52" spans="1:43" s="63" customFormat="1" ht="42" hidden="1" customHeight="1" x14ac:dyDescent="0.4">
      <c r="A52" s="51">
        <v>2018</v>
      </c>
      <c r="B52" s="4">
        <v>39</v>
      </c>
      <c r="C52" s="36" t="s">
        <v>31</v>
      </c>
      <c r="D52" s="36" t="s">
        <v>32</v>
      </c>
      <c r="E52" s="36" t="s">
        <v>64</v>
      </c>
      <c r="F52" s="36" t="s">
        <v>120</v>
      </c>
      <c r="G52" s="36"/>
      <c r="H52" s="36"/>
      <c r="I52" s="36" t="s">
        <v>152</v>
      </c>
      <c r="J52" s="36" t="s">
        <v>153</v>
      </c>
      <c r="K52" s="36" t="s">
        <v>38</v>
      </c>
      <c r="L52" s="36" t="s">
        <v>204</v>
      </c>
      <c r="M52" s="36" t="s">
        <v>40</v>
      </c>
      <c r="N52" s="8">
        <v>72</v>
      </c>
      <c r="O52" s="8">
        <v>1248480</v>
      </c>
      <c r="P52" s="38" t="d">
        <v>2018-09-01</v>
      </c>
      <c r="Q52" s="37">
        <v>0</v>
      </c>
      <c r="R52" s="8"/>
      <c r="S52" s="8">
        <v>0</v>
      </c>
      <c r="T52" s="8">
        <v>0</v>
      </c>
      <c r="U52" s="36" t="s">
        <v>53</v>
      </c>
      <c r="V52" s="36" t="s">
        <v>42</v>
      </c>
      <c r="W52" s="36" t="s">
        <v>5</v>
      </c>
      <c r="X52" s="36" t="s">
        <v>149</v>
      </c>
      <c r="Y52" s="36" t="s">
        <v>76</v>
      </c>
      <c r="Z52" s="36" t="s">
        <v>316</v>
      </c>
      <c r="AA52" s="36" t="s">
        <v>45</v>
      </c>
      <c r="AB52" s="36"/>
      <c r="AC52" s="36" t="s">
        <v>46</v>
      </c>
      <c r="AD52" s="9" t="s">
        <v>205</v>
      </c>
      <c r="AE52" s="36" t="s">
        <v>206</v>
      </c>
      <c r="AF52"/>
      <c r="AG52"/>
      <c r="AH52"/>
      <c r="AI52"/>
    </row>
    <row r="53" spans="1:43" ht="27.75" hidden="1" customHeight="1" x14ac:dyDescent="0.4">
      <c r="A53" s="51">
        <v>2018</v>
      </c>
      <c r="B53" s="4">
        <v>48</v>
      </c>
      <c r="C53" s="17" t="s">
        <v>31</v>
      </c>
      <c r="D53" s="17" t="s">
        <v>32</v>
      </c>
      <c r="E53" s="17" t="s">
        <v>33</v>
      </c>
      <c r="F53" s="17" t="s">
        <v>34</v>
      </c>
      <c r="G53" s="17" t="s">
        <v>35</v>
      </c>
      <c r="H53" s="17"/>
      <c r="I53" s="17" t="s">
        <v>130</v>
      </c>
      <c r="J53" s="17" t="s">
        <v>138</v>
      </c>
      <c r="K53" s="17" t="s">
        <v>36</v>
      </c>
      <c r="L53" s="17" t="s">
        <v>62</v>
      </c>
      <c r="M53" s="17" t="s">
        <v>40</v>
      </c>
      <c r="N53" s="19">
        <v>276</v>
      </c>
      <c r="O53" s="19">
        <v>1600000</v>
      </c>
      <c r="P53" s="54" t="d">
        <v>2018-07-01</v>
      </c>
      <c r="Q53" s="19">
        <v>0</v>
      </c>
      <c r="R53" s="19"/>
      <c r="S53" s="19">
        <v>0</v>
      </c>
      <c r="T53" s="19">
        <v>0</v>
      </c>
      <c r="U53" s="17" t="s">
        <v>41</v>
      </c>
      <c r="V53" s="17" t="s">
        <v>194</v>
      </c>
      <c r="W53" s="17" t="s">
        <v>5</v>
      </c>
      <c r="X53" s="17" t="s">
        <v>88</v>
      </c>
      <c r="Y53" s="17" t="s">
        <v>76</v>
      </c>
      <c r="Z53" s="17" t="s">
        <v>216</v>
      </c>
      <c r="AA53" s="17" t="s">
        <v>45</v>
      </c>
      <c r="AB53" s="17"/>
      <c r="AC53" s="17" t="s">
        <v>46</v>
      </c>
      <c r="AD53" s="20"/>
      <c r="AE53" s="17"/>
      <c r="AF53"/>
      <c r="AH53"/>
      <c r="AJ53" s="10"/>
      <c r="AK53" s="10"/>
      <c r="AL53" s="10"/>
      <c r="AM53" s="10"/>
      <c r="AN53" s="10"/>
      <c r="AO53" s="10"/>
      <c r="AP53" s="10"/>
      <c r="AQ53" s="10"/>
    </row>
    <row r="54" spans="1:43" ht="27.75" hidden="1" customHeight="1" x14ac:dyDescent="0.4">
      <c r="A54" s="51">
        <v>2018</v>
      </c>
      <c r="B54" s="4">
        <v>47</v>
      </c>
      <c r="C54" s="17" t="s">
        <v>31</v>
      </c>
      <c r="D54" s="17" t="s">
        <v>32</v>
      </c>
      <c r="E54" s="17" t="s">
        <v>33</v>
      </c>
      <c r="F54" s="17" t="s">
        <v>34</v>
      </c>
      <c r="G54" s="17" t="s">
        <v>61</v>
      </c>
      <c r="H54" s="17"/>
      <c r="I54" s="17" t="s">
        <v>36</v>
      </c>
      <c r="J54" s="17" t="s">
        <v>105</v>
      </c>
      <c r="K54" s="17" t="s">
        <v>36</v>
      </c>
      <c r="L54" s="17" t="s">
        <v>219</v>
      </c>
      <c r="M54" s="17" t="s">
        <v>40</v>
      </c>
      <c r="N54" s="19">
        <v>34.285714285714285</v>
      </c>
      <c r="O54" s="19">
        <v>1714285.7142857146</v>
      </c>
      <c r="P54" s="54" t="d">
        <v>2018-06-01</v>
      </c>
      <c r="Q54" s="19">
        <v>0</v>
      </c>
      <c r="R54" s="19"/>
      <c r="S54" s="19">
        <v>0</v>
      </c>
      <c r="T54" s="19">
        <v>0</v>
      </c>
      <c r="U54" s="17" t="s">
        <v>41</v>
      </c>
      <c r="V54" s="17" t="s">
        <v>194</v>
      </c>
      <c r="W54" s="17" t="s">
        <v>5</v>
      </c>
      <c r="X54" s="17" t="s">
        <v>88</v>
      </c>
      <c r="Y54" s="17" t="s">
        <v>76</v>
      </c>
      <c r="Z54" s="17" t="s">
        <v>317</v>
      </c>
      <c r="AA54" s="17" t="s">
        <v>45</v>
      </c>
      <c r="AB54" s="17"/>
      <c r="AC54" s="17" t="s">
        <v>46</v>
      </c>
      <c r="AD54" s="20" t="s">
        <v>89</v>
      </c>
      <c r="AE54" s="17"/>
      <c r="AF54"/>
      <c r="AH54"/>
      <c r="AJ54" s="10"/>
      <c r="AK54" s="10"/>
      <c r="AL54" s="10"/>
      <c r="AM54" s="10"/>
      <c r="AN54" s="10"/>
      <c r="AO54" s="10"/>
      <c r="AP54" s="10"/>
      <c r="AQ54" s="10"/>
    </row>
    <row r="55" spans="1:43" ht="27.75" hidden="1" customHeight="1" x14ac:dyDescent="0.4">
      <c r="A55" s="51">
        <v>2018</v>
      </c>
      <c r="B55" s="4">
        <v>46</v>
      </c>
      <c r="C55" s="17" t="s">
        <v>31</v>
      </c>
      <c r="D55" s="17" t="s">
        <v>32</v>
      </c>
      <c r="E55" s="17" t="s">
        <v>33</v>
      </c>
      <c r="F55" s="17" t="s">
        <v>34</v>
      </c>
      <c r="G55" s="17" t="s">
        <v>35</v>
      </c>
      <c r="H55" s="17"/>
      <c r="I55" s="17" t="s">
        <v>36</v>
      </c>
      <c r="J55" s="17" t="s">
        <v>218</v>
      </c>
      <c r="K55" s="17" t="s">
        <v>38</v>
      </c>
      <c r="L55" s="17" t="s">
        <v>132</v>
      </c>
      <c r="M55" s="17" t="s">
        <v>40</v>
      </c>
      <c r="N55" s="19">
        <v>92</v>
      </c>
      <c r="O55" s="19">
        <v>1748000</v>
      </c>
      <c r="P55" s="54" t="d">
        <v>2018-07-01</v>
      </c>
      <c r="Q55" s="19">
        <v>0</v>
      </c>
      <c r="R55" s="19"/>
      <c r="S55" s="19">
        <v>0</v>
      </c>
      <c r="T55" s="19">
        <v>0</v>
      </c>
      <c r="U55" s="17" t="s">
        <v>41</v>
      </c>
      <c r="V55" s="17" t="s">
        <v>194</v>
      </c>
      <c r="W55" s="17" t="s">
        <v>5</v>
      </c>
      <c r="X55" s="17" t="s">
        <v>88</v>
      </c>
      <c r="Y55" s="17" t="s">
        <v>76</v>
      </c>
      <c r="Z55" s="17" t="s">
        <v>216</v>
      </c>
      <c r="AA55" s="17" t="s">
        <v>45</v>
      </c>
      <c r="AB55" s="17"/>
      <c r="AC55" s="17" t="s">
        <v>46</v>
      </c>
      <c r="AD55" s="20"/>
      <c r="AE55" s="17"/>
      <c r="AF55"/>
      <c r="AH55"/>
      <c r="AJ55" s="10"/>
      <c r="AK55" s="10"/>
      <c r="AL55" s="10"/>
      <c r="AM55" s="10"/>
      <c r="AN55" s="10"/>
      <c r="AO55" s="10"/>
      <c r="AP55" s="10"/>
      <c r="AQ55" s="10"/>
    </row>
    <row r="56" spans="1:43" ht="27.75" hidden="1" customHeight="1" x14ac:dyDescent="0.4">
      <c r="A56" s="51">
        <v>2018</v>
      </c>
      <c r="B56" s="4">
        <v>45</v>
      </c>
      <c r="C56" s="17" t="s">
        <v>31</v>
      </c>
      <c r="D56" s="17" t="s">
        <v>32</v>
      </c>
      <c r="E56" s="17" t="s">
        <v>33</v>
      </c>
      <c r="F56" s="17" t="s">
        <v>34</v>
      </c>
      <c r="G56" s="17" t="s">
        <v>35</v>
      </c>
      <c r="H56" s="17"/>
      <c r="I56" s="17" t="s">
        <v>36</v>
      </c>
      <c r="J56" s="17" t="s">
        <v>213</v>
      </c>
      <c r="K56" s="17" t="s">
        <v>38</v>
      </c>
      <c r="L56" s="17" t="s">
        <v>217</v>
      </c>
      <c r="M56" s="17" t="s">
        <v>40</v>
      </c>
      <c r="N56" s="19">
        <v>184</v>
      </c>
      <c r="O56" s="19">
        <v>2400000</v>
      </c>
      <c r="P56" s="54" t="d">
        <v>2018-07-01</v>
      </c>
      <c r="Q56" s="19">
        <v>0</v>
      </c>
      <c r="R56" s="19"/>
      <c r="S56" s="19">
        <v>0</v>
      </c>
      <c r="T56" s="19">
        <v>0</v>
      </c>
      <c r="U56" s="17" t="s">
        <v>41</v>
      </c>
      <c r="V56" s="17" t="s">
        <v>194</v>
      </c>
      <c r="W56" s="17" t="s">
        <v>5</v>
      </c>
      <c r="X56" s="17" t="s">
        <v>88</v>
      </c>
      <c r="Y56" s="17" t="s">
        <v>76</v>
      </c>
      <c r="Z56" s="17" t="s">
        <v>216</v>
      </c>
      <c r="AA56" s="17" t="s">
        <v>45</v>
      </c>
      <c r="AB56" s="17"/>
      <c r="AC56" s="17" t="s">
        <v>46</v>
      </c>
      <c r="AD56" s="20"/>
      <c r="AE56" s="17"/>
      <c r="AF56"/>
      <c r="AH56"/>
      <c r="AJ56" s="10"/>
      <c r="AK56" s="10"/>
      <c r="AL56" s="10"/>
      <c r="AM56" s="10"/>
      <c r="AN56" s="10"/>
      <c r="AO56" s="10"/>
      <c r="AP56" s="10"/>
      <c r="AQ56" s="10"/>
    </row>
    <row r="57" spans="1:43" ht="45" hidden="1" customHeight="1" x14ac:dyDescent="0.4">
      <c r="A57" s="51">
        <v>2018</v>
      </c>
      <c r="B57" s="4">
        <v>34</v>
      </c>
      <c r="C57" s="36" t="s">
        <v>31</v>
      </c>
      <c r="D57" s="36" t="s">
        <v>32</v>
      </c>
      <c r="E57" s="36" t="s">
        <v>109</v>
      </c>
      <c r="F57" s="36" t="s">
        <v>181</v>
      </c>
      <c r="G57" s="36" t="s">
        <v>61</v>
      </c>
      <c r="H57" s="36"/>
      <c r="I57" s="36" t="s">
        <v>36</v>
      </c>
      <c r="J57" s="36" t="s">
        <v>182</v>
      </c>
      <c r="K57" s="36" t="s">
        <v>183</v>
      </c>
      <c r="L57" s="36" t="s">
        <v>184</v>
      </c>
      <c r="M57" s="36" t="s">
        <v>40</v>
      </c>
      <c r="N57" s="8">
        <v>144</v>
      </c>
      <c r="O57" s="8">
        <v>2880857.1428571427</v>
      </c>
      <c r="P57" s="38" t="d">
        <v>2018-06-01</v>
      </c>
      <c r="Q57" s="8">
        <v>0</v>
      </c>
      <c r="R57" s="8"/>
      <c r="S57" s="8">
        <v>0</v>
      </c>
      <c r="T57" s="8">
        <v>0</v>
      </c>
      <c r="U57" s="36" t="s">
        <v>41</v>
      </c>
      <c r="V57" s="36" t="s">
        <v>194</v>
      </c>
      <c r="W57" s="36" t="s">
        <v>5</v>
      </c>
      <c r="X57" s="36" t="s">
        <v>88</v>
      </c>
      <c r="Y57" s="36" t="s">
        <v>76</v>
      </c>
      <c r="Z57" s="36" t="s">
        <v>185</v>
      </c>
      <c r="AA57" s="36" t="s">
        <v>128</v>
      </c>
      <c r="AB57" s="36"/>
      <c r="AC57" s="36" t="s">
        <v>46</v>
      </c>
      <c r="AD57" s="9" t="s">
        <v>89</v>
      </c>
      <c r="AE57" s="36"/>
      <c r="AF57"/>
      <c r="AH57"/>
      <c r="AJ57" s="10"/>
      <c r="AK57" s="10"/>
      <c r="AL57" s="10"/>
      <c r="AM57" s="10"/>
      <c r="AN57" s="10"/>
      <c r="AO57" s="10"/>
      <c r="AP57" s="10"/>
      <c r="AQ57" s="10"/>
    </row>
    <row r="58" spans="1:43" ht="27.75" hidden="1" customHeight="1" x14ac:dyDescent="0.4">
      <c r="A58" s="51">
        <v>2018</v>
      </c>
      <c r="B58" s="4">
        <v>44</v>
      </c>
      <c r="C58" s="17" t="s">
        <v>31</v>
      </c>
      <c r="D58" s="17" t="s">
        <v>32</v>
      </c>
      <c r="E58" s="17" t="s">
        <v>33</v>
      </c>
      <c r="F58" s="17" t="s">
        <v>34</v>
      </c>
      <c r="G58" s="17" t="s">
        <v>35</v>
      </c>
      <c r="H58" s="17"/>
      <c r="I58" s="17" t="s">
        <v>36</v>
      </c>
      <c r="J58" s="17" t="s">
        <v>171</v>
      </c>
      <c r="K58" s="17" t="s">
        <v>38</v>
      </c>
      <c r="L58" s="17" t="s">
        <v>215</v>
      </c>
      <c r="M58" s="17" t="s">
        <v>40</v>
      </c>
      <c r="N58" s="19">
        <v>276</v>
      </c>
      <c r="O58" s="19">
        <v>4000000</v>
      </c>
      <c r="P58" s="54" t="d">
        <v>2018-07-01</v>
      </c>
      <c r="Q58" s="19">
        <v>0</v>
      </c>
      <c r="R58" s="19"/>
      <c r="S58" s="19">
        <v>0</v>
      </c>
      <c r="T58" s="19">
        <v>0</v>
      </c>
      <c r="U58" s="17" t="s">
        <v>41</v>
      </c>
      <c r="V58" s="17" t="s">
        <v>194</v>
      </c>
      <c r="W58" s="17" t="s">
        <v>5</v>
      </c>
      <c r="X58" s="17" t="s">
        <v>88</v>
      </c>
      <c r="Y58" s="17" t="s">
        <v>76</v>
      </c>
      <c r="Z58" s="17" t="s">
        <v>216</v>
      </c>
      <c r="AA58" s="17" t="s">
        <v>45</v>
      </c>
      <c r="AB58" s="17"/>
      <c r="AC58" s="17" t="s">
        <v>46</v>
      </c>
      <c r="AD58" s="20"/>
      <c r="AE58" s="17"/>
      <c r="AF58"/>
      <c r="AH58"/>
      <c r="AJ58" s="10"/>
      <c r="AK58" s="10"/>
      <c r="AL58" s="10"/>
      <c r="AM58" s="10"/>
      <c r="AN58" s="10"/>
      <c r="AO58" s="10"/>
      <c r="AP58" s="10"/>
      <c r="AQ58" s="10"/>
    </row>
    <row r="59" spans="1:43" ht="27.75" hidden="1" customHeight="1" x14ac:dyDescent="0.4">
      <c r="A59" s="51">
        <v>2018</v>
      </c>
      <c r="B59" s="4">
        <v>32</v>
      </c>
      <c r="C59" s="36" t="s">
        <v>31</v>
      </c>
      <c r="D59" s="36" t="s">
        <v>32</v>
      </c>
      <c r="E59" s="36" t="s">
        <v>33</v>
      </c>
      <c r="F59" s="36" t="s">
        <v>34</v>
      </c>
      <c r="G59" s="36" t="s">
        <v>35</v>
      </c>
      <c r="H59" s="36"/>
      <c r="I59" s="36" t="s">
        <v>36</v>
      </c>
      <c r="J59" s="36" t="s">
        <v>177</v>
      </c>
      <c r="K59" s="36" t="s">
        <v>69</v>
      </c>
      <c r="L59" s="36" t="s">
        <v>178</v>
      </c>
      <c r="M59" s="36" t="s">
        <v>40</v>
      </c>
      <c r="N59" s="8">
        <v>36</v>
      </c>
      <c r="O59" s="8">
        <v>1020000</v>
      </c>
      <c r="P59" s="38" t="d">
        <v>2018-09-01</v>
      </c>
      <c r="Q59" s="8">
        <v>0</v>
      </c>
      <c r="R59" s="8"/>
      <c r="S59" s="8">
        <v>0</v>
      </c>
      <c r="T59" s="8"/>
      <c r="U59" s="36" t="s">
        <v>41</v>
      </c>
      <c r="V59" s="36" t="s">
        <v>420</v>
      </c>
      <c r="W59" s="36" t="s">
        <v>5</v>
      </c>
      <c r="X59" s="36" t="s">
        <v>149</v>
      </c>
      <c r="Y59" s="36" t="s">
        <v>76</v>
      </c>
      <c r="Z59" s="36" t="s">
        <v>321</v>
      </c>
      <c r="AA59" s="36" t="s">
        <v>45</v>
      </c>
      <c r="AB59" s="36"/>
      <c r="AC59" s="36" t="s">
        <v>46</v>
      </c>
      <c r="AD59" s="9"/>
      <c r="AE59" s="36"/>
      <c r="AF59"/>
      <c r="AH59"/>
      <c r="AJ59" s="10"/>
      <c r="AK59" s="10"/>
      <c r="AL59" s="10"/>
      <c r="AM59" s="10"/>
      <c r="AN59" s="10"/>
      <c r="AO59" s="10"/>
      <c r="AP59" s="10"/>
      <c r="AQ59" s="10"/>
    </row>
    <row r="60" spans="1:43" ht="45" hidden="1" customHeight="1" x14ac:dyDescent="0.4">
      <c r="A60" s="51">
        <v>2018</v>
      </c>
      <c r="B60" s="4">
        <v>36</v>
      </c>
      <c r="C60" s="36" t="s">
        <v>31</v>
      </c>
      <c r="D60" s="36" t="s">
        <v>32</v>
      </c>
      <c r="E60" s="36" t="s">
        <v>109</v>
      </c>
      <c r="F60" s="36" t="s">
        <v>191</v>
      </c>
      <c r="G60" s="36" t="s">
        <v>61</v>
      </c>
      <c r="H60" s="36"/>
      <c r="I60" s="36" t="s">
        <v>36</v>
      </c>
      <c r="J60" s="36" t="s">
        <v>192</v>
      </c>
      <c r="K60" s="36" t="s">
        <v>36</v>
      </c>
      <c r="L60" s="36" t="s">
        <v>193</v>
      </c>
      <c r="M60" s="36" t="s">
        <v>40</v>
      </c>
      <c r="N60" s="8">
        <v>123.42857142857144</v>
      </c>
      <c r="O60" s="8">
        <v>2119762.2857142854</v>
      </c>
      <c r="P60" s="38" t="d">
        <v>2018-06-01</v>
      </c>
      <c r="Q60" s="8">
        <v>0</v>
      </c>
      <c r="R60" s="8"/>
      <c r="S60" s="8">
        <v>0</v>
      </c>
      <c r="T60" s="8"/>
      <c r="U60" s="36" t="s">
        <v>41</v>
      </c>
      <c r="V60" s="36" t="s">
        <v>194</v>
      </c>
      <c r="W60" s="36" t="s">
        <v>5</v>
      </c>
      <c r="X60" s="36" t="s">
        <v>149</v>
      </c>
      <c r="Y60" s="36" t="s">
        <v>147</v>
      </c>
      <c r="Z60" s="36" t="s">
        <v>195</v>
      </c>
      <c r="AA60" s="36" t="s">
        <v>128</v>
      </c>
      <c r="AB60" s="36"/>
      <c r="AC60" s="36" t="s">
        <v>46</v>
      </c>
      <c r="AD60" s="9" t="s">
        <v>89</v>
      </c>
      <c r="AE60" s="36"/>
      <c r="AF60"/>
      <c r="AH60"/>
      <c r="AJ60" s="10"/>
      <c r="AK60" s="10"/>
      <c r="AL60" s="10"/>
      <c r="AM60" s="10"/>
      <c r="AN60" s="10"/>
      <c r="AO60" s="10"/>
      <c r="AP60" s="10"/>
      <c r="AQ60" s="10"/>
    </row>
    <row r="61" spans="1:43" ht="27.75" hidden="1" customHeight="1" x14ac:dyDescent="0.4">
      <c r="A61" s="51">
        <v>2018</v>
      </c>
      <c r="B61" s="4">
        <v>12</v>
      </c>
      <c r="C61" s="36" t="s">
        <v>31</v>
      </c>
      <c r="D61" s="36" t="s">
        <v>32</v>
      </c>
      <c r="E61" s="36" t="s">
        <v>33</v>
      </c>
      <c r="F61" s="36" t="s">
        <v>34</v>
      </c>
      <c r="G61" s="36" t="s">
        <v>35</v>
      </c>
      <c r="H61" s="36" t="s">
        <v>94</v>
      </c>
      <c r="I61" s="36" t="s">
        <v>36</v>
      </c>
      <c r="J61" s="36" t="s">
        <v>47</v>
      </c>
      <c r="K61" s="36" t="s">
        <v>38</v>
      </c>
      <c r="L61" s="36" t="s">
        <v>48</v>
      </c>
      <c r="M61" s="36" t="s">
        <v>40</v>
      </c>
      <c r="N61" s="8">
        <v>59.142857142857146</v>
      </c>
      <c r="O61" s="8">
        <v>2400000</v>
      </c>
      <c r="P61" s="38" t="d">
        <v>2018-06-01</v>
      </c>
      <c r="Q61" s="37">
        <v>0</v>
      </c>
      <c r="R61" s="8"/>
      <c r="S61" s="8">
        <v>0</v>
      </c>
      <c r="T61" s="8"/>
      <c r="U61" s="36" t="s">
        <v>41</v>
      </c>
      <c r="V61" s="36" t="s">
        <v>194</v>
      </c>
      <c r="W61" s="36" t="s">
        <v>5</v>
      </c>
      <c r="X61" s="36" t="s">
        <v>149</v>
      </c>
      <c r="Y61" s="36" t="s">
        <v>76</v>
      </c>
      <c r="Z61" s="36" t="s">
        <v>312</v>
      </c>
      <c r="AA61" s="36" t="s">
        <v>45</v>
      </c>
      <c r="AB61" s="36"/>
      <c r="AC61" s="36" t="s">
        <v>46</v>
      </c>
      <c r="AD61" s="9" t="s">
        <v>95</v>
      </c>
      <c r="AE61" s="36" t="s">
        <v>96</v>
      </c>
      <c r="AF61"/>
      <c r="AH61"/>
      <c r="AJ61" s="10"/>
      <c r="AK61" s="10"/>
      <c r="AL61" s="10"/>
      <c r="AM61" s="10"/>
      <c r="AN61" s="10"/>
      <c r="AO61" s="10"/>
      <c r="AP61" s="10"/>
      <c r="AQ61" s="10"/>
    </row>
    <row r="62" spans="1:43" ht="27.75" hidden="1" customHeight="1" x14ac:dyDescent="0.4">
      <c r="A62" s="51">
        <v>2018</v>
      </c>
      <c r="B62" s="4">
        <v>30</v>
      </c>
      <c r="C62" s="36" t="s">
        <v>31</v>
      </c>
      <c r="D62" s="36" t="s">
        <v>32</v>
      </c>
      <c r="E62" s="36" t="s">
        <v>33</v>
      </c>
      <c r="F62" s="36" t="s">
        <v>34</v>
      </c>
      <c r="G62" s="36" t="s">
        <v>35</v>
      </c>
      <c r="H62" s="36"/>
      <c r="I62" s="36" t="s">
        <v>166</v>
      </c>
      <c r="J62" s="36" t="s">
        <v>172</v>
      </c>
      <c r="K62" s="36" t="s">
        <v>38</v>
      </c>
      <c r="L62" s="36" t="s">
        <v>75</v>
      </c>
      <c r="M62" s="36" t="s">
        <v>40</v>
      </c>
      <c r="N62" s="8">
        <v>118.28571428571429</v>
      </c>
      <c r="O62" s="8">
        <v>3428571.4285714291</v>
      </c>
      <c r="P62" s="38" t="d">
        <v>2018-06-01</v>
      </c>
      <c r="Q62" s="37">
        <v>0</v>
      </c>
      <c r="R62" s="8"/>
      <c r="S62" s="8">
        <v>0</v>
      </c>
      <c r="T62" s="8"/>
      <c r="U62" s="36" t="s">
        <v>41</v>
      </c>
      <c r="V62" s="36" t="s">
        <v>194</v>
      </c>
      <c r="W62" s="36" t="s">
        <v>5</v>
      </c>
      <c r="X62" s="36" t="s">
        <v>149</v>
      </c>
      <c r="Y62" s="36" t="s">
        <v>147</v>
      </c>
      <c r="Z62" s="36" t="s">
        <v>173</v>
      </c>
      <c r="AA62" s="36" t="s">
        <v>45</v>
      </c>
      <c r="AB62" s="36"/>
      <c r="AC62" s="36" t="s">
        <v>46</v>
      </c>
      <c r="AD62" s="9" t="s">
        <v>89</v>
      </c>
      <c r="AE62" s="36"/>
      <c r="AF62"/>
      <c r="AH62"/>
      <c r="AJ62" s="10"/>
      <c r="AK62" s="10"/>
      <c r="AL62" s="10"/>
      <c r="AM62" s="10"/>
      <c r="AN62" s="10"/>
      <c r="AO62" s="10"/>
      <c r="AP62" s="10"/>
      <c r="AQ62" s="10"/>
    </row>
    <row r="63" spans="1:43" ht="27.75" hidden="1" customHeight="1" x14ac:dyDescent="0.4">
      <c r="A63" s="51">
        <v>2018</v>
      </c>
      <c r="B63" s="4">
        <v>31</v>
      </c>
      <c r="C63" s="36" t="s">
        <v>31</v>
      </c>
      <c r="D63" s="36" t="s">
        <v>32</v>
      </c>
      <c r="E63" s="36" t="s">
        <v>33</v>
      </c>
      <c r="F63" s="36" t="s">
        <v>34</v>
      </c>
      <c r="G63" s="36" t="s">
        <v>35</v>
      </c>
      <c r="H63" s="36"/>
      <c r="I63" s="36" t="s">
        <v>36</v>
      </c>
      <c r="J63" s="36" t="s">
        <v>78</v>
      </c>
      <c r="K63" s="36" t="s">
        <v>38</v>
      </c>
      <c r="L63" s="36" t="s">
        <v>174</v>
      </c>
      <c r="M63" s="36" t="s">
        <v>40</v>
      </c>
      <c r="N63" s="8">
        <v>207</v>
      </c>
      <c r="O63" s="8">
        <v>3519000</v>
      </c>
      <c r="P63" s="38" t="d">
        <v>2018-09-01</v>
      </c>
      <c r="Q63" s="37">
        <v>0</v>
      </c>
      <c r="R63" s="8"/>
      <c r="S63" s="8">
        <v>0</v>
      </c>
      <c r="T63" s="8"/>
      <c r="U63" s="36" t="s">
        <v>41</v>
      </c>
      <c r="V63" s="36" t="s">
        <v>194</v>
      </c>
      <c r="W63" s="36" t="s">
        <v>5</v>
      </c>
      <c r="X63" s="36" t="s">
        <v>88</v>
      </c>
      <c r="Y63" s="36" t="s">
        <v>76</v>
      </c>
      <c r="Z63" s="36" t="s">
        <v>175</v>
      </c>
      <c r="AA63" s="36" t="s">
        <v>45</v>
      </c>
      <c r="AB63" s="36"/>
      <c r="AC63" s="36" t="s">
        <v>46</v>
      </c>
      <c r="AD63" s="9" t="s">
        <v>95</v>
      </c>
      <c r="AE63" s="36" t="s">
        <v>176</v>
      </c>
      <c r="AF63"/>
      <c r="AH63"/>
      <c r="AJ63" s="10"/>
      <c r="AK63" s="10"/>
      <c r="AL63" s="10"/>
      <c r="AM63" s="10"/>
      <c r="AN63" s="10"/>
      <c r="AO63" s="10"/>
      <c r="AP63" s="10"/>
      <c r="AQ63" s="10"/>
    </row>
    <row r="64" spans="1:43" s="63" customFormat="1" ht="42" hidden="1" customHeight="1" x14ac:dyDescent="0.4">
      <c r="A64" s="51">
        <v>2018</v>
      </c>
      <c r="B64" s="4">
        <v>42</v>
      </c>
      <c r="C64" s="36" t="s">
        <v>31</v>
      </c>
      <c r="D64" s="36" t="s">
        <v>32</v>
      </c>
      <c r="E64" s="36" t="s">
        <v>64</v>
      </c>
      <c r="F64" s="36" t="s">
        <v>65</v>
      </c>
      <c r="G64" s="36" t="s">
        <v>84</v>
      </c>
      <c r="H64" s="36"/>
      <c r="I64" s="36" t="s">
        <v>130</v>
      </c>
      <c r="J64" s="36" t="s">
        <v>131</v>
      </c>
      <c r="K64" s="36" t="s">
        <v>38</v>
      </c>
      <c r="L64" s="36" t="s">
        <v>215</v>
      </c>
      <c r="M64" s="36" t="s">
        <v>40</v>
      </c>
      <c r="N64" s="8">
        <v>108</v>
      </c>
      <c r="O64" s="8">
        <v>4536000</v>
      </c>
      <c r="P64" s="38" t="d">
        <v>2018-09-01</v>
      </c>
      <c r="Q64" s="37">
        <v>0</v>
      </c>
      <c r="R64" s="8"/>
      <c r="S64" s="8">
        <v>0</v>
      </c>
      <c r="T64" s="8"/>
      <c r="U64" s="36" t="s">
        <v>41</v>
      </c>
      <c r="V64" s="36" t="s">
        <v>194</v>
      </c>
      <c r="W64" s="36" t="s">
        <v>5</v>
      </c>
      <c r="X64" s="36" t="s">
        <v>149</v>
      </c>
      <c r="Y64" s="36" t="s">
        <v>76</v>
      </c>
      <c r="Z64" s="36" t="s">
        <v>212</v>
      </c>
      <c r="AA64" s="36" t="s">
        <v>45</v>
      </c>
      <c r="AB64" s="36"/>
      <c r="AC64" s="36" t="s">
        <v>46</v>
      </c>
      <c r="AD64" s="9" t="s">
        <v>89</v>
      </c>
      <c r="AE64" s="36"/>
      <c r="AF64"/>
      <c r="AG64"/>
      <c r="AH64"/>
      <c r="AI64"/>
    </row>
    <row r="65" spans="1:43 16378:16384" ht="27.75" hidden="1" customHeight="1" x14ac:dyDescent="0.4">
      <c r="A65" s="51">
        <v>2018</v>
      </c>
      <c r="B65" s="4">
        <v>29</v>
      </c>
      <c r="C65" s="36" t="s">
        <v>31</v>
      </c>
      <c r="D65" s="36" t="s">
        <v>32</v>
      </c>
      <c r="E65" s="36" t="s">
        <v>33</v>
      </c>
      <c r="F65" s="36" t="s">
        <v>34</v>
      </c>
      <c r="G65" s="36" t="s">
        <v>61</v>
      </c>
      <c r="H65" s="36"/>
      <c r="I65" s="36" t="s">
        <v>36</v>
      </c>
      <c r="J65" s="36" t="s">
        <v>62</v>
      </c>
      <c r="K65" s="36" t="s">
        <v>36</v>
      </c>
      <c r="L65" s="36" t="s">
        <v>171</v>
      </c>
      <c r="M65" s="38" t="s">
        <v>40</v>
      </c>
      <c r="N65" s="8">
        <v>123</v>
      </c>
      <c r="O65" s="77">
        <v>2161818</v>
      </c>
      <c r="P65" s="38" t="d">
        <v>2018-09-01</v>
      </c>
      <c r="Q65" s="37">
        <v>0</v>
      </c>
      <c r="R65" s="8"/>
      <c r="S65" s="8">
        <v>0</v>
      </c>
      <c r="T65" s="38"/>
      <c r="U65" s="8" t="s">
        <v>41</v>
      </c>
      <c r="V65" s="36" t="s">
        <v>194</v>
      </c>
      <c r="W65" s="36" t="s">
        <v>5</v>
      </c>
      <c r="X65" s="36" t="s">
        <v>43</v>
      </c>
      <c r="Y65" s="36" t="s">
        <v>76</v>
      </c>
      <c r="Z65" s="36" t="s">
        <v>320</v>
      </c>
      <c r="AA65" s="36" t="s">
        <v>45</v>
      </c>
      <c r="AB65" s="36"/>
      <c r="AC65" s="36" t="s">
        <v>46</v>
      </c>
      <c r="AD65" s="88" t="s">
        <v>315</v>
      </c>
      <c r="AE65" s="36"/>
      <c r="AF65"/>
      <c r="AH65"/>
      <c r="AJ65" s="10"/>
      <c r="AK65" s="10"/>
      <c r="AL65" s="10"/>
      <c r="AM65" s="10"/>
      <c r="AN65" s="10"/>
      <c r="AO65" s="10"/>
      <c r="AP65" s="10"/>
      <c r="AQ65" s="10"/>
    </row>
    <row r="66" spans="1:43 16378:16384" ht="30" hidden="1" customHeight="1" x14ac:dyDescent="0.4">
      <c r="A66" s="51">
        <v>2018</v>
      </c>
      <c r="B66" s="4">
        <v>50</v>
      </c>
      <c r="C66" s="17" t="s">
        <v>31</v>
      </c>
      <c r="D66" s="17" t="s">
        <v>32</v>
      </c>
      <c r="E66" s="17" t="s">
        <v>33</v>
      </c>
      <c r="F66" s="17" t="s">
        <v>34</v>
      </c>
      <c r="G66" s="17" t="s">
        <v>61</v>
      </c>
      <c r="H66" s="17"/>
      <c r="I66" s="17" t="s">
        <v>36</v>
      </c>
      <c r="J66" s="17" t="s">
        <v>85</v>
      </c>
      <c r="K66" s="17" t="s">
        <v>36</v>
      </c>
      <c r="L66" s="17" t="s">
        <v>221</v>
      </c>
      <c r="M66" s="17" t="s">
        <v>40</v>
      </c>
      <c r="N66" s="19">
        <v>90</v>
      </c>
      <c r="O66" s="19">
        <v>685714.28571428568</v>
      </c>
      <c r="P66" s="54" t="d">
        <v>2018-09-01</v>
      </c>
      <c r="Q66" s="18">
        <v>30</v>
      </c>
      <c r="R66" s="19"/>
      <c r="S66" s="19">
        <v>200000</v>
      </c>
      <c r="T66" s="19">
        <v>685714.28571428568</v>
      </c>
      <c r="U66" s="17" t="s">
        <v>41</v>
      </c>
      <c r="V66" s="17" t="s">
        <v>420</v>
      </c>
      <c r="W66" s="17" t="s">
        <v>5</v>
      </c>
      <c r="X66" s="17" t="s">
        <v>88</v>
      </c>
      <c r="Y66" s="17" t="s">
        <v>76</v>
      </c>
      <c r="Z66" s="17" t="s">
        <v>318</v>
      </c>
      <c r="AA66" s="17" t="s">
        <v>45</v>
      </c>
      <c r="AB66" s="17"/>
      <c r="AC66" s="17" t="s">
        <v>46</v>
      </c>
      <c r="AD66" s="20"/>
      <c r="AE66" s="17"/>
      <c r="AF66"/>
      <c r="AH66"/>
      <c r="AJ66" s="10"/>
      <c r="AK66" s="10"/>
      <c r="AL66" s="10"/>
      <c r="AM66" s="10"/>
      <c r="AN66" s="10"/>
      <c r="AO66" s="10"/>
      <c r="AP66" s="10"/>
      <c r="AQ66" s="10"/>
    </row>
    <row r="67" spans="1:43 16378:16384" ht="15" hidden="1" customHeight="1" x14ac:dyDescent="0.4">
      <c r="A67" s="51">
        <v>2018</v>
      </c>
      <c r="B67" s="39" t="s">
        <v>341</v>
      </c>
      <c r="C67" s="40" t="s">
        <v>31</v>
      </c>
      <c r="D67" s="40" t="s">
        <v>283</v>
      </c>
      <c r="E67" s="40" t="s">
        <v>284</v>
      </c>
      <c r="F67" s="40" t="s">
        <v>342</v>
      </c>
      <c r="G67" s="40" t="s">
        <v>84</v>
      </c>
      <c r="H67" s="40"/>
      <c r="I67" s="40" t="s">
        <v>36</v>
      </c>
      <c r="J67" s="40" t="s">
        <v>263</v>
      </c>
      <c r="K67" s="40" t="s">
        <v>36</v>
      </c>
      <c r="L67" s="40" t="s">
        <v>343</v>
      </c>
      <c r="M67" s="40" t="s">
        <v>40</v>
      </c>
      <c r="N67" s="8">
        <v>36</v>
      </c>
      <c r="O67" s="8">
        <v>720000</v>
      </c>
      <c r="P67" s="38" t="d">
        <v>2018-09-01</v>
      </c>
      <c r="Q67" s="41">
        <v>12</v>
      </c>
      <c r="R67" s="37"/>
      <c r="S67" s="37">
        <v>240000</v>
      </c>
      <c r="T67" s="8">
        <v>720000</v>
      </c>
      <c r="U67" s="45" t="s">
        <v>41</v>
      </c>
      <c r="V67" s="40" t="s">
        <v>117</v>
      </c>
      <c r="W67" s="40" t="s">
        <v>5</v>
      </c>
      <c r="X67" s="36" t="s">
        <v>88</v>
      </c>
      <c r="Y67" s="40"/>
      <c r="Z67" s="43" t="s">
        <v>344</v>
      </c>
      <c r="AA67" s="36" t="s">
        <v>128</v>
      </c>
      <c r="AB67" s="40"/>
      <c r="AC67" s="40" t="s">
        <v>46</v>
      </c>
      <c r="AD67" s="44"/>
      <c r="AE67" s="43" t="s">
        <v>288</v>
      </c>
      <c r="AF67"/>
      <c r="AH67"/>
      <c r="AJ67" s="31"/>
      <c r="AK67" s="31"/>
      <c r="AL67" s="31"/>
      <c r="AM67" s="31"/>
      <c r="AN67" s="31"/>
      <c r="AO67" s="31"/>
      <c r="AP67" s="31"/>
      <c r="AQ67" s="31"/>
    </row>
    <row r="68" spans="1:43 16378:16384" ht="45" hidden="1" customHeight="1" x14ac:dyDescent="0.4">
      <c r="A68" s="51">
        <v>2018</v>
      </c>
      <c r="B68" s="4">
        <v>16</v>
      </c>
      <c r="C68" s="36" t="s">
        <v>31</v>
      </c>
      <c r="D68" s="36" t="s">
        <v>32</v>
      </c>
      <c r="E68" s="36" t="s">
        <v>109</v>
      </c>
      <c r="F68" s="36" t="s">
        <v>110</v>
      </c>
      <c r="G68" s="36" t="s">
        <v>61</v>
      </c>
      <c r="H68" s="36"/>
      <c r="I68" s="36" t="s">
        <v>111</v>
      </c>
      <c r="J68" s="36" t="s">
        <v>112</v>
      </c>
      <c r="K68" s="36" t="s">
        <v>36</v>
      </c>
      <c r="L68" s="36" t="s">
        <v>113</v>
      </c>
      <c r="M68" s="36" t="s">
        <v>40</v>
      </c>
      <c r="N68" s="8">
        <v>192</v>
      </c>
      <c r="O68" s="8">
        <v>883200</v>
      </c>
      <c r="P68" s="38" t="d">
        <v>2018-06-01</v>
      </c>
      <c r="Q68" s="37">
        <v>96</v>
      </c>
      <c r="R68" s="8"/>
      <c r="S68" s="8">
        <v>441600</v>
      </c>
      <c r="T68" s="8">
        <v>883200</v>
      </c>
      <c r="U68" s="36" t="s">
        <v>41</v>
      </c>
      <c r="V68" s="36" t="s">
        <v>420</v>
      </c>
      <c r="W68" s="36" t="s">
        <v>5</v>
      </c>
      <c r="X68" s="36" t="s">
        <v>88</v>
      </c>
      <c r="Y68" s="36" t="s">
        <v>76</v>
      </c>
      <c r="Z68" s="36" t="s">
        <v>346</v>
      </c>
      <c r="AA68" s="36" t="s">
        <v>45</v>
      </c>
      <c r="AB68" s="36"/>
      <c r="AC68" s="36" t="s">
        <v>46</v>
      </c>
      <c r="AD68" s="9" t="s">
        <v>89</v>
      </c>
      <c r="AE68" s="36"/>
      <c r="AF68"/>
      <c r="AH68"/>
      <c r="AJ68" s="10"/>
      <c r="AK68" s="10"/>
      <c r="AL68" s="10"/>
      <c r="AM68" s="10"/>
      <c r="AN68" s="10"/>
      <c r="AO68" s="10"/>
      <c r="AP68" s="10"/>
      <c r="AQ68" s="10"/>
    </row>
    <row r="69" spans="1:43 16378:16384" ht="30" hidden="1" customHeight="1" x14ac:dyDescent="0.4">
      <c r="A69" s="51">
        <v>2018</v>
      </c>
      <c r="B69" s="4">
        <v>73</v>
      </c>
      <c r="C69" s="17" t="s">
        <v>31</v>
      </c>
      <c r="D69" s="17" t="s">
        <v>32</v>
      </c>
      <c r="E69" s="17" t="s">
        <v>33</v>
      </c>
      <c r="F69" s="17" t="s">
        <v>34</v>
      </c>
      <c r="G69" s="17" t="s">
        <v>61</v>
      </c>
      <c r="H69" s="17"/>
      <c r="I69" s="17" t="s">
        <v>36</v>
      </c>
      <c r="J69" s="17" t="s">
        <v>85</v>
      </c>
      <c r="K69" s="17" t="s">
        <v>36</v>
      </c>
      <c r="L69" s="17" t="s">
        <v>257</v>
      </c>
      <c r="M69" s="17" t="s">
        <v>40</v>
      </c>
      <c r="N69" s="19">
        <v>120</v>
      </c>
      <c r="O69" s="19">
        <v>1970000</v>
      </c>
      <c r="P69" s="54" t="d">
        <v>2018-10-01</v>
      </c>
      <c r="Q69" s="18">
        <v>30</v>
      </c>
      <c r="R69" s="19"/>
      <c r="S69" s="19">
        <v>450000</v>
      </c>
      <c r="T69" s="19">
        <v>1970000</v>
      </c>
      <c r="U69" s="17" t="s">
        <v>41</v>
      </c>
      <c r="V69" s="17" t="s">
        <v>117</v>
      </c>
      <c r="W69" s="17" t="s">
        <v>5</v>
      </c>
      <c r="X69" s="17" t="s">
        <v>88</v>
      </c>
      <c r="Y69" s="17"/>
      <c r="Z69" s="17" t="s">
        <v>319</v>
      </c>
      <c r="AA69" s="17" t="s">
        <v>45</v>
      </c>
      <c r="AB69" s="17"/>
      <c r="AC69" s="17" t="s">
        <v>46</v>
      </c>
      <c r="AD69" s="20"/>
      <c r="AE69" s="17"/>
      <c r="AF69"/>
      <c r="AH69"/>
      <c r="AJ69" s="10"/>
      <c r="AK69" s="10"/>
      <c r="AL69" s="10"/>
      <c r="AM69" s="10"/>
      <c r="AN69" s="10"/>
      <c r="AO69" s="10"/>
      <c r="AP69" s="10"/>
      <c r="AQ69" s="10"/>
    </row>
    <row r="70" spans="1:43 16378:16384" s="63" customFormat="1" ht="42" hidden="1" customHeight="1" x14ac:dyDescent="0.4">
      <c r="A70" s="51">
        <v>2018</v>
      </c>
      <c r="B70" s="4">
        <v>38</v>
      </c>
      <c r="C70" s="36" t="s">
        <v>31</v>
      </c>
      <c r="D70" s="36" t="s">
        <v>32</v>
      </c>
      <c r="E70" s="36" t="s">
        <v>64</v>
      </c>
      <c r="F70" s="36" t="s">
        <v>65</v>
      </c>
      <c r="G70" s="36" t="s">
        <v>136</v>
      </c>
      <c r="H70" s="36" t="s">
        <v>94</v>
      </c>
      <c r="I70" s="36" t="s">
        <v>36</v>
      </c>
      <c r="J70" s="36" t="s">
        <v>78</v>
      </c>
      <c r="K70" s="36" t="s">
        <v>38</v>
      </c>
      <c r="L70" s="36" t="s">
        <v>200</v>
      </c>
      <c r="M70" s="36" t="s">
        <v>40</v>
      </c>
      <c r="N70" s="8">
        <v>90</v>
      </c>
      <c r="O70" s="8">
        <v>2365020</v>
      </c>
      <c r="P70" s="38" t="d">
        <v>2018-09-01</v>
      </c>
      <c r="Q70" s="37">
        <v>45</v>
      </c>
      <c r="R70" s="8"/>
      <c r="S70" s="8">
        <v>886776</v>
      </c>
      <c r="T70" s="8">
        <v>2365020</v>
      </c>
      <c r="U70" s="36" t="s">
        <v>53</v>
      </c>
      <c r="V70" s="36" t="s">
        <v>420</v>
      </c>
      <c r="W70" s="36" t="s">
        <v>5</v>
      </c>
      <c r="X70" s="36" t="s">
        <v>88</v>
      </c>
      <c r="Y70" s="36" t="s">
        <v>76</v>
      </c>
      <c r="Z70" s="36" t="s">
        <v>201</v>
      </c>
      <c r="AA70" s="36" t="s">
        <v>45</v>
      </c>
      <c r="AB70" s="36"/>
      <c r="AC70" s="36" t="s">
        <v>46</v>
      </c>
      <c r="AD70" s="9" t="s">
        <v>202</v>
      </c>
      <c r="AE70" s="36" t="s">
        <v>203</v>
      </c>
      <c r="AF70"/>
      <c r="AG70"/>
      <c r="AH70"/>
      <c r="AI70"/>
    </row>
    <row r="71" spans="1:43 16378:16384" s="63" customFormat="1" ht="45.75" hidden="1" customHeight="1" x14ac:dyDescent="0.4">
      <c r="A71" s="51">
        <v>2018</v>
      </c>
      <c r="B71" s="64" t="s">
        <v>370</v>
      </c>
      <c r="C71" s="43" t="s">
        <v>31</v>
      </c>
      <c r="D71" s="43" t="s">
        <v>322</v>
      </c>
      <c r="E71" s="43" t="s">
        <v>323</v>
      </c>
      <c r="F71" s="43" t="s">
        <v>280</v>
      </c>
      <c r="G71" s="43" t="s">
        <v>35</v>
      </c>
      <c r="H71" s="43"/>
      <c r="I71" s="43" t="s">
        <v>281</v>
      </c>
      <c r="J71" s="43" t="s">
        <v>282</v>
      </c>
      <c r="K71" s="43" t="s">
        <v>69</v>
      </c>
      <c r="L71" s="43" t="s">
        <v>231</v>
      </c>
      <c r="M71" s="37" t="s">
        <v>40</v>
      </c>
      <c r="N71" s="37">
        <v>90</v>
      </c>
      <c r="O71" s="65">
        <v>675000</v>
      </c>
      <c r="P71" s="38" t="d">
        <v>2018-12-01</v>
      </c>
      <c r="Q71" s="65"/>
      <c r="R71" s="37"/>
      <c r="S71" s="37"/>
      <c r="T71" s="65">
        <v>675000</v>
      </c>
      <c r="U71" s="67" t="s">
        <v>41</v>
      </c>
      <c r="V71" s="67" t="s">
        <v>420</v>
      </c>
      <c r="W71" s="67" t="s">
        <v>5</v>
      </c>
      <c r="X71" s="36" t="s">
        <v>88</v>
      </c>
      <c r="Y71" s="43"/>
      <c r="Z71" s="43" t="s">
        <v>386</v>
      </c>
      <c r="AA71" s="36"/>
      <c r="AB71" s="43"/>
      <c r="AC71" s="43"/>
      <c r="AD71" s="44"/>
      <c r="AE71" s="43" t="s">
        <v>387</v>
      </c>
      <c r="AF71"/>
      <c r="AG71"/>
      <c r="AH71"/>
      <c r="AI71"/>
    </row>
    <row r="72" spans="1:43 16378:16384" s="69" customFormat="1" ht="79.5" hidden="1" customHeight="1" x14ac:dyDescent="0.4">
      <c r="A72" s="50">
        <v>2019</v>
      </c>
      <c r="B72" s="4" t="s">
        <v>337</v>
      </c>
      <c r="C72" s="36" t="s">
        <v>31</v>
      </c>
      <c r="D72" s="36" t="s">
        <v>322</v>
      </c>
      <c r="E72" s="36" t="s">
        <v>323</v>
      </c>
      <c r="F72" s="36" t="s">
        <v>280</v>
      </c>
      <c r="G72" s="36" t="s">
        <v>35</v>
      </c>
      <c r="H72" s="36"/>
      <c r="I72" s="36" t="s">
        <v>281</v>
      </c>
      <c r="J72" s="8" t="s">
        <v>282</v>
      </c>
      <c r="K72" s="8" t="s">
        <v>38</v>
      </c>
      <c r="L72" s="38" t="s">
        <v>98</v>
      </c>
      <c r="M72" s="37" t="s">
        <v>40</v>
      </c>
      <c r="N72" s="8">
        <v>180</v>
      </c>
      <c r="O72" s="65">
        <v>2880000</v>
      </c>
      <c r="P72" s="38" t="d">
        <v>2018-12-10</v>
      </c>
      <c r="Q72" s="36"/>
      <c r="R72" s="66"/>
      <c r="S72" s="66"/>
      <c r="T72" s="8">
        <v>2880000</v>
      </c>
      <c r="U72" s="36" t="s">
        <v>41</v>
      </c>
      <c r="V72" s="36" t="s">
        <v>42</v>
      </c>
      <c r="W72" s="36" t="s">
        <v>5</v>
      </c>
      <c r="X72" s="36" t="s">
        <v>88</v>
      </c>
      <c r="Y72" s="15"/>
      <c r="Z72" s="43" t="s">
        <v>333</v>
      </c>
      <c r="AA72" s="15"/>
      <c r="AB72" s="15"/>
      <c r="AC72" s="15"/>
      <c r="AD72" s="16"/>
      <c r="AE72" s="15" t="s">
        <v>336</v>
      </c>
      <c r="AF72"/>
      <c r="AG72"/>
      <c r="AH72"/>
      <c r="AI72"/>
      <c r="AJ72" s="68"/>
      <c r="XEX72" s="58"/>
      <c r="XEY72" s="59"/>
      <c r="XEZ72" s="60"/>
      <c r="XFA72" s="60"/>
      <c r="XFB72" s="60"/>
      <c r="XFC72" s="60"/>
      <c r="XFD72" s="60"/>
    </row>
    <row r="73" spans="1:43 16378:16384" ht="30" customHeight="1" x14ac:dyDescent="0.4">
      <c r="A73" s="51"/>
      <c r="B73" s="4"/>
      <c r="C73" s="36"/>
      <c r="D73" s="36"/>
      <c r="E73" s="36"/>
      <c r="F73" s="36"/>
      <c r="G73" s="36"/>
      <c r="H73" s="36"/>
      <c r="I73" s="36"/>
      <c r="J73" s="36"/>
      <c r="K73" s="36"/>
      <c r="L73" s="36"/>
      <c r="M73" s="36"/>
      <c r="N73" s="8"/>
      <c r="O73" s="8"/>
      <c r="P73" s="38"/>
      <c r="Q73" s="37"/>
      <c r="R73" s="8"/>
      <c r="S73" s="8"/>
      <c r="T73" s="8"/>
      <c r="U73" s="36"/>
      <c r="V73" s="36"/>
      <c r="W73" s="36"/>
      <c r="X73" s="36"/>
      <c r="Y73" s="36"/>
      <c r="Z73" s="36"/>
      <c r="AA73" s="36"/>
      <c r="AB73" s="36"/>
      <c r="AC73" s="36"/>
      <c r="AD73" s="9"/>
      <c r="AE73" s="36"/>
      <c r="AF73"/>
      <c r="AH73"/>
      <c r="AJ73" s="10"/>
      <c r="AK73" s="10"/>
      <c r="AL73" s="10"/>
      <c r="AM73" s="10"/>
      <c r="AN73" s="10"/>
      <c r="AO73" s="10"/>
      <c r="AP73" s="10"/>
      <c r="AQ73" s="10"/>
    </row>
    <row r="74" spans="1:43 16378:16384" ht="30" customHeight="1" x14ac:dyDescent="0.4">
      <c r="A74" s="50">
        <v>2019</v>
      </c>
      <c r="B74" s="4">
        <v>53</v>
      </c>
      <c r="C74" s="36" t="s">
        <v>31</v>
      </c>
      <c r="D74" s="36" t="s">
        <v>32</v>
      </c>
      <c r="E74" s="36" t="s">
        <v>72</v>
      </c>
      <c r="F74" s="12" t="s">
        <v>226</v>
      </c>
      <c r="G74" s="12"/>
      <c r="H74" s="12"/>
      <c r="I74" s="12" t="s">
        <v>152</v>
      </c>
      <c r="J74" s="12" t="s">
        <v>224</v>
      </c>
      <c r="K74" s="12" t="s">
        <v>36</v>
      </c>
      <c r="L74" s="12" t="s">
        <v>227</v>
      </c>
      <c r="M74" s="12" t="s">
        <v>40</v>
      </c>
      <c r="N74" s="14">
        <v>48</v>
      </c>
      <c r="O74" s="8">
        <v>900000</v>
      </c>
      <c r="P74" s="38" t="d">
        <v>2018-12-01</v>
      </c>
      <c r="Q74" s="13"/>
      <c r="R74" s="14"/>
      <c r="S74" s="14"/>
      <c r="T74" s="8">
        <v>900000</v>
      </c>
      <c r="U74" s="12" t="s">
        <v>53</v>
      </c>
      <c r="V74" s="36" t="s">
        <v>42</v>
      </c>
      <c r="W74" s="36" t="s">
        <v>4</v>
      </c>
      <c r="X74" s="36" t="s">
        <v>88</v>
      </c>
      <c r="Y74" s="12"/>
      <c r="Z74" s="15"/>
      <c r="AA74" s="15" t="s">
        <v>45</v>
      </c>
      <c r="AB74" s="12"/>
      <c r="AC74" s="12" t="s">
        <v>46</v>
      </c>
      <c r="AD74" s="16"/>
      <c r="AE74" s="15"/>
      <c r="AF74"/>
      <c r="AH74"/>
      <c r="AJ74" s="10"/>
      <c r="AK74" s="10"/>
      <c r="AL74" s="10"/>
      <c r="AM74" s="10"/>
      <c r="AN74" s="10"/>
      <c r="AO74" s="10"/>
      <c r="AP74" s="10"/>
      <c r="AQ74" s="10"/>
    </row>
    <row r="75" spans="1:43 16378:16384" s="69" customFormat="1" ht="50.25" customHeight="1" x14ac:dyDescent="0.4">
      <c r="A75" s="50">
        <v>2019</v>
      </c>
      <c r="B75" s="64" t="s">
        <v>339</v>
      </c>
      <c r="C75" s="43" t="s">
        <v>31</v>
      </c>
      <c r="D75" s="43" t="s">
        <v>322</v>
      </c>
      <c r="E75" s="43" t="s">
        <v>323</v>
      </c>
      <c r="F75" s="43" t="s">
        <v>329</v>
      </c>
      <c r="G75" s="43" t="s">
        <v>136</v>
      </c>
      <c r="H75" s="43"/>
      <c r="I75" s="43" t="s">
        <v>38</v>
      </c>
      <c r="J75" s="43" t="s">
        <v>330</v>
      </c>
      <c r="K75" s="43" t="s">
        <v>36</v>
      </c>
      <c r="L75" s="43" t="s">
        <v>331</v>
      </c>
      <c r="M75" s="43" t="s">
        <v>40</v>
      </c>
      <c r="N75" s="37">
        <v>90</v>
      </c>
      <c r="O75" s="65">
        <v>1336500</v>
      </c>
      <c r="P75" s="38" t="d">
        <v>2019-01-01</v>
      </c>
      <c r="Q75" s="65"/>
      <c r="R75" s="37"/>
      <c r="S75" s="37"/>
      <c r="T75" s="65">
        <v>1336500</v>
      </c>
      <c r="U75" s="43" t="s">
        <v>41</v>
      </c>
      <c r="V75" s="43" t="s">
        <v>420</v>
      </c>
      <c r="W75" s="43" t="s">
        <v>4</v>
      </c>
      <c r="X75" s="36" t="s">
        <v>88</v>
      </c>
      <c r="Y75" s="43"/>
      <c r="Z75" s="43" t="s">
        <v>335</v>
      </c>
      <c r="AA75" s="43"/>
      <c r="AB75" s="43"/>
      <c r="AC75" s="43"/>
      <c r="AD75" s="44"/>
      <c r="AE75" s="43" t="s">
        <v>294</v>
      </c>
      <c r="AF75"/>
      <c r="AG75"/>
      <c r="AH75"/>
      <c r="AI75"/>
    </row>
    <row r="76" spans="1:43 16378:16384" s="31" customFormat="1" ht="30" customHeight="1" x14ac:dyDescent="0.4">
      <c r="A76" s="50">
        <v>2019</v>
      </c>
      <c r="B76" s="4">
        <v>52</v>
      </c>
      <c r="C76" s="36" t="s">
        <v>31</v>
      </c>
      <c r="D76" s="36" t="s">
        <v>32</v>
      </c>
      <c r="E76" s="36" t="s">
        <v>72</v>
      </c>
      <c r="F76" s="12" t="s">
        <v>223</v>
      </c>
      <c r="G76" s="36" t="s">
        <v>84</v>
      </c>
      <c r="H76" s="12"/>
      <c r="I76" s="12" t="s">
        <v>152</v>
      </c>
      <c r="J76" s="12" t="s">
        <v>224</v>
      </c>
      <c r="K76" s="12" t="s">
        <v>36</v>
      </c>
      <c r="L76" s="12" t="s">
        <v>225</v>
      </c>
      <c r="M76" s="12" t="s">
        <v>40</v>
      </c>
      <c r="N76" s="14">
        <v>96</v>
      </c>
      <c r="O76" s="8">
        <v>1900000</v>
      </c>
      <c r="P76" s="38" t="d">
        <v>2018-12-01</v>
      </c>
      <c r="Q76" s="13"/>
      <c r="R76" s="14"/>
      <c r="S76" s="14"/>
      <c r="T76" s="8">
        <v>1900000</v>
      </c>
      <c r="U76" s="12" t="s">
        <v>41</v>
      </c>
      <c r="V76" s="36" t="s">
        <v>42</v>
      </c>
      <c r="W76" s="36" t="s">
        <v>4</v>
      </c>
      <c r="X76" s="36" t="s">
        <v>88</v>
      </c>
      <c r="Y76" s="12"/>
      <c r="Z76" s="15"/>
      <c r="AA76" s="15" t="s">
        <v>45</v>
      </c>
      <c r="AB76" s="12"/>
      <c r="AC76" s="12" t="s">
        <v>46</v>
      </c>
      <c r="AD76" s="16"/>
      <c r="AE76" s="15"/>
      <c r="AF76"/>
      <c r="AG76"/>
      <c r="AH76"/>
      <c r="AI76"/>
      <c r="AJ76" s="10"/>
      <c r="AK76" s="10"/>
      <c r="AL76" s="10"/>
      <c r="AM76" s="10"/>
      <c r="AN76" s="10"/>
      <c r="AO76" s="10"/>
      <c r="AP76" s="10"/>
      <c r="AQ76" s="10"/>
    </row>
    <row r="77" spans="1:43 16378:16384" s="63" customFormat="1" ht="50.25" customHeight="1" x14ac:dyDescent="0.4">
      <c r="A77" s="50">
        <v>2019</v>
      </c>
      <c r="B77" s="64" t="s">
        <v>340</v>
      </c>
      <c r="C77" s="43" t="s">
        <v>31</v>
      </c>
      <c r="D77" s="43" t="s">
        <v>322</v>
      </c>
      <c r="E77" s="43" t="s">
        <v>323</v>
      </c>
      <c r="F77" s="43" t="s">
        <v>329</v>
      </c>
      <c r="G77" s="43" t="s">
        <v>136</v>
      </c>
      <c r="H77" s="43"/>
      <c r="I77" s="43" t="s">
        <v>332</v>
      </c>
      <c r="J77" s="43" t="s">
        <v>360</v>
      </c>
      <c r="K77" s="43" t="s">
        <v>36</v>
      </c>
      <c r="L77" s="43" t="s">
        <v>113</v>
      </c>
      <c r="M77" s="43" t="s">
        <v>40</v>
      </c>
      <c r="N77" s="37">
        <v>90</v>
      </c>
      <c r="O77" s="65">
        <v>2793933</v>
      </c>
      <c r="P77" s="38" t="d">
        <v>2019-01-01</v>
      </c>
      <c r="Q77" s="65"/>
      <c r="R77" s="37"/>
      <c r="S77" s="37"/>
      <c r="T77" s="65">
        <v>2793933</v>
      </c>
      <c r="U77" s="43" t="s">
        <v>41</v>
      </c>
      <c r="V77" s="43" t="s">
        <v>420</v>
      </c>
      <c r="W77" s="43" t="s">
        <v>4</v>
      </c>
      <c r="X77" s="36" t="s">
        <v>88</v>
      </c>
      <c r="Y77" s="43"/>
      <c r="Z77" s="43" t="s">
        <v>335</v>
      </c>
      <c r="AA77" s="43"/>
      <c r="AB77" s="43"/>
      <c r="AC77" s="43"/>
      <c r="AD77" s="44"/>
      <c r="AE77" s="43" t="s">
        <v>294</v>
      </c>
      <c r="AF77"/>
      <c r="AG77"/>
      <c r="AH77"/>
      <c r="AI77"/>
      <c r="AJ77" s="69"/>
      <c r="AK77" s="69"/>
      <c r="AL77" s="69"/>
      <c r="AM77" s="69"/>
      <c r="AN77" s="69"/>
      <c r="AO77" s="69"/>
      <c r="AP77" s="69"/>
      <c r="AQ77" s="69"/>
    </row>
    <row r="78" spans="1:43 16378:16384" ht="27.75" customHeight="1" x14ac:dyDescent="0.4">
      <c r="A78" s="50">
        <v>2019</v>
      </c>
      <c r="B78" s="4">
        <v>26</v>
      </c>
      <c r="C78" s="36" t="s">
        <v>31</v>
      </c>
      <c r="D78" s="36" t="s">
        <v>32</v>
      </c>
      <c r="E78" s="36" t="s">
        <v>33</v>
      </c>
      <c r="F78" s="36" t="s">
        <v>34</v>
      </c>
      <c r="G78" s="36"/>
      <c r="H78" s="36"/>
      <c r="I78" s="36" t="s">
        <v>36</v>
      </c>
      <c r="J78" s="36" t="s">
        <v>78</v>
      </c>
      <c r="K78" s="36" t="s">
        <v>106</v>
      </c>
      <c r="L78" s="36" t="s">
        <v>156</v>
      </c>
      <c r="M78" s="36" t="s">
        <v>40</v>
      </c>
      <c r="N78" s="8">
        <v>198</v>
      </c>
      <c r="O78" s="8">
        <v>1860435</v>
      </c>
      <c r="P78" s="38" t="d">
        <v>2018-12-01</v>
      </c>
      <c r="Q78" s="37">
        <v>0</v>
      </c>
      <c r="R78" s="8"/>
      <c r="S78" s="8">
        <v>0</v>
      </c>
      <c r="T78" s="8">
        <v>1860435</v>
      </c>
      <c r="U78" s="36" t="s">
        <v>53</v>
      </c>
      <c r="V78" s="36" t="s">
        <v>42</v>
      </c>
      <c r="W78" s="36" t="s">
        <v>5</v>
      </c>
      <c r="X78" s="36" t="s">
        <v>88</v>
      </c>
      <c r="Y78" s="36" t="s">
        <v>76</v>
      </c>
      <c r="Z78" s="36" t="s">
        <v>157</v>
      </c>
      <c r="AA78" s="36" t="s">
        <v>45</v>
      </c>
      <c r="AB78" s="36"/>
      <c r="AC78" s="36" t="s">
        <v>46</v>
      </c>
      <c r="AD78" s="9" t="s">
        <v>89</v>
      </c>
      <c r="AE78" s="36" t="s">
        <v>158</v>
      </c>
      <c r="AF78"/>
      <c r="AH78"/>
      <c r="AJ78" s="10"/>
      <c r="AK78" s="10"/>
      <c r="AL78" s="10"/>
      <c r="AM78" s="10"/>
      <c r="AN78" s="10"/>
      <c r="AO78" s="10"/>
      <c r="AP78" s="10"/>
      <c r="AQ78" s="10"/>
    </row>
    <row r="79" spans="1:43 16378:16384" s="31" customFormat="1" ht="60.55" customHeight="1" x14ac:dyDescent="0.4">
      <c r="A79" s="50">
        <v>2019</v>
      </c>
      <c r="B79" s="4">
        <v>25</v>
      </c>
      <c r="C79" s="36" t="s">
        <v>31</v>
      </c>
      <c r="D79" s="36" t="s">
        <v>32</v>
      </c>
      <c r="E79" s="36" t="s">
        <v>72</v>
      </c>
      <c r="F79" s="36" t="s">
        <v>73</v>
      </c>
      <c r="G79" s="36" t="s">
        <v>84</v>
      </c>
      <c r="H79" s="36"/>
      <c r="I79" s="36" t="s">
        <v>152</v>
      </c>
      <c r="J79" s="36" t="s">
        <v>153</v>
      </c>
      <c r="K79" s="36" t="s">
        <v>154</v>
      </c>
      <c r="L79" s="36" t="s">
        <v>155</v>
      </c>
      <c r="M79" s="36" t="s">
        <v>40</v>
      </c>
      <c r="N79" s="8">
        <v>480</v>
      </c>
      <c r="O79" s="8">
        <v>3200000</v>
      </c>
      <c r="P79" s="38" t="d">
        <v>2018-12-01</v>
      </c>
      <c r="Q79" s="37"/>
      <c r="R79" s="8"/>
      <c r="S79" s="8">
        <v>0</v>
      </c>
      <c r="T79" s="8">
        <v>3200000</v>
      </c>
      <c r="U79" s="36" t="s">
        <v>41</v>
      </c>
      <c r="V79" s="36" t="s">
        <v>420</v>
      </c>
      <c r="W79" s="36" t="s">
        <v>5</v>
      </c>
      <c r="X79" s="36" t="s">
        <v>88</v>
      </c>
      <c r="Y79" s="36" t="s">
        <v>76</v>
      </c>
      <c r="Z79" s="36"/>
      <c r="AA79" s="36" t="s">
        <v>45</v>
      </c>
      <c r="AB79" s="36"/>
      <c r="AC79" s="36" t="s">
        <v>46</v>
      </c>
      <c r="AD79" s="89" t="s">
        <v>89</v>
      </c>
      <c r="AE79" s="36"/>
      <c r="AF79"/>
      <c r="AG79"/>
      <c r="AH79"/>
      <c r="AI79"/>
      <c r="AJ79" s="10"/>
      <c r="AK79" s="10"/>
      <c r="AL79" s="10"/>
      <c r="AM79" s="10"/>
      <c r="AN79" s="10"/>
      <c r="AO79" s="10"/>
      <c r="AP79" s="10"/>
      <c r="AQ79" s="10"/>
    </row>
    <row r="80" spans="1:43 16378:16384" s="31" customFormat="1" ht="45" customHeight="1" x14ac:dyDescent="0.4">
      <c r="A80" s="50">
        <v>2019</v>
      </c>
      <c r="B80" s="4">
        <v>23</v>
      </c>
      <c r="C80" s="36" t="s">
        <v>31</v>
      </c>
      <c r="D80" s="36" t="s">
        <v>32</v>
      </c>
      <c r="E80" s="36" t="s">
        <v>72</v>
      </c>
      <c r="F80" s="36" t="s">
        <v>73</v>
      </c>
      <c r="G80" s="36" t="s">
        <v>136</v>
      </c>
      <c r="H80" s="36" t="s">
        <v>145</v>
      </c>
      <c r="I80" s="36" t="s">
        <v>36</v>
      </c>
      <c r="J80" s="36" t="s">
        <v>74</v>
      </c>
      <c r="K80" s="36" t="s">
        <v>69</v>
      </c>
      <c r="L80" s="36" t="s">
        <v>146</v>
      </c>
      <c r="M80" s="36" t="s">
        <v>40</v>
      </c>
      <c r="N80" s="8">
        <v>240</v>
      </c>
      <c r="O80" s="8">
        <v>7200000</v>
      </c>
      <c r="P80" s="38" t="d">
        <v>2018-10-01</v>
      </c>
      <c r="Q80" s="37"/>
      <c r="R80" s="8"/>
      <c r="S80" s="8">
        <v>1800000</v>
      </c>
      <c r="T80" s="8">
        <v>7200000</v>
      </c>
      <c r="U80" s="36" t="s">
        <v>41</v>
      </c>
      <c r="V80" s="36" t="s">
        <v>42</v>
      </c>
      <c r="W80" s="36" t="s">
        <v>5</v>
      </c>
      <c r="X80" s="36" t="s">
        <v>43</v>
      </c>
      <c r="Y80" s="36" t="s">
        <v>147</v>
      </c>
      <c r="Z80" s="36" t="s">
        <v>148</v>
      </c>
      <c r="AA80" s="36" t="s">
        <v>92</v>
      </c>
      <c r="AB80" s="36"/>
      <c r="AC80" s="36" t="s">
        <v>46</v>
      </c>
      <c r="AD80" s="9"/>
      <c r="AE80" s="36"/>
      <c r="AF80"/>
      <c r="AG80"/>
      <c r="AH80"/>
      <c r="AI80"/>
      <c r="AJ80" s="10"/>
      <c r="AK80" s="10"/>
      <c r="AL80" s="10"/>
      <c r="AM80" s="10"/>
      <c r="AN80" s="10"/>
      <c r="AO80" s="10"/>
      <c r="AP80" s="10"/>
      <c r="AQ80" s="10"/>
    </row>
    <row r="81" spans="1:43 16378:16384" s="31" customFormat="1" ht="60" customHeight="1" x14ac:dyDescent="0.4">
      <c r="A81" s="50">
        <v>2019</v>
      </c>
      <c r="B81" s="4">
        <v>24</v>
      </c>
      <c r="C81" s="36" t="s">
        <v>31</v>
      </c>
      <c r="D81" s="36" t="s">
        <v>32</v>
      </c>
      <c r="E81" s="36" t="s">
        <v>72</v>
      </c>
      <c r="F81" s="36" t="s">
        <v>73</v>
      </c>
      <c r="G81" s="36" t="s">
        <v>84</v>
      </c>
      <c r="H81" s="36"/>
      <c r="I81" s="36" t="s">
        <v>36</v>
      </c>
      <c r="J81" s="36" t="s">
        <v>74</v>
      </c>
      <c r="K81" s="36" t="s">
        <v>38</v>
      </c>
      <c r="L81" s="36" t="s">
        <v>98</v>
      </c>
      <c r="M81" s="36" t="s">
        <v>40</v>
      </c>
      <c r="N81" s="8">
        <v>120</v>
      </c>
      <c r="O81" s="8">
        <v>4080000</v>
      </c>
      <c r="P81" s="38" t="d">
        <v>2018-12-01</v>
      </c>
      <c r="Q81" s="37"/>
      <c r="R81" s="8"/>
      <c r="S81" s="8"/>
      <c r="T81" s="8">
        <v>0</v>
      </c>
      <c r="U81" s="36" t="s">
        <v>41</v>
      </c>
      <c r="V81" s="36" t="s">
        <v>194</v>
      </c>
      <c r="W81" s="36" t="s">
        <v>5</v>
      </c>
      <c r="X81" s="36" t="s">
        <v>149</v>
      </c>
      <c r="Y81" s="36" t="s">
        <v>76</v>
      </c>
      <c r="Z81" s="36" t="s">
        <v>150</v>
      </c>
      <c r="AA81" s="36" t="s">
        <v>45</v>
      </c>
      <c r="AB81" s="36"/>
      <c r="AC81" s="36" t="s">
        <v>46</v>
      </c>
      <c r="AD81" s="9" t="s">
        <v>151</v>
      </c>
      <c r="AE81" s="36"/>
      <c r="AF81"/>
      <c r="AG81"/>
      <c r="AH81"/>
      <c r="AI81"/>
      <c r="AJ81" s="10"/>
      <c r="AK81" s="10"/>
      <c r="AL81" s="10"/>
      <c r="AM81" s="10"/>
      <c r="AN81" s="10"/>
      <c r="AO81" s="10"/>
      <c r="AP81" s="10"/>
      <c r="AQ81" s="10"/>
    </row>
    <row r="82" spans="1:43 16378:16384" s="31" customFormat="1" ht="15.75" customHeight="1" x14ac:dyDescent="0.4">
      <c r="A82" s="50">
        <v>2019</v>
      </c>
      <c r="B82" s="4">
        <v>100</v>
      </c>
      <c r="C82" s="40" t="s">
        <v>31</v>
      </c>
      <c r="D82" s="40" t="s">
        <v>283</v>
      </c>
      <c r="E82" s="40" t="s">
        <v>284</v>
      </c>
      <c r="F82" s="40" t="s">
        <v>283</v>
      </c>
      <c r="G82" s="40" t="s">
        <v>84</v>
      </c>
      <c r="H82" s="40"/>
      <c r="I82" s="40" t="s">
        <v>36</v>
      </c>
      <c r="J82" s="40" t="s">
        <v>263</v>
      </c>
      <c r="K82" s="40" t="s">
        <v>36</v>
      </c>
      <c r="L82" s="40" t="s">
        <v>300</v>
      </c>
      <c r="M82" s="40" t="s">
        <v>40</v>
      </c>
      <c r="N82" s="42">
        <v>270</v>
      </c>
      <c r="O82" s="8">
        <v>7300000</v>
      </c>
      <c r="P82" s="38" t="d">
        <v>2018-12-01</v>
      </c>
      <c r="Q82" s="41"/>
      <c r="R82" s="42"/>
      <c r="S82" s="42"/>
      <c r="T82" s="8">
        <v>0</v>
      </c>
      <c r="U82" s="40" t="s">
        <v>41</v>
      </c>
      <c r="V82" s="40" t="s">
        <v>194</v>
      </c>
      <c r="W82" s="40" t="s">
        <v>5</v>
      </c>
      <c r="X82" s="36" t="s">
        <v>88</v>
      </c>
      <c r="Y82" s="40"/>
      <c r="Z82" s="43" t="s">
        <v>298</v>
      </c>
      <c r="AA82" s="43" t="s">
        <v>128</v>
      </c>
      <c r="AB82" s="40"/>
      <c r="AC82" s="40" t="s">
        <v>46</v>
      </c>
      <c r="AD82" s="44"/>
      <c r="AE82" s="43" t="s">
        <v>299</v>
      </c>
      <c r="AF82"/>
      <c r="AG82"/>
      <c r="AH82"/>
      <c r="AI82"/>
      <c r="AJ82"/>
      <c r="AK82"/>
      <c r="AL82"/>
      <c r="AM82"/>
      <c r="AN82"/>
      <c r="AO82"/>
      <c r="AP82"/>
      <c r="AQ82"/>
    </row>
    <row r="83" spans="1:43 16378:16384" ht="15.75" customHeight="1" x14ac:dyDescent="0.4">
      <c r="A83" s="50">
        <v>2019</v>
      </c>
      <c r="B83" s="4">
        <v>99</v>
      </c>
      <c r="C83" s="40" t="s">
        <v>31</v>
      </c>
      <c r="D83" s="40" t="s">
        <v>283</v>
      </c>
      <c r="E83" s="40" t="s">
        <v>284</v>
      </c>
      <c r="F83" s="40" t="s">
        <v>283</v>
      </c>
      <c r="G83" s="40" t="s">
        <v>84</v>
      </c>
      <c r="H83" s="40"/>
      <c r="I83" s="40" t="s">
        <v>36</v>
      </c>
      <c r="J83" s="40" t="s">
        <v>263</v>
      </c>
      <c r="K83" s="40" t="s">
        <v>36</v>
      </c>
      <c r="L83" s="40" t="s">
        <v>297</v>
      </c>
      <c r="M83" s="40" t="s">
        <v>40</v>
      </c>
      <c r="N83" s="42">
        <v>270</v>
      </c>
      <c r="O83" s="8">
        <v>7600000</v>
      </c>
      <c r="P83" s="38" t="d">
        <v>2018-12-01</v>
      </c>
      <c r="Q83" s="41"/>
      <c r="R83" s="42"/>
      <c r="S83" s="42"/>
      <c r="T83" s="8">
        <v>0</v>
      </c>
      <c r="U83" s="40" t="s">
        <v>41</v>
      </c>
      <c r="V83" s="40" t="s">
        <v>194</v>
      </c>
      <c r="W83" s="40" t="s">
        <v>5</v>
      </c>
      <c r="X83" s="36" t="s">
        <v>88</v>
      </c>
      <c r="Y83" s="40"/>
      <c r="Z83" s="43" t="s">
        <v>298</v>
      </c>
      <c r="AA83" s="43" t="s">
        <v>128</v>
      </c>
      <c r="AB83" s="40"/>
      <c r="AC83" s="40" t="s">
        <v>46</v>
      </c>
      <c r="AD83" s="44"/>
      <c r="AE83" s="43" t="s">
        <v>299</v>
      </c>
      <c r="AF83"/>
      <c r="AH83"/>
    </row>
    <row r="84" spans="1:43 16378:16384" s="63" customFormat="1" ht="42" customHeight="1" x14ac:dyDescent="0.4">
      <c r="A84" s="50">
        <v>2019</v>
      </c>
      <c r="B84" s="4">
        <v>85</v>
      </c>
      <c r="C84" s="17" t="s">
        <v>31</v>
      </c>
      <c r="D84" s="17" t="s">
        <v>32</v>
      </c>
      <c r="E84" s="17" t="s">
        <v>64</v>
      </c>
      <c r="F84" s="17" t="s">
        <v>65</v>
      </c>
      <c r="G84" s="17" t="s">
        <v>136</v>
      </c>
      <c r="H84" s="17" t="s">
        <v>358</v>
      </c>
      <c r="I84" s="17" t="s">
        <v>130</v>
      </c>
      <c r="J84" s="17" t="s">
        <v>275</v>
      </c>
      <c r="K84" s="17" t="s">
        <v>38</v>
      </c>
      <c r="L84" s="17" t="s">
        <v>132</v>
      </c>
      <c r="M84" s="17" t="s">
        <v>40</v>
      </c>
      <c r="N84" s="19">
        <v>360</v>
      </c>
      <c r="O84" s="19">
        <v>8300000</v>
      </c>
      <c r="P84" s="54" t="d">
        <v>2018-12-01</v>
      </c>
      <c r="Q84" s="18">
        <f>+N84</f>
        <v>360</v>
      </c>
      <c r="R84" s="19"/>
      <c r="S84" s="19"/>
      <c r="T84" s="19">
        <v>0</v>
      </c>
      <c r="U84" s="17" t="s">
        <v>41</v>
      </c>
      <c r="V84" s="17" t="s">
        <v>194</v>
      </c>
      <c r="W84" s="17" t="s">
        <v>5</v>
      </c>
      <c r="X84" s="17" t="s">
        <v>88</v>
      </c>
      <c r="Y84" s="17"/>
      <c r="Z84" s="17"/>
      <c r="AA84" s="17" t="s">
        <v>45</v>
      </c>
      <c r="AB84" s="17"/>
      <c r="AC84" s="17" t="s">
        <v>46</v>
      </c>
      <c r="AD84" s="20"/>
      <c r="AE84" s="17"/>
      <c r="AF84"/>
      <c r="AG84"/>
      <c r="AH84"/>
      <c r="AI84"/>
    </row>
    <row r="85" spans="1:43 16378:16384" ht="27" customHeight="1" x14ac:dyDescent="0.4">
      <c r="A85" s="50">
        <v>2019</v>
      </c>
      <c r="B85" s="4">
        <v>63</v>
      </c>
      <c r="C85" s="46" t="s">
        <v>31</v>
      </c>
      <c r="D85" s="46" t="s">
        <v>32</v>
      </c>
      <c r="E85" s="46" t="s">
        <v>72</v>
      </c>
      <c r="F85" s="46" t="s">
        <v>248</v>
      </c>
      <c r="G85" s="46" t="s">
        <v>84</v>
      </c>
      <c r="H85" s="46"/>
      <c r="I85" s="46" t="s">
        <v>249</v>
      </c>
      <c r="J85" s="46" t="s">
        <v>250</v>
      </c>
      <c r="K85" s="46" t="s">
        <v>36</v>
      </c>
      <c r="L85" s="46" t="s">
        <v>251</v>
      </c>
      <c r="M85" s="46" t="s">
        <v>40</v>
      </c>
      <c r="N85" s="48">
        <v>47</v>
      </c>
      <c r="O85" s="48">
        <v>600000</v>
      </c>
      <c r="P85" s="54" t="d">
        <v>2018-12-01</v>
      </c>
      <c r="Q85" s="47"/>
      <c r="R85" s="48"/>
      <c r="S85" s="48"/>
      <c r="T85" s="48">
        <v>600000</v>
      </c>
      <c r="U85" s="46" t="s">
        <v>41</v>
      </c>
      <c r="V85" s="46" t="s">
        <v>117</v>
      </c>
      <c r="W85" s="46" t="s">
        <v>5</v>
      </c>
      <c r="X85" s="17" t="s">
        <v>88</v>
      </c>
      <c r="Y85" s="46"/>
      <c r="Z85" s="46"/>
      <c r="AA85" s="46" t="s">
        <v>45</v>
      </c>
      <c r="AB85" s="46"/>
      <c r="AC85" s="46" t="s">
        <v>46</v>
      </c>
      <c r="AD85" s="49"/>
      <c r="AE85" s="17"/>
      <c r="AF85"/>
      <c r="AH85"/>
      <c r="AJ85" s="10"/>
      <c r="AK85" s="10"/>
      <c r="AL85" s="10"/>
      <c r="AM85" s="10"/>
      <c r="AN85" s="10"/>
      <c r="AO85" s="10"/>
      <c r="AP85" s="10"/>
      <c r="AQ85" s="10"/>
    </row>
    <row r="86" spans="1:43 16378:16384" ht="30" customHeight="1" x14ac:dyDescent="0.4">
      <c r="A86" s="50">
        <v>2019</v>
      </c>
      <c r="B86" s="4">
        <v>67</v>
      </c>
      <c r="C86" s="27" t="s">
        <v>31</v>
      </c>
      <c r="D86" s="27" t="s">
        <v>32</v>
      </c>
      <c r="E86" s="73" t="s">
        <v>33</v>
      </c>
      <c r="F86" s="73" t="s">
        <v>34</v>
      </c>
      <c r="G86" s="73"/>
      <c r="H86" s="73"/>
      <c r="I86" s="73" t="s">
        <v>36</v>
      </c>
      <c r="J86" s="73" t="s">
        <v>105</v>
      </c>
      <c r="K86" s="73" t="s">
        <v>154</v>
      </c>
      <c r="L86" s="73" t="s">
        <v>155</v>
      </c>
      <c r="M86" s="73" t="s">
        <v>40</v>
      </c>
      <c r="N86" s="74">
        <v>42</v>
      </c>
      <c r="O86" s="55">
        <v>600000</v>
      </c>
      <c r="P86" s="38" t="d">
        <v>2018-12-01</v>
      </c>
      <c r="Q86" s="75"/>
      <c r="R86" s="74"/>
      <c r="S86" s="74"/>
      <c r="T86" s="55">
        <v>600000</v>
      </c>
      <c r="U86" s="73" t="s">
        <v>53</v>
      </c>
      <c r="V86" s="73" t="s">
        <v>117</v>
      </c>
      <c r="W86" s="73" t="s">
        <v>5</v>
      </c>
      <c r="X86" s="36" t="s">
        <v>88</v>
      </c>
      <c r="Y86" s="73"/>
      <c r="Z86" s="56"/>
      <c r="AA86" s="56" t="s">
        <v>45</v>
      </c>
      <c r="AB86" s="73"/>
      <c r="AC86" s="73" t="s">
        <v>46</v>
      </c>
      <c r="AD86" s="57"/>
      <c r="AE86" s="15"/>
      <c r="AF86"/>
      <c r="AH86"/>
      <c r="AJ86" s="10"/>
      <c r="AK86" s="10"/>
      <c r="AL86" s="10"/>
      <c r="AM86" s="10"/>
      <c r="AN86" s="10"/>
      <c r="AO86" s="10"/>
      <c r="AP86" s="10"/>
      <c r="AQ86" s="10"/>
    </row>
    <row r="87" spans="1:43 16378:16384" s="31" customFormat="1" ht="15.75" customHeight="1" x14ac:dyDescent="0.4">
      <c r="A87" s="50">
        <v>2019</v>
      </c>
      <c r="B87" s="39" t="s">
        <v>373</v>
      </c>
      <c r="C87" s="36" t="s">
        <v>31</v>
      </c>
      <c r="D87" s="36" t="s">
        <v>32</v>
      </c>
      <c r="E87" s="40" t="s">
        <v>72</v>
      </c>
      <c r="F87" s="40" t="s">
        <v>351</v>
      </c>
      <c r="G87" s="40"/>
      <c r="H87" s="40"/>
      <c r="I87" s="40" t="s">
        <v>152</v>
      </c>
      <c r="J87" s="40" t="s">
        <v>224</v>
      </c>
      <c r="K87" s="40" t="s">
        <v>130</v>
      </c>
      <c r="L87" s="40" t="s">
        <v>352</v>
      </c>
      <c r="M87" s="40" t="s">
        <v>40</v>
      </c>
      <c r="N87" s="37">
        <v>90</v>
      </c>
      <c r="O87" s="42">
        <v>1100000</v>
      </c>
      <c r="P87" s="38" t="d">
        <v>2018-12-01</v>
      </c>
      <c r="Q87" s="41"/>
      <c r="R87" s="37"/>
      <c r="S87" s="37"/>
      <c r="T87" s="42">
        <v>1100000</v>
      </c>
      <c r="U87" s="45" t="s">
        <v>41</v>
      </c>
      <c r="V87" s="40" t="s">
        <v>117</v>
      </c>
      <c r="W87" s="40" t="s">
        <v>5</v>
      </c>
      <c r="X87" s="36" t="s">
        <v>88</v>
      </c>
      <c r="Y87" s="40"/>
      <c r="Z87" s="43"/>
      <c r="AA87" s="36" t="s">
        <v>45</v>
      </c>
      <c r="AB87" s="40"/>
      <c r="AC87" s="40" t="s">
        <v>46</v>
      </c>
      <c r="AD87" s="44"/>
      <c r="AE87" s="43"/>
      <c r="AF87"/>
      <c r="AG87"/>
      <c r="AH87"/>
      <c r="AI87"/>
    </row>
    <row r="88" spans="1:43 16378:16384" ht="27" customHeight="1" x14ac:dyDescent="0.4">
      <c r="A88" s="50">
        <v>2019</v>
      </c>
      <c r="B88" s="4">
        <v>62</v>
      </c>
      <c r="C88" s="17" t="s">
        <v>31</v>
      </c>
      <c r="D88" s="17" t="s">
        <v>32</v>
      </c>
      <c r="E88" s="17" t="s">
        <v>72</v>
      </c>
      <c r="F88" s="17" t="s">
        <v>245</v>
      </c>
      <c r="G88" s="17" t="s">
        <v>84</v>
      </c>
      <c r="H88" s="17"/>
      <c r="I88" s="17" t="s">
        <v>246</v>
      </c>
      <c r="J88" s="17" t="s">
        <v>247</v>
      </c>
      <c r="K88" s="17" t="s">
        <v>38</v>
      </c>
      <c r="L88" s="17" t="s">
        <v>229</v>
      </c>
      <c r="M88" s="17" t="s">
        <v>40</v>
      </c>
      <c r="N88" s="19">
        <v>96</v>
      </c>
      <c r="O88" s="19">
        <v>1152000</v>
      </c>
      <c r="P88" s="54" t="d">
        <v>2018-12-01</v>
      </c>
      <c r="Q88" s="18"/>
      <c r="R88" s="19"/>
      <c r="S88" s="19"/>
      <c r="T88" s="19">
        <v>1152000</v>
      </c>
      <c r="U88" s="17" t="s">
        <v>41</v>
      </c>
      <c r="V88" s="17" t="s">
        <v>117</v>
      </c>
      <c r="W88" s="17" t="s">
        <v>5</v>
      </c>
      <c r="X88" s="17" t="s">
        <v>88</v>
      </c>
      <c r="Y88" s="17" t="s">
        <v>147</v>
      </c>
      <c r="Z88" s="17"/>
      <c r="AA88" s="17" t="s">
        <v>45</v>
      </c>
      <c r="AB88" s="17"/>
      <c r="AC88" s="17" t="s">
        <v>46</v>
      </c>
      <c r="AD88" s="20"/>
      <c r="AE88" s="17"/>
      <c r="AF88"/>
      <c r="AH88"/>
      <c r="AJ88" s="10"/>
      <c r="AK88" s="10"/>
      <c r="AL88" s="10"/>
      <c r="AM88" s="10"/>
      <c r="AN88" s="10"/>
      <c r="AO88" s="10"/>
      <c r="AP88" s="10"/>
      <c r="AQ88" s="10"/>
    </row>
    <row r="89" spans="1:43 16378:16384" ht="30" customHeight="1" x14ac:dyDescent="0.4">
      <c r="A89" s="50">
        <v>2019</v>
      </c>
      <c r="B89" s="4">
        <v>96</v>
      </c>
      <c r="C89" s="22" t="s">
        <v>31</v>
      </c>
      <c r="D89" s="22" t="s">
        <v>283</v>
      </c>
      <c r="E89" s="22" t="s">
        <v>284</v>
      </c>
      <c r="F89" s="22" t="s">
        <v>283</v>
      </c>
      <c r="G89" s="22" t="s">
        <v>84</v>
      </c>
      <c r="H89" s="22"/>
      <c r="I89" s="22" t="s">
        <v>36</v>
      </c>
      <c r="J89" s="22" t="s">
        <v>263</v>
      </c>
      <c r="K89" s="22" t="s">
        <v>36</v>
      </c>
      <c r="L89" s="22" t="s">
        <v>247</v>
      </c>
      <c r="M89" s="22" t="s">
        <v>40</v>
      </c>
      <c r="N89" s="24">
        <v>45</v>
      </c>
      <c r="O89" s="24">
        <v>1200000</v>
      </c>
      <c r="P89" s="38" t="d">
        <v>2018-12-01</v>
      </c>
      <c r="Q89" s="23"/>
      <c r="R89" s="24"/>
      <c r="S89" s="24"/>
      <c r="T89" s="24">
        <v>1200000</v>
      </c>
      <c r="U89" s="22" t="s">
        <v>41</v>
      </c>
      <c r="V89" s="22" t="s">
        <v>117</v>
      </c>
      <c r="W89" s="22" t="s">
        <v>5</v>
      </c>
      <c r="X89" s="36" t="s">
        <v>88</v>
      </c>
      <c r="Y89" s="22"/>
      <c r="Z89" s="25" t="s">
        <v>291</v>
      </c>
      <c r="AA89" s="25" t="s">
        <v>128</v>
      </c>
      <c r="AB89" s="22"/>
      <c r="AC89" s="22" t="s">
        <v>46</v>
      </c>
      <c r="AD89" s="26"/>
      <c r="AE89" s="43" t="s">
        <v>288</v>
      </c>
      <c r="AF89"/>
      <c r="AH89"/>
      <c r="XEX89" s="61"/>
      <c r="XEY89" s="61"/>
      <c r="XEZ89" s="61"/>
      <c r="XFA89" s="61"/>
      <c r="XFB89" s="61"/>
      <c r="XFC89" s="61"/>
      <c r="XFD89" s="61"/>
    </row>
    <row r="90" spans="1:43 16378:16384" ht="30" customHeight="1" x14ac:dyDescent="0.4">
      <c r="A90" s="50">
        <v>2019</v>
      </c>
      <c r="B90" s="4">
        <v>74</v>
      </c>
      <c r="C90" s="46" t="s">
        <v>31</v>
      </c>
      <c r="D90" s="46" t="s">
        <v>32</v>
      </c>
      <c r="E90" s="46" t="s">
        <v>33</v>
      </c>
      <c r="F90" s="46" t="s">
        <v>34</v>
      </c>
      <c r="G90" s="46" t="s">
        <v>35</v>
      </c>
      <c r="H90" s="46"/>
      <c r="I90" s="46" t="s">
        <v>36</v>
      </c>
      <c r="J90" s="46" t="s">
        <v>258</v>
      </c>
      <c r="K90" s="46" t="s">
        <v>69</v>
      </c>
      <c r="L90" s="46" t="s">
        <v>259</v>
      </c>
      <c r="M90" s="46" t="s">
        <v>40</v>
      </c>
      <c r="N90" s="48">
        <v>45</v>
      </c>
      <c r="O90" s="48">
        <v>1200000</v>
      </c>
      <c r="P90" s="54" t="d">
        <v>2018-12-01</v>
      </c>
      <c r="Q90" s="47"/>
      <c r="R90" s="48"/>
      <c r="S90" s="48"/>
      <c r="T90" s="48">
        <v>1200000</v>
      </c>
      <c r="U90" s="46" t="s">
        <v>41</v>
      </c>
      <c r="V90" s="46" t="s">
        <v>117</v>
      </c>
      <c r="W90" s="46" t="s">
        <v>5</v>
      </c>
      <c r="X90" s="17" t="s">
        <v>88</v>
      </c>
      <c r="Y90" s="46"/>
      <c r="Z90" s="46"/>
      <c r="AA90" s="46" t="s">
        <v>45</v>
      </c>
      <c r="AB90" s="46"/>
      <c r="AC90" s="46" t="s">
        <v>46</v>
      </c>
      <c r="AD90" s="49"/>
      <c r="AE90" s="17"/>
      <c r="AF90"/>
      <c r="AH90"/>
      <c r="AJ90" s="10"/>
      <c r="AK90" s="10"/>
      <c r="AL90" s="10"/>
      <c r="AM90" s="10"/>
      <c r="AN90" s="10"/>
      <c r="AO90" s="10"/>
      <c r="AP90" s="10"/>
      <c r="AQ90" s="10"/>
    </row>
    <row r="91" spans="1:43 16378:16384" ht="30" customHeight="1" x14ac:dyDescent="0.4">
      <c r="A91" s="50">
        <v>2019</v>
      </c>
      <c r="B91" s="4">
        <v>66</v>
      </c>
      <c r="C91" s="27" t="s">
        <v>31</v>
      </c>
      <c r="D91" s="27" t="s">
        <v>32</v>
      </c>
      <c r="E91" s="27" t="s">
        <v>33</v>
      </c>
      <c r="F91" s="73" t="s">
        <v>34</v>
      </c>
      <c r="G91" s="73"/>
      <c r="H91" s="73"/>
      <c r="I91" s="73" t="s">
        <v>36</v>
      </c>
      <c r="J91" s="73" t="s">
        <v>221</v>
      </c>
      <c r="K91" s="73" t="s">
        <v>38</v>
      </c>
      <c r="L91" s="73" t="s">
        <v>98</v>
      </c>
      <c r="M91" s="73" t="s">
        <v>40</v>
      </c>
      <c r="N91" s="74">
        <v>46</v>
      </c>
      <c r="O91" s="55">
        <v>1400000</v>
      </c>
      <c r="P91" s="38" t="d">
        <v>2018-12-01</v>
      </c>
      <c r="Q91" s="75"/>
      <c r="R91" s="74"/>
      <c r="S91" s="74"/>
      <c r="T91" s="55">
        <v>1400000</v>
      </c>
      <c r="U91" s="73" t="s">
        <v>53</v>
      </c>
      <c r="V91" s="73" t="s">
        <v>42</v>
      </c>
      <c r="W91" s="73" t="s">
        <v>5</v>
      </c>
      <c r="X91" s="36" t="s">
        <v>88</v>
      </c>
      <c r="Y91" s="73"/>
      <c r="Z91" s="56"/>
      <c r="AA91" s="56" t="s">
        <v>45</v>
      </c>
      <c r="AB91" s="73"/>
      <c r="AC91" s="73" t="s">
        <v>46</v>
      </c>
      <c r="AD91" s="57"/>
      <c r="AE91" s="15"/>
      <c r="AF91"/>
      <c r="AH91"/>
      <c r="AJ91" s="10"/>
      <c r="AK91" s="10"/>
      <c r="AL91" s="10"/>
      <c r="AM91" s="10"/>
      <c r="AN91" s="10"/>
      <c r="AO91" s="10"/>
      <c r="AP91" s="10"/>
      <c r="AQ91" s="10"/>
    </row>
    <row r="92" spans="1:43 16378:16384" ht="15" customHeight="1" x14ac:dyDescent="0.4">
      <c r="A92" s="50">
        <v>2019</v>
      </c>
      <c r="B92" s="4">
        <v>97</v>
      </c>
      <c r="C92" s="22" t="s">
        <v>31</v>
      </c>
      <c r="D92" s="22" t="s">
        <v>283</v>
      </c>
      <c r="E92" s="22" t="s">
        <v>284</v>
      </c>
      <c r="F92" s="22" t="s">
        <v>283</v>
      </c>
      <c r="G92" s="22" t="s">
        <v>84</v>
      </c>
      <c r="H92" s="22"/>
      <c r="I92" s="22" t="s">
        <v>36</v>
      </c>
      <c r="J92" s="22" t="s">
        <v>263</v>
      </c>
      <c r="K92" s="22" t="s">
        <v>36</v>
      </c>
      <c r="L92" s="22" t="s">
        <v>292</v>
      </c>
      <c r="M92" s="22" t="s">
        <v>40</v>
      </c>
      <c r="N92" s="24">
        <v>90</v>
      </c>
      <c r="O92" s="24">
        <v>1500000</v>
      </c>
      <c r="P92" s="38" t="d">
        <v>2018-12-01</v>
      </c>
      <c r="Q92" s="23"/>
      <c r="R92" s="24"/>
      <c r="S92" s="24"/>
      <c r="T92" s="24">
        <v>1500000</v>
      </c>
      <c r="U92" s="22" t="s">
        <v>41</v>
      </c>
      <c r="V92" s="22" t="s">
        <v>117</v>
      </c>
      <c r="W92" s="22" t="s">
        <v>5</v>
      </c>
      <c r="X92" s="36" t="s">
        <v>88</v>
      </c>
      <c r="Y92" s="22"/>
      <c r="Z92" s="25" t="s">
        <v>293</v>
      </c>
      <c r="AA92" s="25" t="s">
        <v>128</v>
      </c>
      <c r="AB92" s="22"/>
      <c r="AC92" s="22" t="s">
        <v>46</v>
      </c>
      <c r="AD92" s="26"/>
      <c r="AE92" s="43" t="s">
        <v>294</v>
      </c>
      <c r="AF92"/>
      <c r="AH92"/>
    </row>
    <row r="93" spans="1:43 16378:16384" ht="45" customHeight="1" x14ac:dyDescent="0.4">
      <c r="A93" s="50">
        <v>2019</v>
      </c>
      <c r="B93" s="4">
        <v>81</v>
      </c>
      <c r="C93" s="46" t="s">
        <v>31</v>
      </c>
      <c r="D93" s="46" t="s">
        <v>32</v>
      </c>
      <c r="E93" s="46" t="s">
        <v>109</v>
      </c>
      <c r="F93" s="46" t="s">
        <v>269</v>
      </c>
      <c r="G93" s="46" t="s">
        <v>136</v>
      </c>
      <c r="H93" s="46" t="s">
        <v>270</v>
      </c>
      <c r="I93" s="46" t="s">
        <v>36</v>
      </c>
      <c r="J93" s="46" t="s">
        <v>263</v>
      </c>
      <c r="K93" s="46" t="s">
        <v>36</v>
      </c>
      <c r="L93" s="46" t="s">
        <v>273</v>
      </c>
      <c r="M93" s="46" t="s">
        <v>40</v>
      </c>
      <c r="N93" s="48">
        <v>135</v>
      </c>
      <c r="O93" s="48">
        <v>1620000</v>
      </c>
      <c r="P93" s="54" t="d">
        <v>2018-12-01</v>
      </c>
      <c r="Q93" s="47">
        <v>0</v>
      </c>
      <c r="R93" s="48"/>
      <c r="S93" s="48"/>
      <c r="T93" s="48">
        <v>1620000</v>
      </c>
      <c r="U93" s="46" t="s">
        <v>41</v>
      </c>
      <c r="V93" s="46" t="s">
        <v>117</v>
      </c>
      <c r="W93" s="46" t="s">
        <v>5</v>
      </c>
      <c r="X93" s="17" t="s">
        <v>88</v>
      </c>
      <c r="Y93" s="46" t="s">
        <v>147</v>
      </c>
      <c r="Z93" s="46"/>
      <c r="AA93" s="46" t="s">
        <v>45</v>
      </c>
      <c r="AB93" s="46"/>
      <c r="AC93" s="46" t="s">
        <v>46</v>
      </c>
      <c r="AD93" s="49"/>
      <c r="AE93" s="17"/>
      <c r="AF93"/>
      <c r="AH93"/>
      <c r="AJ93" s="10"/>
      <c r="AK93" s="10"/>
      <c r="AL93" s="10"/>
      <c r="AM93" s="10"/>
      <c r="AN93" s="10"/>
      <c r="AO93" s="10"/>
      <c r="AP93" s="10"/>
      <c r="AQ93" s="10"/>
      <c r="XEX93" s="61"/>
      <c r="XEY93" s="61"/>
      <c r="XEZ93" s="61"/>
      <c r="XFA93" s="61"/>
      <c r="XFB93" s="61"/>
      <c r="XFC93" s="61"/>
      <c r="XFD93" s="61"/>
    </row>
    <row r="94" spans="1:43 16378:16384" ht="30" customHeight="1" x14ac:dyDescent="0.4">
      <c r="A94" s="50">
        <v>2019</v>
      </c>
      <c r="B94" s="4">
        <v>80</v>
      </c>
      <c r="C94" s="46" t="s">
        <v>31</v>
      </c>
      <c r="D94" s="46" t="s">
        <v>32</v>
      </c>
      <c r="E94" s="46" t="s">
        <v>109</v>
      </c>
      <c r="F94" s="46" t="s">
        <v>271</v>
      </c>
      <c r="G94" s="46" t="s">
        <v>136</v>
      </c>
      <c r="H94" s="46" t="s">
        <v>141</v>
      </c>
      <c r="I94" s="46" t="s">
        <v>36</v>
      </c>
      <c r="J94" s="46" t="s">
        <v>85</v>
      </c>
      <c r="K94" s="46" t="s">
        <v>246</v>
      </c>
      <c r="L94" s="46" t="s">
        <v>272</v>
      </c>
      <c r="M94" s="46" t="s">
        <v>40</v>
      </c>
      <c r="N94" s="48">
        <v>144</v>
      </c>
      <c r="O94" s="48">
        <v>1785600</v>
      </c>
      <c r="P94" s="54" t="d">
        <v>2018-12-01</v>
      </c>
      <c r="Q94" s="47">
        <v>0</v>
      </c>
      <c r="R94" s="48"/>
      <c r="S94" s="48"/>
      <c r="T94" s="48">
        <v>1785600</v>
      </c>
      <c r="U94" s="46" t="s">
        <v>41</v>
      </c>
      <c r="V94" s="46" t="s">
        <v>117</v>
      </c>
      <c r="W94" s="46" t="s">
        <v>5</v>
      </c>
      <c r="X94" s="17" t="s">
        <v>88</v>
      </c>
      <c r="Y94" s="46" t="s">
        <v>147</v>
      </c>
      <c r="Z94" s="46"/>
      <c r="AA94" s="46" t="s">
        <v>45</v>
      </c>
      <c r="AB94" s="46"/>
      <c r="AC94" s="46" t="s">
        <v>46</v>
      </c>
      <c r="AD94" s="49"/>
      <c r="AE94" s="17"/>
      <c r="AF94"/>
      <c r="AH94"/>
      <c r="AJ94" s="10"/>
      <c r="AK94" s="10"/>
      <c r="AL94" s="10"/>
      <c r="AM94" s="10"/>
      <c r="AN94" s="10"/>
      <c r="AO94" s="10"/>
      <c r="AP94" s="10"/>
      <c r="AQ94" s="10"/>
    </row>
    <row r="95" spans="1:43 16378:16384" s="63" customFormat="1" ht="42" customHeight="1" x14ac:dyDescent="0.4">
      <c r="A95" s="50">
        <v>2019</v>
      </c>
      <c r="B95" s="4">
        <v>91</v>
      </c>
      <c r="C95" s="46" t="s">
        <v>31</v>
      </c>
      <c r="D95" s="46" t="s">
        <v>32</v>
      </c>
      <c r="E95" s="46" t="s">
        <v>64</v>
      </c>
      <c r="F95" s="46" t="s">
        <v>65</v>
      </c>
      <c r="G95" s="46" t="s">
        <v>136</v>
      </c>
      <c r="H95" s="46" t="s">
        <v>279</v>
      </c>
      <c r="I95" s="46" t="s">
        <v>152</v>
      </c>
      <c r="J95" s="46" t="s">
        <v>224</v>
      </c>
      <c r="K95" s="46" t="s">
        <v>36</v>
      </c>
      <c r="L95" s="46" t="s">
        <v>85</v>
      </c>
      <c r="M95" s="46" t="s">
        <v>40</v>
      </c>
      <c r="N95" s="48">
        <v>235</v>
      </c>
      <c r="O95" s="48">
        <v>1880000</v>
      </c>
      <c r="P95" s="54" t="d">
        <v>2018-12-01</v>
      </c>
      <c r="Q95" s="47"/>
      <c r="R95" s="48"/>
      <c r="S95" s="48"/>
      <c r="T95" s="48">
        <v>1880000</v>
      </c>
      <c r="U95" s="46" t="s">
        <v>41</v>
      </c>
      <c r="V95" s="17" t="s">
        <v>117</v>
      </c>
      <c r="W95" s="17" t="s">
        <v>5</v>
      </c>
      <c r="X95" s="17" t="s">
        <v>88</v>
      </c>
      <c r="Y95" s="46" t="s">
        <v>147</v>
      </c>
      <c r="Z95" s="46"/>
      <c r="AA95" s="46" t="s">
        <v>45</v>
      </c>
      <c r="AB95" s="46"/>
      <c r="AC95" s="46" t="s">
        <v>46</v>
      </c>
      <c r="AD95" s="49"/>
      <c r="AE95" s="17"/>
      <c r="AF95"/>
      <c r="AG95"/>
      <c r="AH95"/>
      <c r="AI95"/>
    </row>
    <row r="96" spans="1:43 16378:16384" s="63" customFormat="1" ht="42" customHeight="1" x14ac:dyDescent="0.4">
      <c r="A96" s="50">
        <v>2019</v>
      </c>
      <c r="B96" s="4">
        <v>82</v>
      </c>
      <c r="C96" s="36" t="s">
        <v>31</v>
      </c>
      <c r="D96" s="36" t="s">
        <v>32</v>
      </c>
      <c r="E96" s="15" t="s">
        <v>64</v>
      </c>
      <c r="F96" s="15" t="s">
        <v>65</v>
      </c>
      <c r="G96" s="15" t="s">
        <v>136</v>
      </c>
      <c r="H96" s="15"/>
      <c r="I96" s="15" t="s">
        <v>36</v>
      </c>
      <c r="J96" s="15" t="s">
        <v>85</v>
      </c>
      <c r="K96" s="15" t="s">
        <v>246</v>
      </c>
      <c r="L96" s="15" t="s">
        <v>247</v>
      </c>
      <c r="M96" s="15" t="s">
        <v>40</v>
      </c>
      <c r="N96" s="71">
        <v>144</v>
      </c>
      <c r="O96" s="8">
        <v>1900000</v>
      </c>
      <c r="P96" s="38" t="d">
        <v>2018-12-01</v>
      </c>
      <c r="Q96" s="71"/>
      <c r="R96" s="71"/>
      <c r="S96" s="71"/>
      <c r="T96" s="8">
        <v>1900000</v>
      </c>
      <c r="U96" s="15" t="s">
        <v>41</v>
      </c>
      <c r="V96" s="15" t="s">
        <v>420</v>
      </c>
      <c r="W96" s="15" t="s">
        <v>5</v>
      </c>
      <c r="X96" s="36" t="s">
        <v>88</v>
      </c>
      <c r="Y96" s="15"/>
      <c r="Z96" s="15"/>
      <c r="AA96" s="56" t="s">
        <v>45</v>
      </c>
      <c r="AB96" s="15"/>
      <c r="AC96" s="15" t="s">
        <v>46</v>
      </c>
      <c r="AD96" s="16"/>
      <c r="AE96" s="15"/>
      <c r="AF96"/>
      <c r="AG96"/>
      <c r="AH96"/>
      <c r="AI96"/>
    </row>
    <row r="97" spans="1:43 16378:16384" ht="45" customHeight="1" x14ac:dyDescent="0.4">
      <c r="A97" s="50">
        <v>2019</v>
      </c>
      <c r="B97" s="4">
        <v>79</v>
      </c>
      <c r="C97" s="17" t="s">
        <v>31</v>
      </c>
      <c r="D97" s="17" t="s">
        <v>32</v>
      </c>
      <c r="E97" s="17" t="s">
        <v>109</v>
      </c>
      <c r="F97" s="17" t="s">
        <v>269</v>
      </c>
      <c r="G97" s="17" t="s">
        <v>136</v>
      </c>
      <c r="H97" s="17" t="s">
        <v>270</v>
      </c>
      <c r="I97" s="17" t="s">
        <v>36</v>
      </c>
      <c r="J97" s="17" t="s">
        <v>263</v>
      </c>
      <c r="K97" s="17" t="s">
        <v>36</v>
      </c>
      <c r="L97" s="17" t="s">
        <v>171</v>
      </c>
      <c r="M97" s="17" t="s">
        <v>40</v>
      </c>
      <c r="N97" s="19">
        <v>135</v>
      </c>
      <c r="O97" s="19">
        <v>2000000</v>
      </c>
      <c r="P97" s="54" t="d">
        <v>2018-12-01</v>
      </c>
      <c r="Q97" s="18">
        <v>0</v>
      </c>
      <c r="R97" s="19"/>
      <c r="S97" s="19"/>
      <c r="T97" s="19">
        <v>2000000</v>
      </c>
      <c r="U97" s="17" t="s">
        <v>41</v>
      </c>
      <c r="V97" s="17" t="s">
        <v>117</v>
      </c>
      <c r="W97" s="17" t="s">
        <v>5</v>
      </c>
      <c r="X97" s="17" t="s">
        <v>88</v>
      </c>
      <c r="Y97" s="17" t="s">
        <v>147</v>
      </c>
      <c r="Z97" s="17"/>
      <c r="AA97" s="46" t="s">
        <v>45</v>
      </c>
      <c r="AB97" s="17"/>
      <c r="AC97" s="17" t="s">
        <v>46</v>
      </c>
      <c r="AD97" s="20"/>
      <c r="AE97" s="17"/>
      <c r="AF97"/>
      <c r="AH97"/>
      <c r="AJ97" s="10"/>
      <c r="AK97" s="10"/>
      <c r="AL97" s="10"/>
      <c r="AM97" s="10"/>
      <c r="AN97" s="10"/>
      <c r="AO97" s="10"/>
      <c r="AP97" s="10"/>
      <c r="AQ97" s="10"/>
    </row>
    <row r="98" spans="1:43 16378:16384" ht="27" customHeight="1" x14ac:dyDescent="0.4">
      <c r="A98" s="50">
        <v>2019</v>
      </c>
      <c r="B98" s="4">
        <v>61</v>
      </c>
      <c r="C98" s="17" t="s">
        <v>31</v>
      </c>
      <c r="D98" s="17" t="s">
        <v>32</v>
      </c>
      <c r="E98" s="17" t="s">
        <v>72</v>
      </c>
      <c r="F98" s="17" t="s">
        <v>137</v>
      </c>
      <c r="G98" s="17" t="s">
        <v>136</v>
      </c>
      <c r="H98" s="17" t="s">
        <v>137</v>
      </c>
      <c r="I98" s="17" t="s">
        <v>130</v>
      </c>
      <c r="J98" s="17" t="s">
        <v>138</v>
      </c>
      <c r="K98" s="17" t="s">
        <v>166</v>
      </c>
      <c r="L98" s="17" t="s">
        <v>244</v>
      </c>
      <c r="M98" s="17" t="s">
        <v>40</v>
      </c>
      <c r="N98" s="19">
        <v>90</v>
      </c>
      <c r="O98" s="19">
        <v>2160000</v>
      </c>
      <c r="P98" s="54" t="d">
        <v>2018-12-01</v>
      </c>
      <c r="Q98" s="18"/>
      <c r="R98" s="19"/>
      <c r="S98" s="19"/>
      <c r="T98" s="19">
        <v>2160000</v>
      </c>
      <c r="U98" s="17" t="s">
        <v>41</v>
      </c>
      <c r="V98" s="17" t="s">
        <v>117</v>
      </c>
      <c r="W98" s="17" t="s">
        <v>5</v>
      </c>
      <c r="X98" s="17" t="s">
        <v>88</v>
      </c>
      <c r="Y98" s="17"/>
      <c r="Z98" s="17"/>
      <c r="AA98" s="17" t="s">
        <v>45</v>
      </c>
      <c r="AB98" s="17"/>
      <c r="AC98" s="17" t="s">
        <v>46</v>
      </c>
      <c r="AD98" s="20"/>
      <c r="AE98" s="17"/>
      <c r="AF98"/>
      <c r="AH98"/>
      <c r="AJ98" s="10"/>
      <c r="AK98" s="10"/>
      <c r="AL98" s="10"/>
      <c r="AM98" s="10"/>
      <c r="AN98" s="10"/>
      <c r="AO98" s="10"/>
      <c r="AP98" s="10"/>
      <c r="AQ98" s="10"/>
    </row>
    <row r="99" spans="1:43 16378:16384" ht="30" customHeight="1" x14ac:dyDescent="0.4">
      <c r="A99" s="50">
        <v>2019</v>
      </c>
      <c r="B99" s="4">
        <v>72</v>
      </c>
      <c r="C99" s="46" t="s">
        <v>31</v>
      </c>
      <c r="D99" s="46" t="s">
        <v>32</v>
      </c>
      <c r="E99" s="46" t="s">
        <v>33</v>
      </c>
      <c r="F99" s="46" t="s">
        <v>34</v>
      </c>
      <c r="G99" s="46" t="s">
        <v>61</v>
      </c>
      <c r="H99" s="46"/>
      <c r="I99" s="46" t="s">
        <v>36</v>
      </c>
      <c r="J99" s="46" t="s">
        <v>47</v>
      </c>
      <c r="K99" s="46" t="s">
        <v>36</v>
      </c>
      <c r="L99" s="46" t="s">
        <v>159</v>
      </c>
      <c r="M99" s="46" t="s">
        <v>40</v>
      </c>
      <c r="N99" s="48">
        <v>135</v>
      </c>
      <c r="O99" s="48">
        <v>2160000</v>
      </c>
      <c r="P99" s="54" t="d">
        <v>2018-12-01</v>
      </c>
      <c r="Q99" s="47"/>
      <c r="R99" s="48"/>
      <c r="S99" s="48"/>
      <c r="T99" s="48">
        <v>2160000</v>
      </c>
      <c r="U99" s="46" t="s">
        <v>41</v>
      </c>
      <c r="V99" s="46" t="s">
        <v>420</v>
      </c>
      <c r="W99" s="46" t="s">
        <v>5</v>
      </c>
      <c r="X99" s="17" t="s">
        <v>88</v>
      </c>
      <c r="Y99" s="17"/>
      <c r="Z99" s="46"/>
      <c r="AA99" s="46" t="s">
        <v>45</v>
      </c>
      <c r="AB99" s="46"/>
      <c r="AC99" s="46" t="s">
        <v>46</v>
      </c>
      <c r="AD99" s="20"/>
      <c r="AE99" s="17"/>
      <c r="AF99"/>
      <c r="AH99"/>
      <c r="AJ99" s="10"/>
      <c r="AK99" s="10"/>
      <c r="AL99" s="10"/>
      <c r="AM99" s="10"/>
      <c r="AN99" s="10"/>
      <c r="AO99" s="10"/>
      <c r="AP99" s="10"/>
      <c r="AQ99" s="10"/>
    </row>
    <row r="100" spans="1:43 16378:16384" ht="30" customHeight="1" x14ac:dyDescent="0.4">
      <c r="A100" s="50">
        <v>2019</v>
      </c>
      <c r="B100" s="4">
        <v>71</v>
      </c>
      <c r="C100" s="46" t="s">
        <v>31</v>
      </c>
      <c r="D100" s="46" t="s">
        <v>32</v>
      </c>
      <c r="E100" s="46" t="s">
        <v>33</v>
      </c>
      <c r="F100" s="46" t="s">
        <v>34</v>
      </c>
      <c r="G100" s="46" t="s">
        <v>35</v>
      </c>
      <c r="H100" s="46"/>
      <c r="I100" s="46" t="s">
        <v>38</v>
      </c>
      <c r="J100" s="46" t="s">
        <v>39</v>
      </c>
      <c r="K100" s="17"/>
      <c r="L100" s="17" t="s">
        <v>256</v>
      </c>
      <c r="M100" s="46" t="s">
        <v>40</v>
      </c>
      <c r="N100" s="48">
        <v>88</v>
      </c>
      <c r="O100" s="48">
        <v>2600000</v>
      </c>
      <c r="P100" s="54" t="d">
        <v>2018-12-01</v>
      </c>
      <c r="Q100" s="47"/>
      <c r="R100" s="48"/>
      <c r="S100" s="48"/>
      <c r="T100" s="48">
        <v>2600000</v>
      </c>
      <c r="U100" s="17" t="s">
        <v>41</v>
      </c>
      <c r="V100" s="46" t="s">
        <v>117</v>
      </c>
      <c r="W100" s="46" t="s">
        <v>5</v>
      </c>
      <c r="X100" s="49" t="s">
        <v>88</v>
      </c>
      <c r="Y100" s="76"/>
      <c r="Z100" s="46"/>
      <c r="AA100" s="76" t="s">
        <v>45</v>
      </c>
      <c r="AB100" s="76"/>
      <c r="AC100" s="76" t="s">
        <v>46</v>
      </c>
      <c r="AD100" s="76"/>
      <c r="AE100" s="17"/>
      <c r="AF100"/>
      <c r="AH100"/>
      <c r="AJ100" s="10"/>
      <c r="AK100" s="10"/>
      <c r="AL100" s="10"/>
      <c r="AM100" s="10"/>
      <c r="AN100" s="10"/>
      <c r="AO100" s="10"/>
      <c r="AP100" s="10"/>
      <c r="AQ100" s="10"/>
    </row>
    <row r="101" spans="1:43 16378:16384" ht="27" customHeight="1" x14ac:dyDescent="0.4">
      <c r="A101" s="50">
        <v>2019</v>
      </c>
      <c r="B101" s="4">
        <v>60</v>
      </c>
      <c r="C101" s="46" t="s">
        <v>31</v>
      </c>
      <c r="D101" s="46" t="s">
        <v>32</v>
      </c>
      <c r="E101" s="46" t="s">
        <v>72</v>
      </c>
      <c r="F101" s="46" t="s">
        <v>241</v>
      </c>
      <c r="G101" s="46" t="s">
        <v>136</v>
      </c>
      <c r="H101" s="46" t="s">
        <v>242</v>
      </c>
      <c r="I101" s="46" t="s">
        <v>152</v>
      </c>
      <c r="J101" s="46" t="s">
        <v>224</v>
      </c>
      <c r="K101" s="46" t="s">
        <v>36</v>
      </c>
      <c r="L101" s="46" t="s">
        <v>243</v>
      </c>
      <c r="M101" s="46" t="s">
        <v>40</v>
      </c>
      <c r="N101" s="48">
        <v>225</v>
      </c>
      <c r="O101" s="48">
        <v>2700000</v>
      </c>
      <c r="P101" s="54" t="d">
        <v>2018-12-01</v>
      </c>
      <c r="Q101" s="47"/>
      <c r="R101" s="48"/>
      <c r="S101" s="48"/>
      <c r="T101" s="48">
        <v>2700000</v>
      </c>
      <c r="U101" s="46" t="s">
        <v>41</v>
      </c>
      <c r="V101" s="46" t="s">
        <v>117</v>
      </c>
      <c r="W101" s="46" t="s">
        <v>5</v>
      </c>
      <c r="X101" s="17" t="s">
        <v>88</v>
      </c>
      <c r="Y101" s="17" t="s">
        <v>230</v>
      </c>
      <c r="Z101" s="46"/>
      <c r="AA101" s="46" t="s">
        <v>45</v>
      </c>
      <c r="AB101" s="46"/>
      <c r="AC101" s="46" t="s">
        <v>46</v>
      </c>
      <c r="AD101" s="20"/>
      <c r="AE101" s="17"/>
      <c r="AF101"/>
      <c r="AH101"/>
      <c r="AJ101" s="10"/>
      <c r="AK101" s="10"/>
      <c r="AL101" s="10"/>
      <c r="AM101" s="10"/>
      <c r="AN101" s="10"/>
      <c r="AO101" s="10"/>
      <c r="AP101" s="10"/>
      <c r="AQ101" s="10"/>
    </row>
    <row r="102" spans="1:43 16378:16384" ht="30" customHeight="1" x14ac:dyDescent="0.4">
      <c r="A102" s="50">
        <v>2019</v>
      </c>
      <c r="B102" s="4">
        <v>75</v>
      </c>
      <c r="C102" s="27" t="s">
        <v>31</v>
      </c>
      <c r="D102" s="27" t="s">
        <v>32</v>
      </c>
      <c r="E102" s="73" t="s">
        <v>109</v>
      </c>
      <c r="F102" s="73" t="s">
        <v>260</v>
      </c>
      <c r="G102" s="73" t="s">
        <v>61</v>
      </c>
      <c r="H102" s="73"/>
      <c r="I102" s="73" t="s">
        <v>36</v>
      </c>
      <c r="J102" s="73" t="s">
        <v>261</v>
      </c>
      <c r="K102" s="73" t="s">
        <v>38</v>
      </c>
      <c r="L102" s="73" t="s">
        <v>160</v>
      </c>
      <c r="M102" s="73" t="s">
        <v>40</v>
      </c>
      <c r="N102" s="74">
        <v>230</v>
      </c>
      <c r="O102" s="55">
        <v>2760000</v>
      </c>
      <c r="P102" s="38" t="d">
        <v>2018-12-01</v>
      </c>
      <c r="Q102" s="75">
        <v>0</v>
      </c>
      <c r="R102" s="74"/>
      <c r="S102" s="74"/>
      <c r="T102" s="55">
        <v>2760000</v>
      </c>
      <c r="U102" s="73" t="s">
        <v>41</v>
      </c>
      <c r="V102" s="73" t="s">
        <v>420</v>
      </c>
      <c r="W102" s="73" t="s">
        <v>5</v>
      </c>
      <c r="X102" s="36" t="s">
        <v>88</v>
      </c>
      <c r="Y102" s="12"/>
      <c r="Z102" s="56"/>
      <c r="AA102" s="56" t="s">
        <v>45</v>
      </c>
      <c r="AB102" s="73"/>
      <c r="AC102" s="73" t="s">
        <v>46</v>
      </c>
      <c r="AD102" s="16"/>
      <c r="AE102" s="15"/>
      <c r="AF102"/>
      <c r="AH102"/>
      <c r="AJ102" s="10"/>
      <c r="AK102" s="10"/>
      <c r="AL102" s="10"/>
      <c r="AM102" s="10"/>
      <c r="AN102" s="10"/>
      <c r="AO102" s="10"/>
      <c r="AP102" s="10"/>
      <c r="AQ102" s="10"/>
    </row>
    <row r="103" spans="1:43 16378:16384" s="63" customFormat="1" ht="42" customHeight="1" x14ac:dyDescent="0.4">
      <c r="A103" s="50">
        <v>2019</v>
      </c>
      <c r="B103" s="4">
        <v>89</v>
      </c>
      <c r="C103" s="17" t="s">
        <v>31</v>
      </c>
      <c r="D103" s="17" t="s">
        <v>32</v>
      </c>
      <c r="E103" s="17" t="s">
        <v>64</v>
      </c>
      <c r="F103" s="17" t="s">
        <v>278</v>
      </c>
      <c r="G103" s="17" t="s">
        <v>136</v>
      </c>
      <c r="H103" s="17"/>
      <c r="I103" s="17" t="s">
        <v>152</v>
      </c>
      <c r="J103" s="17" t="s">
        <v>224</v>
      </c>
      <c r="K103" s="17" t="s">
        <v>246</v>
      </c>
      <c r="L103" s="17" t="s">
        <v>247</v>
      </c>
      <c r="M103" s="17" t="s">
        <v>40</v>
      </c>
      <c r="N103" s="19">
        <v>144</v>
      </c>
      <c r="O103" s="19">
        <v>2880000</v>
      </c>
      <c r="P103" s="54" t="d">
        <v>2018-12-01</v>
      </c>
      <c r="Q103" s="18"/>
      <c r="R103" s="19"/>
      <c r="S103" s="19"/>
      <c r="T103" s="19">
        <v>2880000</v>
      </c>
      <c r="U103" s="46" t="s">
        <v>41</v>
      </c>
      <c r="V103" s="17" t="s">
        <v>42</v>
      </c>
      <c r="W103" s="17" t="s">
        <v>5</v>
      </c>
      <c r="X103" s="17" t="s">
        <v>88</v>
      </c>
      <c r="Y103" s="17"/>
      <c r="Z103" s="17"/>
      <c r="AA103" s="17" t="s">
        <v>45</v>
      </c>
      <c r="AB103" s="17"/>
      <c r="AC103" s="17" t="s">
        <v>46</v>
      </c>
      <c r="AD103" s="20"/>
      <c r="AE103" s="17"/>
      <c r="AF103"/>
      <c r="AG103"/>
      <c r="AH103"/>
      <c r="AI103"/>
    </row>
    <row r="104" spans="1:43 16378:16384" s="63" customFormat="1" ht="42" customHeight="1" x14ac:dyDescent="0.4">
      <c r="A104" s="50">
        <v>2019</v>
      </c>
      <c r="B104" s="4">
        <v>90</v>
      </c>
      <c r="C104" s="17" t="s">
        <v>31</v>
      </c>
      <c r="D104" s="17" t="s">
        <v>32</v>
      </c>
      <c r="E104" s="17" t="s">
        <v>64</v>
      </c>
      <c r="F104" s="17" t="s">
        <v>65</v>
      </c>
      <c r="G104" s="17" t="s">
        <v>136</v>
      </c>
      <c r="H104" s="17" t="s">
        <v>279</v>
      </c>
      <c r="I104" s="17" t="s">
        <v>152</v>
      </c>
      <c r="J104" s="17" t="s">
        <v>224</v>
      </c>
      <c r="K104" s="17" t="s">
        <v>36</v>
      </c>
      <c r="L104" s="17" t="s">
        <v>105</v>
      </c>
      <c r="M104" s="17" t="s">
        <v>40</v>
      </c>
      <c r="N104" s="19">
        <v>288</v>
      </c>
      <c r="O104" s="19">
        <v>2880000</v>
      </c>
      <c r="P104" s="54" t="d">
        <v>2018-12-01</v>
      </c>
      <c r="Q104" s="18"/>
      <c r="R104" s="19"/>
      <c r="S104" s="19"/>
      <c r="T104" s="19">
        <v>2880000</v>
      </c>
      <c r="U104" s="46" t="s">
        <v>41</v>
      </c>
      <c r="V104" s="17" t="s">
        <v>117</v>
      </c>
      <c r="W104" s="17" t="s">
        <v>5</v>
      </c>
      <c r="X104" s="17" t="s">
        <v>88</v>
      </c>
      <c r="Y104" s="17" t="s">
        <v>147</v>
      </c>
      <c r="Z104" s="17"/>
      <c r="AA104" s="17" t="s">
        <v>45</v>
      </c>
      <c r="AB104" s="17"/>
      <c r="AC104" s="17" t="s">
        <v>46</v>
      </c>
      <c r="AD104" s="20"/>
      <c r="AE104" s="17"/>
      <c r="AF104"/>
      <c r="AG104"/>
      <c r="AH104"/>
      <c r="AI104"/>
    </row>
    <row r="105" spans="1:43 16378:16384" ht="15" customHeight="1" x14ac:dyDescent="0.4">
      <c r="A105" s="50">
        <v>2019</v>
      </c>
      <c r="B105" s="4">
        <v>98</v>
      </c>
      <c r="C105" s="40" t="s">
        <v>31</v>
      </c>
      <c r="D105" s="40" t="s">
        <v>283</v>
      </c>
      <c r="E105" s="40" t="s">
        <v>284</v>
      </c>
      <c r="F105" s="40" t="s">
        <v>283</v>
      </c>
      <c r="G105" s="40" t="s">
        <v>84</v>
      </c>
      <c r="H105" s="40"/>
      <c r="I105" s="40" t="s">
        <v>36</v>
      </c>
      <c r="J105" s="40" t="s">
        <v>263</v>
      </c>
      <c r="K105" s="40" t="s">
        <v>36</v>
      </c>
      <c r="L105" s="40" t="s">
        <v>62</v>
      </c>
      <c r="M105" s="40" t="s">
        <v>40</v>
      </c>
      <c r="N105" s="42">
        <v>135</v>
      </c>
      <c r="O105" s="42">
        <v>2900000</v>
      </c>
      <c r="P105" s="38" t="d">
        <v>2018-12-01</v>
      </c>
      <c r="Q105" s="41"/>
      <c r="R105" s="42"/>
      <c r="S105" s="42"/>
      <c r="T105" s="42">
        <v>2900000</v>
      </c>
      <c r="U105" s="40" t="s">
        <v>41</v>
      </c>
      <c r="V105" s="40" t="s">
        <v>117</v>
      </c>
      <c r="W105" s="40" t="s">
        <v>5</v>
      </c>
      <c r="X105" s="36" t="s">
        <v>88</v>
      </c>
      <c r="Y105" s="40"/>
      <c r="Z105" s="43" t="s">
        <v>295</v>
      </c>
      <c r="AA105" s="43" t="s">
        <v>128</v>
      </c>
      <c r="AB105" s="40"/>
      <c r="AC105" s="40" t="s">
        <v>46</v>
      </c>
      <c r="AD105" s="44"/>
      <c r="AE105" s="43" t="s">
        <v>296</v>
      </c>
      <c r="AF105"/>
      <c r="AH105"/>
    </row>
    <row r="106" spans="1:43 16378:16384" ht="30" customHeight="1" x14ac:dyDescent="0.4">
      <c r="A106" s="50">
        <v>2019</v>
      </c>
      <c r="B106" s="4">
        <v>65</v>
      </c>
      <c r="C106" s="36" t="s">
        <v>31</v>
      </c>
      <c r="D106" s="36" t="s">
        <v>32</v>
      </c>
      <c r="E106" s="36" t="s">
        <v>33</v>
      </c>
      <c r="F106" s="12" t="s">
        <v>34</v>
      </c>
      <c r="G106" s="12"/>
      <c r="H106" s="12"/>
      <c r="I106" s="12" t="s">
        <v>36</v>
      </c>
      <c r="J106" s="12" t="s">
        <v>253</v>
      </c>
      <c r="K106" s="12" t="s">
        <v>69</v>
      </c>
      <c r="L106" s="12" t="s">
        <v>254</v>
      </c>
      <c r="M106" s="12" t="s">
        <v>40</v>
      </c>
      <c r="N106" s="14">
        <v>135</v>
      </c>
      <c r="O106" s="8">
        <v>3300000</v>
      </c>
      <c r="P106" s="38" t="d">
        <v>2018-12-01</v>
      </c>
      <c r="Q106" s="13"/>
      <c r="R106" s="14"/>
      <c r="S106" s="14"/>
      <c r="T106" s="8">
        <v>3300000</v>
      </c>
      <c r="U106" s="12" t="s">
        <v>53</v>
      </c>
      <c r="V106" s="12" t="s">
        <v>420</v>
      </c>
      <c r="W106" s="12" t="s">
        <v>5</v>
      </c>
      <c r="X106" s="36" t="s">
        <v>88</v>
      </c>
      <c r="Y106" s="12"/>
      <c r="Z106" s="15"/>
      <c r="AA106" s="15" t="s">
        <v>45</v>
      </c>
      <c r="AB106" s="12"/>
      <c r="AC106" s="12" t="s">
        <v>46</v>
      </c>
      <c r="AD106" s="16"/>
      <c r="AE106" s="15"/>
      <c r="AF106"/>
      <c r="AH106"/>
      <c r="AJ106" s="10"/>
      <c r="AK106" s="10"/>
      <c r="AL106" s="10"/>
      <c r="AM106" s="10"/>
      <c r="AN106" s="10"/>
      <c r="AO106" s="10"/>
      <c r="AP106" s="10"/>
      <c r="AQ106" s="10"/>
    </row>
    <row r="107" spans="1:43 16378:16384" s="63" customFormat="1" ht="42" customHeight="1" x14ac:dyDescent="0.4">
      <c r="A107" s="50">
        <v>2019</v>
      </c>
      <c r="B107" s="4">
        <v>88</v>
      </c>
      <c r="C107" s="17" t="s">
        <v>31</v>
      </c>
      <c r="D107" s="17" t="s">
        <v>32</v>
      </c>
      <c r="E107" s="17" t="s">
        <v>64</v>
      </c>
      <c r="F107" s="17" t="s">
        <v>65</v>
      </c>
      <c r="G107" s="17" t="s">
        <v>136</v>
      </c>
      <c r="H107" s="17" t="s">
        <v>277</v>
      </c>
      <c r="I107" s="17" t="s">
        <v>36</v>
      </c>
      <c r="J107" s="17" t="s">
        <v>66</v>
      </c>
      <c r="K107" s="17" t="s">
        <v>38</v>
      </c>
      <c r="L107" s="17" t="s">
        <v>132</v>
      </c>
      <c r="M107" s="17" t="s">
        <v>40</v>
      </c>
      <c r="N107" s="19">
        <v>135</v>
      </c>
      <c r="O107" s="19">
        <v>3369600</v>
      </c>
      <c r="P107" s="54" t="d">
        <v>2018-12-01</v>
      </c>
      <c r="Q107" s="18"/>
      <c r="R107" s="19"/>
      <c r="S107" s="19"/>
      <c r="T107" s="19">
        <v>3369600</v>
      </c>
      <c r="U107" s="17" t="s">
        <v>41</v>
      </c>
      <c r="V107" s="17" t="s">
        <v>117</v>
      </c>
      <c r="W107" s="17" t="s">
        <v>5</v>
      </c>
      <c r="X107" s="17" t="s">
        <v>88</v>
      </c>
      <c r="Y107" s="17" t="s">
        <v>147</v>
      </c>
      <c r="Z107" s="17"/>
      <c r="AA107" s="17" t="s">
        <v>45</v>
      </c>
      <c r="AB107" s="17"/>
      <c r="AC107" s="17" t="s">
        <v>46</v>
      </c>
      <c r="AD107" s="20"/>
      <c r="AE107" s="17"/>
      <c r="AF107"/>
      <c r="AG107"/>
      <c r="AH107"/>
      <c r="AI107"/>
    </row>
    <row r="108" spans="1:43 16378:16384" ht="30" customHeight="1" x14ac:dyDescent="0.4">
      <c r="A108" s="50">
        <v>2019</v>
      </c>
      <c r="B108" s="4">
        <v>64</v>
      </c>
      <c r="C108" s="36" t="s">
        <v>31</v>
      </c>
      <c r="D108" s="36" t="s">
        <v>32</v>
      </c>
      <c r="E108" s="36" t="s">
        <v>33</v>
      </c>
      <c r="F108" s="12" t="s">
        <v>34</v>
      </c>
      <c r="G108" s="12" t="s">
        <v>35</v>
      </c>
      <c r="H108" s="12"/>
      <c r="I108" s="12" t="s">
        <v>36</v>
      </c>
      <c r="J108" s="12" t="s">
        <v>252</v>
      </c>
      <c r="K108" s="12" t="s">
        <v>38</v>
      </c>
      <c r="L108" s="12" t="s">
        <v>75</v>
      </c>
      <c r="M108" s="12" t="s">
        <v>40</v>
      </c>
      <c r="N108" s="14">
        <v>138</v>
      </c>
      <c r="O108" s="8">
        <v>3500000</v>
      </c>
      <c r="P108" s="38" t="d">
        <v>2018-12-01</v>
      </c>
      <c r="Q108" s="13"/>
      <c r="R108" s="14"/>
      <c r="S108" s="14"/>
      <c r="T108" s="8">
        <v>3500000</v>
      </c>
      <c r="U108" s="12" t="s">
        <v>41</v>
      </c>
      <c r="V108" s="12" t="s">
        <v>42</v>
      </c>
      <c r="W108" s="12" t="s">
        <v>5</v>
      </c>
      <c r="X108" s="36" t="s">
        <v>88</v>
      </c>
      <c r="Y108" s="12"/>
      <c r="Z108" s="15"/>
      <c r="AA108" s="15" t="s">
        <v>45</v>
      </c>
      <c r="AB108" s="12"/>
      <c r="AC108" s="12" t="s">
        <v>46</v>
      </c>
      <c r="AD108" s="16"/>
      <c r="AE108" s="15"/>
      <c r="AF108"/>
      <c r="AH108"/>
      <c r="AJ108" s="10"/>
      <c r="AK108" s="10"/>
      <c r="AL108" s="10"/>
      <c r="AM108" s="10"/>
      <c r="AN108" s="10"/>
      <c r="AO108" s="10"/>
      <c r="AP108" s="10"/>
      <c r="AQ108" s="10"/>
    </row>
    <row r="109" spans="1:43 16378:16384" s="63" customFormat="1" ht="42" customHeight="1" x14ac:dyDescent="0.4">
      <c r="A109" s="50">
        <v>2019</v>
      </c>
      <c r="B109" s="64" t="s">
        <v>310</v>
      </c>
      <c r="C109" s="43" t="s">
        <v>31</v>
      </c>
      <c r="D109" s="43" t="s">
        <v>32</v>
      </c>
      <c r="E109" s="43" t="s">
        <v>64</v>
      </c>
      <c r="F109" s="43" t="s">
        <v>65</v>
      </c>
      <c r="G109" s="43" t="s">
        <v>136</v>
      </c>
      <c r="H109" s="43" t="s">
        <v>279</v>
      </c>
      <c r="I109" s="43" t="s">
        <v>152</v>
      </c>
      <c r="J109" s="43" t="s">
        <v>224</v>
      </c>
      <c r="K109" s="43" t="s">
        <v>36</v>
      </c>
      <c r="L109" s="43" t="s">
        <v>309</v>
      </c>
      <c r="M109" s="43" t="s">
        <v>40</v>
      </c>
      <c r="N109" s="71">
        <v>135</v>
      </c>
      <c r="O109" s="65">
        <v>4200000</v>
      </c>
      <c r="P109" s="38" t="d">
        <v>2018-12-01</v>
      </c>
      <c r="Q109" s="65"/>
      <c r="R109" s="65"/>
      <c r="S109" s="65"/>
      <c r="T109" s="65">
        <v>4200000</v>
      </c>
      <c r="U109" s="45" t="s">
        <v>41</v>
      </c>
      <c r="V109" s="43" t="s">
        <v>117</v>
      </c>
      <c r="W109" s="43" t="s">
        <v>5</v>
      </c>
      <c r="X109" s="36" t="s">
        <v>88</v>
      </c>
      <c r="Y109" s="43" t="s">
        <v>147</v>
      </c>
      <c r="Z109" s="43"/>
      <c r="AA109" s="43" t="s">
        <v>128</v>
      </c>
      <c r="AB109" s="43"/>
      <c r="AC109" s="43" t="s">
        <v>46</v>
      </c>
      <c r="AD109" s="44"/>
      <c r="AE109" s="43"/>
      <c r="AF109"/>
      <c r="AG109"/>
      <c r="AH109"/>
      <c r="AI109"/>
    </row>
    <row r="110" spans="1:43 16378:16384" s="69" customFormat="1" ht="103.5" customHeight="1" x14ac:dyDescent="0.4">
      <c r="A110" s="50">
        <v>2019</v>
      </c>
      <c r="B110" s="64" t="s">
        <v>338</v>
      </c>
      <c r="C110" s="43" t="s">
        <v>31</v>
      </c>
      <c r="D110" s="43" t="s">
        <v>322</v>
      </c>
      <c r="E110" s="43" t="s">
        <v>323</v>
      </c>
      <c r="F110" s="43" t="s">
        <v>324</v>
      </c>
      <c r="G110" s="43" t="s">
        <v>136</v>
      </c>
      <c r="H110" s="43" t="s">
        <v>325</v>
      </c>
      <c r="I110" s="43" t="s">
        <v>326</v>
      </c>
      <c r="J110" s="43" t="s">
        <v>327</v>
      </c>
      <c r="K110" s="43" t="s">
        <v>36</v>
      </c>
      <c r="L110" s="43" t="s">
        <v>328</v>
      </c>
      <c r="M110" s="43" t="s">
        <v>40</v>
      </c>
      <c r="N110" s="65">
        <v>180</v>
      </c>
      <c r="O110" s="65">
        <v>4387500</v>
      </c>
      <c r="P110" s="38" t="d">
        <v>2018-12-01</v>
      </c>
      <c r="Q110" s="65"/>
      <c r="R110" s="65"/>
      <c r="S110" s="65"/>
      <c r="T110" s="65">
        <v>4387500</v>
      </c>
      <c r="U110" s="43" t="s">
        <v>41</v>
      </c>
      <c r="V110" s="43" t="s">
        <v>42</v>
      </c>
      <c r="W110" s="43" t="s">
        <v>5</v>
      </c>
      <c r="X110" s="36" t="s">
        <v>88</v>
      </c>
      <c r="Y110" s="43"/>
      <c r="Z110" s="43" t="s">
        <v>334</v>
      </c>
      <c r="AA110" s="43"/>
      <c r="AB110" s="43"/>
      <c r="AC110" s="43"/>
      <c r="AD110" s="44"/>
      <c r="AE110" s="43" t="s">
        <v>336</v>
      </c>
      <c r="AF110"/>
      <c r="AG110"/>
      <c r="AH110"/>
      <c r="AI110"/>
      <c r="XEX110" s="70"/>
      <c r="XEY110" s="70"/>
      <c r="XEZ110" s="70"/>
      <c r="XFA110" s="70"/>
      <c r="XFB110" s="70"/>
      <c r="XFC110" s="70"/>
      <c r="XFD110" s="70"/>
    </row>
    <row r="111" spans="1:43 16378:16384" ht="30" customHeight="1" x14ac:dyDescent="0.4">
      <c r="A111" s="50">
        <v>2019</v>
      </c>
      <c r="B111" s="4">
        <v>70</v>
      </c>
      <c r="C111" s="17" t="s">
        <v>31</v>
      </c>
      <c r="D111" s="17" t="s">
        <v>32</v>
      </c>
      <c r="E111" s="17" t="s">
        <v>33</v>
      </c>
      <c r="F111" s="17" t="s">
        <v>255</v>
      </c>
      <c r="G111" s="17" t="s">
        <v>136</v>
      </c>
      <c r="H111" s="17"/>
      <c r="I111" s="17" t="s">
        <v>36</v>
      </c>
      <c r="J111" s="17" t="s">
        <v>85</v>
      </c>
      <c r="K111" s="17" t="s">
        <v>239</v>
      </c>
      <c r="L111" s="17" t="s">
        <v>240</v>
      </c>
      <c r="M111" s="17" t="s">
        <v>40</v>
      </c>
      <c r="N111" s="19">
        <v>135</v>
      </c>
      <c r="O111" s="19">
        <v>4860000</v>
      </c>
      <c r="P111" s="54" t="d">
        <v>2018-12-01</v>
      </c>
      <c r="Q111" s="18"/>
      <c r="R111" s="19"/>
      <c r="S111" s="19"/>
      <c r="T111" s="19">
        <v>4860000</v>
      </c>
      <c r="U111" s="17" t="s">
        <v>41</v>
      </c>
      <c r="V111" s="17" t="s">
        <v>117</v>
      </c>
      <c r="W111" s="17" t="s">
        <v>5</v>
      </c>
      <c r="X111" s="17" t="s">
        <v>88</v>
      </c>
      <c r="Y111" s="17" t="s">
        <v>147</v>
      </c>
      <c r="Z111" s="17"/>
      <c r="AA111" s="17" t="s">
        <v>45</v>
      </c>
      <c r="AB111" s="17"/>
      <c r="AC111" s="17" t="s">
        <v>46</v>
      </c>
      <c r="AD111" s="20"/>
      <c r="AE111" s="17"/>
      <c r="AF111"/>
      <c r="AH111"/>
      <c r="AJ111" s="10"/>
      <c r="AK111" s="10"/>
      <c r="AL111" s="10"/>
      <c r="AM111" s="10"/>
      <c r="AN111" s="10"/>
      <c r="AO111" s="10"/>
      <c r="AP111" s="10"/>
      <c r="AQ111" s="10"/>
    </row>
    <row r="112" spans="1:43 16378:16384" ht="27" customHeight="1" x14ac:dyDescent="0.4">
      <c r="A112" s="50">
        <v>2019</v>
      </c>
      <c r="B112" s="4">
        <v>59</v>
      </c>
      <c r="C112" s="17" t="s">
        <v>31</v>
      </c>
      <c r="D112" s="17" t="s">
        <v>32</v>
      </c>
      <c r="E112" s="17" t="s">
        <v>72</v>
      </c>
      <c r="F112" s="17" t="s">
        <v>137</v>
      </c>
      <c r="G112" s="17" t="s">
        <v>136</v>
      </c>
      <c r="H112" s="17" t="s">
        <v>237</v>
      </c>
      <c r="I112" s="17" t="s">
        <v>130</v>
      </c>
      <c r="J112" s="17" t="s">
        <v>238</v>
      </c>
      <c r="K112" s="17" t="s">
        <v>239</v>
      </c>
      <c r="L112" s="17" t="s">
        <v>240</v>
      </c>
      <c r="M112" s="17" t="s">
        <v>40</v>
      </c>
      <c r="N112" s="19">
        <v>135</v>
      </c>
      <c r="O112" s="19">
        <v>5400000</v>
      </c>
      <c r="P112" s="54" t="d">
        <v>2018-12-01</v>
      </c>
      <c r="Q112" s="18"/>
      <c r="R112" s="19"/>
      <c r="S112" s="19"/>
      <c r="T112" s="19">
        <v>5400000</v>
      </c>
      <c r="U112" s="17" t="s">
        <v>41</v>
      </c>
      <c r="V112" s="17" t="s">
        <v>117</v>
      </c>
      <c r="W112" s="17" t="s">
        <v>5</v>
      </c>
      <c r="X112" s="17" t="s">
        <v>88</v>
      </c>
      <c r="Y112" s="17"/>
      <c r="Z112" s="17"/>
      <c r="AA112" s="17" t="s">
        <v>45</v>
      </c>
      <c r="AB112" s="17"/>
      <c r="AC112" s="17" t="s">
        <v>46</v>
      </c>
      <c r="AD112" s="20"/>
      <c r="AE112" s="17"/>
      <c r="AF112"/>
      <c r="AH112"/>
      <c r="AJ112" s="10"/>
      <c r="AK112" s="10"/>
      <c r="AL112" s="10"/>
      <c r="AM112" s="10"/>
      <c r="AN112" s="10"/>
      <c r="AO112" s="10"/>
      <c r="AP112" s="10"/>
      <c r="AQ112" s="10"/>
    </row>
    <row r="113" spans="1:43" ht="30" customHeight="1" x14ac:dyDescent="0.4">
      <c r="A113" s="50">
        <v>2019</v>
      </c>
      <c r="B113" s="4">
        <v>78</v>
      </c>
      <c r="C113" s="17" t="s">
        <v>31</v>
      </c>
      <c r="D113" s="17" t="s">
        <v>32</v>
      </c>
      <c r="E113" s="17" t="s">
        <v>109</v>
      </c>
      <c r="F113" s="17" t="s">
        <v>260</v>
      </c>
      <c r="G113" s="17" t="s">
        <v>136</v>
      </c>
      <c r="H113" s="17" t="s">
        <v>242</v>
      </c>
      <c r="I113" s="17" t="s">
        <v>152</v>
      </c>
      <c r="J113" s="17" t="s">
        <v>224</v>
      </c>
      <c r="K113" s="17" t="s">
        <v>188</v>
      </c>
      <c r="L113" s="17" t="s">
        <v>268</v>
      </c>
      <c r="M113" s="17" t="s">
        <v>40</v>
      </c>
      <c r="N113" s="19">
        <v>225</v>
      </c>
      <c r="O113" s="19">
        <v>5400000</v>
      </c>
      <c r="P113" s="54" t="d">
        <v>2018-12-01</v>
      </c>
      <c r="Q113" s="18">
        <v>0</v>
      </c>
      <c r="R113" s="19"/>
      <c r="S113" s="19"/>
      <c r="T113" s="19">
        <v>5400000</v>
      </c>
      <c r="U113" s="17" t="s">
        <v>41</v>
      </c>
      <c r="V113" s="17" t="s">
        <v>117</v>
      </c>
      <c r="W113" s="17" t="s">
        <v>5</v>
      </c>
      <c r="X113" s="17" t="s">
        <v>88</v>
      </c>
      <c r="Y113" s="17" t="s">
        <v>230</v>
      </c>
      <c r="Z113" s="17"/>
      <c r="AA113" s="17" t="s">
        <v>45</v>
      </c>
      <c r="AB113" s="17"/>
      <c r="AC113" s="17" t="s">
        <v>46</v>
      </c>
      <c r="AD113" s="20"/>
      <c r="AE113" s="17"/>
      <c r="AF113"/>
      <c r="AH113"/>
      <c r="AJ113" s="10"/>
      <c r="AK113" s="10"/>
      <c r="AL113" s="10"/>
      <c r="AM113" s="10"/>
      <c r="AN113" s="10"/>
      <c r="AO113" s="10"/>
      <c r="AP113" s="10"/>
      <c r="AQ113" s="10"/>
    </row>
    <row r="114" spans="1:43" ht="30" customHeight="1" x14ac:dyDescent="0.4">
      <c r="A114" s="50">
        <v>2019</v>
      </c>
      <c r="B114" s="4">
        <v>69</v>
      </c>
      <c r="C114" s="17" t="s">
        <v>31</v>
      </c>
      <c r="D114" s="17" t="s">
        <v>32</v>
      </c>
      <c r="E114" s="17" t="s">
        <v>33</v>
      </c>
      <c r="F114" s="17" t="s">
        <v>34</v>
      </c>
      <c r="G114" s="17" t="s">
        <v>35</v>
      </c>
      <c r="H114" s="17"/>
      <c r="I114" s="17" t="s">
        <v>36</v>
      </c>
      <c r="J114" s="17" t="s">
        <v>62</v>
      </c>
      <c r="K114" s="17" t="s">
        <v>38</v>
      </c>
      <c r="L114" s="17" t="s">
        <v>75</v>
      </c>
      <c r="M114" s="17" t="s">
        <v>40</v>
      </c>
      <c r="N114" s="19">
        <v>138</v>
      </c>
      <c r="O114" s="19">
        <v>5500000</v>
      </c>
      <c r="P114" s="54" t="d">
        <v>2018-12-01</v>
      </c>
      <c r="Q114" s="18"/>
      <c r="R114" s="19"/>
      <c r="S114" s="19"/>
      <c r="T114" s="19">
        <v>5500000</v>
      </c>
      <c r="U114" s="17" t="s">
        <v>41</v>
      </c>
      <c r="V114" s="17" t="s">
        <v>117</v>
      </c>
      <c r="W114" s="17" t="s">
        <v>5</v>
      </c>
      <c r="X114" s="17" t="s">
        <v>88</v>
      </c>
      <c r="Y114" s="17"/>
      <c r="Z114" s="17"/>
      <c r="AA114" s="17" t="s">
        <v>45</v>
      </c>
      <c r="AB114" s="17"/>
      <c r="AC114" s="17" t="s">
        <v>46</v>
      </c>
      <c r="AD114" s="20"/>
      <c r="AE114" s="17"/>
      <c r="AF114"/>
      <c r="AH114"/>
      <c r="AJ114" s="10"/>
      <c r="AK114" s="10"/>
      <c r="AL114" s="10"/>
      <c r="AM114" s="10"/>
      <c r="AN114" s="10"/>
      <c r="AO114" s="10"/>
      <c r="AP114" s="10"/>
      <c r="AQ114" s="10"/>
    </row>
    <row r="115" spans="1:43" ht="27" customHeight="1" x14ac:dyDescent="0.4">
      <c r="A115" s="50">
        <v>2019</v>
      </c>
      <c r="B115" s="4">
        <v>58</v>
      </c>
      <c r="C115" s="17" t="s">
        <v>31</v>
      </c>
      <c r="D115" s="17" t="s">
        <v>32</v>
      </c>
      <c r="E115" s="17" t="s">
        <v>72</v>
      </c>
      <c r="F115" s="17" t="s">
        <v>73</v>
      </c>
      <c r="G115" s="17" t="s">
        <v>136</v>
      </c>
      <c r="H115" s="17" t="s">
        <v>145</v>
      </c>
      <c r="I115" s="17" t="s">
        <v>36</v>
      </c>
      <c r="J115" s="17" t="s">
        <v>74</v>
      </c>
      <c r="K115" s="17" t="s">
        <v>69</v>
      </c>
      <c r="L115" s="17" t="s">
        <v>236</v>
      </c>
      <c r="M115" s="17" t="s">
        <v>40</v>
      </c>
      <c r="N115" s="19">
        <v>220</v>
      </c>
      <c r="O115" s="19">
        <v>6050000</v>
      </c>
      <c r="P115" s="54" t="d">
        <v>2018-12-01</v>
      </c>
      <c r="Q115" s="18"/>
      <c r="R115" s="19"/>
      <c r="S115" s="19"/>
      <c r="T115" s="19">
        <v>6050000</v>
      </c>
      <c r="U115" s="17" t="s">
        <v>41</v>
      </c>
      <c r="V115" s="17" t="s">
        <v>420</v>
      </c>
      <c r="W115" s="17" t="s">
        <v>5</v>
      </c>
      <c r="X115" s="17" t="s">
        <v>88</v>
      </c>
      <c r="Y115" s="17"/>
      <c r="Z115" s="17"/>
      <c r="AA115" s="17" t="s">
        <v>45</v>
      </c>
      <c r="AB115" s="17"/>
      <c r="AC115" s="17" t="s">
        <v>46</v>
      </c>
      <c r="AD115" s="20"/>
      <c r="AE115" s="17"/>
      <c r="AF115"/>
      <c r="AH115"/>
      <c r="AJ115" s="10"/>
      <c r="AK115" s="10"/>
      <c r="AL115" s="10"/>
      <c r="AM115" s="10"/>
      <c r="AN115" s="10"/>
      <c r="AO115" s="10"/>
      <c r="AP115" s="10"/>
      <c r="AQ115" s="10"/>
    </row>
    <row r="116" spans="1:43" ht="27" customHeight="1" x14ac:dyDescent="0.4">
      <c r="A116" s="50">
        <v>2019</v>
      </c>
      <c r="B116" s="4">
        <v>57</v>
      </c>
      <c r="C116" s="17" t="s">
        <v>31</v>
      </c>
      <c r="D116" s="17" t="s">
        <v>32</v>
      </c>
      <c r="E116" s="17" t="s">
        <v>72</v>
      </c>
      <c r="F116" s="17" t="s">
        <v>73</v>
      </c>
      <c r="G116" s="17" t="s">
        <v>84</v>
      </c>
      <c r="H116" s="17"/>
      <c r="I116" s="17" t="s">
        <v>36</v>
      </c>
      <c r="J116" s="17" t="s">
        <v>74</v>
      </c>
      <c r="K116" s="17" t="s">
        <v>69</v>
      </c>
      <c r="L116" s="17" t="s">
        <v>235</v>
      </c>
      <c r="M116" s="17" t="s">
        <v>40</v>
      </c>
      <c r="N116" s="19">
        <v>270</v>
      </c>
      <c r="O116" s="19">
        <v>6291000</v>
      </c>
      <c r="P116" s="54" t="d">
        <v>2018-12-01</v>
      </c>
      <c r="Q116" s="18"/>
      <c r="R116" s="19"/>
      <c r="S116" s="19"/>
      <c r="T116" s="19">
        <v>6291000</v>
      </c>
      <c r="U116" s="17" t="s">
        <v>41</v>
      </c>
      <c r="V116" s="17" t="s">
        <v>420</v>
      </c>
      <c r="W116" s="17" t="s">
        <v>5</v>
      </c>
      <c r="X116" s="17" t="s">
        <v>88</v>
      </c>
      <c r="Y116" s="17" t="s">
        <v>147</v>
      </c>
      <c r="Z116" s="17"/>
      <c r="AA116" s="17" t="s">
        <v>45</v>
      </c>
      <c r="AB116" s="17"/>
      <c r="AC116" s="17" t="s">
        <v>46</v>
      </c>
      <c r="AD116" s="20"/>
      <c r="AE116" s="17"/>
      <c r="AF116"/>
      <c r="AH116"/>
      <c r="AJ116" s="10"/>
      <c r="AK116" s="10"/>
      <c r="AL116" s="10"/>
      <c r="AM116" s="10"/>
      <c r="AN116" s="10"/>
      <c r="AO116" s="10"/>
      <c r="AP116" s="10"/>
      <c r="AQ116" s="10"/>
    </row>
    <row r="117" spans="1:43" ht="27" customHeight="1" x14ac:dyDescent="0.4">
      <c r="A117" s="50">
        <v>2019</v>
      </c>
      <c r="B117" s="4">
        <v>56</v>
      </c>
      <c r="C117" s="17" t="s">
        <v>31</v>
      </c>
      <c r="D117" s="17" t="s">
        <v>32</v>
      </c>
      <c r="E117" s="17" t="s">
        <v>72</v>
      </c>
      <c r="F117" s="17" t="s">
        <v>232</v>
      </c>
      <c r="G117" s="17" t="s">
        <v>136</v>
      </c>
      <c r="H117" s="17" t="s">
        <v>233</v>
      </c>
      <c r="I117" s="17" t="s">
        <v>152</v>
      </c>
      <c r="J117" s="17" t="s">
        <v>224</v>
      </c>
      <c r="K117" s="17" t="s">
        <v>38</v>
      </c>
      <c r="L117" s="17" t="s">
        <v>234</v>
      </c>
      <c r="M117" s="17" t="s">
        <v>40</v>
      </c>
      <c r="N117" s="19">
        <v>225</v>
      </c>
      <c r="O117" s="19">
        <v>7200000</v>
      </c>
      <c r="P117" s="54" t="d">
        <v>2018-12-01</v>
      </c>
      <c r="Q117" s="18"/>
      <c r="R117" s="19"/>
      <c r="S117" s="19"/>
      <c r="T117" s="19">
        <v>7200000</v>
      </c>
      <c r="U117" s="17" t="s">
        <v>41</v>
      </c>
      <c r="V117" s="17" t="s">
        <v>420</v>
      </c>
      <c r="W117" s="17" t="s">
        <v>5</v>
      </c>
      <c r="X117" s="17" t="s">
        <v>88</v>
      </c>
      <c r="Y117" s="17" t="s">
        <v>147</v>
      </c>
      <c r="Z117" s="17"/>
      <c r="AA117" s="17" t="s">
        <v>45</v>
      </c>
      <c r="AB117" s="17"/>
      <c r="AC117" s="17" t="s">
        <v>46</v>
      </c>
      <c r="AD117" s="20"/>
      <c r="AE117" s="17"/>
      <c r="AF117"/>
      <c r="AH117"/>
      <c r="AJ117" s="10"/>
      <c r="AK117" s="10"/>
      <c r="AL117" s="10"/>
      <c r="AM117" s="10"/>
      <c r="AN117" s="10"/>
      <c r="AO117" s="10"/>
      <c r="AP117" s="10"/>
      <c r="AQ117" s="10"/>
    </row>
    <row r="118" spans="1:43" s="63" customFormat="1" ht="42" customHeight="1" x14ac:dyDescent="0.4">
      <c r="A118" s="50">
        <v>2019</v>
      </c>
      <c r="B118" s="4">
        <v>86</v>
      </c>
      <c r="C118" s="17" t="s">
        <v>31</v>
      </c>
      <c r="D118" s="17" t="s">
        <v>32</v>
      </c>
      <c r="E118" s="17" t="s">
        <v>64</v>
      </c>
      <c r="F118" s="17" t="s">
        <v>65</v>
      </c>
      <c r="G118" s="17" t="s">
        <v>136</v>
      </c>
      <c r="H118" s="17" t="s">
        <v>141</v>
      </c>
      <c r="I118" s="17" t="s">
        <v>130</v>
      </c>
      <c r="J118" s="17" t="s">
        <v>276</v>
      </c>
      <c r="K118" s="17" t="s">
        <v>38</v>
      </c>
      <c r="L118" s="17" t="s">
        <v>132</v>
      </c>
      <c r="M118" s="17" t="s">
        <v>40</v>
      </c>
      <c r="N118" s="19">
        <v>225</v>
      </c>
      <c r="O118" s="19">
        <v>7200000</v>
      </c>
      <c r="P118" s="54" t="d">
        <v>2018-12-01</v>
      </c>
      <c r="Q118" s="18"/>
      <c r="R118" s="19"/>
      <c r="S118" s="19"/>
      <c r="T118" s="19">
        <v>7200000</v>
      </c>
      <c r="U118" s="17" t="s">
        <v>41</v>
      </c>
      <c r="V118" s="17" t="s">
        <v>117</v>
      </c>
      <c r="W118" s="17" t="s">
        <v>5</v>
      </c>
      <c r="X118" s="17" t="s">
        <v>88</v>
      </c>
      <c r="Y118" s="17"/>
      <c r="Z118" s="17"/>
      <c r="AA118" s="17" t="s">
        <v>45</v>
      </c>
      <c r="AB118" s="17"/>
      <c r="AC118" s="17" t="s">
        <v>46</v>
      </c>
      <c r="AD118" s="20"/>
      <c r="AE118" s="17"/>
      <c r="AF118"/>
      <c r="AG118"/>
      <c r="AH118"/>
      <c r="AI118"/>
    </row>
    <row r="119" spans="1:43" ht="27" customHeight="1" x14ac:dyDescent="0.4">
      <c r="A119" s="50">
        <v>2019</v>
      </c>
      <c r="B119" s="4">
        <v>55</v>
      </c>
      <c r="C119" s="17" t="s">
        <v>31</v>
      </c>
      <c r="D119" s="17" t="s">
        <v>32</v>
      </c>
      <c r="E119" s="17" t="s">
        <v>72</v>
      </c>
      <c r="F119" s="17" t="s">
        <v>73</v>
      </c>
      <c r="G119" s="17" t="s">
        <v>136</v>
      </c>
      <c r="H119" s="17" t="s">
        <v>145</v>
      </c>
      <c r="I119" s="17" t="s">
        <v>36</v>
      </c>
      <c r="J119" s="17" t="s">
        <v>74</v>
      </c>
      <c r="K119" s="17" t="s">
        <v>69</v>
      </c>
      <c r="L119" s="17" t="s">
        <v>231</v>
      </c>
      <c r="M119" s="17" t="s">
        <v>40</v>
      </c>
      <c r="N119" s="19">
        <v>270</v>
      </c>
      <c r="O119" s="19">
        <v>7290000</v>
      </c>
      <c r="P119" s="54" t="d">
        <v>2018-12-01</v>
      </c>
      <c r="Q119" s="18"/>
      <c r="R119" s="19"/>
      <c r="S119" s="19"/>
      <c r="T119" s="19">
        <v>7290000</v>
      </c>
      <c r="U119" s="17" t="s">
        <v>41</v>
      </c>
      <c r="V119" s="17" t="s">
        <v>420</v>
      </c>
      <c r="W119" s="17" t="s">
        <v>5</v>
      </c>
      <c r="X119" s="17" t="s">
        <v>88</v>
      </c>
      <c r="Y119" s="17" t="s">
        <v>147</v>
      </c>
      <c r="Z119" s="17"/>
      <c r="AA119" s="17" t="s">
        <v>45</v>
      </c>
      <c r="AB119" s="17"/>
      <c r="AC119" s="17" t="s">
        <v>46</v>
      </c>
      <c r="AD119" s="20"/>
      <c r="AE119" s="17"/>
      <c r="AF119"/>
      <c r="AH119"/>
      <c r="AJ119" s="10"/>
      <c r="AK119" s="10"/>
      <c r="AL119" s="10"/>
      <c r="AM119" s="10"/>
      <c r="AN119" s="10"/>
      <c r="AO119" s="10"/>
      <c r="AP119" s="10"/>
      <c r="AQ119" s="10"/>
    </row>
    <row r="120" spans="1:43" s="31" customFormat="1" ht="15.75" customHeight="1" x14ac:dyDescent="0.4">
      <c r="A120" s="50">
        <v>2019</v>
      </c>
      <c r="B120" s="39" t="s">
        <v>372</v>
      </c>
      <c r="C120" s="36" t="s">
        <v>31</v>
      </c>
      <c r="D120" s="36" t="s">
        <v>32</v>
      </c>
      <c r="E120" s="40" t="s">
        <v>72</v>
      </c>
      <c r="F120" s="40"/>
      <c r="G120" s="40"/>
      <c r="H120" s="40"/>
      <c r="I120" s="40" t="s">
        <v>152</v>
      </c>
      <c r="J120" s="40" t="s">
        <v>224</v>
      </c>
      <c r="K120" s="40" t="s">
        <v>38</v>
      </c>
      <c r="L120" s="40" t="s">
        <v>197</v>
      </c>
      <c r="M120" s="40" t="s">
        <v>40</v>
      </c>
      <c r="N120" s="37">
        <v>252</v>
      </c>
      <c r="O120" s="42">
        <v>7600000</v>
      </c>
      <c r="P120" s="38" t="d">
        <v>2018-12-01</v>
      </c>
      <c r="Q120" s="41"/>
      <c r="R120" s="37"/>
      <c r="S120" s="37"/>
      <c r="T120" s="42">
        <v>7600000</v>
      </c>
      <c r="U120" s="40" t="s">
        <v>41</v>
      </c>
      <c r="V120" s="40" t="s">
        <v>117</v>
      </c>
      <c r="W120" s="40" t="s">
        <v>5</v>
      </c>
      <c r="X120" s="36" t="s">
        <v>88</v>
      </c>
      <c r="Y120" s="40"/>
      <c r="Z120" s="43"/>
      <c r="AA120" s="36" t="s">
        <v>45</v>
      </c>
      <c r="AB120" s="40"/>
      <c r="AC120" s="40" t="s">
        <v>46</v>
      </c>
      <c r="AD120" s="44"/>
      <c r="AE120" s="43"/>
      <c r="AF120"/>
      <c r="AG120"/>
      <c r="AH120"/>
      <c r="AI120"/>
    </row>
    <row r="121" spans="1:43" ht="27" customHeight="1" x14ac:dyDescent="0.4">
      <c r="A121" s="50">
        <v>2019</v>
      </c>
      <c r="B121" s="4">
        <v>54</v>
      </c>
      <c r="C121" s="17" t="s">
        <v>31</v>
      </c>
      <c r="D121" s="17" t="s">
        <v>32</v>
      </c>
      <c r="E121" s="17" t="s">
        <v>72</v>
      </c>
      <c r="F121" s="17" t="s">
        <v>73</v>
      </c>
      <c r="G121" s="17" t="s">
        <v>136</v>
      </c>
      <c r="H121" s="17" t="s">
        <v>228</v>
      </c>
      <c r="I121" s="17" t="s">
        <v>152</v>
      </c>
      <c r="J121" s="17" t="s">
        <v>224</v>
      </c>
      <c r="K121" s="17" t="s">
        <v>38</v>
      </c>
      <c r="L121" s="17" t="s">
        <v>229</v>
      </c>
      <c r="M121" s="17" t="s">
        <v>40</v>
      </c>
      <c r="N121" s="19">
        <v>270</v>
      </c>
      <c r="O121" s="19">
        <v>8100000</v>
      </c>
      <c r="P121" s="54" t="d">
        <v>2018-12-01</v>
      </c>
      <c r="Q121" s="18"/>
      <c r="R121" s="19"/>
      <c r="S121" s="19"/>
      <c r="T121" s="19">
        <v>8100000</v>
      </c>
      <c r="U121" s="17" t="s">
        <v>41</v>
      </c>
      <c r="V121" s="17" t="s">
        <v>420</v>
      </c>
      <c r="W121" s="17" t="s">
        <v>5</v>
      </c>
      <c r="X121" s="17" t="s">
        <v>88</v>
      </c>
      <c r="Y121" s="17" t="s">
        <v>230</v>
      </c>
      <c r="Z121" s="17"/>
      <c r="AA121" s="17" t="s">
        <v>45</v>
      </c>
      <c r="AB121" s="17"/>
      <c r="AC121" s="17" t="s">
        <v>46</v>
      </c>
      <c r="AD121" s="20"/>
      <c r="AE121" s="17"/>
      <c r="AF121"/>
      <c r="AH121"/>
      <c r="AJ121" s="10"/>
      <c r="AK121" s="10"/>
      <c r="AL121" s="10"/>
      <c r="AM121" s="10"/>
      <c r="AN121" s="10"/>
      <c r="AO121" s="10"/>
      <c r="AP121" s="10"/>
      <c r="AQ121" s="10"/>
    </row>
    <row r="122" spans="1:43" s="63" customFormat="1" ht="42" customHeight="1" x14ac:dyDescent="0.4">
      <c r="A122" s="50">
        <v>2019</v>
      </c>
      <c r="B122" s="4">
        <v>84</v>
      </c>
      <c r="C122" s="17" t="s">
        <v>31</v>
      </c>
      <c r="D122" s="17" t="s">
        <v>32</v>
      </c>
      <c r="E122" s="17" t="s">
        <v>64</v>
      </c>
      <c r="F122" s="17" t="s">
        <v>65</v>
      </c>
      <c r="G122" s="17" t="s">
        <v>136</v>
      </c>
      <c r="H122" s="17" t="s">
        <v>83</v>
      </c>
      <c r="I122" s="17" t="s">
        <v>130</v>
      </c>
      <c r="J122" s="17" t="s">
        <v>138</v>
      </c>
      <c r="K122" s="17" t="s">
        <v>106</v>
      </c>
      <c r="L122" s="17" t="s">
        <v>107</v>
      </c>
      <c r="M122" s="17" t="s">
        <v>40</v>
      </c>
      <c r="N122" s="19">
        <v>270</v>
      </c>
      <c r="O122" s="19">
        <v>8640000</v>
      </c>
      <c r="P122" s="54" t="d">
        <v>2018-12-01</v>
      </c>
      <c r="Q122" s="18"/>
      <c r="R122" s="19"/>
      <c r="S122" s="19"/>
      <c r="T122" s="19">
        <v>8640000</v>
      </c>
      <c r="U122" s="17" t="s">
        <v>41</v>
      </c>
      <c r="V122" s="17" t="s">
        <v>420</v>
      </c>
      <c r="W122" s="17" t="s">
        <v>5</v>
      </c>
      <c r="X122" s="17" t="s">
        <v>88</v>
      </c>
      <c r="Y122" s="17" t="s">
        <v>147</v>
      </c>
      <c r="Z122" s="17"/>
      <c r="AA122" s="17" t="s">
        <v>45</v>
      </c>
      <c r="AB122" s="17"/>
      <c r="AC122" s="17" t="s">
        <v>46</v>
      </c>
      <c r="AD122" s="20"/>
      <c r="AE122" s="17"/>
      <c r="AF122"/>
      <c r="AG122"/>
      <c r="AH122"/>
      <c r="AI122"/>
    </row>
    <row r="123" spans="1:43" ht="15.75" customHeight="1" x14ac:dyDescent="0.4">
      <c r="A123" s="50">
        <v>2019</v>
      </c>
      <c r="B123" s="4">
        <v>68</v>
      </c>
      <c r="C123" s="17" t="s">
        <v>31</v>
      </c>
      <c r="D123" s="17" t="s">
        <v>32</v>
      </c>
      <c r="E123" s="17" t="s">
        <v>33</v>
      </c>
      <c r="F123" s="17" t="s">
        <v>34</v>
      </c>
      <c r="G123" s="17" t="s">
        <v>35</v>
      </c>
      <c r="H123" s="17"/>
      <c r="I123" s="17" t="s">
        <v>36</v>
      </c>
      <c r="J123" s="17" t="s">
        <v>221</v>
      </c>
      <c r="K123" s="17" t="s">
        <v>38</v>
      </c>
      <c r="L123" s="17" t="s">
        <v>98</v>
      </c>
      <c r="M123" s="17" t="s">
        <v>40</v>
      </c>
      <c r="N123" s="19">
        <v>322</v>
      </c>
      <c r="O123" s="19">
        <v>9600000</v>
      </c>
      <c r="P123" s="54" t="d">
        <v>2018-12-01</v>
      </c>
      <c r="Q123" s="18"/>
      <c r="R123" s="19"/>
      <c r="S123" s="19"/>
      <c r="T123" s="19">
        <v>9600000</v>
      </c>
      <c r="U123" s="17" t="s">
        <v>41</v>
      </c>
      <c r="V123" s="17" t="s">
        <v>117</v>
      </c>
      <c r="W123" s="17" t="s">
        <v>5</v>
      </c>
      <c r="X123" s="17" t="s">
        <v>88</v>
      </c>
      <c r="Y123" s="17"/>
      <c r="Z123" s="17"/>
      <c r="AA123" s="17" t="s">
        <v>45</v>
      </c>
      <c r="AB123" s="17"/>
      <c r="AC123" s="17" t="s">
        <v>46</v>
      </c>
      <c r="AD123" s="20"/>
      <c r="AE123" s="17"/>
      <c r="AF123"/>
      <c r="AH123"/>
      <c r="AJ123" s="10"/>
      <c r="AK123" s="10"/>
      <c r="AL123" s="10"/>
      <c r="AM123" s="10"/>
      <c r="AN123" s="10"/>
      <c r="AO123" s="10"/>
      <c r="AP123" s="10"/>
      <c r="AQ123" s="10"/>
    </row>
    <row r="124" spans="1:43" ht="30" customHeight="1" x14ac:dyDescent="0.4">
      <c r="A124" s="50">
        <v>2019</v>
      </c>
      <c r="B124" s="4">
        <v>77</v>
      </c>
      <c r="C124" s="17" t="s">
        <v>31</v>
      </c>
      <c r="D124" s="17" t="s">
        <v>32</v>
      </c>
      <c r="E124" s="17" t="s">
        <v>109</v>
      </c>
      <c r="F124" s="17" t="s">
        <v>265</v>
      </c>
      <c r="G124" s="17" t="s">
        <v>136</v>
      </c>
      <c r="H124" s="17" t="s">
        <v>266</v>
      </c>
      <c r="I124" s="17" t="s">
        <v>36</v>
      </c>
      <c r="J124" s="17" t="s">
        <v>263</v>
      </c>
      <c r="K124" s="17" t="s">
        <v>188</v>
      </c>
      <c r="L124" s="17" t="s">
        <v>267</v>
      </c>
      <c r="M124" s="17" t="s">
        <v>40</v>
      </c>
      <c r="N124" s="19">
        <v>384</v>
      </c>
      <c r="O124" s="19">
        <v>10368000</v>
      </c>
      <c r="P124" s="54" t="d">
        <v>2018-12-01</v>
      </c>
      <c r="Q124" s="18">
        <v>0</v>
      </c>
      <c r="R124" s="19"/>
      <c r="S124" s="19"/>
      <c r="T124" s="19">
        <v>10368000</v>
      </c>
      <c r="U124" s="17" t="s">
        <v>41</v>
      </c>
      <c r="V124" s="17" t="s">
        <v>117</v>
      </c>
      <c r="W124" s="17" t="s">
        <v>5</v>
      </c>
      <c r="X124" s="17" t="s">
        <v>88</v>
      </c>
      <c r="Y124" s="17" t="s">
        <v>147</v>
      </c>
      <c r="Z124" s="17"/>
      <c r="AA124" s="17" t="s">
        <v>45</v>
      </c>
      <c r="AB124" s="17"/>
      <c r="AC124" s="17" t="s">
        <v>46</v>
      </c>
      <c r="AD124" s="20"/>
      <c r="AE124" s="17"/>
      <c r="AF124"/>
      <c r="AH124"/>
      <c r="AJ124" s="10"/>
      <c r="AK124" s="10"/>
      <c r="AL124" s="10"/>
      <c r="AM124" s="10"/>
      <c r="AN124" s="10"/>
      <c r="AO124" s="10"/>
      <c r="AP124" s="10"/>
      <c r="AQ124" s="10"/>
    </row>
    <row r="125" spans="1:43" ht="52.5" customHeight="1" x14ac:dyDescent="0.4">
      <c r="A125" s="50">
        <v>2019</v>
      </c>
      <c r="B125" s="4">
        <v>76</v>
      </c>
      <c r="C125" s="17" t="s">
        <v>31</v>
      </c>
      <c r="D125" s="17" t="s">
        <v>32</v>
      </c>
      <c r="E125" s="17" t="s">
        <v>109</v>
      </c>
      <c r="F125" s="17" t="s">
        <v>241</v>
      </c>
      <c r="G125" s="17" t="s">
        <v>136</v>
      </c>
      <c r="H125" s="17" t="s">
        <v>262</v>
      </c>
      <c r="I125" s="17" t="s">
        <v>36</v>
      </c>
      <c r="J125" s="17" t="s">
        <v>263</v>
      </c>
      <c r="K125" s="17" t="s">
        <v>36</v>
      </c>
      <c r="L125" s="17" t="s">
        <v>264</v>
      </c>
      <c r="M125" s="17" t="s">
        <v>40</v>
      </c>
      <c r="N125" s="19">
        <v>810</v>
      </c>
      <c r="O125" s="19">
        <v>11340000</v>
      </c>
      <c r="P125" s="54" t="d">
        <v>2018-12-01</v>
      </c>
      <c r="Q125" s="18">
        <v>0</v>
      </c>
      <c r="R125" s="19"/>
      <c r="S125" s="19"/>
      <c r="T125" s="19">
        <v>11340000</v>
      </c>
      <c r="U125" s="17" t="s">
        <v>41</v>
      </c>
      <c r="V125" s="17" t="s">
        <v>117</v>
      </c>
      <c r="W125" s="17" t="s">
        <v>5</v>
      </c>
      <c r="X125" s="17" t="s">
        <v>88</v>
      </c>
      <c r="Y125" s="17" t="s">
        <v>147</v>
      </c>
      <c r="Z125" s="17"/>
      <c r="AA125" s="17" t="s">
        <v>45</v>
      </c>
      <c r="AB125" s="17"/>
      <c r="AC125" s="17" t="s">
        <v>46</v>
      </c>
      <c r="AD125" s="20"/>
      <c r="AE125" s="17"/>
      <c r="AF125"/>
      <c r="AH125"/>
      <c r="AJ125" s="10"/>
      <c r="AK125" s="10"/>
      <c r="AL125" s="10"/>
      <c r="AM125" s="10"/>
      <c r="AN125" s="10"/>
      <c r="AO125" s="10"/>
      <c r="AP125" s="10"/>
      <c r="AQ125" s="10"/>
    </row>
    <row r="126" spans="1:43" s="63" customFormat="1" ht="42" customHeight="1" x14ac:dyDescent="0.4">
      <c r="A126" s="50">
        <v>2019</v>
      </c>
      <c r="B126" s="4">
        <v>83</v>
      </c>
      <c r="C126" s="17" t="s">
        <v>31</v>
      </c>
      <c r="D126" s="17" t="s">
        <v>32</v>
      </c>
      <c r="E126" s="17" t="s">
        <v>64</v>
      </c>
      <c r="F126" s="17" t="s">
        <v>65</v>
      </c>
      <c r="G126" s="17" t="s">
        <v>136</v>
      </c>
      <c r="H126" s="17" t="s">
        <v>274</v>
      </c>
      <c r="I126" s="17" t="s">
        <v>152</v>
      </c>
      <c r="J126" s="17" t="s">
        <v>224</v>
      </c>
      <c r="K126" s="17" t="s">
        <v>38</v>
      </c>
      <c r="L126" s="17" t="s">
        <v>132</v>
      </c>
      <c r="M126" s="17" t="s">
        <v>40</v>
      </c>
      <c r="N126" s="19">
        <v>495</v>
      </c>
      <c r="O126" s="19">
        <v>14850000</v>
      </c>
      <c r="P126" s="54" t="d">
        <v>2018-12-01</v>
      </c>
      <c r="Q126" s="18"/>
      <c r="R126" s="19"/>
      <c r="S126" s="19"/>
      <c r="T126" s="19">
        <v>14850000</v>
      </c>
      <c r="U126" s="17" t="s">
        <v>41</v>
      </c>
      <c r="V126" s="17" t="s">
        <v>117</v>
      </c>
      <c r="W126" s="17" t="s">
        <v>5</v>
      </c>
      <c r="X126" s="17" t="s">
        <v>88</v>
      </c>
      <c r="Y126" s="17" t="s">
        <v>230</v>
      </c>
      <c r="Z126" s="17"/>
      <c r="AA126" s="17" t="s">
        <v>45</v>
      </c>
      <c r="AB126" s="17"/>
      <c r="AC126" s="17" t="s">
        <v>46</v>
      </c>
      <c r="AD126" s="20"/>
      <c r="AE126" s="17"/>
      <c r="AF126"/>
      <c r="AG126"/>
      <c r="AH126"/>
      <c r="AI126"/>
    </row>
    <row r="127" spans="1:43" ht="29.15" x14ac:dyDescent="0.4">
      <c r="A127" s="50">
        <v>2019</v>
      </c>
      <c r="B127" s="4">
        <v>43</v>
      </c>
      <c r="C127" s="36" t="s">
        <v>31</v>
      </c>
      <c r="D127" s="36" t="s">
        <v>32</v>
      </c>
      <c r="E127" s="36" t="s">
        <v>33</v>
      </c>
      <c r="F127" s="12" t="s">
        <v>34</v>
      </c>
      <c r="G127" s="12" t="s">
        <v>61</v>
      </c>
      <c r="H127" s="12"/>
      <c r="I127" s="12" t="s">
        <v>36</v>
      </c>
      <c r="J127" s="12" t="s">
        <v>213</v>
      </c>
      <c r="K127" s="12" t="s">
        <v>36</v>
      </c>
      <c r="L127" s="12" t="s">
        <v>214</v>
      </c>
      <c r="M127" s="38" t="s">
        <v>40</v>
      </c>
      <c r="N127" s="8"/>
      <c r="O127" s="78">
        <v>1200000</v>
      </c>
      <c r="P127" s="8"/>
      <c r="Q127" s="37"/>
      <c r="R127" s="8"/>
      <c r="S127" s="8"/>
      <c r="T127" s="8"/>
      <c r="U127" s="12" t="s">
        <v>41</v>
      </c>
      <c r="V127" s="36" t="s">
        <v>194</v>
      </c>
      <c r="W127" s="36" t="s">
        <v>5</v>
      </c>
      <c r="X127" s="36" t="s">
        <v>88</v>
      </c>
      <c r="Y127" s="12" t="s">
        <v>76</v>
      </c>
      <c r="Z127" s="36" t="s">
        <v>317</v>
      </c>
      <c r="AA127" s="15" t="s">
        <v>45</v>
      </c>
      <c r="AB127" s="12"/>
      <c r="AC127" s="12" t="s">
        <v>46</v>
      </c>
      <c r="AD127" s="16" t="s">
        <v>89</v>
      </c>
      <c r="AE127" s="15"/>
      <c r="AF127"/>
      <c r="AH127"/>
      <c r="AJ127" s="10"/>
      <c r="AK127" s="10"/>
      <c r="AL127" s="10"/>
      <c r="AM127" s="10"/>
      <c r="AN127" s="10"/>
      <c r="AO127" s="10"/>
      <c r="AP127" s="10"/>
      <c r="AQ127" s="10"/>
    </row>
    <row r="128" spans="1:43" ht="30" customHeight="1" x14ac:dyDescent="0.4">
      <c r="A128" s="50"/>
      <c r="B128" s="39"/>
      <c r="C128" s="40"/>
      <c r="D128" s="40"/>
      <c r="E128" s="40"/>
      <c r="F128" s="40"/>
      <c r="G128" s="40"/>
      <c r="H128" s="40"/>
      <c r="I128" s="40"/>
      <c r="J128" s="40"/>
      <c r="K128" s="40"/>
      <c r="L128" s="40"/>
      <c r="M128" s="40"/>
      <c r="N128" s="37"/>
      <c r="O128" s="37"/>
      <c r="P128" s="21"/>
      <c r="Q128" s="41"/>
      <c r="R128" s="37"/>
      <c r="S128" s="37"/>
      <c r="T128" s="42"/>
      <c r="U128" s="45"/>
      <c r="V128" s="40"/>
      <c r="W128" s="40"/>
      <c r="X128" s="36"/>
      <c r="Y128" s="40"/>
      <c r="Z128" s="43"/>
      <c r="AA128" s="36"/>
      <c r="AB128" s="40"/>
      <c r="AC128" s="40"/>
      <c r="AD128" s="44"/>
      <c r="AE128" s="43"/>
      <c r="AF128"/>
      <c r="AH128"/>
      <c r="AJ128" s="31"/>
      <c r="AK128" s="31"/>
      <c r="AL128" s="31"/>
      <c r="AM128" s="31"/>
      <c r="AN128" s="31"/>
      <c r="AO128" s="31"/>
      <c r="AP128" s="31"/>
      <c r="AQ128" s="31"/>
    </row>
    <row r="129" spans="1:43" s="63" customFormat="1" ht="42" customHeight="1" x14ac:dyDescent="0.4">
      <c r="A129" s="50"/>
      <c r="B129" s="4"/>
      <c r="C129" s="36"/>
      <c r="D129" s="36"/>
      <c r="E129" s="36"/>
      <c r="F129" s="36"/>
      <c r="G129" s="36"/>
      <c r="H129" s="36"/>
      <c r="I129" s="36"/>
      <c r="J129" s="36"/>
      <c r="K129" s="36"/>
      <c r="L129" s="36"/>
      <c r="M129" s="36"/>
      <c r="N129" s="8"/>
      <c r="O129" s="8"/>
      <c r="P129" s="38"/>
      <c r="Q129" s="37"/>
      <c r="R129" s="8"/>
      <c r="S129" s="8"/>
      <c r="T129" s="8"/>
      <c r="U129" s="36"/>
      <c r="V129" s="36"/>
      <c r="W129" s="36"/>
      <c r="X129" s="36"/>
      <c r="Y129" s="36"/>
      <c r="Z129" s="36"/>
      <c r="AA129" s="36"/>
      <c r="AB129" s="36"/>
      <c r="AC129" s="36"/>
      <c r="AD129" s="9"/>
      <c r="AE129" s="36"/>
      <c r="AF129"/>
      <c r="AG129"/>
      <c r="AH129"/>
      <c r="AI129"/>
    </row>
    <row r="130" spans="1:43" s="31" customFormat="1" x14ac:dyDescent="0.4">
      <c r="A130" s="36"/>
      <c r="B130" s="4"/>
      <c r="C130" s="5"/>
      <c r="D130" s="5"/>
      <c r="E130" s="5"/>
      <c r="F130" s="5"/>
      <c r="G130" s="5"/>
      <c r="H130" s="5"/>
      <c r="I130" s="5"/>
      <c r="J130" s="5"/>
      <c r="K130" s="5"/>
      <c r="L130" s="5"/>
      <c r="M130" s="5"/>
      <c r="N130" s="8"/>
      <c r="O130" s="8"/>
      <c r="P130" s="7"/>
      <c r="Q130" s="6"/>
      <c r="R130" s="8"/>
      <c r="S130" s="8"/>
      <c r="T130" s="8"/>
      <c r="U130" s="36"/>
      <c r="V130" s="36"/>
      <c r="W130" s="36"/>
      <c r="X130" s="36"/>
      <c r="Y130" s="36"/>
      <c r="Z130" s="36"/>
      <c r="AA130" s="36"/>
      <c r="AB130" s="36"/>
      <c r="AC130" s="36"/>
      <c r="AD130" s="9"/>
      <c r="AE130" s="36"/>
      <c r="AF130"/>
      <c r="AG130"/>
      <c r="AH130"/>
      <c r="AI130"/>
      <c r="AJ130" s="10"/>
      <c r="AK130" s="10"/>
      <c r="AL130" s="10"/>
      <c r="AM130" s="10"/>
      <c r="AN130" s="10"/>
      <c r="AO130" s="10"/>
      <c r="AP130" s="10"/>
      <c r="AQ130" s="10"/>
    </row>
    <row r="131" spans="1:43" s="31" customFormat="1" x14ac:dyDescent="0.4">
      <c r="A131" s="36"/>
      <c r="B131" s="4"/>
      <c r="C131" s="5"/>
      <c r="D131" s="5"/>
      <c r="E131" s="5"/>
      <c r="F131" s="5"/>
      <c r="G131" s="5"/>
      <c r="H131" s="5"/>
      <c r="I131" s="5"/>
      <c r="J131" s="5"/>
      <c r="K131" s="5"/>
      <c r="L131" s="5"/>
      <c r="M131" s="5"/>
      <c r="N131" s="8"/>
      <c r="O131" s="8"/>
      <c r="P131" s="7"/>
      <c r="Q131" s="6"/>
      <c r="R131" s="8"/>
      <c r="S131" s="8"/>
      <c r="T131" s="8"/>
      <c r="U131" s="36"/>
      <c r="V131" s="36"/>
      <c r="W131" s="36"/>
      <c r="X131" s="36"/>
      <c r="Y131" s="36"/>
      <c r="Z131" s="36"/>
      <c r="AA131" s="36"/>
      <c r="AB131" s="36"/>
      <c r="AC131" s="36"/>
      <c r="AD131" s="9"/>
      <c r="AE131" s="36"/>
      <c r="AF131"/>
      <c r="AG131"/>
      <c r="AH131"/>
      <c r="AI131"/>
      <c r="AJ131" s="10"/>
      <c r="AK131" s="10"/>
      <c r="AL131" s="10"/>
      <c r="AM131" s="10"/>
      <c r="AN131" s="10"/>
      <c r="AO131" s="10"/>
      <c r="AP131" s="10"/>
      <c r="AQ131" s="10"/>
    </row>
    <row r="132" spans="1:43" s="31" customFormat="1" x14ac:dyDescent="0.4">
      <c r="A132" s="36"/>
      <c r="B132" s="4"/>
      <c r="C132" s="5"/>
      <c r="D132" s="5"/>
      <c r="E132" s="5"/>
      <c r="F132" s="5"/>
      <c r="G132" s="5"/>
      <c r="H132" s="5"/>
      <c r="I132" s="5"/>
      <c r="J132" s="5"/>
      <c r="K132" s="5"/>
      <c r="L132" s="5"/>
      <c r="M132" s="5"/>
      <c r="N132" s="8"/>
      <c r="O132" s="8"/>
      <c r="P132" s="7"/>
      <c r="Q132" s="6"/>
      <c r="R132" s="8"/>
      <c r="S132" s="8"/>
      <c r="T132" s="8"/>
      <c r="U132" s="36"/>
      <c r="V132" s="36"/>
      <c r="W132" s="36"/>
      <c r="X132" s="36"/>
      <c r="Y132" s="36"/>
      <c r="Z132" s="36"/>
      <c r="AA132" s="36"/>
      <c r="AB132" s="36"/>
      <c r="AC132" s="36"/>
      <c r="AD132" s="9"/>
      <c r="AE132" s="36"/>
      <c r="AF132"/>
      <c r="AG132"/>
      <c r="AH132"/>
      <c r="AI132"/>
      <c r="AJ132" s="10"/>
      <c r="AK132" s="10"/>
      <c r="AL132" s="10"/>
      <c r="AM132" s="10"/>
      <c r="AN132" s="10"/>
      <c r="AO132" s="10"/>
      <c r="AP132" s="10"/>
      <c r="AQ132" s="10"/>
    </row>
    <row r="133" spans="1:43" s="31" customFormat="1" x14ac:dyDescent="0.4">
      <c r="A133" s="36"/>
      <c r="B133" s="4"/>
      <c r="C133" s="5"/>
      <c r="D133" s="5"/>
      <c r="E133" s="5"/>
      <c r="F133" s="5"/>
      <c r="G133" s="5"/>
      <c r="H133" s="5"/>
      <c r="I133" s="5"/>
      <c r="J133" s="5"/>
      <c r="K133" s="5"/>
      <c r="L133" s="5"/>
      <c r="M133" s="5"/>
      <c r="N133" s="8"/>
      <c r="O133" s="8"/>
      <c r="P133" s="7"/>
      <c r="Q133" s="6"/>
      <c r="R133" s="8"/>
      <c r="S133" s="8"/>
      <c r="T133" s="8"/>
      <c r="U133" s="36"/>
      <c r="V133" s="36"/>
      <c r="W133" s="36"/>
      <c r="X133" s="36"/>
      <c r="Y133" s="36"/>
      <c r="Z133" s="36"/>
      <c r="AA133" s="36"/>
      <c r="AB133" s="36"/>
      <c r="AC133" s="36"/>
      <c r="AD133" s="9"/>
      <c r="AE133" s="36"/>
      <c r="AF133"/>
      <c r="AG133"/>
      <c r="AH133"/>
      <c r="AI133"/>
      <c r="AJ133" s="10"/>
      <c r="AK133" s="10"/>
      <c r="AL133" s="10"/>
      <c r="AM133" s="10"/>
      <c r="AN133" s="10"/>
      <c r="AO133" s="10"/>
      <c r="AP133" s="10"/>
      <c r="AQ133" s="10"/>
    </row>
    <row r="134" spans="1:43" s="31" customFormat="1" x14ac:dyDescent="0.4">
      <c r="A134" s="12"/>
      <c r="B134" s="4"/>
      <c r="C134" s="5"/>
      <c r="D134" s="5"/>
      <c r="E134" s="5"/>
      <c r="F134" s="5"/>
      <c r="G134" s="5"/>
      <c r="H134" s="5"/>
      <c r="I134" s="5"/>
      <c r="J134" s="5"/>
      <c r="K134" s="5"/>
      <c r="L134" s="5"/>
      <c r="M134" s="5"/>
      <c r="N134" s="8"/>
      <c r="O134" s="8"/>
      <c r="P134" s="7"/>
      <c r="Q134" s="6"/>
      <c r="R134" s="8"/>
      <c r="S134" s="8"/>
      <c r="T134" s="8"/>
      <c r="U134" s="36"/>
      <c r="V134" s="36"/>
      <c r="W134" s="36"/>
      <c r="X134" s="36"/>
      <c r="Y134" s="36"/>
      <c r="Z134" s="36"/>
      <c r="AA134" s="36"/>
      <c r="AB134" s="36"/>
      <c r="AC134" s="36"/>
      <c r="AD134" s="9"/>
      <c r="AE134" s="36"/>
      <c r="AF134"/>
      <c r="AG134"/>
      <c r="AH134"/>
      <c r="AI134"/>
      <c r="AJ134" s="10"/>
      <c r="AK134" s="10"/>
      <c r="AL134" s="10"/>
      <c r="AM134" s="10"/>
      <c r="AN134" s="10"/>
      <c r="AO134" s="10"/>
      <c r="AP134" s="10"/>
      <c r="AQ134" s="10"/>
    </row>
    <row r="135" spans="1:43" s="31" customFormat="1" x14ac:dyDescent="0.4">
      <c r="A135" s="36"/>
      <c r="B135" s="4"/>
      <c r="C135" s="5"/>
      <c r="D135" s="5"/>
      <c r="E135" s="5"/>
      <c r="F135" s="5"/>
      <c r="G135" s="5"/>
      <c r="H135" s="5"/>
      <c r="I135" s="5"/>
      <c r="J135" s="5"/>
      <c r="K135" s="5"/>
      <c r="L135" s="5"/>
      <c r="M135" s="5"/>
      <c r="N135" s="8"/>
      <c r="O135" s="8"/>
      <c r="P135" s="7"/>
      <c r="Q135" s="6"/>
      <c r="R135" s="8"/>
      <c r="S135" s="8"/>
      <c r="T135" s="8"/>
      <c r="U135" s="36"/>
      <c r="V135" s="36"/>
      <c r="W135" s="36"/>
      <c r="X135" s="36"/>
      <c r="Y135" s="36"/>
      <c r="Z135" s="36"/>
      <c r="AA135" s="36"/>
      <c r="AB135" s="36"/>
      <c r="AC135" s="36"/>
      <c r="AD135" s="9"/>
      <c r="AE135" s="36"/>
      <c r="AF135"/>
      <c r="AG135"/>
      <c r="AH135"/>
      <c r="AI135"/>
      <c r="AJ135" s="10"/>
      <c r="AK135" s="10"/>
      <c r="AL135" s="10"/>
      <c r="AM135" s="10"/>
      <c r="AN135" s="10"/>
      <c r="AO135" s="10"/>
      <c r="AP135" s="10"/>
      <c r="AQ135" s="10"/>
    </row>
    <row r="136" spans="1:43" s="31" customFormat="1" x14ac:dyDescent="0.4">
      <c r="A136" s="36"/>
      <c r="B136" s="4"/>
      <c r="C136" s="5"/>
      <c r="D136" s="5"/>
      <c r="E136" s="5"/>
      <c r="F136" s="5"/>
      <c r="G136" s="5"/>
      <c r="H136" s="5"/>
      <c r="I136" s="5"/>
      <c r="J136" s="5"/>
      <c r="K136" s="5"/>
      <c r="L136" s="5"/>
      <c r="M136" s="5"/>
      <c r="N136" s="8"/>
      <c r="O136" s="8"/>
      <c r="P136" s="7"/>
      <c r="Q136" s="6"/>
      <c r="R136" s="8"/>
      <c r="S136" s="8"/>
      <c r="T136" s="8"/>
      <c r="U136" s="36"/>
      <c r="V136" s="36"/>
      <c r="W136" s="36"/>
      <c r="X136" s="36"/>
      <c r="Y136" s="36"/>
      <c r="Z136" s="36"/>
      <c r="AA136" s="36"/>
      <c r="AB136" s="36"/>
      <c r="AC136" s="36"/>
      <c r="AD136" s="9"/>
      <c r="AE136" s="36"/>
      <c r="AF136"/>
      <c r="AG136"/>
      <c r="AH136"/>
      <c r="AI136"/>
      <c r="AJ136" s="10"/>
      <c r="AK136" s="10"/>
      <c r="AL136" s="10"/>
      <c r="AM136" s="10"/>
      <c r="AN136" s="10"/>
      <c r="AO136" s="10"/>
      <c r="AP136" s="10"/>
      <c r="AQ136" s="10"/>
    </row>
    <row r="137" spans="1:43" s="31" customFormat="1" x14ac:dyDescent="0.4">
      <c r="A137" s="36"/>
      <c r="B137" s="4"/>
      <c r="C137" s="5"/>
      <c r="D137" s="5"/>
      <c r="E137" s="5"/>
      <c r="F137" s="5"/>
      <c r="G137" s="5"/>
      <c r="H137" s="5"/>
      <c r="I137" s="5"/>
      <c r="J137" s="5"/>
      <c r="K137" s="5"/>
      <c r="L137" s="5"/>
      <c r="M137" s="5"/>
      <c r="N137" s="8"/>
      <c r="O137" s="8"/>
      <c r="P137" s="7"/>
      <c r="Q137" s="6"/>
      <c r="R137" s="8"/>
      <c r="S137" s="8"/>
      <c r="T137" s="8"/>
      <c r="U137" s="36"/>
      <c r="V137" s="36"/>
      <c r="W137" s="36"/>
      <c r="X137" s="36"/>
      <c r="Y137" s="36"/>
      <c r="Z137" s="36"/>
      <c r="AA137" s="36"/>
      <c r="AB137" s="36"/>
      <c r="AC137" s="36"/>
      <c r="AD137" s="9"/>
      <c r="AE137" s="36"/>
      <c r="AF137"/>
      <c r="AG137"/>
      <c r="AH137"/>
      <c r="AI137"/>
      <c r="AJ137" s="10"/>
      <c r="AK137" s="10"/>
      <c r="AL137" s="10"/>
      <c r="AM137" s="10"/>
      <c r="AN137" s="10"/>
      <c r="AO137" s="10"/>
      <c r="AP137" s="10"/>
      <c r="AQ137" s="10"/>
    </row>
    <row r="138" spans="1:43" s="31" customFormat="1" x14ac:dyDescent="0.4">
      <c r="A138" s="36"/>
      <c r="B138" s="4"/>
      <c r="C138" s="5"/>
      <c r="D138" s="5"/>
      <c r="E138" s="5"/>
      <c r="F138" s="5"/>
      <c r="G138" s="5"/>
      <c r="H138" s="5"/>
      <c r="I138" s="5"/>
      <c r="J138" s="5"/>
      <c r="K138" s="5"/>
      <c r="L138" s="5"/>
      <c r="M138" s="5"/>
      <c r="N138" s="8"/>
      <c r="O138" s="8"/>
      <c r="P138" s="7"/>
      <c r="Q138" s="6"/>
      <c r="R138" s="8"/>
      <c r="S138" s="8"/>
      <c r="T138" s="8"/>
      <c r="U138" s="36"/>
      <c r="V138" s="36"/>
      <c r="W138" s="36"/>
      <c r="X138" s="36"/>
      <c r="Y138" s="36"/>
      <c r="Z138" s="36"/>
      <c r="AA138" s="36"/>
      <c r="AB138" s="36"/>
      <c r="AC138" s="36"/>
      <c r="AD138" s="11"/>
      <c r="AE138" s="36"/>
      <c r="AF138"/>
      <c r="AG138"/>
      <c r="AH138"/>
      <c r="AI138"/>
      <c r="AJ138" s="10"/>
      <c r="AK138" s="10"/>
      <c r="AL138" s="10"/>
      <c r="AM138" s="10"/>
      <c r="AN138" s="10"/>
      <c r="AO138" s="10"/>
      <c r="AP138" s="10"/>
      <c r="AQ138" s="10"/>
    </row>
    <row r="139" spans="1:43" s="31" customFormat="1" x14ac:dyDescent="0.4">
      <c r="A139" s="36"/>
      <c r="B139" s="4"/>
      <c r="C139" s="5"/>
      <c r="D139" s="5"/>
      <c r="E139" s="5"/>
      <c r="F139" s="5"/>
      <c r="G139" s="5"/>
      <c r="H139" s="5"/>
      <c r="I139" s="5"/>
      <c r="J139" s="5"/>
      <c r="K139" s="5"/>
      <c r="L139" s="5"/>
      <c r="M139" s="5"/>
      <c r="N139" s="8"/>
      <c r="O139" s="8"/>
      <c r="P139" s="7"/>
      <c r="Q139" s="6"/>
      <c r="R139" s="8"/>
      <c r="S139" s="8"/>
      <c r="T139" s="8"/>
      <c r="U139" s="36"/>
      <c r="V139" s="36"/>
      <c r="W139" s="36"/>
      <c r="X139" s="36"/>
      <c r="Y139" s="36"/>
      <c r="Z139" s="36"/>
      <c r="AA139" s="36"/>
      <c r="AB139" s="36"/>
      <c r="AC139" s="36"/>
      <c r="AD139" s="9"/>
      <c r="AE139" s="36"/>
      <c r="AF139"/>
      <c r="AG139"/>
      <c r="AH139"/>
      <c r="AI139"/>
      <c r="AJ139" s="10"/>
      <c r="AK139" s="10"/>
      <c r="AL139" s="10"/>
      <c r="AM139" s="10"/>
      <c r="AN139" s="10"/>
      <c r="AO139" s="10"/>
      <c r="AP139" s="10"/>
      <c r="AQ139" s="10"/>
    </row>
    <row r="140" spans="1:43" s="31" customFormat="1" x14ac:dyDescent="0.4">
      <c r="A140" s="36"/>
      <c r="B140" s="4"/>
      <c r="C140" s="5"/>
      <c r="D140" s="5"/>
      <c r="E140" s="5"/>
      <c r="F140" s="5"/>
      <c r="G140" s="5"/>
      <c r="H140" s="5"/>
      <c r="I140" s="5"/>
      <c r="J140" s="5"/>
      <c r="K140" s="5"/>
      <c r="L140" s="5"/>
      <c r="M140" s="5"/>
      <c r="N140" s="8"/>
      <c r="O140" s="8"/>
      <c r="P140" s="7"/>
      <c r="Q140" s="6"/>
      <c r="R140" s="8"/>
      <c r="S140" s="8"/>
      <c r="T140" s="8"/>
      <c r="U140" s="36"/>
      <c r="V140" s="36"/>
      <c r="W140" s="36"/>
      <c r="X140" s="36"/>
      <c r="Y140" s="36"/>
      <c r="Z140" s="36"/>
      <c r="AA140" s="36"/>
      <c r="AB140" s="36"/>
      <c r="AC140" s="36"/>
      <c r="AD140" s="9"/>
      <c r="AE140" s="36"/>
      <c r="AF140"/>
      <c r="AG140"/>
      <c r="AH140"/>
      <c r="AI140"/>
      <c r="AJ140" s="10"/>
      <c r="AK140" s="10"/>
      <c r="AL140" s="10"/>
      <c r="AM140" s="10"/>
      <c r="AN140" s="10"/>
      <c r="AO140" s="10"/>
      <c r="AP140" s="10"/>
      <c r="AQ140" s="10"/>
    </row>
    <row r="141" spans="1:43" s="31" customFormat="1" x14ac:dyDescent="0.4">
      <c r="A141" s="12"/>
      <c r="B141" s="4"/>
      <c r="C141" s="5"/>
      <c r="D141" s="5"/>
      <c r="E141" s="5"/>
      <c r="F141" s="5"/>
      <c r="G141" s="5"/>
      <c r="H141" s="5"/>
      <c r="I141" s="5"/>
      <c r="J141" s="5"/>
      <c r="K141" s="5"/>
      <c r="L141" s="5"/>
      <c r="M141" s="5"/>
      <c r="N141" s="8"/>
      <c r="O141" s="8"/>
      <c r="P141" s="7"/>
      <c r="Q141" s="6"/>
      <c r="R141" s="8"/>
      <c r="S141" s="8"/>
      <c r="T141" s="8"/>
      <c r="U141" s="36"/>
      <c r="V141" s="36"/>
      <c r="W141" s="36"/>
      <c r="X141" s="36"/>
      <c r="Y141" s="36"/>
      <c r="Z141" s="36"/>
      <c r="AA141" s="36"/>
      <c r="AB141" s="36"/>
      <c r="AC141" s="36"/>
      <c r="AD141" s="9"/>
      <c r="AE141" s="36"/>
      <c r="AF141"/>
      <c r="AG141"/>
      <c r="AH141"/>
      <c r="AI141"/>
      <c r="AJ141" s="10"/>
      <c r="AK141" s="10"/>
      <c r="AL141" s="10"/>
      <c r="AM141" s="10"/>
      <c r="AN141" s="10"/>
      <c r="AO141" s="10"/>
      <c r="AP141" s="10"/>
      <c r="AQ141" s="10"/>
    </row>
    <row r="142" spans="1:43" s="31" customFormat="1" x14ac:dyDescent="0.4">
      <c r="A142" s="36"/>
      <c r="B142" s="4"/>
      <c r="C142" s="5"/>
      <c r="D142" s="5"/>
      <c r="E142" s="5"/>
      <c r="F142" s="5"/>
      <c r="G142" s="5"/>
      <c r="H142" s="5"/>
      <c r="I142" s="5"/>
      <c r="J142" s="5"/>
      <c r="K142" s="5"/>
      <c r="L142" s="5"/>
      <c r="M142" s="5"/>
      <c r="N142" s="8"/>
      <c r="O142" s="8"/>
      <c r="P142" s="7"/>
      <c r="Q142" s="6"/>
      <c r="R142" s="8"/>
      <c r="S142" s="8"/>
      <c r="T142" s="8"/>
      <c r="U142" s="36"/>
      <c r="V142" s="36"/>
      <c r="W142" s="36"/>
      <c r="X142" s="36"/>
      <c r="Y142" s="36"/>
      <c r="Z142" s="36"/>
      <c r="AA142" s="36"/>
      <c r="AB142" s="36"/>
      <c r="AC142" s="36"/>
      <c r="AD142" s="9"/>
      <c r="AE142" s="36"/>
      <c r="AF142"/>
      <c r="AG142"/>
      <c r="AH142"/>
      <c r="AI142"/>
      <c r="AJ142" s="10"/>
      <c r="AK142" s="10"/>
      <c r="AL142" s="10"/>
      <c r="AM142" s="10"/>
      <c r="AN142" s="10"/>
      <c r="AO142" s="10"/>
      <c r="AP142" s="10"/>
      <c r="AQ142" s="10"/>
    </row>
    <row r="143" spans="1:43" s="31" customFormat="1" x14ac:dyDescent="0.4">
      <c r="A143" s="36"/>
      <c r="B143" s="4"/>
      <c r="C143" s="5"/>
      <c r="D143" s="5"/>
      <c r="E143" s="5"/>
      <c r="F143" s="5"/>
      <c r="G143" s="5"/>
      <c r="H143" s="5"/>
      <c r="I143" s="5"/>
      <c r="J143" s="5"/>
      <c r="K143" s="5"/>
      <c r="L143" s="5"/>
      <c r="M143" s="5"/>
      <c r="N143" s="8"/>
      <c r="O143" s="8"/>
      <c r="P143" s="7"/>
      <c r="Q143" s="6"/>
      <c r="R143" s="8"/>
      <c r="S143" s="8"/>
      <c r="T143" s="8"/>
      <c r="U143" s="36"/>
      <c r="V143" s="36"/>
      <c r="W143" s="36"/>
      <c r="X143" s="36"/>
      <c r="Y143" s="36"/>
      <c r="Z143" s="36"/>
      <c r="AA143" s="36"/>
      <c r="AB143" s="36"/>
      <c r="AC143" s="36"/>
      <c r="AD143" s="9"/>
      <c r="AE143" s="36"/>
      <c r="AF143"/>
      <c r="AG143"/>
      <c r="AH143"/>
      <c r="AI143"/>
      <c r="AJ143" s="10"/>
      <c r="AK143" s="10"/>
      <c r="AL143" s="10"/>
      <c r="AM143" s="10"/>
      <c r="AN143" s="10"/>
      <c r="AO143" s="10"/>
      <c r="AP143" s="10"/>
      <c r="AQ143" s="10"/>
    </row>
    <row r="144" spans="1:43" s="31" customFormat="1" x14ac:dyDescent="0.4">
      <c r="A144" s="36"/>
      <c r="B144" s="4"/>
      <c r="C144" s="5"/>
      <c r="D144" s="5"/>
      <c r="E144" s="5"/>
      <c r="F144" s="5"/>
      <c r="G144" s="5"/>
      <c r="H144" s="5"/>
      <c r="I144" s="5"/>
      <c r="J144" s="5"/>
      <c r="K144" s="5"/>
      <c r="L144" s="5"/>
      <c r="M144" s="5"/>
      <c r="N144" s="8"/>
      <c r="O144" s="8"/>
      <c r="P144" s="7"/>
      <c r="Q144" s="6"/>
      <c r="R144" s="8"/>
      <c r="S144" s="8"/>
      <c r="T144" s="8"/>
      <c r="U144" s="36"/>
      <c r="V144" s="36"/>
      <c r="W144" s="36"/>
      <c r="X144" s="36"/>
      <c r="Y144" s="36"/>
      <c r="Z144" s="36"/>
      <c r="AA144" s="36"/>
      <c r="AB144" s="36"/>
      <c r="AC144" s="36"/>
      <c r="AD144" s="9"/>
      <c r="AE144" s="36"/>
      <c r="AF144"/>
      <c r="AG144"/>
      <c r="AH144"/>
      <c r="AI144"/>
      <c r="AJ144" s="10"/>
      <c r="AK144" s="10"/>
      <c r="AL144" s="10"/>
      <c r="AM144" s="10"/>
      <c r="AN144" s="10"/>
      <c r="AO144" s="10"/>
      <c r="AP144" s="10"/>
      <c r="AQ144" s="10"/>
    </row>
    <row r="145" spans="1:43" s="31" customFormat="1" x14ac:dyDescent="0.4">
      <c r="A145" s="36"/>
      <c r="B145" s="4"/>
      <c r="C145" s="5"/>
      <c r="D145" s="5"/>
      <c r="E145" s="5"/>
      <c r="F145" s="5"/>
      <c r="G145" s="5"/>
      <c r="H145" s="5"/>
      <c r="I145" s="5"/>
      <c r="J145" s="5"/>
      <c r="K145" s="5"/>
      <c r="L145" s="5"/>
      <c r="M145" s="5"/>
      <c r="N145" s="8"/>
      <c r="O145" s="8"/>
      <c r="P145" s="7"/>
      <c r="Q145" s="6"/>
      <c r="R145" s="8"/>
      <c r="S145" s="8"/>
      <c r="T145" s="8"/>
      <c r="U145" s="36"/>
      <c r="V145" s="36"/>
      <c r="W145" s="36"/>
      <c r="X145" s="36"/>
      <c r="Y145" s="36"/>
      <c r="Z145" s="36"/>
      <c r="AA145" s="36"/>
      <c r="AB145" s="36"/>
      <c r="AC145" s="36"/>
      <c r="AD145" s="9"/>
      <c r="AE145" s="36"/>
      <c r="AF145"/>
      <c r="AG145"/>
      <c r="AH145"/>
      <c r="AI145"/>
      <c r="AJ145" s="10"/>
      <c r="AK145" s="10"/>
      <c r="AL145" s="10"/>
      <c r="AM145" s="10"/>
      <c r="AN145" s="10"/>
      <c r="AO145" s="10"/>
      <c r="AP145" s="10"/>
      <c r="AQ145" s="10"/>
    </row>
    <row r="146" spans="1:43" s="31" customFormat="1" x14ac:dyDescent="0.4">
      <c r="A146" s="36"/>
      <c r="B146" s="4"/>
      <c r="C146" s="5"/>
      <c r="D146" s="5"/>
      <c r="E146" s="5"/>
      <c r="F146" s="5"/>
      <c r="G146" s="5"/>
      <c r="H146" s="5"/>
      <c r="I146" s="5"/>
      <c r="J146" s="5"/>
      <c r="K146" s="5"/>
      <c r="L146" s="5"/>
      <c r="M146" s="5"/>
      <c r="N146" s="8"/>
      <c r="O146" s="8"/>
      <c r="P146" s="7"/>
      <c r="Q146" s="6"/>
      <c r="R146" s="8"/>
      <c r="S146" s="8"/>
      <c r="T146" s="8"/>
      <c r="U146" s="36"/>
      <c r="V146" s="36"/>
      <c r="W146" s="36"/>
      <c r="X146" s="36"/>
      <c r="Y146" s="36"/>
      <c r="Z146" s="36"/>
      <c r="AA146" s="36"/>
      <c r="AB146" s="36"/>
      <c r="AC146" s="36"/>
      <c r="AD146" s="9"/>
      <c r="AE146" s="36"/>
      <c r="AF146"/>
      <c r="AG146"/>
      <c r="AH146"/>
      <c r="AI146"/>
      <c r="AJ146" s="10"/>
      <c r="AK146" s="10"/>
      <c r="AL146" s="10"/>
      <c r="AM146" s="10"/>
      <c r="AN146" s="10"/>
      <c r="AO146" s="10"/>
      <c r="AP146" s="10"/>
      <c r="AQ146" s="10"/>
    </row>
    <row r="147" spans="1:43" s="31" customFormat="1" x14ac:dyDescent="0.4">
      <c r="A147" s="36"/>
      <c r="B147" s="4"/>
      <c r="C147" s="5"/>
      <c r="D147" s="5"/>
      <c r="E147" s="5"/>
      <c r="F147" s="5"/>
      <c r="G147" s="5"/>
      <c r="H147" s="5"/>
      <c r="I147" s="5"/>
      <c r="J147" s="5"/>
      <c r="K147" s="5"/>
      <c r="L147" s="5"/>
      <c r="M147" s="5"/>
      <c r="N147" s="8"/>
      <c r="O147" s="8"/>
      <c r="P147" s="7"/>
      <c r="Q147" s="6"/>
      <c r="R147" s="8"/>
      <c r="S147" s="8"/>
      <c r="T147" s="8"/>
      <c r="U147" s="36"/>
      <c r="V147" s="36"/>
      <c r="W147" s="36"/>
      <c r="X147" s="36"/>
      <c r="Y147" s="36"/>
      <c r="Z147" s="36"/>
      <c r="AA147" s="36"/>
      <c r="AB147" s="36"/>
      <c r="AC147" s="36"/>
      <c r="AD147" s="9"/>
      <c r="AE147" s="36"/>
      <c r="AF147"/>
      <c r="AG147"/>
      <c r="AH147"/>
      <c r="AI147"/>
      <c r="AJ147" s="10"/>
      <c r="AK147" s="10"/>
      <c r="AL147" s="10"/>
      <c r="AM147" s="10"/>
      <c r="AN147" s="10"/>
      <c r="AO147" s="10"/>
      <c r="AP147" s="10"/>
      <c r="AQ147" s="10"/>
    </row>
    <row r="148" spans="1:43" s="31" customFormat="1" x14ac:dyDescent="0.4">
      <c r="A148" s="36"/>
      <c r="B148" s="4"/>
      <c r="C148" s="5"/>
      <c r="D148" s="5"/>
      <c r="E148" s="5"/>
      <c r="F148" s="5"/>
      <c r="G148" s="5"/>
      <c r="H148" s="5"/>
      <c r="I148" s="5"/>
      <c r="J148" s="5"/>
      <c r="K148" s="5"/>
      <c r="L148" s="5"/>
      <c r="M148" s="5"/>
      <c r="N148" s="8"/>
      <c r="O148" s="8"/>
      <c r="P148" s="7"/>
      <c r="Q148" s="6"/>
      <c r="R148" s="8"/>
      <c r="S148" s="8"/>
      <c r="T148" s="8"/>
      <c r="U148" s="36"/>
      <c r="V148" s="36"/>
      <c r="W148" s="36"/>
      <c r="X148" s="36"/>
      <c r="Y148" s="36"/>
      <c r="Z148" s="36"/>
      <c r="AA148" s="36"/>
      <c r="AB148" s="36"/>
      <c r="AC148" s="36"/>
      <c r="AD148" s="9"/>
      <c r="AE148" s="36"/>
      <c r="AF148"/>
      <c r="AG148"/>
      <c r="AH148"/>
      <c r="AI148"/>
      <c r="AJ148" s="10"/>
      <c r="AK148" s="10"/>
      <c r="AL148" s="10"/>
      <c r="AM148" s="10"/>
      <c r="AN148" s="10"/>
      <c r="AO148" s="10"/>
      <c r="AP148" s="10"/>
      <c r="AQ148" s="10"/>
    </row>
    <row r="149" spans="1:43" s="31" customFormat="1" x14ac:dyDescent="0.4">
      <c r="A149" s="36"/>
      <c r="B149" s="4"/>
      <c r="C149" s="5"/>
      <c r="D149" s="5"/>
      <c r="E149" s="5"/>
      <c r="F149" s="5"/>
      <c r="G149" s="5"/>
      <c r="H149" s="5"/>
      <c r="I149" s="5"/>
      <c r="J149" s="5"/>
      <c r="K149" s="5"/>
      <c r="L149" s="5"/>
      <c r="M149" s="5"/>
      <c r="N149" s="8"/>
      <c r="O149" s="8"/>
      <c r="P149" s="7"/>
      <c r="Q149" s="6"/>
      <c r="R149" s="8"/>
      <c r="S149" s="8"/>
      <c r="T149" s="8"/>
      <c r="U149" s="36"/>
      <c r="V149" s="36"/>
      <c r="W149" s="36"/>
      <c r="X149" s="36"/>
      <c r="Y149" s="36"/>
      <c r="Z149" s="36"/>
      <c r="AA149" s="36"/>
      <c r="AB149" s="36"/>
      <c r="AC149" s="36"/>
      <c r="AD149" s="9"/>
      <c r="AE149" s="36"/>
      <c r="AF149"/>
      <c r="AG149"/>
      <c r="AH149"/>
      <c r="AI149"/>
      <c r="AJ149" s="10"/>
      <c r="AK149" s="10"/>
      <c r="AL149" s="10"/>
      <c r="AM149" s="10"/>
      <c r="AN149" s="10"/>
      <c r="AO149" s="10"/>
      <c r="AP149" s="10"/>
      <c r="AQ149" s="10"/>
    </row>
    <row r="150" spans="1:43" s="31" customFormat="1" x14ac:dyDescent="0.4">
      <c r="A150" s="36"/>
      <c r="B150" s="4"/>
      <c r="C150" s="5"/>
      <c r="D150" s="5"/>
      <c r="E150" s="36"/>
      <c r="F150" s="36"/>
      <c r="G150" s="36"/>
      <c r="H150" s="36"/>
      <c r="I150" s="36"/>
      <c r="J150" s="36"/>
      <c r="K150" s="36"/>
      <c r="L150" s="36"/>
      <c r="M150" s="36"/>
      <c r="N150" s="8"/>
      <c r="O150" s="8"/>
      <c r="P150" s="38"/>
      <c r="Q150" s="37"/>
      <c r="R150" s="8"/>
      <c r="S150" s="8"/>
      <c r="T150" s="8"/>
      <c r="U150" s="36"/>
      <c r="V150" s="36"/>
      <c r="W150" s="36"/>
      <c r="X150" s="36"/>
      <c r="Y150" s="36"/>
      <c r="Z150" s="36"/>
      <c r="AA150" s="36"/>
      <c r="AB150" s="36"/>
      <c r="AC150" s="36"/>
      <c r="AD150" s="9"/>
      <c r="AE150" s="36"/>
      <c r="AF150"/>
      <c r="AG150"/>
      <c r="AH150"/>
      <c r="AI150"/>
      <c r="AJ150" s="10"/>
      <c r="AK150" s="10"/>
      <c r="AL150" s="10"/>
      <c r="AM150" s="10"/>
      <c r="AN150" s="10"/>
      <c r="AO150" s="10"/>
      <c r="AP150" s="10"/>
      <c r="AQ150" s="10"/>
    </row>
    <row r="151" spans="1:43" s="31" customFormat="1" x14ac:dyDescent="0.4">
      <c r="A151" s="36"/>
      <c r="B151" s="4"/>
      <c r="C151" s="5"/>
      <c r="D151" s="5"/>
      <c r="E151" s="36"/>
      <c r="F151" s="36"/>
      <c r="G151" s="36"/>
      <c r="H151" s="36"/>
      <c r="I151" s="36"/>
      <c r="J151" s="36"/>
      <c r="K151" s="36"/>
      <c r="L151" s="36"/>
      <c r="M151" s="36"/>
      <c r="N151" s="8"/>
      <c r="O151" s="8"/>
      <c r="P151" s="38"/>
      <c r="Q151" s="37"/>
      <c r="R151" s="8"/>
      <c r="S151" s="8"/>
      <c r="T151" s="8"/>
      <c r="U151" s="36"/>
      <c r="V151" s="36"/>
      <c r="W151" s="36"/>
      <c r="X151" s="36"/>
      <c r="Y151" s="36"/>
      <c r="Z151" s="36"/>
      <c r="AA151" s="36"/>
      <c r="AB151" s="36"/>
      <c r="AC151" s="36"/>
      <c r="AD151" s="9"/>
      <c r="AE151" s="36"/>
      <c r="AF151"/>
      <c r="AG151"/>
      <c r="AH151"/>
      <c r="AI151"/>
      <c r="AJ151" s="10"/>
      <c r="AK151" s="10"/>
      <c r="AL151" s="10"/>
      <c r="AM151" s="10"/>
      <c r="AN151" s="10"/>
      <c r="AO151" s="10"/>
      <c r="AP151" s="10"/>
      <c r="AQ151" s="10"/>
    </row>
    <row r="152" spans="1:43" s="31" customFormat="1" x14ac:dyDescent="0.4">
      <c r="A152" s="22"/>
      <c r="B152" s="4"/>
      <c r="C152" s="5"/>
      <c r="D152" s="5"/>
      <c r="E152" s="36"/>
      <c r="F152" s="36"/>
      <c r="G152" s="36"/>
      <c r="H152" s="36"/>
      <c r="I152" s="36"/>
      <c r="J152" s="36"/>
      <c r="K152" s="36"/>
      <c r="L152" s="36"/>
      <c r="M152" s="36"/>
      <c r="N152" s="8"/>
      <c r="O152" s="8"/>
      <c r="P152" s="38"/>
      <c r="Q152" s="37"/>
      <c r="R152" s="8"/>
      <c r="S152" s="8"/>
      <c r="T152" s="8"/>
      <c r="U152" s="36"/>
      <c r="V152" s="36"/>
      <c r="W152" s="36"/>
      <c r="X152" s="36"/>
      <c r="Y152" s="36"/>
      <c r="Z152" s="36"/>
      <c r="AA152" s="36"/>
      <c r="AB152" s="36"/>
      <c r="AC152" s="36"/>
      <c r="AD152" s="9"/>
      <c r="AE152" s="36"/>
      <c r="AF152"/>
      <c r="AG152"/>
      <c r="AH152"/>
      <c r="AI152"/>
      <c r="AJ152" s="10"/>
      <c r="AK152" s="10"/>
      <c r="AL152" s="10"/>
      <c r="AM152" s="10"/>
      <c r="AN152" s="10"/>
      <c r="AO152" s="10"/>
      <c r="AP152" s="10"/>
      <c r="AQ152" s="10"/>
    </row>
    <row r="153" spans="1:43" s="31" customFormat="1" x14ac:dyDescent="0.4">
      <c r="A153" s="22"/>
      <c r="B153" s="4"/>
      <c r="C153" s="5"/>
      <c r="D153" s="5"/>
      <c r="E153" s="36"/>
      <c r="F153" s="36"/>
      <c r="G153" s="36"/>
      <c r="H153" s="36"/>
      <c r="I153" s="36"/>
      <c r="J153" s="36"/>
      <c r="K153" s="36"/>
      <c r="L153" s="36"/>
      <c r="M153" s="36"/>
      <c r="N153" s="8"/>
      <c r="O153" s="8"/>
      <c r="P153" s="38"/>
      <c r="Q153" s="37"/>
      <c r="R153" s="8"/>
      <c r="S153" s="8"/>
      <c r="T153" s="8"/>
      <c r="U153" s="36"/>
      <c r="V153" s="36"/>
      <c r="W153" s="36"/>
      <c r="X153" s="36"/>
      <c r="Y153" s="36"/>
      <c r="Z153" s="36"/>
      <c r="AA153" s="36"/>
      <c r="AB153" s="36"/>
      <c r="AC153" s="36"/>
      <c r="AD153" s="9"/>
      <c r="AE153" s="36"/>
      <c r="AF153"/>
      <c r="AG153"/>
      <c r="AH153"/>
      <c r="AI153"/>
      <c r="AJ153" s="10"/>
      <c r="AK153" s="10"/>
      <c r="AL153" s="10"/>
      <c r="AM153" s="10"/>
      <c r="AN153" s="10"/>
      <c r="AO153" s="10"/>
      <c r="AP153" s="10"/>
      <c r="AQ153" s="10"/>
    </row>
    <row r="154" spans="1:43" s="31" customFormat="1" x14ac:dyDescent="0.4">
      <c r="A154" s="22"/>
      <c r="B154" s="4"/>
      <c r="C154" s="5"/>
      <c r="D154" s="5"/>
      <c r="E154" s="36"/>
      <c r="F154" s="36"/>
      <c r="G154" s="36"/>
      <c r="H154" s="36"/>
      <c r="I154" s="36"/>
      <c r="J154" s="36"/>
      <c r="K154" s="36"/>
      <c r="L154" s="36"/>
      <c r="M154" s="36"/>
      <c r="N154" s="8"/>
      <c r="O154" s="8"/>
      <c r="P154" s="38"/>
      <c r="Q154" s="37"/>
      <c r="R154" s="8"/>
      <c r="S154" s="8"/>
      <c r="T154" s="8"/>
      <c r="U154" s="36"/>
      <c r="V154" s="36"/>
      <c r="W154" s="36"/>
      <c r="X154" s="36"/>
      <c r="Y154" s="36"/>
      <c r="Z154" s="36"/>
      <c r="AA154" s="36"/>
      <c r="AB154" s="36"/>
      <c r="AC154" s="36"/>
      <c r="AD154" s="9"/>
      <c r="AE154" s="36"/>
      <c r="AF154"/>
      <c r="AG154"/>
      <c r="AH154"/>
      <c r="AI154"/>
      <c r="AJ154" s="10"/>
      <c r="AK154" s="10"/>
      <c r="AL154" s="10"/>
      <c r="AM154" s="10"/>
      <c r="AN154" s="10"/>
      <c r="AO154" s="10"/>
      <c r="AP154" s="10"/>
      <c r="AQ154" s="10"/>
    </row>
    <row r="155" spans="1:43" s="31" customFormat="1" x14ac:dyDescent="0.4">
      <c r="A155" s="22"/>
      <c r="B155" s="4"/>
      <c r="C155" s="5"/>
      <c r="D155" s="5"/>
      <c r="E155" s="36"/>
      <c r="F155" s="36"/>
      <c r="G155" s="36"/>
      <c r="H155" s="36"/>
      <c r="I155" s="36"/>
      <c r="J155" s="36"/>
      <c r="K155" s="36"/>
      <c r="L155" s="36"/>
      <c r="M155" s="36"/>
      <c r="N155" s="8"/>
      <c r="O155" s="8"/>
      <c r="P155" s="38"/>
      <c r="Q155" s="37"/>
      <c r="R155" s="8"/>
      <c r="S155" s="8"/>
      <c r="T155" s="8"/>
      <c r="U155" s="36"/>
      <c r="V155" s="36"/>
      <c r="W155" s="36"/>
      <c r="X155" s="36"/>
      <c r="Y155" s="36"/>
      <c r="Z155" s="36"/>
      <c r="AA155" s="36"/>
      <c r="AB155" s="36"/>
      <c r="AC155" s="36"/>
      <c r="AD155" s="9"/>
      <c r="AE155" s="36"/>
      <c r="AF155"/>
      <c r="AG155"/>
      <c r="AH155"/>
      <c r="AI155"/>
      <c r="AJ155" s="10"/>
      <c r="AK155" s="10"/>
      <c r="AL155" s="10"/>
      <c r="AM155" s="10"/>
      <c r="AN155" s="10"/>
      <c r="AO155" s="10"/>
      <c r="AP155" s="10"/>
      <c r="AQ155" s="10"/>
    </row>
    <row r="156" spans="1:43" s="31" customFormat="1" x14ac:dyDescent="0.4">
      <c r="A156" s="22"/>
      <c r="B156" s="4"/>
      <c r="C156" s="5"/>
      <c r="D156" s="5"/>
      <c r="E156" s="36"/>
      <c r="F156" s="12"/>
      <c r="G156" s="12"/>
      <c r="H156" s="12"/>
      <c r="I156" s="12"/>
      <c r="J156" s="12"/>
      <c r="K156" s="12"/>
      <c r="L156" s="12"/>
      <c r="M156" s="12"/>
      <c r="N156" s="14"/>
      <c r="O156" s="14"/>
      <c r="P156" s="38"/>
      <c r="Q156" s="13"/>
      <c r="R156" s="14"/>
      <c r="S156" s="14"/>
      <c r="T156" s="8"/>
      <c r="U156" s="12"/>
      <c r="V156" s="12"/>
      <c r="W156" s="12"/>
      <c r="X156" s="36"/>
      <c r="Y156" s="12"/>
      <c r="Z156" s="15"/>
      <c r="AA156" s="15"/>
      <c r="AB156" s="12"/>
      <c r="AC156" s="12"/>
      <c r="AD156" s="16"/>
      <c r="AE156" s="15"/>
      <c r="AF156"/>
      <c r="AG156"/>
      <c r="AH156"/>
      <c r="AI156"/>
      <c r="AJ156" s="10"/>
      <c r="AK156" s="10"/>
      <c r="AL156" s="10"/>
      <c r="AM156" s="10"/>
      <c r="AN156" s="10"/>
      <c r="AO156" s="10"/>
      <c r="AP156" s="10"/>
      <c r="AQ156" s="10"/>
    </row>
    <row r="157" spans="1:43" s="31" customFormat="1" x14ac:dyDescent="0.4">
      <c r="A157" s="22"/>
      <c r="B157" s="4"/>
      <c r="C157" s="5"/>
      <c r="D157" s="5"/>
      <c r="E157" s="36"/>
      <c r="F157" s="36"/>
      <c r="G157" s="36"/>
      <c r="H157" s="36"/>
      <c r="I157" s="36"/>
      <c r="J157" s="36"/>
      <c r="K157" s="36"/>
      <c r="L157" s="36"/>
      <c r="M157" s="36"/>
      <c r="N157" s="8"/>
      <c r="O157" s="8"/>
      <c r="P157" s="38"/>
      <c r="Q157" s="37"/>
      <c r="R157" s="8"/>
      <c r="S157" s="8"/>
      <c r="T157" s="8"/>
      <c r="U157" s="36"/>
      <c r="V157" s="36"/>
      <c r="W157" s="36"/>
      <c r="X157" s="36"/>
      <c r="Y157" s="36"/>
      <c r="Z157" s="36"/>
      <c r="AA157" s="36"/>
      <c r="AB157" s="36"/>
      <c r="AC157" s="36"/>
      <c r="AD157" s="9"/>
      <c r="AE157" s="36"/>
      <c r="AF157"/>
      <c r="AG157"/>
      <c r="AH157"/>
      <c r="AI157"/>
      <c r="AJ157" s="10"/>
      <c r="AK157" s="10"/>
      <c r="AL157" s="10"/>
      <c r="AM157" s="10"/>
      <c r="AN157" s="10"/>
      <c r="AO157" s="10"/>
      <c r="AP157" s="10"/>
      <c r="AQ157" s="10"/>
    </row>
    <row r="158" spans="1:43" s="31" customFormat="1" x14ac:dyDescent="0.4">
      <c r="A158" s="22"/>
      <c r="B158" s="4"/>
      <c r="C158" s="5"/>
      <c r="D158" s="5"/>
      <c r="E158" s="36"/>
      <c r="F158" s="36"/>
      <c r="G158" s="36"/>
      <c r="H158" s="36"/>
      <c r="I158" s="36"/>
      <c r="J158" s="36"/>
      <c r="K158" s="36"/>
      <c r="L158" s="36"/>
      <c r="M158" s="36"/>
      <c r="N158" s="8"/>
      <c r="O158" s="8"/>
      <c r="P158" s="38"/>
      <c r="Q158" s="37"/>
      <c r="R158" s="8"/>
      <c r="S158" s="8"/>
      <c r="T158" s="8"/>
      <c r="U158" s="36"/>
      <c r="V158" s="36"/>
      <c r="W158" s="36"/>
      <c r="X158" s="36"/>
      <c r="Y158" s="36"/>
      <c r="Z158" s="36"/>
      <c r="AA158" s="36"/>
      <c r="AB158" s="36"/>
      <c r="AC158" s="36"/>
      <c r="AD158" s="9"/>
      <c r="AE158" s="36"/>
      <c r="AF158"/>
      <c r="AG158"/>
      <c r="AH158"/>
      <c r="AI158"/>
      <c r="AJ158" s="10"/>
      <c r="AK158" s="10"/>
      <c r="AL158" s="10"/>
      <c r="AM158" s="10"/>
      <c r="AN158" s="10"/>
      <c r="AO158" s="10"/>
      <c r="AP158" s="10"/>
      <c r="AQ158" s="10"/>
    </row>
    <row r="159" spans="1:43" s="31" customFormat="1" x14ac:dyDescent="0.4">
      <c r="A159" s="22"/>
      <c r="B159" s="4"/>
      <c r="C159" s="5"/>
      <c r="D159" s="5"/>
      <c r="E159" s="36"/>
      <c r="F159" s="36"/>
      <c r="G159" s="36"/>
      <c r="H159" s="36"/>
      <c r="I159" s="36"/>
      <c r="J159" s="36"/>
      <c r="K159" s="36"/>
      <c r="L159" s="36"/>
      <c r="M159" s="36"/>
      <c r="N159" s="8"/>
      <c r="O159" s="8"/>
      <c r="P159" s="38"/>
      <c r="Q159" s="37"/>
      <c r="R159" s="8"/>
      <c r="S159" s="8"/>
      <c r="T159" s="8"/>
      <c r="U159" s="36"/>
      <c r="V159" s="36"/>
      <c r="W159" s="36"/>
      <c r="X159" s="36"/>
      <c r="Y159" s="36"/>
      <c r="Z159" s="36"/>
      <c r="AA159" s="36"/>
      <c r="AB159" s="36"/>
      <c r="AC159" s="36"/>
      <c r="AD159" s="9"/>
      <c r="AE159" s="36"/>
      <c r="AF159"/>
      <c r="AG159"/>
      <c r="AH159"/>
      <c r="AI159"/>
      <c r="AJ159" s="10"/>
      <c r="AK159" s="10"/>
      <c r="AL159" s="10"/>
      <c r="AM159" s="10"/>
      <c r="AN159" s="10"/>
      <c r="AO159" s="10"/>
      <c r="AP159" s="10"/>
      <c r="AQ159" s="10"/>
    </row>
    <row r="160" spans="1:43" s="31" customFormat="1" x14ac:dyDescent="0.4">
      <c r="A160" s="27"/>
      <c r="B160" s="4"/>
      <c r="C160" s="5"/>
      <c r="D160" s="5"/>
      <c r="E160" s="36"/>
      <c r="F160" s="36"/>
      <c r="G160" s="36"/>
      <c r="H160" s="36"/>
      <c r="I160" s="36"/>
      <c r="J160" s="36"/>
      <c r="K160" s="36"/>
      <c r="L160" s="36"/>
      <c r="M160" s="36"/>
      <c r="N160" s="8"/>
      <c r="O160" s="8"/>
      <c r="P160" s="38"/>
      <c r="Q160" s="37"/>
      <c r="R160" s="8"/>
      <c r="S160" s="8"/>
      <c r="T160" s="8"/>
      <c r="U160" s="36"/>
      <c r="V160" s="36"/>
      <c r="W160" s="36"/>
      <c r="X160" s="36"/>
      <c r="Y160" s="36"/>
      <c r="Z160" s="36"/>
      <c r="AA160" s="36"/>
      <c r="AB160" s="36"/>
      <c r="AC160" s="36"/>
      <c r="AD160" s="9"/>
      <c r="AE160" s="36"/>
      <c r="AF160"/>
      <c r="AG160"/>
      <c r="AH160"/>
      <c r="AI160"/>
      <c r="AJ160" s="10"/>
      <c r="AK160" s="10"/>
      <c r="AL160" s="10"/>
      <c r="AM160" s="10"/>
      <c r="AN160" s="10"/>
      <c r="AO160" s="10"/>
      <c r="AP160" s="10"/>
      <c r="AQ160" s="10"/>
    </row>
    <row r="161" spans="1:43" s="31" customFormat="1" x14ac:dyDescent="0.4">
      <c r="A161" s="40"/>
      <c r="B161" s="4"/>
      <c r="C161" s="5"/>
      <c r="D161" s="5"/>
      <c r="E161" s="36"/>
      <c r="F161" s="36"/>
      <c r="G161" s="36"/>
      <c r="H161" s="36"/>
      <c r="I161" s="36"/>
      <c r="J161" s="36"/>
      <c r="K161" s="36"/>
      <c r="L161" s="36"/>
      <c r="M161" s="36"/>
      <c r="N161" s="8"/>
      <c r="O161" s="8"/>
      <c r="P161" s="38"/>
      <c r="Q161" s="37"/>
      <c r="R161" s="8"/>
      <c r="S161" s="8"/>
      <c r="T161" s="8"/>
      <c r="U161" s="36"/>
      <c r="V161" s="36"/>
      <c r="W161" s="36"/>
      <c r="X161" s="36"/>
      <c r="Y161" s="36"/>
      <c r="Z161" s="36"/>
      <c r="AA161" s="36"/>
      <c r="AB161" s="36"/>
      <c r="AC161" s="36"/>
      <c r="AD161" s="9"/>
      <c r="AE161" s="36"/>
      <c r="AF161"/>
      <c r="AG161"/>
      <c r="AH161"/>
      <c r="AI161"/>
      <c r="AJ161" s="10"/>
      <c r="AK161" s="10"/>
      <c r="AL161" s="10"/>
      <c r="AM161" s="10"/>
      <c r="AN161" s="10"/>
      <c r="AO161" s="10"/>
      <c r="AP161" s="10"/>
      <c r="AQ161" s="10"/>
    </row>
    <row r="162" spans="1:43" s="31" customFormat="1" x14ac:dyDescent="0.4">
      <c r="A162" s="40"/>
      <c r="B162" s="4"/>
      <c r="C162" s="5"/>
      <c r="D162" s="5"/>
      <c r="E162" s="36"/>
      <c r="F162" s="36"/>
      <c r="G162" s="36"/>
      <c r="H162" s="36"/>
      <c r="I162" s="36"/>
      <c r="J162" s="36"/>
      <c r="K162" s="36"/>
      <c r="L162" s="36"/>
      <c r="M162" s="36"/>
      <c r="N162" s="8"/>
      <c r="O162" s="8"/>
      <c r="P162" s="38"/>
      <c r="Q162" s="37"/>
      <c r="R162" s="8"/>
      <c r="S162" s="8"/>
      <c r="T162" s="8"/>
      <c r="U162" s="36"/>
      <c r="V162" s="36"/>
      <c r="W162" s="36"/>
      <c r="X162" s="36"/>
      <c r="Y162" s="36"/>
      <c r="Z162" s="36"/>
      <c r="AA162" s="36"/>
      <c r="AB162" s="36"/>
      <c r="AC162" s="36"/>
      <c r="AD162" s="9"/>
      <c r="AE162" s="36"/>
      <c r="AF162"/>
      <c r="AG162"/>
      <c r="AH162"/>
      <c r="AI162"/>
      <c r="AJ162" s="10"/>
      <c r="AK162" s="10"/>
      <c r="AL162" s="10"/>
      <c r="AM162" s="10"/>
      <c r="AN162" s="10"/>
      <c r="AO162" s="10"/>
      <c r="AP162" s="10"/>
      <c r="AQ162" s="10"/>
    </row>
    <row r="163" spans="1:43" s="31" customFormat="1" x14ac:dyDescent="0.4">
      <c r="A163" s="40"/>
      <c r="B163" s="4"/>
      <c r="C163" s="5"/>
      <c r="D163" s="5"/>
      <c r="E163" s="36"/>
      <c r="F163" s="36"/>
      <c r="G163" s="36"/>
      <c r="H163" s="36"/>
      <c r="I163" s="36"/>
      <c r="J163" s="36"/>
      <c r="K163" s="36"/>
      <c r="L163" s="36"/>
      <c r="M163" s="36"/>
      <c r="N163" s="8"/>
      <c r="O163" s="8"/>
      <c r="P163" s="38"/>
      <c r="Q163" s="37"/>
      <c r="R163" s="8"/>
      <c r="S163" s="8"/>
      <c r="T163" s="8"/>
      <c r="U163" s="36"/>
      <c r="V163" s="36"/>
      <c r="W163" s="36"/>
      <c r="X163" s="36"/>
      <c r="Y163" s="36"/>
      <c r="Z163" s="36"/>
      <c r="AA163" s="36"/>
      <c r="AB163" s="36"/>
      <c r="AC163" s="36"/>
      <c r="AD163" s="9"/>
      <c r="AE163" s="36"/>
      <c r="AF163"/>
      <c r="AG163"/>
      <c r="AH163"/>
      <c r="AI163"/>
      <c r="AJ163" s="10"/>
      <c r="AK163" s="10"/>
      <c r="AL163" s="10"/>
      <c r="AM163" s="10"/>
      <c r="AN163" s="10"/>
      <c r="AO163" s="10"/>
      <c r="AP163" s="10"/>
      <c r="AQ163" s="10"/>
    </row>
    <row r="164" spans="1:43" s="31" customFormat="1" x14ac:dyDescent="0.4">
      <c r="A164"/>
      <c r="B164" s="4"/>
      <c r="C164" s="5"/>
      <c r="D164" s="5"/>
      <c r="E164" s="36"/>
      <c r="F164" s="36"/>
      <c r="G164" s="36"/>
      <c r="H164" s="36"/>
      <c r="I164" s="36"/>
      <c r="J164" s="36"/>
      <c r="K164" s="36"/>
      <c r="L164" s="36"/>
      <c r="M164" s="36"/>
      <c r="N164" s="8"/>
      <c r="O164" s="8"/>
      <c r="P164" s="21"/>
      <c r="Q164" s="37"/>
      <c r="R164" s="8"/>
      <c r="S164" s="8"/>
      <c r="T164" s="8"/>
      <c r="U164" s="36"/>
      <c r="V164" s="36"/>
      <c r="W164" s="36"/>
      <c r="X164" s="36"/>
      <c r="Y164" s="36"/>
      <c r="Z164" s="36"/>
      <c r="AA164" s="36"/>
      <c r="AB164" s="36"/>
      <c r="AC164" s="36"/>
      <c r="AD164" s="9"/>
      <c r="AE164" s="36"/>
      <c r="AF164"/>
      <c r="AG164"/>
      <c r="AH164"/>
      <c r="AI164"/>
      <c r="AJ164" s="10"/>
      <c r="AK164" s="10"/>
      <c r="AL164" s="10"/>
      <c r="AM164" s="10"/>
      <c r="AN164" s="10"/>
      <c r="AO164" s="10"/>
      <c r="AP164" s="10"/>
      <c r="AQ164" s="10"/>
    </row>
    <row r="165" spans="1:43" s="31" customFormat="1" x14ac:dyDescent="0.4">
      <c r="A165"/>
      <c r="B165" s="4"/>
      <c r="C165" s="5"/>
      <c r="D165" s="5"/>
      <c r="E165" s="36"/>
      <c r="F165" s="12"/>
      <c r="G165" s="36"/>
      <c r="H165" s="12"/>
      <c r="I165" s="12"/>
      <c r="J165" s="12"/>
      <c r="K165" s="12"/>
      <c r="L165" s="12"/>
      <c r="M165" s="12"/>
      <c r="N165" s="14"/>
      <c r="O165" s="14"/>
      <c r="P165" s="38"/>
      <c r="Q165" s="13"/>
      <c r="R165" s="14"/>
      <c r="S165" s="14"/>
      <c r="T165" s="8"/>
      <c r="U165" s="12"/>
      <c r="V165" s="12"/>
      <c r="W165" s="12"/>
      <c r="X165" s="36"/>
      <c r="Y165" s="12"/>
      <c r="Z165" s="15"/>
      <c r="AA165" s="15"/>
      <c r="AB165" s="12"/>
      <c r="AC165" s="12"/>
      <c r="AD165" s="16"/>
      <c r="AE165" s="15"/>
      <c r="AF165"/>
      <c r="AG165"/>
      <c r="AH165"/>
      <c r="AI165"/>
      <c r="AJ165" s="10"/>
      <c r="AK165" s="10"/>
      <c r="AL165" s="10"/>
      <c r="AM165" s="10"/>
      <c r="AN165" s="10"/>
      <c r="AO165" s="10"/>
      <c r="AP165" s="10"/>
      <c r="AQ165" s="10"/>
    </row>
    <row r="166" spans="1:43" s="31" customFormat="1" x14ac:dyDescent="0.4">
      <c r="A166"/>
      <c r="B166" s="4"/>
      <c r="C166" s="5"/>
      <c r="D166" s="5"/>
      <c r="E166" s="36"/>
      <c r="F166" s="12"/>
      <c r="G166" s="12"/>
      <c r="H166" s="12"/>
      <c r="I166" s="12"/>
      <c r="J166" s="12"/>
      <c r="K166" s="12"/>
      <c r="L166" s="12"/>
      <c r="M166" s="12"/>
      <c r="N166" s="14"/>
      <c r="O166" s="14"/>
      <c r="P166" s="38"/>
      <c r="Q166" s="13"/>
      <c r="R166" s="14"/>
      <c r="S166" s="14"/>
      <c r="T166" s="8"/>
      <c r="U166" s="12"/>
      <c r="V166" s="12"/>
      <c r="W166" s="12"/>
      <c r="X166" s="36"/>
      <c r="Y166" s="12"/>
      <c r="Z166" s="15"/>
      <c r="AA166" s="15"/>
      <c r="AB166" s="12"/>
      <c r="AC166" s="12"/>
      <c r="AD166" s="16"/>
      <c r="AE166" s="15"/>
      <c r="AF166"/>
      <c r="AG166"/>
      <c r="AH166"/>
      <c r="AI166"/>
      <c r="AJ166" s="10"/>
      <c r="AK166" s="10"/>
      <c r="AL166" s="10"/>
      <c r="AM166" s="10"/>
      <c r="AN166" s="10"/>
      <c r="AO166" s="10"/>
      <c r="AP166" s="10"/>
      <c r="AQ166" s="10"/>
    </row>
    <row r="167" spans="1:43" s="31" customFormat="1" x14ac:dyDescent="0.4">
      <c r="A167"/>
      <c r="B167" s="4"/>
      <c r="C167" s="5"/>
      <c r="D167" s="5"/>
      <c r="E167" s="36"/>
      <c r="F167" s="36"/>
      <c r="G167" s="36"/>
      <c r="H167" s="36"/>
      <c r="I167" s="36"/>
      <c r="J167" s="36"/>
      <c r="K167" s="36"/>
      <c r="L167" s="36"/>
      <c r="M167" s="36"/>
      <c r="N167" s="8"/>
      <c r="O167" s="8"/>
      <c r="P167" s="38"/>
      <c r="Q167" s="37"/>
      <c r="R167" s="8"/>
      <c r="S167" s="8"/>
      <c r="T167" s="8"/>
      <c r="U167" s="36"/>
      <c r="V167" s="36"/>
      <c r="W167" s="36"/>
      <c r="X167" s="36"/>
      <c r="Y167" s="36"/>
      <c r="Z167" s="36"/>
      <c r="AA167" s="36"/>
      <c r="AB167" s="36"/>
      <c r="AC167" s="36"/>
      <c r="AD167" s="9"/>
      <c r="AE167" s="36"/>
      <c r="AF167"/>
      <c r="AG167"/>
      <c r="AH167"/>
      <c r="AI167"/>
      <c r="AJ167" s="10"/>
      <c r="AK167" s="10"/>
      <c r="AL167" s="10"/>
      <c r="AM167" s="10"/>
      <c r="AN167" s="10"/>
      <c r="AO167" s="10"/>
      <c r="AP167" s="10"/>
      <c r="AQ167" s="10"/>
    </row>
    <row r="168" spans="1:43" s="31" customFormat="1" x14ac:dyDescent="0.4">
      <c r="A168"/>
      <c r="B168" s="4"/>
      <c r="C168" s="5"/>
      <c r="D168" s="5"/>
      <c r="E168" s="36"/>
      <c r="F168" s="36"/>
      <c r="G168" s="36"/>
      <c r="H168" s="36"/>
      <c r="I168" s="36"/>
      <c r="J168" s="36"/>
      <c r="K168" s="36"/>
      <c r="L168" s="36"/>
      <c r="M168" s="36"/>
      <c r="N168" s="8"/>
      <c r="O168" s="8"/>
      <c r="P168" s="38"/>
      <c r="Q168" s="37"/>
      <c r="R168" s="8"/>
      <c r="S168" s="8"/>
      <c r="T168" s="8"/>
      <c r="U168" s="36"/>
      <c r="V168" s="36"/>
      <c r="W168" s="36"/>
      <c r="X168" s="36"/>
      <c r="Y168" s="36"/>
      <c r="Z168" s="36"/>
      <c r="AA168" s="36"/>
      <c r="AB168" s="36"/>
      <c r="AC168" s="36"/>
      <c r="AD168" s="9"/>
      <c r="AE168" s="36"/>
      <c r="AF168"/>
      <c r="AG168"/>
      <c r="AH168"/>
      <c r="AI168"/>
      <c r="AJ168" s="10"/>
      <c r="AK168" s="10"/>
      <c r="AL168" s="10"/>
      <c r="AM168" s="10"/>
      <c r="AN168" s="10"/>
      <c r="AO168" s="10"/>
      <c r="AP168" s="10"/>
      <c r="AQ168" s="10"/>
    </row>
    <row r="169" spans="1:43" s="31" customFormat="1" x14ac:dyDescent="0.4">
      <c r="A169"/>
      <c r="B169" s="4"/>
      <c r="C169" s="5"/>
      <c r="D169" s="5"/>
      <c r="E169" s="36"/>
      <c r="F169" s="36"/>
      <c r="G169" s="36"/>
      <c r="H169" s="36"/>
      <c r="I169" s="36"/>
      <c r="J169" s="36"/>
      <c r="K169" s="36"/>
      <c r="L169" s="36"/>
      <c r="M169" s="36"/>
      <c r="N169" s="8"/>
      <c r="O169" s="8"/>
      <c r="P169" s="38"/>
      <c r="Q169" s="37"/>
      <c r="R169" s="8"/>
      <c r="S169" s="8"/>
      <c r="T169" s="8"/>
      <c r="U169" s="36"/>
      <c r="V169" s="36"/>
      <c r="W169" s="36"/>
      <c r="X169" s="36"/>
      <c r="Y169" s="36"/>
      <c r="Z169" s="36"/>
      <c r="AA169" s="36"/>
      <c r="AB169" s="36"/>
      <c r="AC169" s="36"/>
      <c r="AD169" s="9"/>
      <c r="AE169" s="36"/>
      <c r="AF169"/>
      <c r="AG169"/>
      <c r="AH169"/>
      <c r="AI169"/>
      <c r="AJ169" s="10"/>
      <c r="AK169" s="10"/>
      <c r="AL169" s="10"/>
      <c r="AM169" s="10"/>
      <c r="AN169" s="10"/>
      <c r="AO169" s="10"/>
      <c r="AP169" s="10"/>
      <c r="AQ169" s="10"/>
    </row>
    <row r="170" spans="1:43" s="31" customFormat="1" x14ac:dyDescent="0.4">
      <c r="A170"/>
      <c r="B170" s="4"/>
      <c r="C170" s="5"/>
      <c r="D170" s="5"/>
      <c r="E170" s="36"/>
      <c r="F170" s="36"/>
      <c r="G170" s="36"/>
      <c r="H170" s="36"/>
      <c r="I170" s="36"/>
      <c r="J170" s="36"/>
      <c r="K170" s="36"/>
      <c r="L170" s="36"/>
      <c r="M170" s="36"/>
      <c r="N170" s="8"/>
      <c r="O170" s="8"/>
      <c r="P170" s="38"/>
      <c r="Q170" s="37"/>
      <c r="R170" s="8"/>
      <c r="S170" s="8"/>
      <c r="T170" s="8"/>
      <c r="U170" s="36"/>
      <c r="V170" s="36"/>
      <c r="W170" s="36"/>
      <c r="X170" s="36"/>
      <c r="Y170" s="36"/>
      <c r="Z170" s="36"/>
      <c r="AA170" s="36"/>
      <c r="AB170" s="36"/>
      <c r="AC170" s="36"/>
      <c r="AD170" s="9"/>
      <c r="AE170" s="36"/>
      <c r="AF170"/>
      <c r="AG170"/>
      <c r="AH170"/>
      <c r="AI170"/>
      <c r="AJ170" s="10"/>
      <c r="AK170" s="10"/>
      <c r="AL170" s="10"/>
      <c r="AM170" s="10"/>
      <c r="AN170" s="10"/>
      <c r="AO170" s="10"/>
      <c r="AP170" s="10"/>
      <c r="AQ170" s="10"/>
    </row>
    <row r="171" spans="1:43" s="31" customFormat="1" x14ac:dyDescent="0.4">
      <c r="A171"/>
      <c r="B171" s="4"/>
      <c r="C171" s="5"/>
      <c r="D171" s="5"/>
      <c r="E171" s="36"/>
      <c r="F171" s="36"/>
      <c r="G171" s="36"/>
      <c r="H171" s="36"/>
      <c r="I171" s="36"/>
      <c r="J171" s="36"/>
      <c r="K171" s="36"/>
      <c r="L171" s="36"/>
      <c r="M171" s="36"/>
      <c r="N171" s="8"/>
      <c r="O171" s="8"/>
      <c r="P171" s="38"/>
      <c r="Q171" s="37"/>
      <c r="R171" s="8"/>
      <c r="S171" s="8"/>
      <c r="T171" s="8"/>
      <c r="U171" s="36"/>
      <c r="V171" s="36"/>
      <c r="W171" s="36"/>
      <c r="X171" s="36"/>
      <c r="Y171" s="36"/>
      <c r="Z171" s="36"/>
      <c r="AA171" s="36"/>
      <c r="AB171" s="36"/>
      <c r="AC171" s="36"/>
      <c r="AD171" s="9"/>
      <c r="AE171" s="36"/>
      <c r="AF171"/>
      <c r="AG171"/>
      <c r="AH171"/>
      <c r="AI171"/>
      <c r="AJ171" s="10"/>
      <c r="AK171" s="10"/>
      <c r="AL171" s="10"/>
      <c r="AM171" s="10"/>
      <c r="AN171" s="10"/>
      <c r="AO171" s="10"/>
      <c r="AP171" s="10"/>
      <c r="AQ171" s="10"/>
    </row>
    <row r="172" spans="1:43" s="31" customFormat="1" x14ac:dyDescent="0.4">
      <c r="A172"/>
      <c r="B172" s="4"/>
      <c r="C172" s="5"/>
      <c r="D172" s="5"/>
      <c r="E172" s="36"/>
      <c r="F172" s="36"/>
      <c r="G172" s="36"/>
      <c r="H172" s="36"/>
      <c r="I172" s="36"/>
      <c r="J172" s="36"/>
      <c r="K172" s="36"/>
      <c r="L172" s="36"/>
      <c r="M172" s="36"/>
      <c r="N172" s="8"/>
      <c r="O172" s="8"/>
      <c r="P172" s="38"/>
      <c r="Q172" s="37"/>
      <c r="R172" s="8"/>
      <c r="S172" s="8"/>
      <c r="T172" s="8"/>
      <c r="U172" s="36"/>
      <c r="V172" s="36"/>
      <c r="W172" s="36"/>
      <c r="X172" s="36"/>
      <c r="Y172" s="36"/>
      <c r="Z172" s="36"/>
      <c r="AA172" s="36"/>
      <c r="AB172" s="36"/>
      <c r="AC172" s="36"/>
      <c r="AD172" s="9"/>
      <c r="AE172" s="36"/>
      <c r="AF172"/>
      <c r="AG172"/>
      <c r="AH172"/>
      <c r="AI172"/>
      <c r="AJ172" s="10"/>
      <c r="AK172" s="10"/>
      <c r="AL172" s="10"/>
      <c r="AM172" s="10"/>
      <c r="AN172" s="10"/>
      <c r="AO172" s="10"/>
      <c r="AP172" s="10"/>
      <c r="AQ172" s="10"/>
    </row>
    <row r="173" spans="1:43" s="31" customFormat="1" x14ac:dyDescent="0.4">
      <c r="A173"/>
      <c r="B173" s="4"/>
      <c r="C173" s="5"/>
      <c r="D173" s="5"/>
      <c r="E173" s="36"/>
      <c r="F173" s="36"/>
      <c r="G173" s="36"/>
      <c r="H173" s="36"/>
      <c r="I173" s="36"/>
      <c r="J173" s="36"/>
      <c r="K173" s="36"/>
      <c r="L173" s="36"/>
      <c r="M173" s="36"/>
      <c r="N173" s="8"/>
      <c r="O173" s="8"/>
      <c r="P173" s="38"/>
      <c r="Q173" s="37"/>
      <c r="R173" s="8"/>
      <c r="S173" s="8"/>
      <c r="T173" s="8"/>
      <c r="U173" s="36"/>
      <c r="V173" s="36"/>
      <c r="W173" s="36"/>
      <c r="X173" s="36"/>
      <c r="Y173" s="36"/>
      <c r="Z173" s="36"/>
      <c r="AA173" s="36"/>
      <c r="AB173" s="36"/>
      <c r="AC173" s="36"/>
      <c r="AD173" s="9"/>
      <c r="AE173" s="36"/>
      <c r="AF173"/>
      <c r="AG173"/>
      <c r="AH173"/>
      <c r="AI173"/>
      <c r="AJ173" s="10"/>
      <c r="AK173" s="10"/>
      <c r="AL173" s="10"/>
      <c r="AM173" s="10"/>
      <c r="AN173" s="10"/>
      <c r="AO173" s="10"/>
      <c r="AP173" s="10"/>
      <c r="AQ173" s="10"/>
    </row>
    <row r="174" spans="1:43" s="31" customFormat="1" x14ac:dyDescent="0.4">
      <c r="A174"/>
      <c r="B174" s="4"/>
      <c r="C174" s="5"/>
      <c r="D174" s="5"/>
      <c r="E174" s="36"/>
      <c r="F174" s="36"/>
      <c r="G174" s="36"/>
      <c r="H174" s="36"/>
      <c r="I174" s="36"/>
      <c r="J174" s="36"/>
      <c r="K174" s="36"/>
      <c r="L174" s="36"/>
      <c r="M174" s="36"/>
      <c r="N174" s="8"/>
      <c r="O174" s="8"/>
      <c r="P174" s="38"/>
      <c r="Q174" s="37"/>
      <c r="R174" s="8"/>
      <c r="S174" s="8"/>
      <c r="T174" s="8"/>
      <c r="U174" s="36"/>
      <c r="V174" s="36"/>
      <c r="W174" s="36"/>
      <c r="X174" s="36"/>
      <c r="Y174" s="36"/>
      <c r="Z174" s="36"/>
      <c r="AA174" s="36"/>
      <c r="AB174" s="36"/>
      <c r="AC174" s="36"/>
      <c r="AD174" s="9"/>
      <c r="AE174" s="36"/>
      <c r="AF174"/>
      <c r="AG174"/>
      <c r="AH174"/>
      <c r="AI174"/>
      <c r="AJ174" s="10"/>
      <c r="AK174" s="10"/>
      <c r="AL174" s="10"/>
      <c r="AM174" s="10"/>
      <c r="AN174" s="10"/>
      <c r="AO174" s="10"/>
      <c r="AP174" s="10"/>
      <c r="AQ174" s="10"/>
    </row>
    <row r="175" spans="1:43" s="31" customFormat="1" x14ac:dyDescent="0.4">
      <c r="A175"/>
      <c r="B175" s="4"/>
      <c r="C175" s="5"/>
      <c r="D175" s="5"/>
      <c r="E175" s="36"/>
      <c r="F175" s="36"/>
      <c r="G175" s="36"/>
      <c r="H175" s="36"/>
      <c r="I175" s="36"/>
      <c r="J175" s="36"/>
      <c r="K175" s="36"/>
      <c r="L175" s="36"/>
      <c r="M175" s="36"/>
      <c r="N175" s="8"/>
      <c r="O175" s="8"/>
      <c r="P175" s="38"/>
      <c r="Q175" s="37"/>
      <c r="R175" s="8"/>
      <c r="S175" s="8"/>
      <c r="T175" s="8"/>
      <c r="U175" s="36"/>
      <c r="V175" s="36"/>
      <c r="W175" s="36"/>
      <c r="X175" s="36"/>
      <c r="Y175" s="36"/>
      <c r="Z175" s="36"/>
      <c r="AA175" s="36"/>
      <c r="AB175" s="36"/>
      <c r="AC175" s="36"/>
      <c r="AD175" s="9"/>
      <c r="AE175" s="36"/>
      <c r="AF175"/>
      <c r="AG175"/>
      <c r="AH175"/>
      <c r="AI175"/>
      <c r="AJ175" s="10"/>
      <c r="AK175" s="10"/>
      <c r="AL175" s="10"/>
      <c r="AM175" s="10"/>
      <c r="AN175" s="10"/>
      <c r="AO175" s="10"/>
      <c r="AP175" s="10"/>
      <c r="AQ175" s="10"/>
    </row>
    <row r="176" spans="1:43" s="31" customFormat="1" x14ac:dyDescent="0.4">
      <c r="A176"/>
      <c r="B176" s="4"/>
      <c r="C176" s="5"/>
      <c r="D176" s="5"/>
      <c r="E176" s="36"/>
      <c r="F176" s="36"/>
      <c r="G176" s="36"/>
      <c r="H176" s="36"/>
      <c r="I176" s="36"/>
      <c r="J176" s="36"/>
      <c r="K176" s="36"/>
      <c r="L176" s="36"/>
      <c r="M176" s="36"/>
      <c r="N176" s="8"/>
      <c r="O176" s="8"/>
      <c r="P176" s="38"/>
      <c r="Q176" s="37"/>
      <c r="R176" s="8"/>
      <c r="S176" s="8"/>
      <c r="T176" s="8"/>
      <c r="U176" s="36"/>
      <c r="V176" s="36"/>
      <c r="W176" s="36"/>
      <c r="X176" s="36"/>
      <c r="Y176" s="36"/>
      <c r="Z176" s="36"/>
      <c r="AA176" s="36"/>
      <c r="AB176" s="36"/>
      <c r="AC176" s="36"/>
      <c r="AD176" s="9"/>
      <c r="AE176" s="36"/>
      <c r="AF176"/>
      <c r="AG176"/>
      <c r="AH176"/>
      <c r="AI176"/>
      <c r="AJ176" s="10"/>
      <c r="AK176" s="10"/>
      <c r="AL176" s="10"/>
      <c r="AM176" s="10"/>
      <c r="AN176" s="10"/>
      <c r="AO176" s="10"/>
      <c r="AP176" s="10"/>
      <c r="AQ176" s="10"/>
    </row>
    <row r="177" spans="1:43" s="31" customFormat="1" ht="15.75" customHeight="1" x14ac:dyDescent="0.4">
      <c r="A177"/>
      <c r="B177" s="4"/>
      <c r="C177" s="5"/>
      <c r="D177" s="5"/>
      <c r="E177" s="36"/>
      <c r="F177" s="12"/>
      <c r="G177" s="12"/>
      <c r="H177" s="12"/>
      <c r="I177" s="12"/>
      <c r="J177" s="12"/>
      <c r="K177" s="12"/>
      <c r="L177" s="12"/>
      <c r="M177" s="12"/>
      <c r="N177" s="14"/>
      <c r="O177" s="14"/>
      <c r="P177" s="38"/>
      <c r="Q177" s="13"/>
      <c r="R177" s="14"/>
      <c r="S177" s="14"/>
      <c r="T177" s="8"/>
      <c r="U177" s="12"/>
      <c r="V177" s="12"/>
      <c r="W177" s="12"/>
      <c r="X177" s="36"/>
      <c r="Y177" s="12"/>
      <c r="Z177" s="15"/>
      <c r="AA177" s="15"/>
      <c r="AB177" s="12"/>
      <c r="AC177" s="12"/>
      <c r="AD177" s="16"/>
      <c r="AE177" s="15"/>
      <c r="AF177"/>
      <c r="AG177"/>
      <c r="AH177"/>
      <c r="AI177"/>
      <c r="AJ177" s="10"/>
      <c r="AK177" s="10"/>
      <c r="AL177" s="10"/>
      <c r="AM177" s="10"/>
      <c r="AN177" s="10"/>
      <c r="AO177" s="10"/>
      <c r="AP177" s="10"/>
      <c r="AQ177" s="10"/>
    </row>
    <row r="178" spans="1:43" s="31" customFormat="1" ht="15.75" customHeight="1" x14ac:dyDescent="0.4">
      <c r="A178"/>
      <c r="B178" s="4"/>
      <c r="C178" s="5"/>
      <c r="D178" s="5"/>
      <c r="E178" s="36"/>
      <c r="F178" s="12"/>
      <c r="G178" s="12"/>
      <c r="H178" s="12"/>
      <c r="I178" s="12"/>
      <c r="J178" s="12"/>
      <c r="K178" s="12"/>
      <c r="L178" s="12"/>
      <c r="M178" s="12"/>
      <c r="N178" s="14"/>
      <c r="O178" s="14"/>
      <c r="P178" s="38"/>
      <c r="Q178" s="13"/>
      <c r="R178" s="14"/>
      <c r="S178" s="14"/>
      <c r="T178" s="8"/>
      <c r="U178" s="12"/>
      <c r="V178" s="12"/>
      <c r="W178" s="12"/>
      <c r="X178" s="36"/>
      <c r="Y178" s="12"/>
      <c r="Z178" s="15"/>
      <c r="AA178" s="15"/>
      <c r="AB178" s="12"/>
      <c r="AC178" s="12"/>
      <c r="AD178" s="16"/>
      <c r="AE178" s="15"/>
      <c r="AF178"/>
      <c r="AG178"/>
      <c r="AH178"/>
      <c r="AI178"/>
      <c r="AJ178" s="10"/>
      <c r="AK178" s="10"/>
      <c r="AL178" s="10"/>
      <c r="AM178" s="10"/>
      <c r="AN178" s="10"/>
      <c r="AO178" s="10"/>
      <c r="AP178" s="10"/>
      <c r="AQ178" s="10"/>
    </row>
    <row r="179" spans="1:43" s="31" customFormat="1" ht="15.75" customHeight="1" x14ac:dyDescent="0.4">
      <c r="A179"/>
      <c r="B179" s="4"/>
      <c r="C179" s="5"/>
      <c r="D179" s="5"/>
      <c r="E179" s="36"/>
      <c r="F179" s="12"/>
      <c r="G179" s="12"/>
      <c r="H179" s="12"/>
      <c r="I179" s="12"/>
      <c r="J179" s="12"/>
      <c r="K179" s="12"/>
      <c r="L179" s="12"/>
      <c r="M179" s="12"/>
      <c r="N179" s="14"/>
      <c r="O179" s="14"/>
      <c r="P179" s="38"/>
      <c r="Q179" s="13"/>
      <c r="R179" s="14"/>
      <c r="S179" s="14"/>
      <c r="T179" s="8"/>
      <c r="U179" s="12"/>
      <c r="V179" s="12"/>
      <c r="W179" s="12"/>
      <c r="X179" s="36"/>
      <c r="Y179" s="12"/>
      <c r="Z179" s="15"/>
      <c r="AA179" s="15"/>
      <c r="AB179" s="12"/>
      <c r="AC179" s="12"/>
      <c r="AD179" s="16"/>
      <c r="AE179" s="15"/>
      <c r="AF179"/>
      <c r="AG179"/>
      <c r="AH179"/>
      <c r="AI179"/>
      <c r="AJ179" s="10"/>
      <c r="AK179" s="10"/>
      <c r="AL179" s="10"/>
      <c r="AM179" s="10"/>
      <c r="AN179" s="10"/>
      <c r="AO179" s="10"/>
      <c r="AP179" s="10"/>
      <c r="AQ179" s="10"/>
    </row>
    <row r="180" spans="1:43" s="31" customFormat="1" ht="15.75" customHeight="1" x14ac:dyDescent="0.4">
      <c r="A180"/>
      <c r="B180" s="4"/>
      <c r="C180" s="5"/>
      <c r="D180" s="5"/>
      <c r="E180" s="12"/>
      <c r="F180" s="12"/>
      <c r="G180" s="12"/>
      <c r="H180" s="12"/>
      <c r="I180" s="12"/>
      <c r="J180" s="12"/>
      <c r="K180" s="12"/>
      <c r="L180" s="12"/>
      <c r="M180" s="12"/>
      <c r="N180" s="14"/>
      <c r="O180" s="14"/>
      <c r="P180" s="38"/>
      <c r="Q180" s="13"/>
      <c r="R180" s="14"/>
      <c r="S180" s="14"/>
      <c r="T180" s="8"/>
      <c r="U180" s="12"/>
      <c r="V180" s="12"/>
      <c r="W180" s="12"/>
      <c r="X180" s="36"/>
      <c r="Y180" s="12"/>
      <c r="Z180" s="15"/>
      <c r="AA180" s="15"/>
      <c r="AB180" s="12"/>
      <c r="AC180" s="12"/>
      <c r="AD180" s="16"/>
      <c r="AE180" s="15"/>
      <c r="AF180"/>
      <c r="AG180"/>
      <c r="AH180"/>
      <c r="AI180"/>
      <c r="AJ180" s="10"/>
      <c r="AK180" s="10"/>
      <c r="AL180" s="10"/>
      <c r="AM180" s="10"/>
      <c r="AN180" s="10"/>
      <c r="AO180" s="10"/>
      <c r="AP180" s="10"/>
      <c r="AQ180" s="10"/>
    </row>
    <row r="181" spans="1:43" s="31" customFormat="1" x14ac:dyDescent="0.4">
      <c r="A181"/>
      <c r="B181" s="4"/>
      <c r="C181" s="5"/>
      <c r="D181" s="5"/>
      <c r="E181" s="36"/>
      <c r="F181" s="36"/>
      <c r="G181" s="36"/>
      <c r="H181" s="36"/>
      <c r="I181" s="36"/>
      <c r="J181" s="36"/>
      <c r="K181" s="36"/>
      <c r="L181" s="36"/>
      <c r="M181" s="36"/>
      <c r="N181" s="8"/>
      <c r="O181" s="8"/>
      <c r="P181" s="38"/>
      <c r="Q181" s="37"/>
      <c r="R181" s="8"/>
      <c r="S181" s="8"/>
      <c r="T181" s="8"/>
      <c r="U181" s="36"/>
      <c r="V181" s="36"/>
      <c r="W181" s="36"/>
      <c r="X181" s="36"/>
      <c r="Y181" s="36"/>
      <c r="Z181" s="36"/>
      <c r="AA181" s="36"/>
      <c r="AB181" s="36"/>
      <c r="AC181" s="36"/>
      <c r="AD181" s="9"/>
      <c r="AE181" s="36"/>
      <c r="AF181"/>
      <c r="AG181"/>
      <c r="AH181"/>
      <c r="AI181"/>
      <c r="AJ181" s="10"/>
      <c r="AK181" s="10"/>
      <c r="AL181" s="10"/>
      <c r="AM181" s="10"/>
      <c r="AN181" s="10"/>
      <c r="AO181" s="10"/>
      <c r="AP181" s="10"/>
      <c r="AQ181" s="10"/>
    </row>
    <row r="182" spans="1:43" s="31" customFormat="1" x14ac:dyDescent="0.4">
      <c r="A182"/>
      <c r="B182" s="4"/>
      <c r="C182" s="5"/>
      <c r="D182" s="5"/>
      <c r="E182" s="36"/>
      <c r="F182" s="36"/>
      <c r="G182" s="36"/>
      <c r="H182" s="36"/>
      <c r="I182" s="36"/>
      <c r="J182" s="36"/>
      <c r="K182" s="36"/>
      <c r="L182" s="36"/>
      <c r="M182" s="36"/>
      <c r="N182" s="8"/>
      <c r="O182" s="8"/>
      <c r="P182" s="38"/>
      <c r="Q182" s="37"/>
      <c r="R182" s="8"/>
      <c r="S182" s="8"/>
      <c r="T182" s="8"/>
      <c r="U182" s="36"/>
      <c r="V182" s="36"/>
      <c r="W182" s="36"/>
      <c r="X182" s="36"/>
      <c r="Y182" s="36"/>
      <c r="Z182" s="36"/>
      <c r="AA182" s="36"/>
      <c r="AB182" s="36"/>
      <c r="AC182" s="36"/>
      <c r="AD182" s="9"/>
      <c r="AE182" s="36"/>
      <c r="AF182"/>
      <c r="AG182"/>
      <c r="AH182"/>
      <c r="AI182"/>
      <c r="AJ182" s="10"/>
      <c r="AK182" s="10"/>
      <c r="AL182" s="10"/>
      <c r="AM182" s="10"/>
      <c r="AN182" s="10"/>
      <c r="AO182" s="10"/>
      <c r="AP182" s="10"/>
      <c r="AQ182" s="10"/>
    </row>
    <row r="183" spans="1:43" s="31" customFormat="1" x14ac:dyDescent="0.4">
      <c r="A183"/>
      <c r="B183" s="4"/>
      <c r="C183" s="5"/>
      <c r="D183" s="5"/>
      <c r="E183" s="36"/>
      <c r="F183" s="36"/>
      <c r="G183" s="36"/>
      <c r="H183" s="36"/>
      <c r="I183" s="36"/>
      <c r="J183" s="36"/>
      <c r="K183" s="36"/>
      <c r="L183" s="36"/>
      <c r="M183" s="36"/>
      <c r="N183" s="8"/>
      <c r="O183" s="8"/>
      <c r="P183" s="38"/>
      <c r="Q183" s="37"/>
      <c r="R183" s="8"/>
      <c r="S183" s="8"/>
      <c r="T183" s="8"/>
      <c r="U183" s="36"/>
      <c r="V183" s="36"/>
      <c r="W183" s="36"/>
      <c r="X183" s="36"/>
      <c r="Y183" s="36"/>
      <c r="Z183" s="36"/>
      <c r="AA183" s="36"/>
      <c r="AB183" s="36"/>
      <c r="AC183" s="36"/>
      <c r="AD183" s="9"/>
      <c r="AE183" s="36"/>
      <c r="AF183"/>
      <c r="AG183"/>
      <c r="AH183"/>
      <c r="AI183"/>
      <c r="AJ183" s="10"/>
      <c r="AK183" s="10"/>
      <c r="AL183" s="10"/>
      <c r="AM183" s="10"/>
      <c r="AN183" s="10"/>
      <c r="AO183" s="10"/>
      <c r="AP183" s="10"/>
      <c r="AQ183" s="10"/>
    </row>
    <row r="184" spans="1:43" s="31" customFormat="1" x14ac:dyDescent="0.4">
      <c r="A184"/>
      <c r="B184" s="4"/>
      <c r="C184" s="5"/>
      <c r="D184" s="5"/>
      <c r="E184" s="36"/>
      <c r="F184" s="36"/>
      <c r="G184" s="36"/>
      <c r="H184" s="36"/>
      <c r="I184" s="36"/>
      <c r="J184" s="36"/>
      <c r="K184" s="36"/>
      <c r="L184" s="36"/>
      <c r="M184" s="36"/>
      <c r="N184" s="8"/>
      <c r="O184" s="8"/>
      <c r="P184" s="38"/>
      <c r="Q184" s="37"/>
      <c r="R184" s="8"/>
      <c r="S184" s="8"/>
      <c r="T184" s="8"/>
      <c r="U184" s="36"/>
      <c r="V184" s="36"/>
      <c r="W184" s="36"/>
      <c r="X184" s="36"/>
      <c r="Y184" s="36"/>
      <c r="Z184" s="36"/>
      <c r="AA184" s="36"/>
      <c r="AB184" s="36"/>
      <c r="AC184" s="36"/>
      <c r="AD184" s="9"/>
      <c r="AE184" s="36"/>
      <c r="AF184"/>
      <c r="AG184"/>
      <c r="AH184"/>
      <c r="AI184"/>
      <c r="AJ184" s="10"/>
      <c r="AK184" s="10"/>
      <c r="AL184" s="10"/>
      <c r="AM184" s="10"/>
      <c r="AN184" s="10"/>
      <c r="AO184" s="10"/>
      <c r="AP184" s="10"/>
      <c r="AQ184" s="10"/>
    </row>
    <row r="185" spans="1:43" s="31" customFormat="1" x14ac:dyDescent="0.4">
      <c r="A185"/>
      <c r="B185" s="4"/>
      <c r="C185" s="5"/>
      <c r="D185" s="5"/>
      <c r="E185" s="36"/>
      <c r="F185" s="36"/>
      <c r="G185" s="36"/>
      <c r="H185" s="36"/>
      <c r="I185" s="36"/>
      <c r="J185" s="36"/>
      <c r="K185" s="36"/>
      <c r="L185" s="36"/>
      <c r="M185" s="36"/>
      <c r="N185" s="8"/>
      <c r="O185" s="8"/>
      <c r="P185" s="38"/>
      <c r="Q185" s="37"/>
      <c r="R185" s="8"/>
      <c r="S185" s="8"/>
      <c r="T185" s="8"/>
      <c r="U185" s="36"/>
      <c r="V185" s="36"/>
      <c r="W185" s="36"/>
      <c r="X185" s="36"/>
      <c r="Y185" s="36"/>
      <c r="Z185" s="36"/>
      <c r="AA185" s="36"/>
      <c r="AB185" s="36"/>
      <c r="AC185" s="36"/>
      <c r="AD185" s="9"/>
      <c r="AE185" s="36"/>
      <c r="AF185"/>
      <c r="AG185"/>
      <c r="AH185"/>
      <c r="AI185"/>
      <c r="AJ185" s="10"/>
      <c r="AK185" s="10"/>
      <c r="AL185" s="10"/>
      <c r="AM185" s="10"/>
      <c r="AN185" s="10"/>
      <c r="AO185" s="10"/>
      <c r="AP185" s="10"/>
      <c r="AQ185" s="10"/>
    </row>
    <row r="186" spans="1:43" s="31" customFormat="1" x14ac:dyDescent="0.4">
      <c r="A186"/>
      <c r="B186" s="4"/>
      <c r="C186" s="5"/>
      <c r="D186" s="5"/>
      <c r="E186" s="36"/>
      <c r="F186" s="36"/>
      <c r="G186" s="36"/>
      <c r="H186" s="36"/>
      <c r="I186" s="36"/>
      <c r="J186" s="36"/>
      <c r="K186" s="36"/>
      <c r="L186" s="36"/>
      <c r="M186" s="36"/>
      <c r="N186" s="8"/>
      <c r="O186" s="8"/>
      <c r="P186" s="38"/>
      <c r="Q186" s="37"/>
      <c r="R186" s="8"/>
      <c r="S186" s="8"/>
      <c r="T186" s="8"/>
      <c r="U186" s="36"/>
      <c r="V186" s="36"/>
      <c r="W186" s="36"/>
      <c r="X186" s="36"/>
      <c r="Y186" s="36"/>
      <c r="Z186" s="36"/>
      <c r="AA186" s="36"/>
      <c r="AB186" s="36"/>
      <c r="AC186" s="36"/>
      <c r="AD186" s="9"/>
      <c r="AE186" s="36"/>
      <c r="AF186"/>
      <c r="AG186"/>
      <c r="AH186"/>
      <c r="AI186"/>
      <c r="AJ186" s="10"/>
      <c r="AK186" s="10"/>
      <c r="AL186" s="10"/>
      <c r="AM186" s="10"/>
      <c r="AN186" s="10"/>
      <c r="AO186" s="10"/>
      <c r="AP186" s="10"/>
      <c r="AQ186" s="10"/>
    </row>
    <row r="187" spans="1:43" s="31" customFormat="1" x14ac:dyDescent="0.4">
      <c r="A187"/>
      <c r="B187" s="4"/>
      <c r="C187" s="5"/>
      <c r="D187" s="5"/>
      <c r="E187" s="36"/>
      <c r="F187" s="36"/>
      <c r="G187" s="36"/>
      <c r="H187" s="36"/>
      <c r="I187" s="36"/>
      <c r="J187" s="36"/>
      <c r="K187" s="36"/>
      <c r="L187" s="36"/>
      <c r="M187" s="36"/>
      <c r="N187" s="8"/>
      <c r="O187" s="8"/>
      <c r="P187" s="38"/>
      <c r="Q187" s="37"/>
      <c r="R187" s="8"/>
      <c r="S187" s="8"/>
      <c r="T187" s="8"/>
      <c r="U187" s="36"/>
      <c r="V187" s="36"/>
      <c r="W187" s="36"/>
      <c r="X187" s="36"/>
      <c r="Y187" s="36"/>
      <c r="Z187" s="36"/>
      <c r="AA187" s="36"/>
      <c r="AB187" s="36"/>
      <c r="AC187" s="36"/>
      <c r="AD187" s="9"/>
      <c r="AE187" s="36"/>
      <c r="AF187"/>
      <c r="AG187"/>
      <c r="AH187"/>
      <c r="AI187"/>
      <c r="AJ187" s="10"/>
      <c r="AK187" s="10"/>
      <c r="AL187" s="10"/>
      <c r="AM187" s="10"/>
      <c r="AN187" s="10"/>
      <c r="AO187" s="10"/>
      <c r="AP187" s="10"/>
      <c r="AQ187" s="10"/>
    </row>
    <row r="188" spans="1:43" s="31" customFormat="1" ht="15.75" customHeight="1" x14ac:dyDescent="0.4">
      <c r="A188"/>
      <c r="B188" s="4"/>
      <c r="C188" s="5"/>
      <c r="D188" s="5"/>
      <c r="E188" s="12"/>
      <c r="F188" s="12"/>
      <c r="G188" s="12"/>
      <c r="H188" s="12"/>
      <c r="I188" s="12"/>
      <c r="J188" s="12"/>
      <c r="K188" s="12"/>
      <c r="L188" s="12"/>
      <c r="M188" s="12"/>
      <c r="N188" s="14"/>
      <c r="O188" s="14"/>
      <c r="P188" s="38"/>
      <c r="Q188" s="13"/>
      <c r="R188" s="14"/>
      <c r="S188" s="14"/>
      <c r="T188" s="8"/>
      <c r="U188" s="12"/>
      <c r="V188" s="12"/>
      <c r="W188" s="12"/>
      <c r="X188" s="36"/>
      <c r="Y188" s="12"/>
      <c r="Z188" s="15"/>
      <c r="AA188" s="15"/>
      <c r="AB188" s="12"/>
      <c r="AC188" s="12"/>
      <c r="AD188" s="16"/>
      <c r="AE188" s="15"/>
      <c r="AF188"/>
      <c r="AG188"/>
      <c r="AH188"/>
      <c r="AI188"/>
      <c r="AJ188" s="10"/>
      <c r="AK188" s="10"/>
      <c r="AL188" s="10"/>
      <c r="AM188" s="10"/>
      <c r="AN188" s="10"/>
      <c r="AO188" s="10"/>
      <c r="AP188" s="10"/>
      <c r="AQ188" s="10"/>
    </row>
    <row r="189" spans="1:43" s="31" customFormat="1" x14ac:dyDescent="0.4">
      <c r="A189"/>
      <c r="B189" s="4"/>
      <c r="C189" s="5"/>
      <c r="D189" s="5"/>
      <c r="E189" s="36"/>
      <c r="F189" s="36"/>
      <c r="G189" s="36"/>
      <c r="H189" s="36"/>
      <c r="I189" s="36"/>
      <c r="J189" s="36"/>
      <c r="K189" s="36"/>
      <c r="L189" s="36"/>
      <c r="M189" s="36"/>
      <c r="N189" s="8"/>
      <c r="O189" s="8"/>
      <c r="P189" s="38"/>
      <c r="Q189" s="37"/>
      <c r="R189" s="8"/>
      <c r="S189" s="8"/>
      <c r="T189" s="8"/>
      <c r="U189" s="36"/>
      <c r="V189" s="36"/>
      <c r="W189" s="36"/>
      <c r="X189" s="36"/>
      <c r="Y189" s="36"/>
      <c r="Z189" s="36"/>
      <c r="AA189" s="36"/>
      <c r="AB189" s="36"/>
      <c r="AC189" s="36"/>
      <c r="AD189" s="9"/>
      <c r="AE189" s="36"/>
      <c r="AF189"/>
      <c r="AG189"/>
      <c r="AH189"/>
      <c r="AI189"/>
      <c r="AJ189" s="10"/>
      <c r="AK189" s="10"/>
      <c r="AL189" s="10"/>
      <c r="AM189" s="10"/>
      <c r="AN189" s="10"/>
      <c r="AO189" s="10"/>
      <c r="AP189" s="10"/>
      <c r="AQ189" s="10"/>
    </row>
    <row r="190" spans="1:43" s="31" customFormat="1" x14ac:dyDescent="0.4">
      <c r="A190"/>
      <c r="B190" s="4"/>
      <c r="C190" s="5"/>
      <c r="D190" s="5"/>
      <c r="E190" s="36"/>
      <c r="F190" s="36"/>
      <c r="G190" s="36"/>
      <c r="H190" s="36"/>
      <c r="I190" s="36"/>
      <c r="J190" s="36"/>
      <c r="K190" s="36"/>
      <c r="L190" s="36"/>
      <c r="M190" s="36"/>
      <c r="N190" s="8"/>
      <c r="O190" s="8"/>
      <c r="P190" s="38"/>
      <c r="Q190" s="37"/>
      <c r="R190" s="8"/>
      <c r="S190" s="8"/>
      <c r="T190" s="8"/>
      <c r="U190" s="36"/>
      <c r="V190" s="36"/>
      <c r="W190" s="36"/>
      <c r="X190" s="36"/>
      <c r="Y190" s="36"/>
      <c r="Z190" s="36"/>
      <c r="AA190" s="36"/>
      <c r="AB190" s="36"/>
      <c r="AC190" s="36"/>
      <c r="AD190" s="9"/>
      <c r="AE190" s="36"/>
      <c r="AF190"/>
      <c r="AG190"/>
      <c r="AH190"/>
      <c r="AI190"/>
      <c r="AJ190" s="10"/>
      <c r="AK190" s="10"/>
      <c r="AL190" s="10"/>
      <c r="AM190" s="10"/>
      <c r="AN190" s="10"/>
      <c r="AO190" s="10"/>
      <c r="AP190" s="10"/>
      <c r="AQ190" s="10"/>
    </row>
    <row r="191" spans="1:43" s="31" customFormat="1" x14ac:dyDescent="0.4">
      <c r="A191"/>
      <c r="B191" s="4"/>
      <c r="C191" s="5"/>
      <c r="D191" s="5"/>
      <c r="E191" s="36"/>
      <c r="F191" s="36"/>
      <c r="G191" s="36"/>
      <c r="H191" s="36"/>
      <c r="I191" s="36"/>
      <c r="J191" s="36"/>
      <c r="K191" s="36"/>
      <c r="L191" s="36"/>
      <c r="M191" s="36"/>
      <c r="N191" s="8"/>
      <c r="O191" s="8"/>
      <c r="P191" s="38"/>
      <c r="Q191" s="37"/>
      <c r="R191" s="8"/>
      <c r="S191" s="8"/>
      <c r="T191" s="8"/>
      <c r="U191" s="36"/>
      <c r="V191" s="36"/>
      <c r="W191" s="36"/>
      <c r="X191" s="36"/>
      <c r="Y191" s="36"/>
      <c r="Z191" s="36"/>
      <c r="AA191" s="36"/>
      <c r="AB191" s="36"/>
      <c r="AC191" s="36"/>
      <c r="AD191" s="9"/>
      <c r="AE191" s="36"/>
      <c r="AF191"/>
      <c r="AG191"/>
      <c r="AH191"/>
      <c r="AI191"/>
      <c r="AJ191" s="10"/>
      <c r="AK191" s="10"/>
      <c r="AL191" s="10"/>
      <c r="AM191" s="10"/>
      <c r="AN191" s="10"/>
      <c r="AO191" s="10"/>
      <c r="AP191" s="10"/>
      <c r="AQ191" s="10"/>
    </row>
    <row r="192" spans="1:43" s="31" customFormat="1" x14ac:dyDescent="0.4">
      <c r="A192"/>
      <c r="B192" s="4"/>
      <c r="C192" s="5"/>
      <c r="D192" s="5"/>
      <c r="E192" s="36"/>
      <c r="F192" s="36"/>
      <c r="G192" s="36"/>
      <c r="H192" s="36"/>
      <c r="I192" s="36"/>
      <c r="J192" s="36"/>
      <c r="K192" s="36"/>
      <c r="L192" s="36"/>
      <c r="M192" s="36"/>
      <c r="N192" s="8"/>
      <c r="O192" s="8"/>
      <c r="P192" s="38"/>
      <c r="Q192" s="37"/>
      <c r="R192" s="8"/>
      <c r="S192" s="8"/>
      <c r="T192" s="8"/>
      <c r="U192" s="36"/>
      <c r="V192" s="36"/>
      <c r="W192" s="36"/>
      <c r="X192" s="36"/>
      <c r="Y192" s="36"/>
      <c r="Z192" s="36"/>
      <c r="AA192" s="36"/>
      <c r="AB192" s="36"/>
      <c r="AC192" s="36"/>
      <c r="AD192" s="9"/>
      <c r="AE192" s="36"/>
      <c r="AF192"/>
      <c r="AG192"/>
      <c r="AH192"/>
      <c r="AI192"/>
      <c r="AJ192" s="10"/>
      <c r="AK192" s="10"/>
      <c r="AL192" s="10"/>
      <c r="AM192" s="10"/>
      <c r="AN192" s="10"/>
      <c r="AO192" s="10"/>
      <c r="AP192" s="10"/>
      <c r="AQ192" s="10"/>
    </row>
    <row r="193" spans="1:43" s="31" customFormat="1" x14ac:dyDescent="0.4">
      <c r="A193"/>
      <c r="B193" s="4"/>
      <c r="C193" s="5"/>
      <c r="D193" s="5"/>
      <c r="E193" s="36"/>
      <c r="F193" s="36"/>
      <c r="G193" s="36"/>
      <c r="H193" s="36"/>
      <c r="I193" s="36"/>
      <c r="J193" s="36"/>
      <c r="K193" s="36"/>
      <c r="L193" s="36"/>
      <c r="M193" s="36"/>
      <c r="N193" s="8"/>
      <c r="O193" s="8"/>
      <c r="P193" s="38"/>
      <c r="Q193" s="37"/>
      <c r="R193" s="8"/>
      <c r="S193" s="8"/>
      <c r="T193" s="8"/>
      <c r="U193" s="36"/>
      <c r="V193" s="36"/>
      <c r="W193" s="36"/>
      <c r="X193" s="36"/>
      <c r="Y193" s="36"/>
      <c r="Z193" s="36"/>
      <c r="AA193" s="36"/>
      <c r="AB193" s="36"/>
      <c r="AC193" s="36"/>
      <c r="AD193" s="9"/>
      <c r="AE193" s="36"/>
      <c r="AF193"/>
      <c r="AG193"/>
      <c r="AH193"/>
      <c r="AI193"/>
      <c r="AJ193" s="10"/>
      <c r="AK193" s="10"/>
      <c r="AL193" s="10"/>
      <c r="AM193" s="10"/>
      <c r="AN193" s="10"/>
      <c r="AO193" s="10"/>
      <c r="AP193" s="10"/>
      <c r="AQ193" s="10"/>
    </row>
    <row r="194" spans="1:43" s="31" customFormat="1" x14ac:dyDescent="0.4">
      <c r="A194"/>
      <c r="B194" s="4"/>
      <c r="C194" s="5"/>
      <c r="D194" s="5"/>
      <c r="E194" s="36"/>
      <c r="F194" s="36"/>
      <c r="G194" s="36"/>
      <c r="H194" s="36"/>
      <c r="I194" s="36"/>
      <c r="J194" s="36"/>
      <c r="K194" s="36"/>
      <c r="L194" s="36"/>
      <c r="M194" s="36"/>
      <c r="N194" s="8"/>
      <c r="O194" s="8"/>
      <c r="P194" s="38"/>
      <c r="Q194" s="37"/>
      <c r="R194" s="8"/>
      <c r="S194" s="8"/>
      <c r="T194" s="8"/>
      <c r="U194" s="36"/>
      <c r="V194" s="36"/>
      <c r="W194" s="36"/>
      <c r="X194" s="36"/>
      <c r="Y194" s="36"/>
      <c r="Z194" s="36"/>
      <c r="AA194" s="36"/>
      <c r="AB194" s="36"/>
      <c r="AC194" s="36"/>
      <c r="AD194" s="9"/>
      <c r="AE194" s="36"/>
      <c r="AF194"/>
      <c r="AG194"/>
      <c r="AH194"/>
      <c r="AI194"/>
      <c r="AJ194" s="10"/>
      <c r="AK194" s="10"/>
      <c r="AL194" s="10"/>
      <c r="AM194" s="10"/>
      <c r="AN194" s="10"/>
      <c r="AO194" s="10"/>
      <c r="AP194" s="10"/>
      <c r="AQ194" s="10"/>
    </row>
    <row r="195" spans="1:43" s="31" customFormat="1" ht="15.75" customHeight="1" x14ac:dyDescent="0.4">
      <c r="A195"/>
      <c r="B195" s="4"/>
      <c r="C195" s="5"/>
      <c r="D195" s="5"/>
      <c r="E195" s="12"/>
      <c r="F195" s="12"/>
      <c r="G195" s="12"/>
      <c r="H195" s="12"/>
      <c r="I195" s="12"/>
      <c r="J195" s="12"/>
      <c r="K195" s="12"/>
      <c r="L195" s="12"/>
      <c r="M195" s="12"/>
      <c r="N195" s="14"/>
      <c r="O195" s="14"/>
      <c r="P195" s="38"/>
      <c r="Q195" s="13"/>
      <c r="R195" s="14"/>
      <c r="S195" s="14"/>
      <c r="T195" s="8"/>
      <c r="U195" s="12"/>
      <c r="V195" s="12"/>
      <c r="W195" s="12"/>
      <c r="X195" s="36"/>
      <c r="Y195" s="12"/>
      <c r="Z195" s="15"/>
      <c r="AA195" s="15"/>
      <c r="AB195" s="12"/>
      <c r="AC195" s="12"/>
      <c r="AD195" s="16"/>
      <c r="AE195" s="15"/>
      <c r="AF195"/>
      <c r="AG195"/>
      <c r="AH195"/>
      <c r="AI195"/>
      <c r="AJ195" s="10"/>
      <c r="AK195" s="10"/>
      <c r="AL195" s="10"/>
      <c r="AM195" s="10"/>
      <c r="AN195" s="10"/>
      <c r="AO195" s="10"/>
      <c r="AP195" s="10"/>
      <c r="AQ195" s="10"/>
    </row>
    <row r="196" spans="1:43" s="31" customFormat="1" x14ac:dyDescent="0.4">
      <c r="A196"/>
      <c r="B196" s="4"/>
      <c r="C196" s="5"/>
      <c r="D196" s="5"/>
      <c r="E196" s="36"/>
      <c r="F196" s="36"/>
      <c r="G196" s="36"/>
      <c r="H196" s="36"/>
      <c r="I196" s="36"/>
      <c r="J196" s="36"/>
      <c r="K196" s="36"/>
      <c r="L196" s="36"/>
      <c r="M196" s="36"/>
      <c r="N196" s="8"/>
      <c r="O196" s="8"/>
      <c r="P196" s="38"/>
      <c r="Q196" s="37"/>
      <c r="R196" s="8"/>
      <c r="S196" s="8"/>
      <c r="T196" s="8"/>
      <c r="U196" s="36"/>
      <c r="V196" s="36"/>
      <c r="W196" s="36"/>
      <c r="X196" s="36"/>
      <c r="Y196" s="36"/>
      <c r="Z196" s="36"/>
      <c r="AA196" s="36"/>
      <c r="AB196" s="36"/>
      <c r="AC196" s="36"/>
      <c r="AD196" s="9"/>
      <c r="AE196" s="36"/>
      <c r="AF196"/>
      <c r="AG196"/>
      <c r="AH196"/>
      <c r="AI196"/>
      <c r="AJ196" s="10"/>
      <c r="AK196" s="10"/>
      <c r="AL196" s="10"/>
      <c r="AM196" s="10"/>
      <c r="AN196" s="10"/>
      <c r="AO196" s="10"/>
      <c r="AP196" s="10"/>
      <c r="AQ196" s="10"/>
    </row>
    <row r="197" spans="1:43" s="31" customFormat="1" x14ac:dyDescent="0.4">
      <c r="A197"/>
      <c r="B197" s="4"/>
      <c r="C197" s="5"/>
      <c r="D197" s="5"/>
      <c r="E197" s="36"/>
      <c r="F197" s="36"/>
      <c r="G197" s="36"/>
      <c r="H197" s="36"/>
      <c r="I197" s="36"/>
      <c r="J197" s="36"/>
      <c r="K197" s="36"/>
      <c r="L197" s="36"/>
      <c r="M197" s="36"/>
      <c r="N197" s="8"/>
      <c r="O197" s="8"/>
      <c r="P197" s="38"/>
      <c r="Q197" s="37"/>
      <c r="R197" s="8"/>
      <c r="S197" s="8"/>
      <c r="T197" s="8"/>
      <c r="U197" s="36"/>
      <c r="V197" s="36"/>
      <c r="W197" s="36"/>
      <c r="X197" s="36"/>
      <c r="Y197" s="36"/>
      <c r="Z197" s="36"/>
      <c r="AA197" s="36"/>
      <c r="AB197" s="36"/>
      <c r="AC197" s="36"/>
      <c r="AD197" s="9"/>
      <c r="AE197" s="36"/>
      <c r="AF197"/>
      <c r="AG197"/>
      <c r="AH197"/>
      <c r="AI197"/>
      <c r="AJ197" s="10"/>
      <c r="AK197" s="10"/>
      <c r="AL197" s="10"/>
      <c r="AM197" s="10"/>
      <c r="AN197" s="10"/>
      <c r="AO197" s="10"/>
      <c r="AP197" s="10"/>
      <c r="AQ197" s="10"/>
    </row>
    <row r="198" spans="1:43" s="31" customFormat="1" x14ac:dyDescent="0.4">
      <c r="A198"/>
      <c r="B198" s="4"/>
      <c r="C198" s="5"/>
      <c r="D198" s="5"/>
      <c r="E198" s="36"/>
      <c r="F198" s="36"/>
      <c r="G198" s="36"/>
      <c r="H198" s="36"/>
      <c r="I198" s="36"/>
      <c r="J198" s="36"/>
      <c r="K198" s="36"/>
      <c r="L198" s="36"/>
      <c r="M198" s="36"/>
      <c r="N198" s="8"/>
      <c r="O198" s="8"/>
      <c r="P198" s="38"/>
      <c r="Q198" s="37"/>
      <c r="R198" s="8"/>
      <c r="S198" s="8"/>
      <c r="T198" s="8"/>
      <c r="U198" s="36"/>
      <c r="V198" s="36"/>
      <c r="W198" s="36"/>
      <c r="X198" s="36"/>
      <c r="Y198" s="36"/>
      <c r="Z198" s="36"/>
      <c r="AA198" s="36"/>
      <c r="AB198" s="36"/>
      <c r="AC198" s="36"/>
      <c r="AD198" s="9"/>
      <c r="AE198" s="36"/>
      <c r="AF198"/>
      <c r="AG198"/>
      <c r="AH198"/>
      <c r="AI198"/>
      <c r="AJ198" s="10"/>
      <c r="AK198" s="10"/>
      <c r="AL198" s="10"/>
      <c r="AM198" s="10"/>
      <c r="AN198" s="10"/>
      <c r="AO198" s="10"/>
      <c r="AP198" s="10"/>
      <c r="AQ198" s="10"/>
    </row>
    <row r="199" spans="1:43" s="31" customFormat="1" x14ac:dyDescent="0.4">
      <c r="A199"/>
      <c r="B199" s="4"/>
      <c r="C199" s="5"/>
      <c r="D199" s="5"/>
      <c r="E199" s="36"/>
      <c r="F199" s="36"/>
      <c r="G199" s="36"/>
      <c r="H199" s="36"/>
      <c r="I199" s="36"/>
      <c r="J199" s="36"/>
      <c r="K199" s="36"/>
      <c r="L199" s="36"/>
      <c r="M199" s="36"/>
      <c r="N199" s="8"/>
      <c r="O199" s="8"/>
      <c r="P199" s="38"/>
      <c r="Q199" s="37"/>
      <c r="R199" s="8"/>
      <c r="S199" s="8"/>
      <c r="T199" s="8"/>
      <c r="U199" s="36"/>
      <c r="V199" s="36"/>
      <c r="W199" s="36"/>
      <c r="X199" s="36"/>
      <c r="Y199" s="36"/>
      <c r="Z199" s="36"/>
      <c r="AA199" s="36"/>
      <c r="AB199" s="36"/>
      <c r="AC199" s="36"/>
      <c r="AD199" s="9"/>
      <c r="AE199" s="36"/>
      <c r="AF199"/>
      <c r="AG199"/>
      <c r="AH199"/>
      <c r="AI199"/>
      <c r="AJ199" s="10"/>
      <c r="AK199" s="10"/>
      <c r="AL199" s="10"/>
      <c r="AM199" s="10"/>
      <c r="AN199" s="10"/>
      <c r="AO199" s="10"/>
      <c r="AP199" s="10"/>
      <c r="AQ199" s="10"/>
    </row>
    <row r="200" spans="1:43" s="31" customFormat="1" x14ac:dyDescent="0.4">
      <c r="A200"/>
      <c r="B200" s="4"/>
      <c r="C200" s="5"/>
      <c r="D200" s="5"/>
      <c r="E200" s="36"/>
      <c r="F200" s="36"/>
      <c r="G200" s="36"/>
      <c r="H200" s="36"/>
      <c r="I200" s="36"/>
      <c r="J200" s="36"/>
      <c r="K200" s="36"/>
      <c r="L200" s="36"/>
      <c r="M200" s="36"/>
      <c r="N200" s="8"/>
      <c r="O200" s="8"/>
      <c r="P200" s="38"/>
      <c r="Q200" s="37"/>
      <c r="R200" s="8"/>
      <c r="S200" s="8"/>
      <c r="T200" s="8"/>
      <c r="U200" s="36"/>
      <c r="V200" s="36"/>
      <c r="W200" s="36"/>
      <c r="X200" s="36"/>
      <c r="Y200" s="36"/>
      <c r="Z200" s="36"/>
      <c r="AA200" s="36"/>
      <c r="AB200" s="36"/>
      <c r="AC200" s="36"/>
      <c r="AD200" s="9"/>
      <c r="AE200" s="36"/>
      <c r="AF200"/>
      <c r="AG200"/>
      <c r="AH200"/>
      <c r="AI200"/>
      <c r="AJ200" s="10"/>
      <c r="AK200" s="10"/>
      <c r="AL200" s="10"/>
      <c r="AM200" s="10"/>
      <c r="AN200" s="10"/>
      <c r="AO200" s="10"/>
      <c r="AP200" s="10"/>
      <c r="AQ200" s="10"/>
    </row>
    <row r="201" spans="1:43" s="31" customFormat="1" x14ac:dyDescent="0.4">
      <c r="A201"/>
      <c r="B201" s="4"/>
      <c r="C201" s="5"/>
      <c r="D201" s="5"/>
      <c r="E201" s="36"/>
      <c r="F201" s="36"/>
      <c r="G201" s="36"/>
      <c r="H201" s="36"/>
      <c r="I201" s="36"/>
      <c r="J201" s="36"/>
      <c r="K201" s="36"/>
      <c r="L201" s="36"/>
      <c r="M201" s="36"/>
      <c r="N201" s="8"/>
      <c r="O201" s="8"/>
      <c r="P201" s="38"/>
      <c r="Q201" s="37"/>
      <c r="R201" s="8"/>
      <c r="S201" s="8"/>
      <c r="T201" s="8"/>
      <c r="U201" s="36"/>
      <c r="V201" s="36"/>
      <c r="W201" s="36"/>
      <c r="X201" s="36"/>
      <c r="Y201" s="36"/>
      <c r="Z201" s="36"/>
      <c r="AA201" s="36"/>
      <c r="AB201" s="36"/>
      <c r="AC201" s="36"/>
      <c r="AD201" s="9"/>
      <c r="AE201" s="36"/>
      <c r="AF201"/>
      <c r="AG201"/>
      <c r="AH201"/>
      <c r="AI201"/>
      <c r="AJ201" s="10"/>
      <c r="AK201" s="10"/>
      <c r="AL201" s="10"/>
      <c r="AM201" s="10"/>
      <c r="AN201" s="10"/>
      <c r="AO201" s="10"/>
      <c r="AP201" s="10"/>
      <c r="AQ201" s="10"/>
    </row>
    <row r="202" spans="1:43" s="31" customFormat="1" x14ac:dyDescent="0.4">
      <c r="A202"/>
      <c r="B202" s="4"/>
      <c r="C202" s="5"/>
      <c r="D202" s="5"/>
      <c r="E202" s="36"/>
      <c r="F202" s="36"/>
      <c r="G202" s="36"/>
      <c r="H202" s="36"/>
      <c r="I202" s="36"/>
      <c r="J202" s="36"/>
      <c r="K202" s="36"/>
      <c r="L202" s="36"/>
      <c r="M202" s="36"/>
      <c r="N202" s="8"/>
      <c r="O202" s="8"/>
      <c r="P202" s="38"/>
      <c r="Q202" s="37"/>
      <c r="R202" s="8"/>
      <c r="S202" s="8"/>
      <c r="T202" s="8"/>
      <c r="U202" s="36"/>
      <c r="V202" s="36"/>
      <c r="W202" s="36"/>
      <c r="X202" s="36"/>
      <c r="Y202" s="36"/>
      <c r="Z202" s="36"/>
      <c r="AA202" s="36"/>
      <c r="AB202" s="36"/>
      <c r="AC202" s="36"/>
      <c r="AD202" s="9"/>
      <c r="AE202" s="36"/>
      <c r="AF202"/>
      <c r="AG202"/>
      <c r="AH202"/>
      <c r="AI202"/>
      <c r="AJ202" s="10"/>
      <c r="AK202" s="10"/>
      <c r="AL202" s="10"/>
      <c r="AM202" s="10"/>
      <c r="AN202" s="10"/>
      <c r="AO202" s="10"/>
      <c r="AP202" s="10"/>
      <c r="AQ202" s="10"/>
    </row>
    <row r="203" spans="1:43" s="31" customFormat="1" x14ac:dyDescent="0.4">
      <c r="A203"/>
      <c r="B203" s="4"/>
      <c r="C203" s="5"/>
      <c r="D203" s="5"/>
      <c r="E203" s="36"/>
      <c r="F203" s="36"/>
      <c r="G203" s="36"/>
      <c r="H203" s="36"/>
      <c r="I203" s="36"/>
      <c r="J203" s="36"/>
      <c r="K203" s="36"/>
      <c r="L203" s="36"/>
      <c r="M203" s="36"/>
      <c r="N203" s="8"/>
      <c r="O203" s="8"/>
      <c r="P203" s="38"/>
      <c r="Q203" s="37"/>
      <c r="R203" s="8"/>
      <c r="S203" s="8"/>
      <c r="T203" s="8"/>
      <c r="U203" s="36"/>
      <c r="V203" s="36"/>
      <c r="W203" s="36"/>
      <c r="X203" s="36"/>
      <c r="Y203" s="36"/>
      <c r="Z203" s="36"/>
      <c r="AA203" s="36"/>
      <c r="AB203" s="36"/>
      <c r="AC203" s="36"/>
      <c r="AD203" s="9"/>
      <c r="AE203" s="36"/>
      <c r="AF203"/>
      <c r="AG203"/>
      <c r="AH203"/>
      <c r="AI203"/>
      <c r="AJ203" s="10"/>
      <c r="AK203" s="10"/>
      <c r="AL203" s="10"/>
      <c r="AM203" s="10"/>
      <c r="AN203" s="10"/>
      <c r="AO203" s="10"/>
      <c r="AP203" s="10"/>
      <c r="AQ203" s="10"/>
    </row>
    <row r="204" spans="1:43" s="31" customFormat="1" x14ac:dyDescent="0.4">
      <c r="A204"/>
      <c r="B204" s="4"/>
      <c r="C204" s="5"/>
      <c r="D204" s="5"/>
      <c r="E204" s="36"/>
      <c r="F204" s="36"/>
      <c r="G204" s="36"/>
      <c r="H204" s="36"/>
      <c r="I204" s="36"/>
      <c r="J204" s="36"/>
      <c r="K204" s="36"/>
      <c r="L204" s="36"/>
      <c r="M204" s="36"/>
      <c r="N204" s="8"/>
      <c r="O204" s="8"/>
      <c r="P204" s="38"/>
      <c r="Q204" s="37"/>
      <c r="R204" s="8"/>
      <c r="S204" s="8"/>
      <c r="T204" s="8"/>
      <c r="U204" s="36"/>
      <c r="V204" s="36"/>
      <c r="W204" s="36"/>
      <c r="X204" s="36"/>
      <c r="Y204" s="36"/>
      <c r="Z204" s="36"/>
      <c r="AA204" s="36"/>
      <c r="AB204" s="36"/>
      <c r="AC204" s="36"/>
      <c r="AD204" s="9"/>
      <c r="AE204" s="36"/>
      <c r="AF204"/>
      <c r="AG204"/>
      <c r="AH204"/>
      <c r="AI204"/>
      <c r="AJ204" s="10"/>
      <c r="AK204" s="10"/>
      <c r="AL204" s="10"/>
      <c r="AM204" s="10"/>
      <c r="AN204" s="10"/>
      <c r="AO204" s="10"/>
      <c r="AP204" s="10"/>
      <c r="AQ204" s="10"/>
    </row>
    <row r="205" spans="1:43" s="31" customFormat="1" x14ac:dyDescent="0.4">
      <c r="A205"/>
      <c r="B205" s="4"/>
      <c r="C205" s="5"/>
      <c r="D205" s="5"/>
      <c r="E205" s="36"/>
      <c r="F205" s="36"/>
      <c r="G205" s="36"/>
      <c r="H205" s="36"/>
      <c r="I205" s="36"/>
      <c r="J205" s="36"/>
      <c r="K205" s="36"/>
      <c r="L205" s="36"/>
      <c r="M205" s="36"/>
      <c r="N205" s="8"/>
      <c r="O205" s="8"/>
      <c r="P205" s="38"/>
      <c r="Q205" s="37"/>
      <c r="R205" s="8"/>
      <c r="S205" s="8"/>
      <c r="T205" s="8"/>
      <c r="U205" s="36"/>
      <c r="V205" s="36"/>
      <c r="W205" s="36"/>
      <c r="X205" s="36"/>
      <c r="Y205" s="36"/>
      <c r="Z205" s="36"/>
      <c r="AA205" s="36"/>
      <c r="AB205" s="36"/>
      <c r="AC205" s="36"/>
      <c r="AD205" s="9"/>
      <c r="AE205" s="36"/>
      <c r="AF205"/>
      <c r="AG205"/>
      <c r="AH205"/>
      <c r="AI205"/>
      <c r="AJ205" s="10"/>
      <c r="AK205" s="10"/>
      <c r="AL205" s="10"/>
      <c r="AM205" s="10"/>
      <c r="AN205" s="10"/>
      <c r="AO205" s="10"/>
      <c r="AP205" s="10"/>
      <c r="AQ205" s="10"/>
    </row>
    <row r="206" spans="1:43" s="31" customFormat="1" x14ac:dyDescent="0.4">
      <c r="A206"/>
      <c r="B206" s="4"/>
      <c r="C206" s="22"/>
      <c r="D206" s="22"/>
      <c r="E206" s="22"/>
      <c r="F206" s="22"/>
      <c r="G206" s="22"/>
      <c r="H206" s="22"/>
      <c r="I206" s="22"/>
      <c r="J206" s="22"/>
      <c r="K206" s="22"/>
      <c r="L206" s="22"/>
      <c r="M206" s="22"/>
      <c r="N206" s="24"/>
      <c r="O206" s="24"/>
      <c r="P206" s="38"/>
      <c r="Q206" s="23"/>
      <c r="R206" s="24"/>
      <c r="S206" s="24"/>
      <c r="T206" s="24"/>
      <c r="U206" s="22"/>
      <c r="V206" s="22"/>
      <c r="W206" s="22"/>
      <c r="X206" s="36"/>
      <c r="Y206" s="22"/>
      <c r="Z206" s="25"/>
      <c r="AA206" s="25"/>
      <c r="AB206" s="22"/>
      <c r="AC206" s="22"/>
      <c r="AD206" s="26"/>
      <c r="AE206" s="43"/>
      <c r="AF206"/>
      <c r="AG206"/>
      <c r="AH206"/>
      <c r="AI206"/>
    </row>
    <row r="207" spans="1:43" s="31" customFormat="1" x14ac:dyDescent="0.4">
      <c r="A207"/>
      <c r="B207" s="4"/>
      <c r="C207" s="22"/>
      <c r="D207" s="22"/>
      <c r="E207" s="22"/>
      <c r="F207" s="22"/>
      <c r="G207" s="22"/>
      <c r="H207" s="22"/>
      <c r="I207" s="22"/>
      <c r="J207" s="22"/>
      <c r="K207" s="22"/>
      <c r="L207" s="22"/>
      <c r="M207" s="22"/>
      <c r="N207" s="24"/>
      <c r="O207" s="24"/>
      <c r="P207" s="38"/>
      <c r="Q207" s="23"/>
      <c r="R207" s="24"/>
      <c r="S207" s="24"/>
      <c r="T207" s="24"/>
      <c r="U207" s="22"/>
      <c r="V207" s="22"/>
      <c r="W207" s="22"/>
      <c r="X207" s="36"/>
      <c r="Y207" s="22"/>
      <c r="Z207" s="25"/>
      <c r="AA207" s="25"/>
      <c r="AB207" s="22"/>
      <c r="AC207" s="22"/>
      <c r="AD207" s="26"/>
      <c r="AE207" s="43"/>
      <c r="AF207"/>
      <c r="AG207"/>
      <c r="AH207"/>
      <c r="AI207"/>
    </row>
    <row r="208" spans="1:43" s="31" customFormat="1" x14ac:dyDescent="0.4">
      <c r="A208"/>
      <c r="B208" s="4"/>
      <c r="C208" s="22"/>
      <c r="D208" s="22"/>
      <c r="E208" s="22"/>
      <c r="F208" s="22"/>
      <c r="G208" s="22"/>
      <c r="H208" s="22"/>
      <c r="I208" s="22"/>
      <c r="J208" s="22"/>
      <c r="K208" s="22"/>
      <c r="L208" s="22"/>
      <c r="M208" s="22"/>
      <c r="N208" s="24"/>
      <c r="O208" s="24"/>
      <c r="P208" s="38"/>
      <c r="Q208" s="23"/>
      <c r="R208" s="24"/>
      <c r="S208" s="24"/>
      <c r="T208" s="24"/>
      <c r="U208" s="22"/>
      <c r="V208" s="22"/>
      <c r="W208" s="22"/>
      <c r="X208" s="36"/>
      <c r="Y208" s="22"/>
      <c r="Z208" s="25"/>
      <c r="AA208" s="25"/>
      <c r="AB208" s="22"/>
      <c r="AC208" s="22"/>
      <c r="AD208" s="26"/>
      <c r="AE208" s="43"/>
      <c r="AF208"/>
      <c r="AG208"/>
      <c r="AH208"/>
      <c r="AI208"/>
    </row>
    <row r="209" spans="1:35" s="31" customFormat="1" x14ac:dyDescent="0.4">
      <c r="A209"/>
      <c r="B209" s="4"/>
      <c r="C209" s="22"/>
      <c r="D209" s="22"/>
      <c r="E209" s="22"/>
      <c r="F209" s="22"/>
      <c r="G209" s="22"/>
      <c r="H209" s="22"/>
      <c r="I209" s="22"/>
      <c r="J209" s="22"/>
      <c r="K209" s="22"/>
      <c r="L209" s="22"/>
      <c r="M209" s="22"/>
      <c r="N209" s="24"/>
      <c r="O209" s="24"/>
      <c r="P209" s="38"/>
      <c r="Q209" s="23"/>
      <c r="R209" s="24"/>
      <c r="S209" s="24"/>
      <c r="T209" s="24"/>
      <c r="U209" s="22"/>
      <c r="V209" s="22"/>
      <c r="W209" s="22"/>
      <c r="X209" s="36"/>
      <c r="Y209" s="22"/>
      <c r="Z209" s="25"/>
      <c r="AA209" s="25"/>
      <c r="AB209" s="22"/>
      <c r="AC209" s="22"/>
      <c r="AD209" s="26"/>
      <c r="AE209" s="43"/>
      <c r="AF209"/>
      <c r="AG209"/>
      <c r="AH209"/>
      <c r="AI209"/>
    </row>
    <row r="210" spans="1:35" s="31" customFormat="1" x14ac:dyDescent="0.4">
      <c r="A210"/>
      <c r="B210" s="4"/>
      <c r="C210" s="22"/>
      <c r="D210" s="22"/>
      <c r="E210" s="22"/>
      <c r="F210" s="22"/>
      <c r="G210" s="22"/>
      <c r="H210" s="22"/>
      <c r="I210" s="22"/>
      <c r="J210" s="22"/>
      <c r="K210" s="22"/>
      <c r="L210" s="22"/>
      <c r="M210" s="22"/>
      <c r="N210" s="24"/>
      <c r="O210" s="24"/>
      <c r="P210" s="38"/>
      <c r="Q210" s="23"/>
      <c r="R210" s="24"/>
      <c r="S210" s="24"/>
      <c r="T210" s="24"/>
      <c r="U210" s="22"/>
      <c r="V210" s="22"/>
      <c r="W210" s="22"/>
      <c r="X210" s="36"/>
      <c r="Y210" s="22"/>
      <c r="Z210" s="25"/>
      <c r="AA210" s="25"/>
      <c r="AB210" s="22"/>
      <c r="AC210" s="22"/>
      <c r="AD210" s="26"/>
      <c r="AE210" s="43"/>
      <c r="AF210"/>
      <c r="AG210"/>
      <c r="AH210"/>
      <c r="AI210"/>
    </row>
    <row r="211" spans="1:35" s="31" customFormat="1" x14ac:dyDescent="0.4">
      <c r="A211"/>
      <c r="B211" s="4"/>
      <c r="C211" s="22"/>
      <c r="D211" s="22"/>
      <c r="E211" s="22"/>
      <c r="F211" s="22"/>
      <c r="G211" s="22"/>
      <c r="H211" s="22"/>
      <c r="I211" s="22"/>
      <c r="J211" s="22"/>
      <c r="K211" s="22"/>
      <c r="L211" s="22"/>
      <c r="M211" s="22"/>
      <c r="N211" s="24"/>
      <c r="O211" s="24"/>
      <c r="P211" s="38"/>
      <c r="Q211" s="23"/>
      <c r="R211" s="24"/>
      <c r="S211" s="24"/>
      <c r="T211" s="24"/>
      <c r="U211" s="22"/>
      <c r="V211" s="22"/>
      <c r="W211" s="22"/>
      <c r="X211" s="36"/>
      <c r="Y211" s="22"/>
      <c r="Z211" s="25"/>
      <c r="AA211" s="25"/>
      <c r="AB211" s="22"/>
      <c r="AC211" s="22"/>
      <c r="AD211" s="26"/>
      <c r="AE211" s="43"/>
      <c r="AF211"/>
      <c r="AG211"/>
      <c r="AH211"/>
      <c r="AI211"/>
    </row>
    <row r="212" spans="1:35" s="31" customFormat="1" x14ac:dyDescent="0.4">
      <c r="A212"/>
      <c r="B212" s="4"/>
      <c r="C212" s="22"/>
      <c r="D212" s="22"/>
      <c r="E212" s="22"/>
      <c r="F212" s="22"/>
      <c r="G212" s="22"/>
      <c r="H212" s="22"/>
      <c r="I212" s="22"/>
      <c r="J212" s="22"/>
      <c r="K212" s="22"/>
      <c r="L212" s="22"/>
      <c r="M212" s="22"/>
      <c r="N212" s="24"/>
      <c r="O212" s="24"/>
      <c r="P212" s="38"/>
      <c r="Q212" s="23"/>
      <c r="R212" s="24"/>
      <c r="S212" s="24"/>
      <c r="T212" s="24"/>
      <c r="U212" s="22"/>
      <c r="V212" s="22"/>
      <c r="W212" s="22"/>
      <c r="X212" s="36"/>
      <c r="Y212" s="22"/>
      <c r="Z212" s="25"/>
      <c r="AA212" s="25"/>
      <c r="AB212" s="22"/>
      <c r="AC212" s="22"/>
      <c r="AD212" s="26"/>
      <c r="AE212" s="43"/>
      <c r="AF212"/>
      <c r="AG212"/>
      <c r="AH212"/>
      <c r="AI212"/>
    </row>
    <row r="213" spans="1:35" s="31" customFormat="1" x14ac:dyDescent="0.4">
      <c r="A213"/>
      <c r="B213" s="4"/>
      <c r="C213" s="22"/>
      <c r="D213" s="22"/>
      <c r="E213" s="22"/>
      <c r="F213" s="22"/>
      <c r="G213" s="22"/>
      <c r="H213" s="22"/>
      <c r="I213" s="22"/>
      <c r="J213" s="22"/>
      <c r="K213" s="22"/>
      <c r="L213" s="22"/>
      <c r="M213" s="22"/>
      <c r="N213" s="24"/>
      <c r="O213" s="24"/>
      <c r="P213" s="38"/>
      <c r="Q213" s="23"/>
      <c r="R213" s="24"/>
      <c r="S213" s="24"/>
      <c r="T213" s="24"/>
      <c r="U213" s="22"/>
      <c r="V213" s="22"/>
      <c r="W213" s="22"/>
      <c r="X213" s="36"/>
      <c r="Y213" s="22"/>
      <c r="Z213" s="25"/>
      <c r="AA213" s="25"/>
      <c r="AB213" s="22"/>
      <c r="AC213" s="22"/>
      <c r="AD213" s="26"/>
      <c r="AE213" s="43"/>
      <c r="AF213"/>
      <c r="AG213"/>
      <c r="AH213"/>
      <c r="AI213"/>
    </row>
    <row r="214" spans="1:35" s="31" customFormat="1" ht="15.75" customHeight="1" x14ac:dyDescent="0.4">
      <c r="A214"/>
      <c r="B214" s="4"/>
      <c r="C214" s="22"/>
      <c r="D214" s="22"/>
      <c r="E214" s="27"/>
      <c r="F214" s="22"/>
      <c r="G214" s="22"/>
      <c r="H214" s="22"/>
      <c r="I214" s="22"/>
      <c r="J214" s="22"/>
      <c r="K214" s="22"/>
      <c r="L214" s="22"/>
      <c r="M214" s="22"/>
      <c r="N214" s="24"/>
      <c r="O214" s="24"/>
      <c r="P214" s="21"/>
      <c r="Q214" s="23"/>
      <c r="R214" s="24"/>
      <c r="S214" s="24"/>
      <c r="T214" s="24"/>
      <c r="U214" s="22"/>
      <c r="V214" s="36"/>
      <c r="W214" s="36"/>
      <c r="X214" s="36"/>
      <c r="Y214" s="22"/>
      <c r="Z214" s="25"/>
      <c r="AA214" s="27"/>
      <c r="AB214" s="22"/>
      <c r="AC214" s="22"/>
      <c r="AD214" s="26"/>
      <c r="AE214" s="43"/>
      <c r="AF214"/>
      <c r="AG214"/>
      <c r="AH214"/>
      <c r="AI214"/>
    </row>
    <row r="215" spans="1:35" s="31" customFormat="1" ht="15.75" customHeight="1" x14ac:dyDescent="0.4">
      <c r="A215"/>
      <c r="B215" s="28"/>
      <c r="C215" s="29"/>
      <c r="D215" s="29"/>
      <c r="E215" s="40"/>
      <c r="F215" s="40"/>
      <c r="G215" s="40"/>
      <c r="H215" s="40"/>
      <c r="I215" s="40"/>
      <c r="J215" s="40"/>
      <c r="K215" s="40"/>
      <c r="L215" s="40"/>
      <c r="M215" s="40"/>
      <c r="N215" s="42"/>
      <c r="O215" s="42"/>
      <c r="P215" s="38"/>
      <c r="Q215" s="41"/>
      <c r="R215" s="30"/>
      <c r="S215" s="42"/>
      <c r="T215" s="42"/>
      <c r="U215" s="40"/>
      <c r="V215" s="40"/>
      <c r="W215" s="40"/>
      <c r="X215" s="36"/>
      <c r="Y215" s="40"/>
      <c r="Z215" s="43"/>
      <c r="AA215" s="36"/>
      <c r="AB215" s="40"/>
      <c r="AC215" s="40"/>
      <c r="AD215" s="44"/>
      <c r="AE215" s="43"/>
      <c r="AF215"/>
      <c r="AG215"/>
      <c r="AH215"/>
      <c r="AI215"/>
    </row>
    <row r="216" spans="1:35" s="31" customFormat="1" ht="15.75" customHeight="1" x14ac:dyDescent="0.4">
      <c r="A216"/>
      <c r="B216" s="28"/>
      <c r="C216" s="29"/>
      <c r="D216" s="29"/>
      <c r="E216" s="40"/>
      <c r="F216" s="40"/>
      <c r="G216" s="40"/>
      <c r="H216" s="40"/>
      <c r="I216" s="40"/>
      <c r="J216" s="40"/>
      <c r="K216" s="40"/>
      <c r="L216" s="40"/>
      <c r="M216" s="40"/>
      <c r="N216" s="42"/>
      <c r="O216" s="42"/>
      <c r="P216" s="21"/>
      <c r="Q216" s="41"/>
      <c r="R216" s="30"/>
      <c r="S216" s="42"/>
      <c r="T216" s="42"/>
      <c r="U216" s="45"/>
      <c r="V216" s="40"/>
      <c r="W216" s="40"/>
      <c r="X216" s="36"/>
      <c r="Y216" s="40"/>
      <c r="Z216" s="43"/>
      <c r="AA216" s="36"/>
      <c r="AB216" s="40"/>
      <c r="AC216" s="40"/>
      <c r="AD216" s="44"/>
      <c r="AE216" s="43"/>
      <c r="AF216"/>
      <c r="AG216"/>
      <c r="AH216"/>
      <c r="AI216"/>
    </row>
    <row r="217" spans="1:35" s="31" customFormat="1" ht="15.75" customHeight="1" x14ac:dyDescent="0.4">
      <c r="A217"/>
      <c r="B217" s="28"/>
      <c r="C217" s="29"/>
      <c r="D217" s="29"/>
      <c r="E217" s="40"/>
      <c r="F217" s="40"/>
      <c r="G217" s="40"/>
      <c r="H217" s="40"/>
      <c r="I217" s="40"/>
      <c r="J217" s="40"/>
      <c r="K217" s="40"/>
      <c r="L217" s="40"/>
      <c r="M217" s="40"/>
      <c r="N217" s="37"/>
      <c r="O217" s="37"/>
      <c r="P217" s="21"/>
      <c r="Q217" s="41"/>
      <c r="R217" s="6"/>
      <c r="S217" s="37"/>
      <c r="T217" s="42"/>
      <c r="U217" s="45"/>
      <c r="V217" s="40"/>
      <c r="W217" s="40"/>
      <c r="X217" s="36"/>
      <c r="Y217" s="40"/>
      <c r="Z217" s="43"/>
      <c r="AA217" s="36"/>
      <c r="AB217" s="40"/>
      <c r="AC217" s="40"/>
      <c r="AD217" s="44"/>
      <c r="AE217" s="43"/>
      <c r="AF217"/>
      <c r="AG217"/>
      <c r="AH217"/>
      <c r="AI217"/>
    </row>
    <row r="218" spans="1:35" x14ac:dyDescent="0.4">
      <c r="E218" s="31"/>
      <c r="F218" s="31"/>
      <c r="G218" s="31"/>
      <c r="H218" s="31"/>
      <c r="I218" s="31"/>
      <c r="J218" s="31"/>
      <c r="K218" s="31"/>
      <c r="L218" s="31"/>
      <c r="M218" s="31"/>
      <c r="N218" s="31"/>
      <c r="O218" s="31"/>
      <c r="P218" s="31"/>
      <c r="Q218" s="31"/>
      <c r="AF218"/>
    </row>
    <row r="219" spans="1:35" x14ac:dyDescent="0.4">
      <c r="E219" s="31"/>
      <c r="F219" s="31"/>
      <c r="G219" s="31"/>
      <c r="H219" s="31"/>
      <c r="I219" s="31"/>
      <c r="J219" s="31"/>
      <c r="K219" s="31"/>
      <c r="L219" s="31"/>
      <c r="M219" s="31"/>
      <c r="N219" s="31"/>
      <c r="O219" s="31"/>
      <c r="P219" s="31"/>
      <c r="Q219" s="31"/>
      <c r="AF219"/>
    </row>
    <row r="220" spans="1:35" x14ac:dyDescent="0.4">
      <c r="E220" s="31"/>
      <c r="F220" s="31"/>
      <c r="G220" s="31"/>
      <c r="H220" s="31"/>
      <c r="I220" s="31"/>
      <c r="J220" s="31"/>
      <c r="K220" s="31"/>
      <c r="L220" s="31"/>
      <c r="M220" s="31"/>
      <c r="N220" s="31"/>
      <c r="O220" s="31"/>
      <c r="P220" s="31"/>
      <c r="Q220" s="31"/>
      <c r="AF220"/>
    </row>
    <row r="221" spans="1:35" x14ac:dyDescent="0.4">
      <c r="E221" s="31"/>
      <c r="F221" s="31"/>
      <c r="G221" s="31"/>
      <c r="H221" s="31"/>
      <c r="I221" s="31"/>
      <c r="J221" s="31"/>
      <c r="K221" s="31"/>
      <c r="L221" s="31"/>
      <c r="M221" s="31"/>
      <c r="N221" s="31"/>
      <c r="O221" s="31"/>
      <c r="P221" s="31"/>
      <c r="Q221" s="31"/>
      <c r="AF221"/>
    </row>
    <row r="222" spans="1:35" x14ac:dyDescent="0.4">
      <c r="E222" s="31"/>
      <c r="F222" s="31"/>
      <c r="G222" s="31"/>
      <c r="H222" s="31"/>
      <c r="I222" s="31"/>
      <c r="J222" s="31"/>
      <c r="K222" s="31"/>
      <c r="L222" s="31"/>
      <c r="M222" s="31"/>
      <c r="N222" s="31"/>
      <c r="O222" s="31"/>
      <c r="P222" s="31"/>
      <c r="Q222" s="31"/>
      <c r="AF222"/>
    </row>
    <row r="223" spans="1:35" x14ac:dyDescent="0.4">
      <c r="E223" s="31"/>
      <c r="F223" s="31"/>
      <c r="G223" s="31"/>
      <c r="H223" s="31"/>
      <c r="I223" s="31"/>
      <c r="J223" s="31"/>
      <c r="K223" s="31"/>
      <c r="L223" s="31"/>
      <c r="M223" s="31"/>
      <c r="N223" s="31"/>
      <c r="O223" s="31"/>
      <c r="P223" s="31"/>
      <c r="Q223" s="31"/>
    </row>
    <row r="224" spans="1:35" x14ac:dyDescent="0.4">
      <c r="E224" s="31"/>
      <c r="F224" s="31"/>
      <c r="G224" s="31"/>
      <c r="H224" s="31"/>
      <c r="I224" s="31"/>
      <c r="J224" s="31"/>
      <c r="K224" s="31"/>
      <c r="L224" s="31"/>
      <c r="M224" s="31"/>
      <c r="N224" s="31"/>
      <c r="O224" s="31"/>
      <c r="P224" s="31"/>
      <c r="Q224" s="31"/>
    </row>
    <row r="225" spans="5:17" x14ac:dyDescent="0.4">
      <c r="E225" s="31"/>
      <c r="F225" s="31"/>
      <c r="G225" s="31"/>
      <c r="H225" s="31"/>
      <c r="I225" s="31"/>
      <c r="J225" s="31"/>
      <c r="K225" s="31"/>
      <c r="L225" s="31"/>
      <c r="M225" s="31"/>
      <c r="N225" s="31"/>
      <c r="O225" s="31"/>
      <c r="P225" s="31"/>
      <c r="Q225" s="31"/>
    </row>
    <row r="226" spans="5:17" x14ac:dyDescent="0.4">
      <c r="E226" s="31"/>
      <c r="F226" s="31"/>
      <c r="G226" s="31"/>
      <c r="H226" s="31"/>
      <c r="I226" s="31"/>
      <c r="J226" s="31"/>
      <c r="K226" s="31"/>
      <c r="L226" s="31"/>
      <c r="M226" s="31"/>
      <c r="N226" s="31"/>
      <c r="O226" s="31"/>
      <c r="P226" s="31"/>
      <c r="Q226" s="31"/>
    </row>
    <row r="227" spans="5:17" x14ac:dyDescent="0.4">
      <c r="E227" s="31"/>
      <c r="F227" s="31"/>
      <c r="G227" s="31"/>
      <c r="H227" s="31"/>
      <c r="I227" s="31"/>
      <c r="J227" s="31"/>
      <c r="K227" s="31"/>
      <c r="L227" s="31"/>
      <c r="M227" s="31"/>
      <c r="N227" s="31"/>
      <c r="O227" s="31"/>
      <c r="P227" s="31"/>
      <c r="Q227" s="31"/>
    </row>
    <row r="228" spans="5:17" x14ac:dyDescent="0.4">
      <c r="E228" s="31"/>
      <c r="F228" s="31"/>
      <c r="G228" s="31"/>
      <c r="H228" s="31"/>
      <c r="I228" s="31"/>
      <c r="J228" s="31"/>
      <c r="K228" s="31"/>
      <c r="L228" s="31"/>
      <c r="M228" s="31"/>
      <c r="N228" s="31"/>
      <c r="O228" s="31"/>
      <c r="P228" s="31"/>
      <c r="Q228" s="31"/>
    </row>
    <row r="229" spans="5:17" x14ac:dyDescent="0.4">
      <c r="E229" s="31"/>
      <c r="F229" s="31"/>
      <c r="G229" s="31"/>
      <c r="H229" s="31"/>
      <c r="I229" s="31"/>
      <c r="J229" s="31"/>
      <c r="K229" s="31"/>
      <c r="L229" s="31"/>
      <c r="M229" s="31"/>
      <c r="N229" s="31"/>
      <c r="O229" s="31"/>
      <c r="P229" s="31"/>
      <c r="Q229" s="31"/>
    </row>
    <row r="230" spans="5:17" x14ac:dyDescent="0.4">
      <c r="E230" s="31"/>
      <c r="F230" s="31"/>
      <c r="G230" s="31"/>
      <c r="H230" s="31"/>
      <c r="I230" s="31"/>
      <c r="J230" s="31"/>
      <c r="K230" s="31"/>
      <c r="L230" s="31"/>
      <c r="M230" s="31"/>
      <c r="N230" s="31"/>
      <c r="O230" s="31"/>
      <c r="P230" s="31"/>
      <c r="Q230" s="31"/>
    </row>
    <row r="231" spans="5:17" x14ac:dyDescent="0.4">
      <c r="E231" s="31"/>
      <c r="F231" s="31"/>
      <c r="G231" s="31"/>
      <c r="H231" s="31"/>
      <c r="I231" s="31"/>
      <c r="J231" s="31"/>
      <c r="K231" s="31"/>
      <c r="L231" s="31"/>
      <c r="M231" s="31"/>
      <c r="N231" s="31"/>
      <c r="O231" s="31"/>
      <c r="P231" s="31"/>
      <c r="Q231" s="31"/>
    </row>
    <row r="232" spans="5:17" x14ac:dyDescent="0.4">
      <c r="E232" s="31"/>
      <c r="F232" s="31"/>
      <c r="G232" s="31"/>
      <c r="H232" s="31"/>
      <c r="I232" s="31"/>
      <c r="J232" s="31"/>
      <c r="K232" s="31"/>
      <c r="L232" s="31"/>
      <c r="M232" s="31"/>
      <c r="N232" s="31"/>
      <c r="O232" s="31"/>
      <c r="P232" s="31"/>
      <c r="Q232" s="31"/>
    </row>
    <row r="233" spans="5:17" x14ac:dyDescent="0.4">
      <c r="E233" s="31"/>
      <c r="F233" s="31"/>
      <c r="G233" s="31"/>
      <c r="H233" s="31"/>
      <c r="I233" s="31"/>
      <c r="J233" s="31"/>
      <c r="K233" s="31"/>
      <c r="L233" s="31"/>
      <c r="M233" s="31"/>
      <c r="N233" s="31"/>
      <c r="O233" s="31"/>
      <c r="P233" s="31"/>
      <c r="Q233" s="31"/>
    </row>
    <row r="234" spans="5:17" x14ac:dyDescent="0.4">
      <c r="E234" s="31"/>
      <c r="F234" s="31"/>
      <c r="G234" s="31"/>
      <c r="H234" s="31"/>
      <c r="I234" s="31"/>
      <c r="J234" s="31"/>
      <c r="K234" s="31"/>
      <c r="L234" s="31"/>
      <c r="M234" s="31"/>
      <c r="N234" s="31"/>
      <c r="O234" s="31"/>
      <c r="P234" s="31"/>
      <c r="Q234" s="31"/>
    </row>
    <row r="235" spans="5:17" x14ac:dyDescent="0.4">
      <c r="E235" s="31"/>
      <c r="F235" s="31"/>
      <c r="G235" s="31"/>
      <c r="H235" s="31"/>
      <c r="I235" s="31"/>
      <c r="J235" s="31"/>
      <c r="K235" s="31"/>
      <c r="L235" s="31"/>
      <c r="M235" s="31"/>
      <c r="N235" s="31"/>
      <c r="O235" s="31"/>
      <c r="P235" s="31"/>
      <c r="Q235" s="31"/>
    </row>
    <row r="236" spans="5:17" x14ac:dyDescent="0.4">
      <c r="E236" s="31"/>
      <c r="F236" s="31"/>
      <c r="G236" s="31"/>
      <c r="H236" s="31"/>
      <c r="I236" s="31"/>
      <c r="J236" s="31"/>
      <c r="K236" s="31"/>
      <c r="L236" s="31"/>
      <c r="M236" s="31"/>
      <c r="N236" s="31"/>
      <c r="O236" s="31"/>
      <c r="P236" s="31"/>
      <c r="Q236" s="31"/>
    </row>
    <row r="237" spans="5:17" x14ac:dyDescent="0.4">
      <c r="E237" s="31"/>
      <c r="F237" s="31"/>
      <c r="G237" s="31"/>
      <c r="H237" s="31"/>
      <c r="I237" s="31"/>
      <c r="J237" s="31"/>
      <c r="K237" s="31"/>
      <c r="L237" s="31"/>
      <c r="M237" s="31"/>
      <c r="N237" s="31"/>
      <c r="O237" s="31"/>
      <c r="P237" s="31"/>
      <c r="Q237" s="31"/>
    </row>
    <row r="238" spans="5:17" x14ac:dyDescent="0.4">
      <c r="E238" s="31"/>
      <c r="F238" s="31"/>
      <c r="G238" s="31"/>
      <c r="H238" s="31"/>
      <c r="I238" s="31"/>
      <c r="J238" s="31"/>
      <c r="K238" s="31"/>
      <c r="L238" s="31"/>
      <c r="M238" s="31"/>
      <c r="N238" s="31"/>
      <c r="O238" s="31"/>
      <c r="P238" s="31"/>
      <c r="Q238" s="31"/>
    </row>
    <row r="239" spans="5:17" x14ac:dyDescent="0.4">
      <c r="E239" s="31"/>
      <c r="F239" s="31"/>
      <c r="G239" s="31"/>
      <c r="H239" s="31"/>
      <c r="I239" s="31"/>
      <c r="J239" s="31"/>
      <c r="K239" s="31"/>
      <c r="L239" s="31"/>
      <c r="M239" s="31"/>
      <c r="N239" s="31"/>
      <c r="O239" s="31"/>
      <c r="P239" s="31"/>
      <c r="Q239" s="31"/>
    </row>
    <row r="240" spans="5:17" x14ac:dyDescent="0.4">
      <c r="E240" s="31"/>
      <c r="F240" s="31"/>
      <c r="G240" s="31"/>
      <c r="H240" s="31"/>
      <c r="I240" s="31"/>
      <c r="J240" s="31"/>
      <c r="K240" s="31"/>
      <c r="L240" s="31"/>
      <c r="M240" s="31"/>
      <c r="N240" s="31"/>
      <c r="O240" s="31"/>
      <c r="P240" s="31"/>
      <c r="Q240" s="31"/>
    </row>
    <row r="241" spans="5:17" x14ac:dyDescent="0.4">
      <c r="E241" s="31"/>
      <c r="F241" s="31"/>
      <c r="G241" s="31"/>
      <c r="H241" s="31"/>
      <c r="I241" s="31"/>
      <c r="J241" s="31"/>
      <c r="K241" s="31"/>
      <c r="L241" s="31"/>
      <c r="M241" s="31"/>
      <c r="N241" s="31"/>
      <c r="O241" s="31"/>
      <c r="P241" s="31"/>
      <c r="Q241" s="31"/>
    </row>
    <row r="242" spans="5:17" x14ac:dyDescent="0.4">
      <c r="E242" s="31"/>
      <c r="F242" s="31"/>
      <c r="G242" s="31"/>
      <c r="H242" s="31"/>
      <c r="I242" s="31"/>
      <c r="J242" s="31"/>
      <c r="K242" s="31"/>
      <c r="L242" s="31"/>
      <c r="M242" s="31"/>
      <c r="N242" s="31"/>
      <c r="O242" s="31"/>
      <c r="P242" s="31"/>
      <c r="Q242" s="31"/>
    </row>
    <row r="243" spans="5:17" x14ac:dyDescent="0.4">
      <c r="E243" s="31"/>
      <c r="F243" s="31"/>
      <c r="G243" s="31"/>
      <c r="H243" s="31"/>
      <c r="I243" s="31"/>
      <c r="J243" s="31"/>
      <c r="K243" s="31"/>
      <c r="L243" s="31"/>
      <c r="M243" s="31"/>
      <c r="N243" s="31"/>
      <c r="O243" s="31"/>
      <c r="P243" s="31"/>
      <c r="Q243" s="31"/>
    </row>
    <row r="244" spans="5:17" x14ac:dyDescent="0.4">
      <c r="M244" s="31"/>
      <c r="P244" s="31"/>
      <c r="Q244" s="31"/>
    </row>
    <row r="245" spans="5:17" x14ac:dyDescent="0.4">
      <c r="M245" s="31"/>
      <c r="P245" s="31"/>
      <c r="Q245" s="31"/>
    </row>
    <row r="246" spans="5:17" x14ac:dyDescent="0.4">
      <c r="M246" s="31"/>
      <c r="P246" s="31"/>
      <c r="Q246" s="31"/>
    </row>
    <row r="247" spans="5:17" x14ac:dyDescent="0.4">
      <c r="M247" s="31"/>
      <c r="P247" s="31"/>
      <c r="Q247" s="31"/>
    </row>
    <row r="248" spans="5:17" x14ac:dyDescent="0.4">
      <c r="M248" s="31"/>
      <c r="P248" s="31"/>
      <c r="Q248" s="31"/>
    </row>
    <row r="249" spans="5:17" x14ac:dyDescent="0.4">
      <c r="M249" s="31"/>
      <c r="P249" s="31"/>
      <c r="Q249" s="31"/>
    </row>
    <row r="250" spans="5:17" x14ac:dyDescent="0.4">
      <c r="M250" s="31"/>
      <c r="P250" s="31"/>
      <c r="Q250" s="31"/>
    </row>
    <row r="251" spans="5:17" x14ac:dyDescent="0.4">
      <c r="M251" s="31"/>
      <c r="P251" s="31"/>
      <c r="Q251" s="31"/>
    </row>
    <row r="252" spans="5:17" x14ac:dyDescent="0.4">
      <c r="M252" s="31"/>
      <c r="P252" s="31"/>
      <c r="Q252" s="31"/>
    </row>
    <row r="253" spans="5:17" x14ac:dyDescent="0.4">
      <c r="M253" s="31"/>
      <c r="P253" s="31"/>
      <c r="Q253" s="31"/>
    </row>
    <row r="254" spans="5:17" x14ac:dyDescent="0.4">
      <c r="M254" s="31"/>
      <c r="P254" s="31"/>
      <c r="Q254" s="31"/>
    </row>
    <row r="255" spans="5:17" x14ac:dyDescent="0.4">
      <c r="M255" s="31"/>
      <c r="P255" s="31"/>
      <c r="Q255" s="31"/>
    </row>
    <row r="256" spans="5:17" x14ac:dyDescent="0.4">
      <c r="M256" s="31"/>
      <c r="P256" s="31"/>
      <c r="Q256" s="31"/>
    </row>
    <row r="257" spans="13:17" x14ac:dyDescent="0.4">
      <c r="M257" s="31"/>
      <c r="P257" s="31"/>
      <c r="Q257" s="31"/>
    </row>
    <row r="258" spans="13:17" x14ac:dyDescent="0.4">
      <c r="M258" s="31"/>
      <c r="P258" s="31"/>
      <c r="Q258" s="31"/>
    </row>
    <row r="259" spans="13:17" x14ac:dyDescent="0.4">
      <c r="M259" s="31"/>
      <c r="P259" s="31"/>
      <c r="Q259" s="31"/>
    </row>
    <row r="260" spans="13:17" x14ac:dyDescent="0.4">
      <c r="M260" s="31"/>
      <c r="P260" s="31"/>
      <c r="Q260" s="31"/>
    </row>
    <row r="261" spans="13:17" x14ac:dyDescent="0.4">
      <c r="M261" s="31"/>
      <c r="P261" s="31"/>
      <c r="Q261" s="31"/>
    </row>
    <row r="262" spans="13:17" x14ac:dyDescent="0.4">
      <c r="M262" s="31"/>
      <c r="P262" s="31"/>
      <c r="Q262" s="31"/>
    </row>
    <row r="263" spans="13:17" x14ac:dyDescent="0.4">
      <c r="M263" s="31"/>
      <c r="P263" s="31"/>
      <c r="Q263" s="31"/>
    </row>
    <row r="264" spans="13:17" x14ac:dyDescent="0.4">
      <c r="M264" s="31"/>
      <c r="P264" s="31"/>
      <c r="Q264" s="31"/>
    </row>
    <row r="265" spans="13:17" x14ac:dyDescent="0.4">
      <c r="M265" s="31"/>
      <c r="P265" s="31"/>
      <c r="Q265" s="31"/>
    </row>
    <row r="266" spans="13:17" x14ac:dyDescent="0.4">
      <c r="M266" s="31"/>
      <c r="P266" s="31"/>
      <c r="Q266" s="31"/>
    </row>
    <row r="267" spans="13:17" x14ac:dyDescent="0.4">
      <c r="M267" s="31"/>
      <c r="P267" s="31"/>
      <c r="Q267" s="31"/>
    </row>
    <row r="268" spans="13:17" x14ac:dyDescent="0.4">
      <c r="M268" s="31"/>
      <c r="P268" s="31"/>
      <c r="Q268" s="31"/>
    </row>
    <row r="269" spans="13:17" x14ac:dyDescent="0.4">
      <c r="M269" s="31"/>
      <c r="P269" s="31"/>
      <c r="Q269" s="31"/>
    </row>
    <row r="270" spans="13:17" x14ac:dyDescent="0.4">
      <c r="M270" s="31"/>
      <c r="P270" s="31"/>
      <c r="Q270" s="31"/>
    </row>
    <row r="271" spans="13:17" x14ac:dyDescent="0.4">
      <c r="M271" s="31"/>
      <c r="P271" s="31"/>
      <c r="Q271" s="31"/>
    </row>
    <row r="272" spans="13:17" x14ac:dyDescent="0.4">
      <c r="M272" s="31"/>
      <c r="P272" s="31"/>
      <c r="Q272" s="31"/>
    </row>
    <row r="273" spans="13:17" x14ac:dyDescent="0.4">
      <c r="M273" s="31"/>
      <c r="P273" s="31"/>
      <c r="Q273" s="31"/>
    </row>
    <row r="274" spans="13:17" x14ac:dyDescent="0.4">
      <c r="M274" s="31"/>
      <c r="P274" s="31"/>
      <c r="Q274" s="31"/>
    </row>
    <row r="275" spans="13:17" x14ac:dyDescent="0.4">
      <c r="M275" s="31"/>
      <c r="P275" s="31"/>
      <c r="Q275" s="31"/>
    </row>
    <row r="276" spans="13:17" x14ac:dyDescent="0.4">
      <c r="M276" s="31"/>
      <c r="P276" s="31"/>
      <c r="Q276" s="31"/>
    </row>
    <row r="277" spans="13:17" x14ac:dyDescent="0.4">
      <c r="M277" s="31"/>
      <c r="P277" s="31"/>
      <c r="Q277" s="31"/>
    </row>
    <row r="278" spans="13:17" x14ac:dyDescent="0.4">
      <c r="M278" s="31"/>
      <c r="P278" s="31"/>
      <c r="Q278" s="31"/>
    </row>
    <row r="279" spans="13:17" x14ac:dyDescent="0.4">
      <c r="M279" s="31"/>
      <c r="P279" s="31"/>
      <c r="Q279" s="31"/>
    </row>
    <row r="280" spans="13:17" x14ac:dyDescent="0.4">
      <c r="M280" s="31"/>
      <c r="P280" s="31"/>
      <c r="Q280" s="31"/>
    </row>
    <row r="281" spans="13:17" x14ac:dyDescent="0.4">
      <c r="M281" s="31"/>
      <c r="P281" s="31"/>
      <c r="Q281" s="31"/>
    </row>
    <row r="1048490" spans="1:1" ht="15.9" x14ac:dyDescent="0.4">
      <c r="A1048490" s="2"/>
    </row>
    <row r="1048491" spans="1:1" x14ac:dyDescent="0.4">
      <c r="A1048491" s="36"/>
    </row>
    <row r="1048492" spans="1:1" x14ac:dyDescent="0.4">
      <c r="A1048492" s="36"/>
    </row>
    <row r="1048493" spans="1:1" x14ac:dyDescent="0.4">
      <c r="A1048493" s="36"/>
    </row>
    <row r="1048494" spans="1:1" x14ac:dyDescent="0.4">
      <c r="A1048494" s="36"/>
    </row>
    <row r="1048495" spans="1:1" x14ac:dyDescent="0.4">
      <c r="A1048495" s="36"/>
    </row>
    <row r="1048496" spans="1:1" x14ac:dyDescent="0.4">
      <c r="A1048496" s="36"/>
    </row>
    <row r="1048497" spans="1:1" x14ac:dyDescent="0.4">
      <c r="A1048497" s="36"/>
    </row>
    <row r="1048498" spans="1:1" x14ac:dyDescent="0.4">
      <c r="A1048498" s="36"/>
    </row>
    <row r="1048499" spans="1:1" x14ac:dyDescent="0.4">
      <c r="A1048499" s="36"/>
    </row>
    <row r="1048500" spans="1:1" x14ac:dyDescent="0.4">
      <c r="A1048500" s="36"/>
    </row>
    <row r="1048501" spans="1:1" x14ac:dyDescent="0.4">
      <c r="A1048501" s="36"/>
    </row>
    <row r="1048502" spans="1:1" x14ac:dyDescent="0.4">
      <c r="A1048502" s="36"/>
    </row>
    <row r="1048503" spans="1:1" x14ac:dyDescent="0.4">
      <c r="A1048503" s="36"/>
    </row>
    <row r="1048504" spans="1:1" x14ac:dyDescent="0.4">
      <c r="A1048504" s="36"/>
    </row>
    <row r="1048505" spans="1:1" x14ac:dyDescent="0.4">
      <c r="A1048505" s="36"/>
    </row>
    <row r="1048506" spans="1:1" x14ac:dyDescent="0.4">
      <c r="A1048506" s="36"/>
    </row>
    <row r="1048507" spans="1:1" x14ac:dyDescent="0.4">
      <c r="A1048507" s="36"/>
    </row>
    <row r="1048508" spans="1:1" x14ac:dyDescent="0.4">
      <c r="A1048508" s="36"/>
    </row>
    <row r="1048509" spans="1:1" x14ac:dyDescent="0.4">
      <c r="A1048509" s="36"/>
    </row>
    <row r="1048510" spans="1:1" x14ac:dyDescent="0.4">
      <c r="A1048510" s="36"/>
    </row>
    <row r="1048511" spans="1:1" x14ac:dyDescent="0.4">
      <c r="A1048511" s="36"/>
    </row>
    <row r="1048512" spans="1:1" x14ac:dyDescent="0.4">
      <c r="A1048512" s="36"/>
    </row>
    <row r="1048513" spans="1:1" x14ac:dyDescent="0.4">
      <c r="A1048513" s="36"/>
    </row>
    <row r="1048514" spans="1:1" x14ac:dyDescent="0.4">
      <c r="A1048514" s="36"/>
    </row>
    <row r="1048515" spans="1:1" x14ac:dyDescent="0.4">
      <c r="A1048515" s="36"/>
    </row>
    <row r="1048516" spans="1:1" x14ac:dyDescent="0.4">
      <c r="A1048516" s="36"/>
    </row>
    <row r="1048517" spans="1:1" x14ac:dyDescent="0.4">
      <c r="A1048517" s="36"/>
    </row>
    <row r="1048518" spans="1:1" x14ac:dyDescent="0.4">
      <c r="A1048518" s="36"/>
    </row>
    <row r="1048519" spans="1:1" x14ac:dyDescent="0.4">
      <c r="A1048519" s="36"/>
    </row>
    <row r="1048520" spans="1:1" x14ac:dyDescent="0.4">
      <c r="A1048520" s="36"/>
    </row>
    <row r="1048521" spans="1:1" x14ac:dyDescent="0.4">
      <c r="A1048521" s="36"/>
    </row>
    <row r="1048522" spans="1:1" x14ac:dyDescent="0.4">
      <c r="A1048522" s="36"/>
    </row>
    <row r="1048523" spans="1:1" x14ac:dyDescent="0.4">
      <c r="A1048523" s="36"/>
    </row>
    <row r="1048524" spans="1:1" x14ac:dyDescent="0.4">
      <c r="A1048524" s="36"/>
    </row>
    <row r="1048525" spans="1:1" x14ac:dyDescent="0.4">
      <c r="A1048525" s="36"/>
    </row>
    <row r="1048526" spans="1:1" x14ac:dyDescent="0.4">
      <c r="A1048526" s="36"/>
    </row>
    <row r="1048527" spans="1:1" x14ac:dyDescent="0.4">
      <c r="A1048527" s="36"/>
    </row>
    <row r="1048528" spans="1:1" x14ac:dyDescent="0.4">
      <c r="A1048528" s="36"/>
    </row>
    <row r="1048529" spans="1:1" x14ac:dyDescent="0.4">
      <c r="A1048529" s="36"/>
    </row>
    <row r="1048530" spans="1:1" x14ac:dyDescent="0.4">
      <c r="A1048530" s="36"/>
    </row>
  </sheetData>
  <autoFilter ref="A11:AE72" xr:uid="{00000000-0009-0000-0000-000003000000}">
    <filterColumn colId="10">
      <filters>
        <filter val="Frankreich"/>
        <filter val="Spanien"/>
      </filters>
    </filterColumn>
  </autoFilter>
  <sortState ref="A12:XFD129">
    <sortCondition ref="A12:A129"/>
    <sortCondition ref="V12:V129"/>
    <sortCondition ref="R12:R129"/>
    <sortCondition ref="S12:S129"/>
    <sortCondition ref="O12:O129"/>
  </sortState>
  <dataValidations count="5">
    <dataValidation type="list" allowBlank="1" showInputMessage="1" showErrorMessage="1" sqref="G99:G102" xr:uid="{00000000-0002-0000-0300-000000000000}">
      <formula1>"LKW, EVU, BiSchi"</formula1>
    </dataValidation>
    <dataValidation type="list" allowBlank="1" showInputMessage="1" showErrorMessage="1" sqref="W99:W102" xr:uid="{00000000-0002-0000-0300-000001000000}">
      <formula1>"unwahrscheinlich &lt;40%, möglich 40-69%, sehr wahrscheinlich &gt;70%, sicher 100%"</formula1>
    </dataValidation>
    <dataValidation type="list" allowBlank="1" showInputMessage="1" showErrorMessage="1" sqref="U99 U101:U102" xr:uid="{00000000-0002-0000-0300-000002000000}">
      <formula1>"Neu,Ausbau Bestand"</formula1>
    </dataValidation>
    <dataValidation type="list" allowBlank="1" showInputMessage="1" showErrorMessage="1" sqref="V100:V101" xr:uid="{00000000-0002-0000-0300-000003000000}">
      <formula1>"Potential, Lösungsvorschlag/Angebot, Entscheidung ausstehend, Abgeschlossen/Gewonnen, Nicht realisiert"</formula1>
    </dataValidation>
    <dataValidation type="list" allowBlank="1" showInputMessage="1" showErrorMessage="1" sqref="M99:M102" xr:uid="{00000000-0002-0000-0300-000004000000}">
      <formula1>"Rundläufe pro Jahr,Tonnen pro Jahr,Wagen pro Jahr"</formula1>
    </dataValidation>
  </dataValidations>
  <pageMargins left="0.19685039370078741" right="0.19685039370078741" top="0.19685039370078741" bottom="0.19685039370078741" header="0.31496062992125984" footer="0.31496062992125984"/>
  <pageSetup paperSize="8" scale="47" fitToHeight="0" orientation="landscape" r:id="rId1"/>
  <drawing r:id="rId2"/>
  <mc:AlternateContent xmlns:mc="http://schemas.openxmlformats.org/markup-compatibility/2006">
    <mc:Choice Requires="v">
      <legacyDrawing r:id="rId3"/>
    </mc:Choice>
  </mc:AlternateContent>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3"/>
  <dimension ref="A6:D9"/>
  <sheetViews>
    <sheetView workbookViewId="0">
      <selection activeCell="C29" sqref="C29"/>
    </sheetView>
  </sheetViews>
  <sheetFormatPr baseColWidth="10" defaultRowHeight="14.6" x14ac:dyDescent="0.4"/>
  <cols>
    <col min="1" max="1" width="49.69140625" bestFit="1" customWidth="1"/>
    <col min="2" max="4" width="17.84375" customWidth="1"/>
  </cols>
  <sheetData>
    <row r="6" spans="1:4" ht="63.45" x14ac:dyDescent="0.4">
      <c r="B6" s="62" t="s">
        <v>357</v>
      </c>
      <c r="C6" s="62" t="s">
        <v>378</v>
      </c>
      <c r="D6" s="62" t="s">
        <v>379</v>
      </c>
    </row>
    <row r="7" spans="1:4" x14ac:dyDescent="0.4">
      <c r="A7" t="s">
        <v>380</v>
      </c>
      <c r="B7" s="53" t="s">
        <v>374</v>
      </c>
      <c r="C7" s="53" t="s">
        <v>376</v>
      </c>
      <c r="D7" s="53" t="s">
        <v>375</v>
      </c>
    </row>
    <row r="8" spans="1:4" x14ac:dyDescent="0.4">
      <c r="A8" t="s">
        <v>381</v>
      </c>
      <c r="B8" s="53" t="s">
        <v>374</v>
      </c>
      <c r="C8" s="53" t="s">
        <v>376</v>
      </c>
      <c r="D8" s="53" t="s">
        <v>374</v>
      </c>
    </row>
    <row r="9" spans="1:4" x14ac:dyDescent="0.4">
      <c r="A9" t="s">
        <v>377</v>
      </c>
      <c r="B9" s="53" t="s">
        <v>374</v>
      </c>
      <c r="C9" s="53" t="s">
        <v>375</v>
      </c>
      <c r="D9" s="53" t="s">
        <v>375</v>
      </c>
    </row>
  </sheetData>
  <pageMargins left="0.7" right="0.7" top="0.78740157499999996" bottom="0.78740157499999996" header="0.3" footer="0.3"/>
</worksheet>
</file>

<file path=docProps/app.xml><?xml version="1.0" encoding="utf-8"?>
<Properties xmlns="http://purl.oclc.org/ooxml/officeDocument/extendedProperties" xmlns:vt="http://purl.oclc.org/ooxml/officeDocument/docPropsVTypes">
  <TotalTime>0</TotalTime>
  <Application>Microsoft Excel</Application>
  <DocSecurity>0</DocSecurity>
  <ScaleCrop>false</ScaleCrop>
  <HeadingPairs>
    <vt:vector size="4" baseType="variant">
      <vt:variant>
        <vt:lpstr>Arbeitsblätter</vt:lpstr>
      </vt:variant>
      <vt:variant>
        <vt:i4>5</vt:i4>
      </vt:variant>
      <vt:variant>
        <vt:lpstr>Benannte Bereiche</vt:lpstr>
      </vt:variant>
      <vt:variant>
        <vt:i4>2</vt:i4>
      </vt:variant>
    </vt:vector>
  </HeadingPairs>
  <TitlesOfParts>
    <vt:vector size="7" baseType="lpstr">
      <vt:lpstr>Berechnungspivot</vt:lpstr>
      <vt:lpstr>Berechnungstabelle</vt:lpstr>
      <vt:lpstr>Hinweise zur Befüllung</vt:lpstr>
      <vt:lpstr>Verkehrserfassung</vt:lpstr>
      <vt:lpstr>Tabelle2</vt:lpstr>
      <vt:lpstr>Verkehrserfassung!Druckbereich</vt:lpstr>
      <vt:lpstr>Verkehrserfassung!Drucktitel</vt:lpstr>
    </vt:vector>
  </TitlesOfParts>
  <Company>Deutsche Bahn AG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Martin</dc:creator>
  <cp:lastModifiedBy>Damian Biecuszek</cp:lastModifiedBy>
  <cp:lastPrinted>2018-06-13T08:34:46Z</cp:lastPrinted>
  <dcterms:created xsi:type="dcterms:W3CDTF">2018-05-18T11:52:47Z</dcterms:created>
  <dcterms:modified xsi:type="dcterms:W3CDTF">2018-07-12T12:11:53Z</dcterms:modified>
</cp:coreProperties>
</file>