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0"/>
  <workbookPr/>
  <xr:revisionPtr revIDLastSave="0" documentId="8_{F62A8970-213A-4C56-8A71-6E1E5FC01ACC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template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10" i="1" l="1"/>
  <c r="AJ10" i="1"/>
  <c r="AI10" i="1"/>
  <c r="AC10" i="1"/>
  <c r="AB10" i="1"/>
  <c r="AK9" i="1"/>
  <c r="AJ9" i="1"/>
  <c r="AI9" i="1"/>
  <c r="AH9" i="1"/>
  <c r="AG9" i="1"/>
  <c r="AC9" i="1"/>
  <c r="AB9" i="1"/>
  <c r="AK8" i="1"/>
  <c r="AJ8" i="1"/>
  <c r="AI8" i="1"/>
  <c r="AH8" i="1"/>
  <c r="AG8" i="1"/>
  <c r="AE8" i="1"/>
  <c r="AD8" i="1"/>
  <c r="AC8" i="1"/>
  <c r="AB8" i="1"/>
  <c r="AK7" i="1"/>
  <c r="AJ7" i="1"/>
  <c r="AI7" i="1"/>
  <c r="AH7" i="1"/>
  <c r="AG7" i="1"/>
  <c r="AE7" i="1"/>
  <c r="AD7" i="1"/>
  <c r="AC7" i="1"/>
  <c r="AB7" i="1"/>
  <c r="AK6" i="1"/>
  <c r="AJ6" i="1"/>
  <c r="AI6" i="1"/>
  <c r="AH6" i="1"/>
  <c r="AG6" i="1"/>
  <c r="AE6" i="1"/>
  <c r="AD6" i="1"/>
  <c r="AC6" i="1"/>
  <c r="AB6" i="1"/>
  <c r="AK5" i="1"/>
  <c r="AJ5" i="1"/>
  <c r="AI5" i="1"/>
  <c r="AH5" i="1"/>
  <c r="AG5" i="1"/>
  <c r="AE5" i="1"/>
  <c r="AD5" i="1"/>
  <c r="AC5" i="1"/>
  <c r="AB5" i="1"/>
  <c r="AK4" i="1"/>
  <c r="AJ4" i="1"/>
  <c r="AI4" i="1"/>
  <c r="AH4" i="1"/>
  <c r="AG4" i="1"/>
  <c r="AE4" i="1"/>
  <c r="AD4" i="1"/>
  <c r="AC4" i="1"/>
  <c r="AB4" i="1"/>
  <c r="AK3" i="1"/>
  <c r="AJ3" i="1"/>
  <c r="AI3" i="1"/>
  <c r="AH3" i="1"/>
  <c r="AG3" i="1"/>
  <c r="AE3" i="1"/>
  <c r="AD3" i="1"/>
  <c r="AC3" i="1"/>
  <c r="AB3" i="1"/>
  <c r="AK2" i="1"/>
  <c r="AJ2" i="1"/>
  <c r="AI2" i="1"/>
  <c r="AH2" i="1"/>
  <c r="AG2" i="1"/>
  <c r="AE2" i="1"/>
  <c r="AD2" i="1"/>
  <c r="AC2" i="1"/>
  <c r="AB2" i="1"/>
  <c r="AO1" i="1"/>
  <c r="AN1" i="1"/>
  <c r="AM1" i="1"/>
  <c r="AL1" i="1"/>
  <c r="AK1" i="1"/>
  <c r="AJ1" i="1"/>
  <c r="AI1" i="1"/>
  <c r="AH1" i="1"/>
  <c r="AG1" i="1"/>
  <c r="AF1" i="1"/>
  <c r="AE1" i="1"/>
  <c r="AD1" i="1"/>
  <c r="AC1" i="1"/>
  <c r="AB1" i="1"/>
</calcChain>
</file>

<file path=xl/sharedStrings.xml><?xml version="1.0" encoding="utf-8"?>
<sst xmlns="http://schemas.openxmlformats.org/spreadsheetml/2006/main" count="128" uniqueCount="86">
  <si>
    <t>{{name}}</t>
  </si>
  <si>
    <t>5.1</t>
  </si>
  <si>
    <t>periode</t>
  </si>
  <si>
    <t>Jaarlaag:</t>
  </si>
  <si>
    <t>{{level}}</t>
  </si>
  <si>
    <t>weeknummer</t>
  </si>
  <si>
    <t>Cohort:</t>
  </si>
  <si>
    <t>{{cohort}}</t>
  </si>
  <si>
    <t>% weging PTA-toetsen 4 vwo in het schoolexamendossier:</t>
  </si>
  <si>
    <t>{{weights}}</t>
  </si>
  <si>
    <t>%</t>
  </si>
  <si>
    <t>afkorting verantwoordelijke:</t>
  </si>
  <si>
    <t>{{responsible}}</t>
  </si>
  <si>
    <t>% weging PTA-toetsen 5 vwo in het schoolexamendossier:</t>
  </si>
  <si>
    <t>% weging PTA-toetsen 6 vwo in het schoolexamendossier:</t>
  </si>
  <si>
    <t>toetsnummer</t>
  </si>
  <si>
    <t>jaar en periode</t>
  </si>
  <si>
    <t xml:space="preserve">code subdomein
examenprogramma
</t>
  </si>
  <si>
    <t>STOFOMSCHRIJVING
(geef een omschrijving van de stof die getoetst wordt,
waar mogelijk hoofdstukken etc.)</t>
  </si>
  <si>
    <t>afnamevorm</t>
  </si>
  <si>
    <t>beoordeling</t>
  </si>
  <si>
    <t>tijd</t>
  </si>
  <si>
    <t>herkansbaar
PTA 'nee' / POD 'nvt'</t>
  </si>
  <si>
    <t>WEGING
(niet met procenten, maar
zoals voorheen, bijv. 1, 5, 10)</t>
  </si>
  <si>
    <t xml:space="preserve"> hulpmiddelen
(cijfers invullen)</t>
  </si>
  <si>
    <t>POD</t>
  </si>
  <si>
    <t>PTA</t>
  </si>
  <si>
    <t>SE 1</t>
  </si>
  <si>
    <t>{{test.id}}</t>
  </si>
  <si>
    <t>{{test.year_and_period}}</t>
  </si>
  <si>
    <t>{{test.week}}</t>
  </si>
  <si>
    <t>{{test.subdomain}}</t>
  </si>
  <si>
    <t>{{test.description}}</t>
  </si>
  <si>
    <t>{{test.type}}</t>
  </si>
  <si>
    <t>{{test.result_type}}</t>
  </si>
  <si>
    <t>{{test.time}}</t>
  </si>
  <si>
    <t>{{test.resitable}}</t>
  </si>
  <si>
    <t>{{test.pod_weight}}</t>
  </si>
  <si>
    <t>{{test.pta_weight}}</t>
  </si>
  <si>
    <t>{{test.tools}}</t>
  </si>
  <si>
    <t xml:space="preserve"> </t>
  </si>
  <si>
    <t>5.3</t>
  </si>
  <si>
    <t>HULPMIDDELEN</t>
  </si>
  <si>
    <t>TOELICHTING BIJ 'ANDERS'</t>
  </si>
  <si>
    <t>1.</t>
  </si>
  <si>
    <t>{{tools}}</t>
  </si>
  <si>
    <t>tijd (min)</t>
  </si>
  <si>
    <t>2.</t>
  </si>
  <si>
    <t>{{else.id}}</t>
  </si>
  <si>
    <t>{{else.type}}</t>
  </si>
  <si>
    <t>{{else.time}}</t>
  </si>
  <si>
    <t>SE 3</t>
  </si>
  <si>
    <t>3.</t>
  </si>
  <si>
    <t>4.</t>
  </si>
  <si>
    <t>5.4</t>
  </si>
  <si>
    <t>5.</t>
  </si>
  <si>
    <t>6.</t>
  </si>
  <si>
    <t>7.</t>
  </si>
  <si>
    <t>8.</t>
  </si>
  <si>
    <t>9.</t>
  </si>
  <si>
    <t>SE 4</t>
  </si>
  <si>
    <t>KOLOM A</t>
  </si>
  <si>
    <t>KOLOM B</t>
  </si>
  <si>
    <t>KOLOM B 4.1</t>
  </si>
  <si>
    <t>KOLOM B 4.2</t>
  </si>
  <si>
    <t>KOLOM H</t>
  </si>
  <si>
    <t>KOLOM I</t>
  </si>
  <si>
    <t>KOLOM J</t>
  </si>
  <si>
    <t>schriftelijk</t>
  </si>
  <si>
    <t>cijfer</t>
  </si>
  <si>
    <t>50 min.</t>
  </si>
  <si>
    <t>5.2</t>
  </si>
  <si>
    <t>mondeling</t>
  </si>
  <si>
    <t>o/v/g</t>
  </si>
  <si>
    <t>100 min.</t>
  </si>
  <si>
    <t>mondeling en schriftelijk</t>
  </si>
  <si>
    <t>150 min.</t>
  </si>
  <si>
    <t>praktisch</t>
  </si>
  <si>
    <t>200 min.</t>
  </si>
  <si>
    <t>digitaal</t>
  </si>
  <si>
    <t>anders</t>
  </si>
  <si>
    <t>KOLOM K</t>
  </si>
  <si>
    <t>ja</t>
  </si>
  <si>
    <t>nee</t>
  </si>
  <si>
    <t>nvt</t>
  </si>
  <si>
    <t>SE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</si>
</sst>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0"/>
      <color rgb="FF000000"/>
      <name val="Arial"/>
      <scheme val="minor"/>
    </font>
    <font>
      <sz val="18"/>
      <color rgb="FFFFFFFF"/>
      <name val="Verdana"/>
    </font>
    <font>
      <sz val="10"/>
      <name val="Arial"/>
    </font>
    <font>
      <sz val="10"/>
      <color theme="1"/>
      <name val="Verdana"/>
    </font>
    <font>
      <sz val="11"/>
      <color rgb="FF000000"/>
      <name val="Inconsolata"/>
    </font>
    <font>
      <sz val="12"/>
      <color theme="1"/>
      <name val="Verdana"/>
    </font>
    <font>
      <sz val="12"/>
      <color rgb="FF000000"/>
      <name val="Verdana"/>
    </font>
    <font>
      <sz val="12"/>
      <color rgb="FFB7B7B7"/>
      <name val="Verdana"/>
    </font>
    <font>
      <sz val="10"/>
      <color rgb="FFB7B7B7"/>
      <name val="Verdana"/>
    </font>
    <font>
      <sz val="10"/>
      <color theme="1"/>
      <name val="Arial"/>
    </font>
    <font>
      <sz val="10"/>
      <color rgb="FF000000"/>
      <name val="Verdana"/>
    </font>
    <font>
      <b/>
      <sz val="10"/>
      <color theme="1"/>
      <name val="Verdana"/>
    </font>
    <font>
      <sz val="11"/>
      <color rgb="FF000000"/>
      <name val="Verdana"/>
    </font>
    <font>
      <sz val="11"/>
      <color theme="1"/>
      <name val="Verdana"/>
    </font>
    <font>
      <sz val="10"/>
      <color theme="0"/>
      <name val="Verdana"/>
    </font>
    <font>
      <sz val="12"/>
      <color theme="0" tint="-0.249977111117893"/>
      <name val="Verdana"/>
    </font>
    <font>
      <sz val="10"/>
      <color theme="0" tint="-0.249977111117893"/>
      <name val="Arial"/>
      <scheme val="minor"/>
    </font>
    <font>
      <sz val="10"/>
      <color theme="0" tint="-0.249977111117893"/>
      <name val="Verdana"/>
    </font>
  </fonts>
  <fills count="4">
    <fill>
      <patternFill patternType="none"/>
    </fill>
    <fill>
      <patternFill patternType="gray125"/>
    </fill>
    <fill>
      <patternFill patternType="solid">
        <fgColor rgb="FF537920"/>
        <bgColor rgb="FF537920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6AA84F"/>
      </left>
      <right/>
      <top style="thin">
        <color rgb="FF6AA84F"/>
      </top>
      <bottom style="thin">
        <color rgb="FF6AA84F"/>
      </bottom>
      <diagonal/>
    </border>
    <border>
      <left/>
      <right/>
      <top style="thin">
        <color rgb="FF6AA84F"/>
      </top>
      <bottom style="thin">
        <color rgb="FF6AA84F"/>
      </bottom>
      <diagonal/>
    </border>
    <border>
      <left/>
      <right style="thin">
        <color rgb="FF6AA84F"/>
      </right>
      <top style="thin">
        <color rgb="FF6AA84F"/>
      </top>
      <bottom style="thin">
        <color rgb="FF6AA84F"/>
      </bottom>
      <diagonal/>
    </border>
    <border>
      <left style="thick">
        <color rgb="FF537920"/>
      </left>
      <right style="thick">
        <color rgb="FF537920"/>
      </right>
      <top style="thick">
        <color rgb="FF537920"/>
      </top>
      <bottom/>
      <diagonal/>
    </border>
    <border>
      <left style="thick">
        <color rgb="FF537920"/>
      </left>
      <right style="thick">
        <color rgb="FF537920"/>
      </right>
      <top style="thick">
        <color rgb="FF537920"/>
      </top>
      <bottom style="thick">
        <color rgb="FF53792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3" fillId="0" borderId="0" xfId="0" applyFont="1"/>
    <xf numFmtId="0" fontId="3" fillId="0" borderId="0" xfId="0" applyFont="1" applyAlignment="1">
      <alignment horizontal="left"/>
    </xf>
    <xf numFmtId="0" fontId="4" fillId="3" borderId="0" xfId="0" applyFont="1" applyFill="1" applyAlignment="1">
      <alignment horizontal="left"/>
    </xf>
    <xf numFmtId="0" fontId="4" fillId="3" borderId="0" xfId="0" applyFont="1" applyFill="1"/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8" fillId="0" borderId="0" xfId="0" applyFont="1"/>
    <xf numFmtId="0" fontId="9" fillId="0" borderId="5" xfId="0" applyFont="1" applyBorder="1"/>
    <xf numFmtId="0" fontId="10" fillId="0" borderId="0" xfId="0" applyFont="1"/>
    <xf numFmtId="0" fontId="8" fillId="0" borderId="5" xfId="0" applyFont="1" applyBorder="1" applyAlignment="1">
      <alignment horizontal="right"/>
    </xf>
    <xf numFmtId="0" fontId="3" fillId="0" borderId="0" xfId="0" applyFont="1" applyAlignment="1">
      <alignment horizontal="center"/>
    </xf>
    <xf numFmtId="0" fontId="11" fillId="0" borderId="0" xfId="0" applyFont="1" applyAlignment="1">
      <alignment horizontal="left"/>
    </xf>
    <xf numFmtId="0" fontId="12" fillId="0" borderId="6" xfId="0" applyFont="1" applyBorder="1" applyAlignment="1">
      <alignment horizontal="center" vertical="top"/>
    </xf>
    <xf numFmtId="0" fontId="13" fillId="0" borderId="0" xfId="0" applyFont="1" applyAlignment="1">
      <alignment horizontal="left" vertical="top"/>
    </xf>
    <xf numFmtId="0" fontId="12" fillId="0" borderId="0" xfId="0" applyFont="1" applyAlignment="1">
      <alignment vertical="top"/>
    </xf>
    <xf numFmtId="0" fontId="13" fillId="0" borderId="0" xfId="0" applyFont="1" applyAlignment="1">
      <alignment vertical="top"/>
    </xf>
    <xf numFmtId="0" fontId="13" fillId="0" borderId="0" xfId="0" applyFont="1" applyAlignment="1">
      <alignment horizontal="center" vertical="top"/>
    </xf>
    <xf numFmtId="49" fontId="13" fillId="0" borderId="0" xfId="0" applyNumberFormat="1" applyFont="1" applyAlignment="1">
      <alignment horizontal="center" vertical="top"/>
    </xf>
    <xf numFmtId="0" fontId="3" fillId="0" borderId="6" xfId="0" applyFont="1" applyBorder="1"/>
    <xf numFmtId="0" fontId="3" fillId="0" borderId="6" xfId="0" applyFont="1" applyBorder="1" applyAlignment="1">
      <alignment horizontal="left"/>
    </xf>
    <xf numFmtId="0" fontId="10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5" fillId="0" borderId="0" xfId="0" applyFont="1" applyAlignment="1">
      <alignment horizontal="center" textRotation="90" wrapText="1"/>
    </xf>
    <xf numFmtId="0" fontId="3" fillId="0" borderId="0" xfId="0" applyFont="1" applyAlignment="1">
      <alignment horizontal="center" textRotation="90" wrapText="1"/>
    </xf>
    <xf numFmtId="0" fontId="12" fillId="0" borderId="6" xfId="0" applyFont="1" applyBorder="1" applyAlignment="1">
      <alignment vertical="top"/>
    </xf>
    <xf numFmtId="0" fontId="12" fillId="0" borderId="7" xfId="0" applyFont="1" applyBorder="1" applyAlignment="1">
      <alignment horizontal="left" vertical="top"/>
    </xf>
    <xf numFmtId="0" fontId="12" fillId="3" borderId="6" xfId="0" applyFont="1" applyFill="1" applyBorder="1" applyAlignment="1">
      <alignment horizontal="left" vertical="top"/>
    </xf>
    <xf numFmtId="0" fontId="13" fillId="0" borderId="0" xfId="0" applyFont="1" applyAlignment="1">
      <alignment wrapText="1"/>
    </xf>
    <xf numFmtId="0" fontId="14" fillId="2" borderId="0" xfId="0" applyFont="1" applyFill="1" applyAlignment="1">
      <alignment horizontal="left"/>
    </xf>
    <xf numFmtId="0" fontId="3" fillId="0" borderId="7" xfId="0" applyFont="1" applyBorder="1" applyAlignment="1">
      <alignment wrapText="1"/>
    </xf>
    <xf numFmtId="0" fontId="10" fillId="0" borderId="7" xfId="0" applyFont="1" applyBorder="1" applyAlignment="1">
      <alignment wrapText="1"/>
    </xf>
    <xf numFmtId="0" fontId="6" fillId="0" borderId="0" xfId="0" applyFont="1" applyAlignment="1">
      <alignment horizontal="center" wrapText="1"/>
    </xf>
    <xf numFmtId="0" fontId="0" fillId="0" borderId="0" xfId="0" applyAlignment="1">
      <alignment wrapText="1"/>
    </xf>
    <xf numFmtId="0" fontId="3" fillId="0" borderId="0" xfId="0" applyFont="1" applyAlignment="1">
      <alignment horizontal="center" wrapText="1"/>
    </xf>
    <xf numFmtId="0" fontId="1" fillId="2" borderId="1" xfId="0" applyFont="1" applyFill="1" applyBorder="1" applyAlignment="1">
      <alignment horizontal="center" vertical="center"/>
    </xf>
    <xf numFmtId="0" fontId="10" fillId="0" borderId="4" xfId="0" applyFont="1" applyBorder="1" applyAlignment="1">
      <alignment horizontal="right"/>
    </xf>
    <xf numFmtId="0" fontId="17" fillId="0" borderId="5" xfId="0" applyFont="1" applyBorder="1" applyAlignment="1">
      <alignment horizontal="right"/>
    </xf>
    <xf numFmtId="0" fontId="17" fillId="0" borderId="0" xfId="0" applyFont="1"/>
    <xf numFmtId="0" fontId="2" fillId="0" borderId="2" xfId="0" applyFont="1" applyBorder="1" applyAlignment="1"/>
    <xf numFmtId="0" fontId="2" fillId="0" borderId="3" xfId="0" applyFont="1" applyBorder="1" applyAlignment="1"/>
    <xf numFmtId="0" fontId="5" fillId="0" borderId="0" xfId="0" applyFont="1" applyAlignment="1"/>
    <xf numFmtId="0" fontId="0" fillId="0" borderId="0" xfId="0" applyAlignment="1"/>
    <xf numFmtId="0" fontId="6" fillId="0" borderId="0" xfId="0" applyFont="1" applyAlignment="1"/>
    <xf numFmtId="0" fontId="0" fillId="0" borderId="0" xfId="0" applyFont="1" applyAlignment="1"/>
    <xf numFmtId="0" fontId="15" fillId="0" borderId="0" xfId="0" applyFont="1" applyAlignment="1"/>
    <xf numFmtId="0" fontId="16" fillId="0" borderId="0" xfId="0" applyFont="1" applyAlignment="1"/>
    <xf numFmtId="0" fontId="7" fillId="0" borderId="0" xfId="0" applyFont="1" applyAlignment="1"/>
    <xf numFmtId="0" fontId="3" fillId="0" borderId="0" xfId="0" applyFont="1" applyAlignment="1"/>
    <xf numFmtId="0" fontId="12" fillId="0" borderId="7" xfId="0" applyFont="1" applyBorder="1" applyAlignment="1"/>
    <xf numFmtId="0" fontId="12" fillId="0" borderId="8" xfId="0" applyFont="1" applyBorder="1" applyAlignment="1"/>
    <xf numFmtId="0" fontId="12" fillId="0" borderId="9" xfId="0" applyFont="1" applyBorder="1" applyAlignment="1"/>
    <xf numFmtId="0" fontId="14" fillId="2" borderId="0" xfId="0" applyFont="1" applyFill="1" applyAlignment="1"/>
    <xf numFmtId="0" fontId="2" fillId="0" borderId="9" xfId="0" applyFont="1" applyBorder="1" applyAlignment="1"/>
    <xf numFmtId="0" fontId="10" fillId="0" borderId="7" xfId="0" applyFont="1" applyBorder="1" applyAlignment="1"/>
    <xf numFmtId="0" fontId="3" fillId="0" borderId="7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361950</xdr:colOff>
      <xdr:row>0</xdr:row>
      <xdr:rowOff>0</xdr:rowOff>
    </xdr:from>
    <xdr:ext cx="3514725" cy="1762125"/>
    <xdr:pic>
      <xdr:nvPicPr>
        <xdr:cNvPr id="2" name="image1.png" title="Afbeeldi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AO62"/>
  <sheetViews>
    <sheetView tabSelected="1" workbookViewId="0">
      <selection activeCell="A6" sqref="A6:G6"/>
    </sheetView>
  </sheetViews>
  <sheetFormatPr defaultColWidth="12.5703125" defaultRowHeight="15" customHeight="1"/>
  <cols>
    <col min="1" max="1" width="8.5703125" customWidth="1"/>
    <col min="2" max="2" width="14" customWidth="1"/>
    <col min="3" max="3" width="17.85546875" customWidth="1"/>
    <col min="4" max="4" width="16.85546875" customWidth="1"/>
    <col min="5" max="5" width="8.28515625" customWidth="1"/>
    <col min="6" max="6" width="24" customWidth="1"/>
    <col min="7" max="7" width="12.5703125" customWidth="1"/>
    <col min="9" max="9" width="24" customWidth="1"/>
    <col min="10" max="10" width="8.140625" customWidth="1"/>
    <col min="11" max="11" width="10.42578125" customWidth="1"/>
    <col min="12" max="12" width="6.5703125" customWidth="1"/>
    <col min="14" max="14" width="13.85546875" customWidth="1"/>
    <col min="15" max="15" width="18.140625" customWidth="1"/>
    <col min="16" max="41" width="12.5703125" hidden="1" customWidth="1"/>
  </cols>
  <sheetData>
    <row r="1" spans="1:41" ht="36" customHeight="1">
      <c r="A1" s="36" t="s">
        <v>0</v>
      </c>
      <c r="B1" s="40"/>
      <c r="C1" s="40"/>
      <c r="D1" s="40"/>
      <c r="E1" s="40"/>
      <c r="F1" s="41"/>
      <c r="G1" s="1"/>
      <c r="H1" s="1"/>
      <c r="I1" s="1"/>
      <c r="J1" s="1"/>
      <c r="K1" s="1"/>
      <c r="L1" s="1"/>
      <c r="M1" s="1"/>
      <c r="N1" s="1"/>
      <c r="O1" s="1"/>
      <c r="V1" s="1"/>
      <c r="W1" s="2" t="s">
        <v>1</v>
      </c>
      <c r="X1" s="2">
        <v>34</v>
      </c>
      <c r="Y1" s="1" t="s">
        <v>2</v>
      </c>
      <c r="Z1" s="1"/>
      <c r="AA1" s="1"/>
      <c r="AB1" s="2">
        <f ca="1">IFERROR(__xludf.DUMMYFUNCTION("filter(X:X,W:W=B10)"),34)</f>
        <v>34</v>
      </c>
      <c r="AC1" s="3">
        <f ca="1">IFERROR(__xludf.DUMMYFUNCTION("filter(X:X,W:W=B11)"),34)</f>
        <v>34</v>
      </c>
      <c r="AD1" s="4">
        <f ca="1">IFERROR(__xludf.DUMMYFUNCTION("filter(X:X,W:W=B12)"),45)</f>
        <v>45</v>
      </c>
      <c r="AE1" s="4">
        <f ca="1">IFERROR(__xludf.DUMMYFUNCTION("filter(X:X,W:W=B13)"),45)</f>
        <v>45</v>
      </c>
      <c r="AF1" s="4" t="str">
        <f ca="1">IFERROR(__xludf.DUMMYFUNCTION("filter(X:X,W:W=#REF!)"),"#N/A")</f>
        <v>#N/A</v>
      </c>
      <c r="AG1" s="2">
        <f ca="1">IFERROR(__xludf.DUMMYFUNCTION("filter(X:X,W:W=B14)"),3)</f>
        <v>3</v>
      </c>
      <c r="AH1" s="4">
        <f ca="1">IFERROR(__xludf.DUMMYFUNCTION("filter(X:X,W:W=B15)"),3)</f>
        <v>3</v>
      </c>
      <c r="AI1" s="2">
        <f ca="1">IFERROR(__xludf.DUMMYFUNCTION("filter(X:X,W:W=B16)"),12)</f>
        <v>12</v>
      </c>
      <c r="AJ1" s="4">
        <f ca="1">IFERROR(__xludf.DUMMYFUNCTION("filter(X:X,W:W=B17)"),12)</f>
        <v>12</v>
      </c>
      <c r="AK1" s="4">
        <f ca="1">IFERROR(__xludf.DUMMYFUNCTION("filter(X:X,W:W=B18)"),12)</f>
        <v>12</v>
      </c>
      <c r="AL1" s="4" t="str">
        <f ca="1">IFERROR(__xludf.DUMMYFUNCTION("filter(X:X,W:W=B19)"),"")</f>
        <v/>
      </c>
      <c r="AM1" s="4" t="str">
        <f ca="1">IFERROR(__xludf.DUMMYFUNCTION("filter(X:X,W:W=B20)"),"")</f>
        <v/>
      </c>
      <c r="AN1" s="4" t="str">
        <f ca="1">IFERROR(__xludf.DUMMYFUNCTION("filter(X:X,W:W=B21)"),"")</f>
        <v/>
      </c>
      <c r="AO1" s="4" t="str">
        <f ca="1">IFERROR(__xludf.DUMMYFUNCTION("filter(X:X,W:W=B22)"),"")</f>
        <v/>
      </c>
    </row>
    <row r="2" spans="1:41" ht="15.75" customHeight="1">
      <c r="A2" s="42" t="s">
        <v>3</v>
      </c>
      <c r="B2" s="43"/>
      <c r="C2" s="43"/>
      <c r="D2" s="43"/>
      <c r="E2" s="43"/>
      <c r="F2" s="5" t="s">
        <v>4</v>
      </c>
      <c r="G2" s="1"/>
      <c r="H2" s="1"/>
      <c r="I2" s="1"/>
      <c r="J2" s="1"/>
      <c r="K2" s="1"/>
      <c r="L2" s="1"/>
      <c r="M2" s="1"/>
      <c r="N2" s="1"/>
      <c r="O2" s="1"/>
      <c r="V2" s="1"/>
      <c r="W2" s="2" t="s">
        <v>1</v>
      </c>
      <c r="X2" s="2">
        <v>35</v>
      </c>
      <c r="Y2" s="1" t="s">
        <v>5</v>
      </c>
      <c r="Z2" s="1"/>
      <c r="AA2" s="1"/>
      <c r="AB2" s="2">
        <f ca="1">IFERROR(__xludf.DUMMYFUNCTION("""COMPUTED_VALUE"""),35)</f>
        <v>35</v>
      </c>
      <c r="AC2" s="2">
        <f ca="1">IFERROR(__xludf.DUMMYFUNCTION("""COMPUTED_VALUE"""),35)</f>
        <v>35</v>
      </c>
      <c r="AD2" s="2">
        <f ca="1">IFERROR(__xludf.DUMMYFUNCTION("""COMPUTED_VALUE"""),46)</f>
        <v>46</v>
      </c>
      <c r="AE2" s="2">
        <f ca="1">IFERROR(__xludf.DUMMYFUNCTION("""COMPUTED_VALUE"""),46)</f>
        <v>46</v>
      </c>
      <c r="AF2" s="2"/>
      <c r="AG2" s="2">
        <f ca="1">IFERROR(__xludf.DUMMYFUNCTION("""COMPUTED_VALUE"""),4)</f>
        <v>4</v>
      </c>
      <c r="AH2" s="2">
        <f ca="1">IFERROR(__xludf.DUMMYFUNCTION("""COMPUTED_VALUE"""),4)</f>
        <v>4</v>
      </c>
      <c r="AI2" s="2">
        <f ca="1">IFERROR(__xludf.DUMMYFUNCTION("""COMPUTED_VALUE"""),13)</f>
        <v>13</v>
      </c>
      <c r="AJ2" s="2">
        <f ca="1">IFERROR(__xludf.DUMMYFUNCTION("""COMPUTED_VALUE"""),13)</f>
        <v>13</v>
      </c>
      <c r="AK2" s="2">
        <f ca="1">IFERROR(__xludf.DUMMYFUNCTION("""COMPUTED_VALUE"""),13)</f>
        <v>13</v>
      </c>
      <c r="AL2" s="2"/>
      <c r="AM2" s="2"/>
      <c r="AN2" s="2"/>
      <c r="AO2" s="2"/>
    </row>
    <row r="3" spans="1:41" ht="15.75" customHeight="1">
      <c r="A3" s="42" t="s">
        <v>6</v>
      </c>
      <c r="B3" s="43"/>
      <c r="C3" s="43"/>
      <c r="D3" s="43"/>
      <c r="E3" s="43"/>
      <c r="F3" s="6" t="s">
        <v>7</v>
      </c>
      <c r="G3" s="1"/>
      <c r="H3" s="1"/>
      <c r="I3" s="1"/>
      <c r="J3" s="1"/>
      <c r="K3" s="1"/>
      <c r="L3" s="1"/>
      <c r="M3" s="1"/>
      <c r="N3" s="1"/>
      <c r="O3" s="1"/>
      <c r="V3" s="1"/>
      <c r="W3" s="2" t="s">
        <v>1</v>
      </c>
      <c r="X3" s="2">
        <v>36</v>
      </c>
      <c r="Y3" s="1"/>
      <c r="Z3" s="1"/>
      <c r="AA3" s="1"/>
      <c r="AB3" s="2">
        <f ca="1">IFERROR(__xludf.DUMMYFUNCTION("""COMPUTED_VALUE"""),36)</f>
        <v>36</v>
      </c>
      <c r="AC3" s="2">
        <f ca="1">IFERROR(__xludf.DUMMYFUNCTION("""COMPUTED_VALUE"""),36)</f>
        <v>36</v>
      </c>
      <c r="AD3" s="2">
        <f ca="1">IFERROR(__xludf.DUMMYFUNCTION("""COMPUTED_VALUE"""),47)</f>
        <v>47</v>
      </c>
      <c r="AE3" s="2">
        <f ca="1">IFERROR(__xludf.DUMMYFUNCTION("""COMPUTED_VALUE"""),47)</f>
        <v>47</v>
      </c>
      <c r="AF3" s="2"/>
      <c r="AG3" s="2">
        <f ca="1">IFERROR(__xludf.DUMMYFUNCTION("""COMPUTED_VALUE"""),5)</f>
        <v>5</v>
      </c>
      <c r="AH3" s="2">
        <f ca="1">IFERROR(__xludf.DUMMYFUNCTION("""COMPUTED_VALUE"""),5)</f>
        <v>5</v>
      </c>
      <c r="AI3" s="2">
        <f ca="1">IFERROR(__xludf.DUMMYFUNCTION("""COMPUTED_VALUE"""),14)</f>
        <v>14</v>
      </c>
      <c r="AJ3" s="2">
        <f ca="1">IFERROR(__xludf.DUMMYFUNCTION("""COMPUTED_VALUE"""),14)</f>
        <v>14</v>
      </c>
      <c r="AK3" s="2">
        <f ca="1">IFERROR(__xludf.DUMMYFUNCTION("""COMPUTED_VALUE"""),14)</f>
        <v>14</v>
      </c>
      <c r="AL3" s="2"/>
      <c r="AM3" s="2"/>
      <c r="AN3" s="2"/>
      <c r="AO3" s="2"/>
    </row>
    <row r="4" spans="1:41" ht="15.75" customHeight="1">
      <c r="A4" s="43"/>
      <c r="B4" s="43"/>
      <c r="C4" s="43"/>
      <c r="D4" s="43"/>
      <c r="E4" s="43"/>
      <c r="F4" s="43"/>
      <c r="G4" s="1"/>
      <c r="H4" s="1"/>
      <c r="I4" s="1"/>
      <c r="J4" s="1"/>
      <c r="K4" s="1"/>
      <c r="L4" s="1"/>
      <c r="M4" s="1"/>
      <c r="N4" s="1"/>
      <c r="O4" s="1"/>
      <c r="V4" s="1"/>
      <c r="W4" s="2" t="s">
        <v>1</v>
      </c>
      <c r="X4" s="2">
        <v>37</v>
      </c>
      <c r="Y4" s="1"/>
      <c r="Z4" s="1"/>
      <c r="AA4" s="1"/>
      <c r="AB4" s="2">
        <f ca="1">IFERROR(__xludf.DUMMYFUNCTION("""COMPUTED_VALUE"""),37)</f>
        <v>37</v>
      </c>
      <c r="AC4" s="2">
        <f ca="1">IFERROR(__xludf.DUMMYFUNCTION("""COMPUTED_VALUE"""),37)</f>
        <v>37</v>
      </c>
      <c r="AD4" s="2">
        <f ca="1">IFERROR(__xludf.DUMMYFUNCTION("""COMPUTED_VALUE"""),48)</f>
        <v>48</v>
      </c>
      <c r="AE4" s="2">
        <f ca="1">IFERROR(__xludf.DUMMYFUNCTION("""COMPUTED_VALUE"""),48)</f>
        <v>48</v>
      </c>
      <c r="AF4" s="2"/>
      <c r="AG4" s="2">
        <f ca="1">IFERROR(__xludf.DUMMYFUNCTION("""COMPUTED_VALUE"""),6)</f>
        <v>6</v>
      </c>
      <c r="AH4" s="2">
        <f ca="1">IFERROR(__xludf.DUMMYFUNCTION("""COMPUTED_VALUE"""),6)</f>
        <v>6</v>
      </c>
      <c r="AI4" s="2">
        <f ca="1">IFERROR(__xludf.DUMMYFUNCTION("""COMPUTED_VALUE"""),15)</f>
        <v>15</v>
      </c>
      <c r="AJ4" s="2">
        <f ca="1">IFERROR(__xludf.DUMMYFUNCTION("""COMPUTED_VALUE"""),15)</f>
        <v>15</v>
      </c>
      <c r="AK4" s="2">
        <f ca="1">IFERROR(__xludf.DUMMYFUNCTION("""COMPUTED_VALUE"""),15)</f>
        <v>15</v>
      </c>
      <c r="AL4" s="2"/>
      <c r="AM4" s="2"/>
      <c r="AN4" s="2"/>
      <c r="AO4" s="2"/>
    </row>
    <row r="5" spans="1:41" ht="15.75" customHeight="1">
      <c r="A5" s="44" t="s">
        <v>8</v>
      </c>
      <c r="B5" s="45"/>
      <c r="C5" s="45"/>
      <c r="D5" s="45"/>
      <c r="E5" s="45"/>
      <c r="F5" s="37" t="s">
        <v>9</v>
      </c>
      <c r="G5" s="9" t="s">
        <v>10</v>
      </c>
      <c r="H5" s="1"/>
      <c r="I5" s="42" t="s">
        <v>11</v>
      </c>
      <c r="J5" s="43"/>
      <c r="K5" s="8" t="s">
        <v>12</v>
      </c>
      <c r="L5" s="1"/>
      <c r="M5" s="1"/>
      <c r="N5" s="1"/>
      <c r="O5" s="1"/>
      <c r="V5" s="1"/>
      <c r="W5" s="2" t="s">
        <v>1</v>
      </c>
      <c r="X5" s="2">
        <v>38</v>
      </c>
      <c r="Y5" s="1"/>
      <c r="Z5" s="1"/>
      <c r="AA5" s="1"/>
      <c r="AB5" s="2">
        <f ca="1">IFERROR(__xludf.DUMMYFUNCTION("""COMPUTED_VALUE"""),38)</f>
        <v>38</v>
      </c>
      <c r="AC5" s="2">
        <f ca="1">IFERROR(__xludf.DUMMYFUNCTION("""COMPUTED_VALUE"""),38)</f>
        <v>38</v>
      </c>
      <c r="AD5" s="2">
        <f ca="1">IFERROR(__xludf.DUMMYFUNCTION("""COMPUTED_VALUE"""),49)</f>
        <v>49</v>
      </c>
      <c r="AE5" s="2">
        <f ca="1">IFERROR(__xludf.DUMMYFUNCTION("""COMPUTED_VALUE"""),49)</f>
        <v>49</v>
      </c>
      <c r="AF5" s="2"/>
      <c r="AG5" s="2">
        <f ca="1">IFERROR(__xludf.DUMMYFUNCTION("""COMPUTED_VALUE"""),7)</f>
        <v>7</v>
      </c>
      <c r="AH5" s="2">
        <f ca="1">IFERROR(__xludf.DUMMYFUNCTION("""COMPUTED_VALUE"""),7)</f>
        <v>7</v>
      </c>
      <c r="AI5" s="2">
        <f ca="1">IFERROR(__xludf.DUMMYFUNCTION("""COMPUTED_VALUE"""),19)</f>
        <v>19</v>
      </c>
      <c r="AJ5" s="2">
        <f ca="1">IFERROR(__xludf.DUMMYFUNCTION("""COMPUTED_VALUE"""),19)</f>
        <v>19</v>
      </c>
      <c r="AK5" s="2">
        <f ca="1">IFERROR(__xludf.DUMMYFUNCTION("""COMPUTED_VALUE"""),19)</f>
        <v>19</v>
      </c>
      <c r="AL5" s="2"/>
      <c r="AM5" s="2"/>
      <c r="AN5" s="2"/>
      <c r="AO5" s="2"/>
    </row>
    <row r="6" spans="1:41" ht="15.75" customHeight="1">
      <c r="A6" s="46" t="s">
        <v>13</v>
      </c>
      <c r="B6" s="47"/>
      <c r="C6" s="47"/>
      <c r="D6" s="47"/>
      <c r="E6" s="47"/>
      <c r="F6" s="38"/>
      <c r="G6" s="39" t="s">
        <v>10</v>
      </c>
      <c r="H6" s="1"/>
      <c r="I6" s="1"/>
      <c r="J6" s="1"/>
      <c r="K6" s="1"/>
      <c r="L6" s="1"/>
      <c r="M6" s="1"/>
      <c r="N6" s="1"/>
      <c r="O6" s="1"/>
      <c r="V6" s="1"/>
      <c r="W6" s="2" t="s">
        <v>1</v>
      </c>
      <c r="X6" s="2">
        <v>39</v>
      </c>
      <c r="Y6" s="1"/>
      <c r="Z6" s="1"/>
      <c r="AA6" s="1"/>
      <c r="AB6" s="2">
        <f ca="1">IFERROR(__xludf.DUMMYFUNCTION("""COMPUTED_VALUE"""),39)</f>
        <v>39</v>
      </c>
      <c r="AC6" s="2">
        <f ca="1">IFERROR(__xludf.DUMMYFUNCTION("""COMPUTED_VALUE"""),39)</f>
        <v>39</v>
      </c>
      <c r="AD6" s="2">
        <f ca="1">IFERROR(__xludf.DUMMYFUNCTION("""COMPUTED_VALUE"""),50)</f>
        <v>50</v>
      </c>
      <c r="AE6" s="2">
        <f ca="1">IFERROR(__xludf.DUMMYFUNCTION("""COMPUTED_VALUE"""),50)</f>
        <v>50</v>
      </c>
      <c r="AF6" s="2"/>
      <c r="AG6" s="2">
        <f ca="1">IFERROR(__xludf.DUMMYFUNCTION("""COMPUTED_VALUE"""),8)</f>
        <v>8</v>
      </c>
      <c r="AH6" s="2">
        <f ca="1">IFERROR(__xludf.DUMMYFUNCTION("""COMPUTED_VALUE"""),8)</f>
        <v>8</v>
      </c>
      <c r="AI6" s="2">
        <f ca="1">IFERROR(__xludf.DUMMYFUNCTION("""COMPUTED_VALUE"""),20)</f>
        <v>20</v>
      </c>
      <c r="AJ6" s="2">
        <f ca="1">IFERROR(__xludf.DUMMYFUNCTION("""COMPUTED_VALUE"""),20)</f>
        <v>20</v>
      </c>
      <c r="AK6" s="2">
        <f ca="1">IFERROR(__xludf.DUMMYFUNCTION("""COMPUTED_VALUE"""),20)</f>
        <v>20</v>
      </c>
      <c r="AL6" s="2"/>
      <c r="AM6" s="2"/>
      <c r="AN6" s="2"/>
      <c r="AO6" s="2"/>
    </row>
    <row r="7" spans="1:41" ht="15.75" customHeight="1">
      <c r="A7" s="48" t="s">
        <v>14</v>
      </c>
      <c r="B7" s="43"/>
      <c r="C7" s="43"/>
      <c r="D7" s="43"/>
      <c r="E7" s="43"/>
      <c r="F7" s="10"/>
      <c r="G7" s="7" t="s">
        <v>10</v>
      </c>
      <c r="H7" s="1"/>
      <c r="I7" s="1"/>
      <c r="J7" s="1"/>
      <c r="K7" s="1"/>
      <c r="L7" s="1"/>
      <c r="M7" s="1"/>
      <c r="N7" s="1"/>
      <c r="O7" s="1"/>
      <c r="V7" s="1"/>
      <c r="W7" s="2" t="s">
        <v>1</v>
      </c>
      <c r="X7" s="2">
        <v>40</v>
      </c>
      <c r="Y7" s="1"/>
      <c r="Z7" s="1"/>
      <c r="AA7" s="1"/>
      <c r="AB7" s="2">
        <f ca="1">IFERROR(__xludf.DUMMYFUNCTION("""COMPUTED_VALUE"""),40)</f>
        <v>40</v>
      </c>
      <c r="AC7" s="2">
        <f ca="1">IFERROR(__xludf.DUMMYFUNCTION("""COMPUTED_VALUE"""),40)</f>
        <v>40</v>
      </c>
      <c r="AD7" s="2" t="str">
        <f ca="1">IFERROR(__xludf.DUMMYFUNCTION("""COMPUTED_VALUE"""),"SE 2")</f>
        <v>SE 2</v>
      </c>
      <c r="AE7" s="2" t="str">
        <f ca="1">IFERROR(__xludf.DUMMYFUNCTION("""COMPUTED_VALUE"""),"SE 2")</f>
        <v>SE 2</v>
      </c>
      <c r="AF7" s="2"/>
      <c r="AG7" s="2">
        <f ca="1">IFERROR(__xludf.DUMMYFUNCTION("""COMPUTED_VALUE"""),10)</f>
        <v>10</v>
      </c>
      <c r="AH7" s="2">
        <f ca="1">IFERROR(__xludf.DUMMYFUNCTION("""COMPUTED_VALUE"""),10)</f>
        <v>10</v>
      </c>
      <c r="AI7" s="2">
        <f ca="1">IFERROR(__xludf.DUMMYFUNCTION("""COMPUTED_VALUE"""),21)</f>
        <v>21</v>
      </c>
      <c r="AJ7" s="2">
        <f ca="1">IFERROR(__xludf.DUMMYFUNCTION("""COMPUTED_VALUE"""),21)</f>
        <v>21</v>
      </c>
      <c r="AK7" s="2">
        <f ca="1">IFERROR(__xludf.DUMMYFUNCTION("""COMPUTED_VALUE"""),21)</f>
        <v>21</v>
      </c>
      <c r="AL7" s="2"/>
      <c r="AM7" s="2"/>
      <c r="AN7" s="2"/>
      <c r="AO7" s="2"/>
    </row>
    <row r="8" spans="1:41" ht="134.25" customHeight="1">
      <c r="A8" s="24" t="s">
        <v>15</v>
      </c>
      <c r="B8" s="24" t="s">
        <v>16</v>
      </c>
      <c r="C8" s="24" t="s">
        <v>5</v>
      </c>
      <c r="D8" s="24" t="s">
        <v>17</v>
      </c>
      <c r="E8" s="33" t="s">
        <v>18</v>
      </c>
      <c r="F8" s="34"/>
      <c r="G8" s="34"/>
      <c r="H8" s="34"/>
      <c r="I8" s="24" t="s">
        <v>19</v>
      </c>
      <c r="J8" s="24" t="s">
        <v>20</v>
      </c>
      <c r="K8" s="24" t="s">
        <v>21</v>
      </c>
      <c r="L8" s="25" t="s">
        <v>22</v>
      </c>
      <c r="M8" s="35" t="s">
        <v>23</v>
      </c>
      <c r="N8" s="34"/>
      <c r="O8" s="24" t="s">
        <v>24</v>
      </c>
      <c r="V8" s="1"/>
      <c r="W8" s="2" t="s">
        <v>1</v>
      </c>
      <c r="X8" s="2">
        <v>41</v>
      </c>
      <c r="Y8" s="1"/>
      <c r="Z8" s="1"/>
      <c r="AA8" s="1"/>
      <c r="AB8" s="2">
        <f ca="1">IFERROR(__xludf.DUMMYFUNCTION("""COMPUTED_VALUE"""),41)</f>
        <v>41</v>
      </c>
      <c r="AC8" s="2">
        <f ca="1">IFERROR(__xludf.DUMMYFUNCTION("""COMPUTED_VALUE"""),41)</f>
        <v>41</v>
      </c>
      <c r="AD8" s="2">
        <f ca="1">IFERROR(__xludf.DUMMYFUNCTION("""COMPUTED_VALUE"""),2)</f>
        <v>2</v>
      </c>
      <c r="AE8" s="2">
        <f ca="1">IFERROR(__xludf.DUMMYFUNCTION("""COMPUTED_VALUE"""),2)</f>
        <v>2</v>
      </c>
      <c r="AF8" s="2"/>
      <c r="AG8" s="2" t="str">
        <f ca="1">IFERROR(__xludf.DUMMYFUNCTION("""COMPUTED_VALUE"""),"SE 3")</f>
        <v>SE 3</v>
      </c>
      <c r="AH8" s="2" t="str">
        <f ca="1">IFERROR(__xludf.DUMMYFUNCTION("""COMPUTED_VALUE"""),"SE 3")</f>
        <v>SE 3</v>
      </c>
      <c r="AI8" s="2">
        <f ca="1">IFERROR(__xludf.DUMMYFUNCTION("""COMPUTED_VALUE"""),22)</f>
        <v>22</v>
      </c>
      <c r="AJ8" s="2">
        <f ca="1">IFERROR(__xludf.DUMMYFUNCTION("""COMPUTED_VALUE"""),22)</f>
        <v>22</v>
      </c>
      <c r="AK8" s="2">
        <f ca="1">IFERROR(__xludf.DUMMYFUNCTION("""COMPUTED_VALUE"""),22)</f>
        <v>22</v>
      </c>
      <c r="AL8" s="2"/>
      <c r="AM8" s="2"/>
      <c r="AN8" s="2"/>
      <c r="AO8" s="2"/>
    </row>
    <row r="9" spans="1:41" ht="12.75">
      <c r="A9" s="1"/>
      <c r="B9" s="1"/>
      <c r="C9" s="1"/>
      <c r="D9" s="1"/>
      <c r="E9" s="49"/>
      <c r="F9" s="43"/>
      <c r="G9" s="43"/>
      <c r="H9" s="43"/>
      <c r="I9" s="1"/>
      <c r="J9" s="1"/>
      <c r="K9" s="1"/>
      <c r="L9" s="11"/>
      <c r="M9" s="11" t="s">
        <v>25</v>
      </c>
      <c r="N9" s="11" t="s">
        <v>26</v>
      </c>
      <c r="O9" s="1"/>
      <c r="V9" s="1"/>
      <c r="W9" s="2" t="s">
        <v>1</v>
      </c>
      <c r="X9" s="12" t="s">
        <v>27</v>
      </c>
      <c r="Y9" s="1"/>
      <c r="Z9" s="1"/>
      <c r="AA9" s="1"/>
      <c r="AB9" s="2" t="str">
        <f ca="1">IFERROR(__xludf.DUMMYFUNCTION("""COMPUTED_VALUE"""),"SE 1")</f>
        <v>SE 1</v>
      </c>
      <c r="AC9" s="2" t="str">
        <f ca="1">IFERROR(__xludf.DUMMYFUNCTION("""COMPUTED_VALUE"""),"SE 1")</f>
        <v>SE 1</v>
      </c>
      <c r="AD9" s="2"/>
      <c r="AE9" s="2"/>
      <c r="AF9" s="2"/>
      <c r="AG9" s="2">
        <f ca="1">IFERROR(__xludf.DUMMYFUNCTION("""COMPUTED_VALUE"""),11)</f>
        <v>11</v>
      </c>
      <c r="AH9" s="2">
        <f ca="1">IFERROR(__xludf.DUMMYFUNCTION("""COMPUTED_VALUE"""),11)</f>
        <v>11</v>
      </c>
      <c r="AI9" s="2">
        <f ca="1">IFERROR(__xludf.DUMMYFUNCTION("""COMPUTED_VALUE"""),23)</f>
        <v>23</v>
      </c>
      <c r="AJ9" s="2">
        <f ca="1">IFERROR(__xludf.DUMMYFUNCTION("""COMPUTED_VALUE"""),23)</f>
        <v>23</v>
      </c>
      <c r="AK9" s="2">
        <f ca="1">IFERROR(__xludf.DUMMYFUNCTION("""COMPUTED_VALUE"""),23)</f>
        <v>23</v>
      </c>
      <c r="AL9" s="2"/>
      <c r="AM9" s="2"/>
      <c r="AN9" s="2"/>
      <c r="AO9" s="2"/>
    </row>
    <row r="10" spans="1:41" ht="14.25">
      <c r="A10" s="26" t="s">
        <v>28</v>
      </c>
      <c r="B10" s="26" t="s">
        <v>29</v>
      </c>
      <c r="C10" s="27" t="s">
        <v>30</v>
      </c>
      <c r="D10" s="28" t="s">
        <v>31</v>
      </c>
      <c r="E10" s="50" t="s">
        <v>32</v>
      </c>
      <c r="F10" s="51"/>
      <c r="G10" s="51"/>
      <c r="H10" s="52"/>
      <c r="I10" s="13" t="s">
        <v>33</v>
      </c>
      <c r="J10" s="13" t="s">
        <v>34</v>
      </c>
      <c r="K10" s="26" t="s">
        <v>35</v>
      </c>
      <c r="L10" s="13" t="s">
        <v>36</v>
      </c>
      <c r="M10" s="13" t="s">
        <v>37</v>
      </c>
      <c r="N10" s="13" t="s">
        <v>38</v>
      </c>
      <c r="O10" s="13" t="s">
        <v>39</v>
      </c>
      <c r="V10" s="1"/>
      <c r="W10" s="2" t="s">
        <v>1</v>
      </c>
      <c r="X10" s="2">
        <v>44</v>
      </c>
      <c r="Y10" s="1"/>
      <c r="Z10" s="1"/>
      <c r="AA10" s="1"/>
      <c r="AB10" s="2">
        <f ca="1">IFERROR(__xludf.DUMMYFUNCTION("""COMPUTED_VALUE"""),44)</f>
        <v>44</v>
      </c>
      <c r="AC10" s="2">
        <f ca="1">IFERROR(__xludf.DUMMYFUNCTION("""COMPUTED_VALUE"""),44)</f>
        <v>44</v>
      </c>
      <c r="AD10" s="2"/>
      <c r="AE10" s="2"/>
      <c r="AF10" s="2"/>
      <c r="AG10" s="2"/>
      <c r="AH10" s="2"/>
      <c r="AI10" s="2">
        <f ca="1">IFERROR(__xludf.DUMMYFUNCTION("""COMPUTED_VALUE"""),24)</f>
        <v>24</v>
      </c>
      <c r="AJ10" s="2">
        <f ca="1">IFERROR(__xludf.DUMMYFUNCTION("""COMPUTED_VALUE"""),24)</f>
        <v>24</v>
      </c>
      <c r="AK10" s="2">
        <f ca="1">IFERROR(__xludf.DUMMYFUNCTION("""COMPUTED_VALUE"""),24)</f>
        <v>24</v>
      </c>
      <c r="AL10" s="2"/>
      <c r="AM10" s="2"/>
      <c r="AN10" s="2"/>
      <c r="AO10" s="2"/>
    </row>
    <row r="11" spans="1:41" ht="15.75" customHeight="1">
      <c r="A11" s="14"/>
      <c r="B11" s="15"/>
      <c r="C11" s="14"/>
      <c r="D11" s="16"/>
      <c r="E11" s="29"/>
      <c r="F11" s="43"/>
      <c r="G11" s="43"/>
      <c r="H11" s="43"/>
      <c r="I11" s="17"/>
      <c r="J11" s="17"/>
      <c r="K11" s="16"/>
      <c r="L11" s="17"/>
      <c r="M11" s="17" t="s">
        <v>40</v>
      </c>
      <c r="N11" s="17"/>
      <c r="O11" s="18"/>
      <c r="V11" s="1"/>
      <c r="W11" s="2" t="s">
        <v>41</v>
      </c>
      <c r="X11" s="2">
        <v>3</v>
      </c>
      <c r="Y11" s="1"/>
    </row>
    <row r="12" spans="1:41" ht="15.75" customHeight="1">
      <c r="A12" s="16"/>
      <c r="B12" s="16"/>
      <c r="C12" s="14"/>
      <c r="D12" s="16"/>
      <c r="E12" s="29"/>
      <c r="F12" s="43"/>
      <c r="G12" s="43"/>
      <c r="H12" s="43"/>
      <c r="I12" s="17"/>
      <c r="J12" s="17"/>
      <c r="K12" s="16"/>
      <c r="L12" s="17"/>
      <c r="M12" s="17"/>
      <c r="N12" s="17"/>
      <c r="O12" s="18"/>
      <c r="V12" s="1"/>
      <c r="W12" s="2" t="s">
        <v>41</v>
      </c>
      <c r="X12" s="2">
        <v>4</v>
      </c>
      <c r="Y12" s="1"/>
    </row>
    <row r="13" spans="1:41" ht="15.75" customHeight="1">
      <c r="A13" s="30" t="s">
        <v>42</v>
      </c>
      <c r="B13" s="43"/>
      <c r="C13" s="43"/>
      <c r="E13" s="53" t="s">
        <v>43</v>
      </c>
      <c r="F13" s="43"/>
      <c r="G13" s="43"/>
      <c r="H13" s="1"/>
      <c r="I13" s="1"/>
      <c r="J13" s="1"/>
      <c r="K13" s="1"/>
      <c r="L13" s="1"/>
      <c r="M13" s="1"/>
      <c r="N13" s="1"/>
      <c r="O13" s="1"/>
      <c r="V13" s="1"/>
      <c r="W13" s="2" t="s">
        <v>41</v>
      </c>
      <c r="X13" s="2">
        <v>8</v>
      </c>
      <c r="Y13" s="1"/>
    </row>
    <row r="14" spans="1:41" ht="12.75">
      <c r="A14" s="11" t="s">
        <v>44</v>
      </c>
      <c r="B14" s="31" t="s">
        <v>45</v>
      </c>
      <c r="C14" s="54"/>
      <c r="E14" s="1"/>
      <c r="F14" s="9" t="s">
        <v>19</v>
      </c>
      <c r="G14" s="9" t="s">
        <v>46</v>
      </c>
      <c r="H14" s="1"/>
      <c r="I14" s="1"/>
      <c r="J14" s="1"/>
      <c r="K14" s="1"/>
      <c r="L14" s="1"/>
      <c r="M14" s="1"/>
      <c r="N14" s="1"/>
      <c r="O14" s="1"/>
      <c r="V14" s="1"/>
      <c r="W14" s="2" t="s">
        <v>41</v>
      </c>
      <c r="X14" s="2">
        <v>10</v>
      </c>
      <c r="Y14" s="1"/>
    </row>
    <row r="15" spans="1:41" ht="12.75">
      <c r="A15" s="11" t="s">
        <v>47</v>
      </c>
      <c r="B15" s="55"/>
      <c r="C15" s="54"/>
      <c r="E15" s="19" t="s">
        <v>48</v>
      </c>
      <c r="F15" s="19" t="s">
        <v>49</v>
      </c>
      <c r="G15" s="20" t="s">
        <v>50</v>
      </c>
      <c r="H15" s="1"/>
      <c r="I15" s="1"/>
      <c r="J15" s="1"/>
      <c r="K15" s="1"/>
      <c r="L15" s="1"/>
      <c r="M15" s="1"/>
      <c r="N15" s="1"/>
      <c r="O15" s="1"/>
      <c r="V15" s="1"/>
      <c r="W15" s="2" t="s">
        <v>41</v>
      </c>
      <c r="X15" s="2" t="s">
        <v>51</v>
      </c>
      <c r="Y15" s="1"/>
    </row>
    <row r="16" spans="1:41" ht="12.75">
      <c r="A16" s="11" t="s">
        <v>52</v>
      </c>
      <c r="B16" s="55"/>
      <c r="C16" s="54"/>
      <c r="E16" s="19"/>
      <c r="F16" s="19"/>
      <c r="G16" s="20"/>
      <c r="H16" s="1"/>
      <c r="I16" s="1"/>
      <c r="J16" s="1"/>
      <c r="K16" s="1"/>
      <c r="L16" s="1"/>
      <c r="M16" s="1"/>
      <c r="N16" s="1"/>
      <c r="O16" s="1"/>
      <c r="V16" s="1"/>
      <c r="W16" s="2" t="s">
        <v>41</v>
      </c>
      <c r="X16" s="2">
        <v>11</v>
      </c>
      <c r="Y16" s="1"/>
    </row>
    <row r="17" spans="1:25" ht="12.75">
      <c r="A17" s="11" t="s">
        <v>53</v>
      </c>
      <c r="B17" s="55"/>
      <c r="C17" s="54"/>
      <c r="E17" s="19"/>
      <c r="F17" s="19"/>
      <c r="G17" s="20"/>
      <c r="H17" s="1"/>
      <c r="I17" s="1"/>
      <c r="J17" s="1"/>
      <c r="K17" s="1"/>
      <c r="L17" s="1"/>
      <c r="M17" s="1"/>
      <c r="N17" s="1"/>
      <c r="O17" s="1"/>
      <c r="V17" s="1"/>
      <c r="W17" s="2" t="s">
        <v>54</v>
      </c>
      <c r="X17" s="2">
        <v>12</v>
      </c>
      <c r="Y17" s="1"/>
    </row>
    <row r="18" spans="1:25" ht="12.75">
      <c r="A18" s="11" t="s">
        <v>55</v>
      </c>
      <c r="B18" s="32"/>
      <c r="C18" s="54"/>
      <c r="E18" s="19"/>
      <c r="F18" s="19"/>
      <c r="G18" s="20"/>
      <c r="H18" s="1"/>
      <c r="I18" s="1"/>
      <c r="J18" s="1"/>
      <c r="K18" s="1"/>
      <c r="L18" s="1"/>
      <c r="M18" s="1"/>
      <c r="N18" s="1"/>
      <c r="O18" s="1"/>
      <c r="V18" s="1"/>
      <c r="W18" s="2" t="s">
        <v>54</v>
      </c>
      <c r="X18" s="2">
        <v>13</v>
      </c>
      <c r="Y18" s="1"/>
    </row>
    <row r="19" spans="1:25" ht="12.75">
      <c r="A19" s="11" t="s">
        <v>56</v>
      </c>
      <c r="B19" s="55"/>
      <c r="C19" s="54"/>
      <c r="E19" s="19"/>
      <c r="F19" s="19"/>
      <c r="G19" s="20"/>
      <c r="H19" s="1"/>
      <c r="I19" s="1"/>
      <c r="J19" s="1"/>
      <c r="K19" s="1"/>
      <c r="L19" s="1"/>
      <c r="M19" s="1"/>
      <c r="N19" s="1"/>
      <c r="O19" s="1"/>
      <c r="V19" s="1"/>
      <c r="W19" s="2" t="s">
        <v>54</v>
      </c>
      <c r="X19" s="2">
        <v>14</v>
      </c>
      <c r="Y19" s="1"/>
    </row>
    <row r="20" spans="1:25" ht="12.75">
      <c r="A20" s="21" t="s">
        <v>57</v>
      </c>
      <c r="B20" s="56"/>
      <c r="C20" s="54"/>
      <c r="D20" s="1"/>
      <c r="E20" s="19"/>
      <c r="F20" s="19"/>
      <c r="G20" s="19"/>
      <c r="H20" s="1"/>
      <c r="I20" s="1"/>
      <c r="J20" s="1"/>
      <c r="K20" s="1"/>
      <c r="L20" s="1"/>
      <c r="M20" s="1"/>
      <c r="N20" s="1"/>
      <c r="O20" s="1"/>
      <c r="V20" s="1"/>
      <c r="W20" s="2" t="s">
        <v>54</v>
      </c>
      <c r="X20" s="2">
        <v>15</v>
      </c>
      <c r="Y20" s="1"/>
    </row>
    <row r="21" spans="1:25" ht="12.75">
      <c r="A21" s="21" t="s">
        <v>58</v>
      </c>
      <c r="B21" s="56"/>
      <c r="C21" s="54"/>
      <c r="D21" s="1"/>
      <c r="E21" s="19"/>
      <c r="F21" s="19"/>
      <c r="G21" s="19"/>
      <c r="H21" s="1"/>
      <c r="I21" s="1"/>
      <c r="J21" s="1"/>
      <c r="K21" s="1"/>
      <c r="L21" s="1"/>
      <c r="M21" s="1"/>
      <c r="N21" s="1"/>
      <c r="O21" s="1"/>
      <c r="V21" s="1"/>
      <c r="W21" s="22" t="s">
        <v>54</v>
      </c>
      <c r="X21" s="2">
        <v>19</v>
      </c>
      <c r="Y21" s="1"/>
    </row>
    <row r="22" spans="1:25" ht="12.75">
      <c r="A22" s="21" t="s">
        <v>59</v>
      </c>
      <c r="B22" s="56"/>
      <c r="C22" s="54"/>
      <c r="D22" s="1"/>
      <c r="E22" s="19"/>
      <c r="F22" s="19"/>
      <c r="G22" s="19"/>
      <c r="H22" s="1"/>
      <c r="I22" s="1"/>
      <c r="J22" s="1"/>
      <c r="K22" s="1"/>
      <c r="L22" s="1"/>
      <c r="M22" s="1"/>
      <c r="N22" s="1"/>
      <c r="O22" s="1"/>
      <c r="V22" s="1"/>
      <c r="W22" s="22" t="s">
        <v>54</v>
      </c>
      <c r="X22" s="2">
        <v>20</v>
      </c>
      <c r="Y22" s="1"/>
    </row>
    <row r="23" spans="1:25" ht="15.75" hidden="1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V23" s="1"/>
      <c r="W23" s="22" t="s">
        <v>54</v>
      </c>
      <c r="X23" s="2">
        <v>21</v>
      </c>
      <c r="Y23" s="1"/>
    </row>
    <row r="24" spans="1:25" ht="15.75" hidden="1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V24" s="1"/>
      <c r="W24" s="22" t="s">
        <v>54</v>
      </c>
      <c r="X24" s="2">
        <v>22</v>
      </c>
      <c r="Y24" s="1"/>
    </row>
    <row r="25" spans="1:25" ht="15.75" hidden="1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V25" s="1"/>
      <c r="W25" s="2" t="s">
        <v>54</v>
      </c>
      <c r="X25" s="2">
        <v>23</v>
      </c>
      <c r="Y25" s="1"/>
    </row>
    <row r="26" spans="1:25" ht="15.75" hidden="1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2" t="s">
        <v>54</v>
      </c>
      <c r="X26" s="2">
        <v>24</v>
      </c>
      <c r="Y26" s="1"/>
    </row>
    <row r="27" spans="1:25" ht="15.75" hidden="1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2" t="s">
        <v>54</v>
      </c>
      <c r="X27" s="2" t="s">
        <v>60</v>
      </c>
      <c r="Y27" s="1"/>
    </row>
    <row r="28" spans="1:25" ht="15.75" hidden="1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22"/>
      <c r="X28" s="22"/>
      <c r="Y28" s="1"/>
    </row>
    <row r="29" spans="1:25" ht="15.75" hidden="1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22"/>
      <c r="X29" s="22"/>
      <c r="Y29" s="1"/>
    </row>
    <row r="30" spans="1:25" ht="15.75" hidden="1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 t="s">
        <v>61</v>
      </c>
      <c r="P30" s="1" t="s">
        <v>62</v>
      </c>
      <c r="Q30" s="1" t="s">
        <v>63</v>
      </c>
      <c r="R30" s="1" t="s">
        <v>64</v>
      </c>
      <c r="S30" s="1" t="s">
        <v>65</v>
      </c>
      <c r="T30" s="1" t="s">
        <v>66</v>
      </c>
      <c r="U30" s="1" t="s">
        <v>67</v>
      </c>
      <c r="V30" s="1"/>
      <c r="W30" s="22"/>
      <c r="X30" s="22"/>
      <c r="Y30" s="1"/>
    </row>
    <row r="31" spans="1:25" ht="15.75" hidden="1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3">
        <v>501</v>
      </c>
      <c r="P31" s="9" t="s">
        <v>1</v>
      </c>
      <c r="Q31" s="1">
        <v>37</v>
      </c>
      <c r="R31" s="1">
        <v>46</v>
      </c>
      <c r="S31" s="1" t="s">
        <v>68</v>
      </c>
      <c r="T31" s="1" t="s">
        <v>69</v>
      </c>
      <c r="U31" s="1" t="s">
        <v>70</v>
      </c>
      <c r="V31" s="1"/>
      <c r="W31" s="22"/>
      <c r="X31" s="22"/>
    </row>
    <row r="32" spans="1:25" ht="15.75" hidden="1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23">
        <v>502</v>
      </c>
      <c r="P32" s="9" t="s">
        <v>71</v>
      </c>
      <c r="Q32" s="1">
        <v>38</v>
      </c>
      <c r="R32" s="1">
        <v>47</v>
      </c>
      <c r="S32" s="1" t="s">
        <v>72</v>
      </c>
      <c r="T32" s="1" t="s">
        <v>73</v>
      </c>
      <c r="U32" s="1" t="s">
        <v>74</v>
      </c>
      <c r="V32" s="1"/>
      <c r="W32" s="22"/>
      <c r="X32" s="22"/>
    </row>
    <row r="33" spans="1:24" ht="15.75" hidden="1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23">
        <v>503</v>
      </c>
      <c r="P33" s="9" t="s">
        <v>41</v>
      </c>
      <c r="Q33" s="1">
        <v>39</v>
      </c>
      <c r="R33" s="1">
        <v>48</v>
      </c>
      <c r="S33" s="1" t="s">
        <v>75</v>
      </c>
      <c r="T33" s="1"/>
      <c r="U33" s="1" t="s">
        <v>76</v>
      </c>
      <c r="V33" s="1"/>
      <c r="W33" s="22"/>
      <c r="X33" s="22"/>
    </row>
    <row r="34" spans="1:24" ht="15.75" hidden="1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23">
        <v>504</v>
      </c>
      <c r="P34" s="1"/>
      <c r="Q34" s="1">
        <v>40</v>
      </c>
      <c r="R34" s="1">
        <v>49</v>
      </c>
      <c r="S34" s="1" t="s">
        <v>77</v>
      </c>
      <c r="T34" s="1"/>
      <c r="U34" s="1" t="s">
        <v>78</v>
      </c>
      <c r="V34" s="1"/>
      <c r="W34" s="22"/>
      <c r="X34" s="22"/>
    </row>
    <row r="35" spans="1:24" ht="15.75" hidden="1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23">
        <v>505</v>
      </c>
      <c r="P35" s="1"/>
      <c r="Q35" s="1">
        <v>41</v>
      </c>
      <c r="R35" s="1">
        <v>50</v>
      </c>
      <c r="S35" s="9" t="s">
        <v>79</v>
      </c>
      <c r="T35" s="1"/>
      <c r="U35" s="1" t="s">
        <v>80</v>
      </c>
      <c r="V35" s="1"/>
      <c r="W35" s="22"/>
      <c r="X35" s="22"/>
    </row>
    <row r="36" spans="1:24" ht="15.75" hidden="1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23">
        <v>506</v>
      </c>
      <c r="P36" s="1"/>
      <c r="Q36" s="1">
        <v>42</v>
      </c>
      <c r="R36" s="1">
        <v>51</v>
      </c>
      <c r="S36" s="9" t="s">
        <v>80</v>
      </c>
      <c r="T36" s="1"/>
      <c r="U36" s="1"/>
      <c r="V36" s="1"/>
      <c r="W36" s="22"/>
      <c r="X36" s="22"/>
    </row>
    <row r="37" spans="1:24" ht="15.75" hidden="1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23">
        <v>507</v>
      </c>
      <c r="P37" s="1"/>
      <c r="Q37" s="1" t="s">
        <v>27</v>
      </c>
      <c r="R37" s="1" t="s">
        <v>51</v>
      </c>
      <c r="S37" s="1"/>
      <c r="T37" s="1"/>
      <c r="U37" s="1"/>
      <c r="V37" s="1"/>
      <c r="W37" s="22"/>
      <c r="X37" s="22"/>
    </row>
    <row r="38" spans="1:24" ht="15.75" hidden="1" customHeight="1">
      <c r="O38" s="23">
        <v>508</v>
      </c>
      <c r="P38" s="1"/>
      <c r="Q38" s="1">
        <v>46</v>
      </c>
      <c r="R38" s="1"/>
      <c r="S38" s="1"/>
      <c r="T38" s="1" t="s">
        <v>81</v>
      </c>
      <c r="U38" s="1"/>
    </row>
    <row r="39" spans="1:24" ht="15.75" hidden="1" customHeight="1">
      <c r="O39" s="23">
        <v>509</v>
      </c>
      <c r="P39" s="1"/>
      <c r="Q39" s="1">
        <v>47</v>
      </c>
      <c r="R39" s="1"/>
      <c r="S39" s="1"/>
      <c r="T39" s="9" t="s">
        <v>82</v>
      </c>
      <c r="U39" s="1"/>
    </row>
    <row r="40" spans="1:24" ht="15.75" hidden="1" customHeight="1">
      <c r="O40" s="23">
        <v>510</v>
      </c>
      <c r="P40" s="1"/>
      <c r="Q40" s="1">
        <v>48</v>
      </c>
      <c r="R40" s="1"/>
      <c r="S40" s="1"/>
      <c r="T40" s="9" t="s">
        <v>83</v>
      </c>
      <c r="U40" s="1"/>
    </row>
    <row r="41" spans="1:24" ht="15.75" hidden="1" customHeight="1">
      <c r="O41" s="23">
        <v>511</v>
      </c>
      <c r="P41" s="1"/>
      <c r="Q41" s="1">
        <v>49</v>
      </c>
      <c r="R41" s="1"/>
      <c r="S41" s="1"/>
      <c r="T41" s="9" t="s">
        <v>84</v>
      </c>
      <c r="U41" s="1"/>
    </row>
    <row r="42" spans="1:24" ht="15.75" hidden="1" customHeight="1">
      <c r="O42" s="23">
        <v>512</v>
      </c>
      <c r="P42" s="1"/>
      <c r="Q42" s="1">
        <v>50</v>
      </c>
      <c r="R42" s="1"/>
      <c r="S42" s="1"/>
      <c r="T42" s="1" t="s">
        <v>63</v>
      </c>
      <c r="U42" s="1"/>
    </row>
    <row r="43" spans="1:24" ht="15.75" hidden="1" customHeight="1">
      <c r="O43" s="23">
        <v>513</v>
      </c>
      <c r="P43" s="1"/>
      <c r="Q43" s="1">
        <v>51</v>
      </c>
      <c r="R43" s="1"/>
      <c r="S43" s="1"/>
      <c r="T43" s="1"/>
      <c r="U43" s="1"/>
    </row>
    <row r="44" spans="1:24" ht="15.75" hidden="1" customHeight="1">
      <c r="O44" s="23">
        <v>514</v>
      </c>
      <c r="P44" s="1"/>
      <c r="Q44" s="1" t="s">
        <v>85</v>
      </c>
      <c r="R44" s="1"/>
      <c r="S44" s="1"/>
      <c r="T44" s="1"/>
      <c r="U44" s="1"/>
    </row>
    <row r="45" spans="1:24" ht="15.75" hidden="1" customHeight="1">
      <c r="O45" s="2"/>
      <c r="P45" s="1"/>
      <c r="Q45" s="1">
        <v>3</v>
      </c>
      <c r="R45" s="1"/>
      <c r="S45" s="1"/>
      <c r="T45" s="1"/>
      <c r="U45" s="1"/>
    </row>
    <row r="46" spans="1:24" ht="15.75" hidden="1" customHeight="1">
      <c r="O46" s="2"/>
      <c r="P46" s="1"/>
      <c r="Q46" s="1">
        <v>4</v>
      </c>
      <c r="R46" s="1"/>
      <c r="S46" s="1"/>
      <c r="T46" s="1"/>
      <c r="U46" s="1"/>
    </row>
    <row r="47" spans="1:24" ht="15.75" hidden="1" customHeight="1">
      <c r="O47" s="2"/>
      <c r="P47" s="1"/>
      <c r="Q47" s="1">
        <v>5</v>
      </c>
      <c r="R47" s="1"/>
      <c r="S47" s="1"/>
      <c r="T47" s="1"/>
      <c r="U47" s="1"/>
    </row>
    <row r="48" spans="1:24" ht="15.75" hidden="1" customHeight="1">
      <c r="O48" s="2"/>
      <c r="P48" s="1"/>
      <c r="Q48" s="1">
        <v>6</v>
      </c>
      <c r="R48" s="1"/>
      <c r="S48" s="1"/>
      <c r="T48" s="1"/>
      <c r="U48" s="1"/>
    </row>
    <row r="49" spans="15:24" ht="15.75" hidden="1" customHeight="1">
      <c r="O49" s="1"/>
      <c r="P49" s="1"/>
      <c r="Q49" s="1">
        <v>7</v>
      </c>
      <c r="R49" s="1"/>
      <c r="S49" s="1"/>
      <c r="T49" s="1"/>
      <c r="U49" s="1"/>
    </row>
    <row r="50" spans="15:24" ht="15.75" hidden="1" customHeight="1">
      <c r="O50" s="1"/>
      <c r="P50" s="1"/>
      <c r="Q50" s="1" t="s">
        <v>51</v>
      </c>
      <c r="R50" s="1"/>
      <c r="S50" s="1"/>
      <c r="T50" s="1"/>
      <c r="U50" s="1"/>
    </row>
    <row r="51" spans="15:24" ht="15.75" hidden="1" customHeight="1">
      <c r="O51" s="1"/>
      <c r="P51" s="1"/>
      <c r="Q51" s="1">
        <v>11</v>
      </c>
      <c r="R51" s="1"/>
      <c r="S51" s="1"/>
      <c r="T51" s="1"/>
      <c r="U51" s="1"/>
    </row>
    <row r="52" spans="15:24" ht="15.75" hidden="1" customHeight="1">
      <c r="O52" s="1"/>
      <c r="P52" s="1"/>
      <c r="Q52" s="1">
        <v>12</v>
      </c>
      <c r="R52" s="1"/>
      <c r="S52" s="1"/>
      <c r="T52" s="1"/>
      <c r="U52" s="1"/>
    </row>
    <row r="53" spans="15:24" ht="15.75" hidden="1" customHeight="1">
      <c r="O53" s="1"/>
      <c r="P53" s="1"/>
      <c r="Q53" s="1">
        <v>13</v>
      </c>
      <c r="R53" s="1"/>
      <c r="S53" s="1"/>
      <c r="T53" s="1"/>
      <c r="U53" s="1"/>
    </row>
    <row r="54" spans="15:24" ht="15.75" hidden="1" customHeight="1">
      <c r="O54" s="1"/>
      <c r="P54" s="1"/>
      <c r="Q54" s="1">
        <v>14</v>
      </c>
      <c r="R54" s="1"/>
      <c r="S54" s="1"/>
      <c r="T54" s="1"/>
      <c r="U54" s="1"/>
      <c r="V54" s="1"/>
      <c r="W54" s="22"/>
      <c r="X54" s="22"/>
    </row>
    <row r="55" spans="15:24" ht="15.75" hidden="1" customHeight="1">
      <c r="O55" s="1"/>
      <c r="P55" s="1"/>
      <c r="Q55" s="1">
        <v>15</v>
      </c>
      <c r="R55" s="1"/>
      <c r="S55" s="1"/>
      <c r="T55" s="1"/>
      <c r="U55" s="1"/>
      <c r="V55" s="1"/>
      <c r="W55" s="22" t="s">
        <v>54</v>
      </c>
      <c r="X55" s="2">
        <v>21</v>
      </c>
    </row>
    <row r="56" spans="15:24" ht="15.75" hidden="1" customHeight="1">
      <c r="O56" s="1"/>
      <c r="P56" s="1"/>
      <c r="Q56" s="1">
        <v>19</v>
      </c>
      <c r="R56" s="1"/>
      <c r="S56" s="1"/>
      <c r="T56" s="1"/>
      <c r="U56" s="1"/>
      <c r="V56" s="1"/>
      <c r="W56" s="22" t="s">
        <v>54</v>
      </c>
      <c r="X56" s="2">
        <v>22</v>
      </c>
    </row>
    <row r="57" spans="15:24" ht="15.75" customHeight="1">
      <c r="O57" s="1"/>
      <c r="P57" s="1"/>
      <c r="Q57" s="1">
        <v>20</v>
      </c>
      <c r="R57" s="1"/>
      <c r="S57" s="1"/>
      <c r="T57" s="1"/>
      <c r="U57" s="1"/>
      <c r="V57" s="1"/>
      <c r="W57" s="22" t="s">
        <v>54</v>
      </c>
      <c r="X57" s="2">
        <v>23</v>
      </c>
    </row>
    <row r="58" spans="15:24" ht="15.75" customHeight="1">
      <c r="O58" s="1"/>
      <c r="P58" s="1"/>
      <c r="Q58" s="1">
        <v>21</v>
      </c>
      <c r="R58" s="1"/>
      <c r="S58" s="1"/>
      <c r="T58" s="1"/>
      <c r="U58" s="1"/>
      <c r="V58" s="1"/>
      <c r="W58" s="22" t="s">
        <v>54</v>
      </c>
      <c r="X58" s="2">
        <v>24</v>
      </c>
    </row>
    <row r="59" spans="15:24" ht="15.75" customHeight="1">
      <c r="O59" s="1"/>
      <c r="P59" s="1"/>
      <c r="Q59" s="1">
        <v>22</v>
      </c>
      <c r="R59" s="1"/>
      <c r="S59" s="1"/>
      <c r="T59" s="1"/>
      <c r="U59" s="1"/>
      <c r="V59" s="1"/>
      <c r="W59" s="22" t="s">
        <v>54</v>
      </c>
      <c r="X59" s="2" t="s">
        <v>60</v>
      </c>
    </row>
    <row r="60" spans="15:24" ht="15.75" customHeight="1">
      <c r="O60" s="1"/>
      <c r="P60" s="1"/>
      <c r="Q60" s="1">
        <v>23</v>
      </c>
      <c r="R60" s="1"/>
      <c r="S60" s="1"/>
      <c r="T60" s="1"/>
      <c r="U60" s="1"/>
      <c r="V60" s="1"/>
    </row>
    <row r="61" spans="15:24" ht="15.75" customHeight="1">
      <c r="O61" s="1"/>
      <c r="P61" s="1"/>
      <c r="Q61" s="1">
        <v>24</v>
      </c>
      <c r="R61" s="1"/>
      <c r="S61" s="1"/>
      <c r="T61" s="1"/>
      <c r="U61" s="1"/>
      <c r="V61" s="1"/>
    </row>
    <row r="62" spans="15:24" ht="15.75" customHeight="1">
      <c r="O62" s="1"/>
      <c r="P62" s="1"/>
      <c r="Q62" s="1" t="s">
        <v>60</v>
      </c>
      <c r="R62" s="1"/>
      <c r="S62" s="1"/>
      <c r="T62" s="1"/>
      <c r="U62" s="1"/>
      <c r="V62" s="1"/>
      <c r="W62" s="1"/>
      <c r="X62" s="1"/>
    </row>
  </sheetData>
  <mergeCells count="25">
    <mergeCell ref="M8:N8"/>
    <mergeCell ref="A1:F1"/>
    <mergeCell ref="A2:E2"/>
    <mergeCell ref="A3:E3"/>
    <mergeCell ref="A4:F4"/>
    <mergeCell ref="A5:E5"/>
    <mergeCell ref="E9:H9"/>
    <mergeCell ref="E10:H10"/>
    <mergeCell ref="I5:J5"/>
    <mergeCell ref="A6:E6"/>
    <mergeCell ref="A7:E7"/>
    <mergeCell ref="E8:H8"/>
    <mergeCell ref="E11:H11"/>
    <mergeCell ref="B16:C16"/>
    <mergeCell ref="B17:C17"/>
    <mergeCell ref="B18:C18"/>
    <mergeCell ref="B19:C19"/>
    <mergeCell ref="B20:C20"/>
    <mergeCell ref="B21:C21"/>
    <mergeCell ref="B22:C22"/>
    <mergeCell ref="E12:H12"/>
    <mergeCell ref="A13:C13"/>
    <mergeCell ref="E13:G13"/>
    <mergeCell ref="B14:C14"/>
    <mergeCell ref="B15:C15"/>
  </mergeCells>
  <dataValidations count="10">
    <dataValidation allowBlank="1" sqref="E15:E22" xr:uid="{00000000-0002-0000-0000-000000000000}"/>
    <dataValidation type="list" allowBlank="1" sqref="T43" xr:uid="{00000000-0002-0000-0000-000003000000}">
      <formula1>$Q$31:$Q$37</formula1>
    </dataValidation>
    <dataValidation type="list" allowBlank="1" sqref="L11:L12" xr:uid="{00000000-0002-0000-0000-000002000000}">
      <formula1>$T$40:$T$41</formula1>
    </dataValidation>
    <dataValidation type="list" allowBlank="1" sqref="K11:K12" xr:uid="{00000000-0002-0000-0000-000004000000}">
      <formula1>$U$31:$U$35</formula1>
    </dataValidation>
    <dataValidation type="list" allowBlank="1" showErrorMessage="1" sqref="A11:A12" xr:uid="{00000000-0002-0000-0000-000005000000}">
      <formula1>$O$31:$O$44</formula1>
    </dataValidation>
    <dataValidation type="list" allowBlank="1" sqref="I11:I12" xr:uid="{00000000-0002-0000-0000-000006000000}">
      <formula1>$S$31:$S$36</formula1>
    </dataValidation>
    <dataValidation type="list" allowBlank="1" sqref="Z2" xr:uid="{00000000-0002-0000-0000-000007000000}">
      <formula1>$AB$1:$AB$10</formula1>
    </dataValidation>
    <dataValidation type="list" allowBlank="1" sqref="J11:J12" xr:uid="{00000000-0002-0000-0000-000008000000}">
      <formula1>$T$31:$T$32</formula1>
    </dataValidation>
    <dataValidation type="list" allowBlank="1" sqref="Z1 B11:B12" xr:uid="{00000000-0002-0000-0000-000001000000}">
      <formula1>$W:$W</formula1>
    </dataValidation>
    <dataValidation allowBlank="1" showInputMessage="1" showErrorMessage="1" sqref="A10:O10" xr:uid="{47F202C6-25D2-4CC2-A81C-0892360CD41D}"/>
  </dataValidations>
  <printOptions horizontalCentered="1" gridLines="1"/>
  <pageMargins left="0.7" right="0.7" top="0.75" bottom="0.75" header="0" footer="0"/>
  <pageSetup paperSize="9" fitToHeight="0" pageOrder="overThenDown" orientation="landscape" cellComments="atEnd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2024-07-21T13:20:25Z</dcterms:created>
  <dcterms:modified xsi:type="dcterms:W3CDTF">2024-08-29T12:11:38Z</dcterms:modified>
  <cp:category/>
  <cp:contentStatus/>
</cp:coreProperties>
</file>