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MIT)\Spring 2017\2.77\2-77-ppd\design_spreadsheets\Tests\"/>
    </mc:Choice>
  </mc:AlternateContent>
  <bookViews>
    <workbookView xWindow="0" yWindow="0" windowWidth="23040" windowHeight="9090" activeTab="1"/>
  </bookViews>
  <sheets>
    <sheet name="bottom of travel" sheetId="1" r:id="rId1"/>
    <sheet name="top of travel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/>
  <c r="D10" i="1"/>
  <c r="B10" i="1"/>
  <c r="C10" i="1" s="1"/>
  <c r="E7" i="1"/>
  <c r="F7" i="1"/>
  <c r="D7" i="1"/>
  <c r="B7" i="1"/>
  <c r="C7" i="1" s="1"/>
  <c r="B4" i="1"/>
  <c r="C4" i="1" s="1"/>
  <c r="D4" i="1"/>
  <c r="E4" i="1" s="1"/>
  <c r="B10" i="2"/>
  <c r="E10" i="2"/>
  <c r="D10" i="2"/>
  <c r="C10" i="2"/>
  <c r="F10" i="2" s="1"/>
  <c r="E7" i="2"/>
  <c r="F7" i="2" s="1"/>
  <c r="D7" i="2"/>
  <c r="B7" i="2"/>
  <c r="C7" i="2"/>
  <c r="E4" i="2"/>
  <c r="F4" i="2"/>
  <c r="D4" i="2"/>
  <c r="B4" i="2"/>
  <c r="C4" i="2" s="1"/>
  <c r="E3" i="2"/>
  <c r="E5" i="2"/>
  <c r="E6" i="2"/>
  <c r="E8" i="2"/>
  <c r="E9" i="2"/>
  <c r="E2" i="2"/>
  <c r="B3" i="2"/>
  <c r="C3" i="2" s="1"/>
  <c r="F3" i="2" s="1"/>
  <c r="B5" i="2"/>
  <c r="C5" i="2" s="1"/>
  <c r="F5" i="2" s="1"/>
  <c r="B6" i="2"/>
  <c r="C6" i="2" s="1"/>
  <c r="F6" i="2" s="1"/>
  <c r="B8" i="2"/>
  <c r="C8" i="2" s="1"/>
  <c r="F8" i="2" s="1"/>
  <c r="B9" i="2"/>
  <c r="C9" i="2" s="1"/>
  <c r="F9" i="2" s="1"/>
  <c r="B2" i="2"/>
  <c r="C2" i="2" s="1"/>
  <c r="F2" i="2" s="1"/>
  <c r="F4" i="1" l="1"/>
  <c r="E9" i="1"/>
  <c r="E3" i="1"/>
  <c r="E5" i="1"/>
  <c r="E6" i="1"/>
  <c r="E8" i="1"/>
  <c r="E2" i="1"/>
  <c r="B5" i="1"/>
  <c r="C5" i="1" s="1"/>
  <c r="F5" i="1" s="1"/>
  <c r="B6" i="1"/>
  <c r="C6" i="1" s="1"/>
  <c r="F6" i="1" s="1"/>
  <c r="B8" i="1"/>
  <c r="C8" i="1" s="1"/>
  <c r="F8" i="1" s="1"/>
  <c r="B9" i="1"/>
  <c r="C9" i="1" s="1"/>
  <c r="B3" i="1"/>
  <c r="C3" i="1" s="1"/>
  <c r="B2" i="1"/>
  <c r="C2" i="1" s="1"/>
  <c r="F9" i="1" l="1"/>
  <c r="F2" i="1"/>
  <c r="F12" i="1" s="1"/>
  <c r="F3" i="1"/>
  <c r="F13" i="1"/>
  <c r="L13" i="1" l="1"/>
  <c r="L12" i="1"/>
  <c r="I13" i="1"/>
  <c r="I12" i="1"/>
</calcChain>
</file>

<file path=xl/sharedStrings.xml><?xml version="1.0" encoding="utf-8"?>
<sst xmlns="http://schemas.openxmlformats.org/spreadsheetml/2006/main" count="17" uniqueCount="11">
  <si>
    <t>weight in lb</t>
  </si>
  <si>
    <t>weight in kg</t>
  </si>
  <si>
    <t>weight in N</t>
  </si>
  <si>
    <t>deflection in thou</t>
  </si>
  <si>
    <t>deflection in mm</t>
  </si>
  <si>
    <t>stiffness (N/mm)</t>
  </si>
  <si>
    <t>1 sigma plus</t>
  </si>
  <si>
    <t>1 sigma minus</t>
  </si>
  <si>
    <t>2 sigma plus</t>
  </si>
  <si>
    <t>2 sigma minus</t>
  </si>
  <si>
    <t>yellow cells are differential deflections between 10lb and 20lb loadings, i.e. takes up any slop or geometric error, should be better measure of F=kx stiffness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</si>
</sst>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37" sqref="G36:G3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>
        <v>10</v>
      </c>
      <c r="B2">
        <f t="shared" ref="B2:B3" si="0">A2*0.4563</f>
        <v>4.5629999999999997</v>
      </c>
      <c r="C2">
        <f t="shared" ref="C2:C3" si="1">9.8*B2</f>
        <v>44.717399999999998</v>
      </c>
      <c r="D2">
        <v>41</v>
      </c>
      <c r="E2">
        <f t="shared" ref="E2:E3" si="2">D2/1000 *25.4</f>
        <v>1.0413999999999999</v>
      </c>
      <c r="F2">
        <f t="shared" ref="F2:F3" si="3">C2/E2</f>
        <v>42.939696562319959</v>
      </c>
    </row>
    <row r="3" spans="1:12" x14ac:dyDescent="0.25">
      <c r="A3">
        <v>20</v>
      </c>
      <c r="B3">
        <f t="shared" si="0"/>
        <v>9.1259999999999994</v>
      </c>
      <c r="C3">
        <f t="shared" si="1"/>
        <v>89.434799999999996</v>
      </c>
      <c r="D3">
        <v>72</v>
      </c>
      <c r="E3">
        <f t="shared" si="2"/>
        <v>1.8287999999999998</v>
      </c>
      <c r="F3">
        <f t="shared" si="3"/>
        <v>48.903543307086615</v>
      </c>
    </row>
    <row r="4" spans="1:12" x14ac:dyDescent="0.25">
      <c r="A4" s="1">
        <v>10</v>
      </c>
      <c r="B4" s="1">
        <f t="shared" ref="B4" si="4">A4*0.4563</f>
        <v>4.5629999999999997</v>
      </c>
      <c r="C4" s="1">
        <f t="shared" ref="C4" si="5">9.8*B4</f>
        <v>44.717399999999998</v>
      </c>
      <c r="D4" s="1">
        <f>D3-D2</f>
        <v>31</v>
      </c>
      <c r="E4" s="1">
        <f t="shared" ref="E4" si="6">D4/1000 *25.4</f>
        <v>0.78739999999999999</v>
      </c>
      <c r="F4" s="1">
        <f t="shared" ref="F4" si="7">C4/E4</f>
        <v>56.791211582423166</v>
      </c>
    </row>
    <row r="5" spans="1:12" x14ac:dyDescent="0.25">
      <c r="A5">
        <v>10</v>
      </c>
      <c r="B5">
        <f>A5*0.4563</f>
        <v>4.5629999999999997</v>
      </c>
      <c r="C5">
        <f>9.8*B5</f>
        <v>44.717399999999998</v>
      </c>
      <c r="D5">
        <v>38</v>
      </c>
      <c r="E5">
        <f>D5/1000 *25.4</f>
        <v>0.96519999999999995</v>
      </c>
      <c r="F5">
        <f>C5/E5</f>
        <v>46.329672606713636</v>
      </c>
    </row>
    <row r="6" spans="1:12" x14ac:dyDescent="0.25">
      <c r="A6">
        <v>20</v>
      </c>
      <c r="B6">
        <f>A6*0.4563</f>
        <v>9.1259999999999994</v>
      </c>
      <c r="C6">
        <f>9.8*B6</f>
        <v>89.434799999999996</v>
      </c>
      <c r="D6">
        <v>72</v>
      </c>
      <c r="E6">
        <f>D6/1000 *25.4</f>
        <v>1.8287999999999998</v>
      </c>
      <c r="F6">
        <f>C6/E6</f>
        <v>48.903543307086615</v>
      </c>
    </row>
    <row r="7" spans="1:12" x14ac:dyDescent="0.25">
      <c r="A7" s="1">
        <v>10</v>
      </c>
      <c r="B7" s="1">
        <f>A7*0.4563</f>
        <v>4.5629999999999997</v>
      </c>
      <c r="C7" s="1">
        <f>9.8*B7</f>
        <v>44.717399999999998</v>
      </c>
      <c r="D7" s="1">
        <f>D6-D5</f>
        <v>34</v>
      </c>
      <c r="E7" s="1">
        <f>D7/1000 *25.4</f>
        <v>0.86360000000000003</v>
      </c>
      <c r="F7" s="1">
        <f>C7/E7</f>
        <v>51.780222325150525</v>
      </c>
    </row>
    <row r="8" spans="1:12" x14ac:dyDescent="0.25">
      <c r="A8">
        <v>10</v>
      </c>
      <c r="B8">
        <f>A8*0.4563</f>
        <v>4.5629999999999997</v>
      </c>
      <c r="C8">
        <f>9.8*B8</f>
        <v>44.717399999999998</v>
      </c>
      <c r="D8">
        <v>36</v>
      </c>
      <c r="E8">
        <f>D8/1000 *25.4</f>
        <v>0.91439999999999988</v>
      </c>
      <c r="F8">
        <f>C8/E8</f>
        <v>48.903543307086615</v>
      </c>
    </row>
    <row r="9" spans="1:12" x14ac:dyDescent="0.25">
      <c r="A9">
        <v>20</v>
      </c>
      <c r="B9">
        <f>A9*0.4563</f>
        <v>9.1259999999999994</v>
      </c>
      <c r="C9">
        <f>9.8*B9</f>
        <v>89.434799999999996</v>
      </c>
      <c r="D9">
        <v>68</v>
      </c>
      <c r="E9">
        <f>D9/1000 *25.4</f>
        <v>1.7272000000000001</v>
      </c>
      <c r="F9">
        <f>C9/E9</f>
        <v>51.780222325150525</v>
      </c>
    </row>
    <row r="10" spans="1:12" x14ac:dyDescent="0.25">
      <c r="A10" s="1">
        <v>10</v>
      </c>
      <c r="B10" s="1">
        <f>A10*0.4563</f>
        <v>4.5629999999999997</v>
      </c>
      <c r="C10" s="1">
        <f>9.8*B10</f>
        <v>44.717399999999998</v>
      </c>
      <c r="D10" s="1">
        <f>D9-D8</f>
        <v>32</v>
      </c>
      <c r="E10" s="1">
        <f>D10/1000 *25.4</f>
        <v>0.81279999999999997</v>
      </c>
      <c r="F10" s="1">
        <f>C10/E10</f>
        <v>55.016486220472437</v>
      </c>
    </row>
    <row r="12" spans="1:12" x14ac:dyDescent="0.25">
      <c r="F12">
        <f>AVERAGE(F2:F9)</f>
        <v>49.541456915377211</v>
      </c>
      <c r="H12" t="s">
        <v>6</v>
      </c>
      <c r="I12">
        <f>F12+F13</f>
        <v>53.642026272566746</v>
      </c>
      <c r="K12" t="s">
        <v>8</v>
      </c>
      <c r="L12">
        <f>F12+2*F13</f>
        <v>57.742595629756288</v>
      </c>
    </row>
    <row r="13" spans="1:12" x14ac:dyDescent="0.25">
      <c r="F13">
        <f>_xlfn.STDEV.S(F2:F9)</f>
        <v>4.1005693571895376</v>
      </c>
      <c r="H13" t="s">
        <v>7</v>
      </c>
      <c r="I13">
        <f>F12-F13</f>
        <v>45.440887558187676</v>
      </c>
      <c r="K13" t="s">
        <v>9</v>
      </c>
      <c r="L13">
        <f>F12-2*F13</f>
        <v>41.340318200998134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G10" sqref="G10"/>
    </sheetView>
  </sheetViews>
  <sheetFormatPr defaultRowHeight="15" x14ac:dyDescent="0.25"/>
  <cols>
    <col min="1" max="1" width="11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</v>
      </c>
      <c r="B2">
        <f>A2*0.4563</f>
        <v>4.5629999999999997</v>
      </c>
      <c r="C2">
        <f>9.8*B2</f>
        <v>44.717399999999998</v>
      </c>
      <c r="D2">
        <v>29</v>
      </c>
      <c r="E2">
        <f>D2/1000*25.4</f>
        <v>0.73660000000000003</v>
      </c>
      <c r="F2">
        <f>C2/E2</f>
        <v>60.707846863969586</v>
      </c>
    </row>
    <row r="3" spans="1:6" x14ac:dyDescent="0.25">
      <c r="A3">
        <v>20</v>
      </c>
      <c r="B3">
        <f t="shared" ref="B3:B4" si="0">A3*0.4563</f>
        <v>9.1259999999999994</v>
      </c>
      <c r="C3">
        <f t="shared" ref="C3:C4" si="1">9.8*B3</f>
        <v>89.434799999999996</v>
      </c>
      <c r="D3">
        <v>62</v>
      </c>
      <c r="E3">
        <f t="shared" ref="E3:E4" si="2">D3/1000*25.4</f>
        <v>1.5748</v>
      </c>
      <c r="F3">
        <f t="shared" ref="F3" si="3">C3/E3</f>
        <v>56.791211582423166</v>
      </c>
    </row>
    <row r="4" spans="1:6" x14ac:dyDescent="0.25">
      <c r="A4" s="1">
        <v>10</v>
      </c>
      <c r="B4" s="1">
        <f t="shared" si="0"/>
        <v>4.5629999999999997</v>
      </c>
      <c r="C4" s="1">
        <f t="shared" si="1"/>
        <v>44.717399999999998</v>
      </c>
      <c r="D4" s="1">
        <f>D3-D2</f>
        <v>33</v>
      </c>
      <c r="E4" s="1">
        <f t="shared" si="2"/>
        <v>0.83819999999999995</v>
      </c>
      <c r="F4" s="1">
        <f t="shared" ref="F4" si="4">C4/E4</f>
        <v>53.349319971367215</v>
      </c>
    </row>
    <row r="5" spans="1:6" x14ac:dyDescent="0.25">
      <c r="A5">
        <v>10</v>
      </c>
      <c r="B5">
        <f>A5*0.4563</f>
        <v>4.5629999999999997</v>
      </c>
      <c r="C5">
        <f>9.8*B5</f>
        <v>44.717399999999998</v>
      </c>
      <c r="D5">
        <v>32</v>
      </c>
      <c r="E5">
        <f>D5/1000*25.4</f>
        <v>0.81279999999999997</v>
      </c>
      <c r="F5">
        <f>C5/E5</f>
        <v>55.016486220472437</v>
      </c>
    </row>
    <row r="6" spans="1:6" x14ac:dyDescent="0.25">
      <c r="A6">
        <v>20</v>
      </c>
      <c r="B6">
        <f>A6*0.4563</f>
        <v>9.1259999999999994</v>
      </c>
      <c r="C6">
        <f>9.8*B6</f>
        <v>89.434799999999996</v>
      </c>
      <c r="D6">
        <v>70.5</v>
      </c>
      <c r="E6">
        <f>D6/1000*25.4</f>
        <v>1.7906999999999997</v>
      </c>
      <c r="F6">
        <f>C6/E6</f>
        <v>49.944044228513995</v>
      </c>
    </row>
    <row r="7" spans="1:6" x14ac:dyDescent="0.25">
      <c r="A7" s="1">
        <v>10</v>
      </c>
      <c r="B7" s="1">
        <f>A7*0.4563</f>
        <v>4.5629999999999997</v>
      </c>
      <c r="C7" s="1">
        <f>9.8*B7</f>
        <v>44.717399999999998</v>
      </c>
      <c r="D7" s="1">
        <f>D6-D5</f>
        <v>38.5</v>
      </c>
      <c r="E7" s="1">
        <f>D7/1000*25.4</f>
        <v>0.97789999999999988</v>
      </c>
      <c r="F7" s="1">
        <f>C7/E7</f>
        <v>45.727988546886188</v>
      </c>
    </row>
    <row r="8" spans="1:6" x14ac:dyDescent="0.25">
      <c r="A8">
        <v>10</v>
      </c>
      <c r="B8">
        <f>A8*0.4563</f>
        <v>4.5629999999999997</v>
      </c>
      <c r="C8">
        <f>9.8*B8</f>
        <v>44.717399999999998</v>
      </c>
      <c r="D8">
        <v>27</v>
      </c>
      <c r="E8">
        <f>D8/1000*25.4</f>
        <v>0.68579999999999997</v>
      </c>
      <c r="F8">
        <f>C8/E8</f>
        <v>65.204724409448815</v>
      </c>
    </row>
    <row r="9" spans="1:6" x14ac:dyDescent="0.25">
      <c r="A9">
        <v>20</v>
      </c>
      <c r="B9">
        <f>A9*0.4563</f>
        <v>9.1259999999999994</v>
      </c>
      <c r="C9">
        <f>9.8*B9</f>
        <v>89.434799999999996</v>
      </c>
      <c r="D9">
        <v>64</v>
      </c>
      <c r="E9">
        <f>D9/1000*25.4</f>
        <v>1.6255999999999999</v>
      </c>
      <c r="F9">
        <f>C9/E9</f>
        <v>55.016486220472437</v>
      </c>
    </row>
    <row r="10" spans="1:6" x14ac:dyDescent="0.25">
      <c r="A10" s="1">
        <v>10</v>
      </c>
      <c r="B10" s="1">
        <f>A10*0.4563</f>
        <v>4.5629999999999997</v>
      </c>
      <c r="C10" s="1">
        <f>9.8*B10</f>
        <v>44.717399999999998</v>
      </c>
      <c r="D10" s="1">
        <f>D9-D8</f>
        <v>37</v>
      </c>
      <c r="E10" s="1">
        <f>D10/1000*25.4</f>
        <v>0.93979999999999986</v>
      </c>
      <c r="F10" s="1">
        <f>C10/E10</f>
        <v>47.581825920408605</v>
      </c>
    </row>
    <row r="13" spans="1:6" x14ac:dyDescent="0.25">
      <c r="A13" s="1"/>
      <c r="B1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bottom of travel</vt:lpstr>
      <vt:lpstr>top of travel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Shien Yang Lee</dc:creator>
  <cp:lastModifiedBy>Shien Yang Lee</cp:lastModifiedBy>
  <dcterms:created xsi:type="dcterms:W3CDTF">2017-05-09T22:17:20Z</dcterms:created>
  <dcterms:modified xsi:type="dcterms:W3CDTF">2017-05-14T18:49:57Z</dcterms:modified>
</cp:coreProperties>
</file>