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back\Dropbox\2023_dualincub_ms\data_for_ms\"/>
    </mc:Choice>
  </mc:AlternateContent>
  <xr:revisionPtr revIDLastSave="0" documentId="13_ncr:1_{A1D14BAA-4632-4767-B5A3-B74D9C76086E}" xr6:coauthVersionLast="47" xr6:coauthVersionMax="47" xr10:uidLastSave="{00000000-0000-0000-0000-000000000000}"/>
  <bookViews>
    <workbookView xWindow="-120" yWindow="-120" windowWidth="29040" windowHeight="17640" xr2:uid="{F8F74414-CE7C-44D8-B0AE-B00D0FB4485B}"/>
  </bookViews>
  <sheets>
    <sheet name="meta" sheetId="5" r:id="rId1"/>
    <sheet name="dual_timecourse" sheetId="1" r:id="rId2"/>
    <sheet name="dual_incubs_2LL" sheetId="2" r:id="rId3"/>
    <sheet name="dual_PE" sheetId="4" r:id="rId4"/>
    <sheet name="dual_diurnal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4" l="1"/>
  <c r="J14" i="4"/>
  <c r="K13" i="4"/>
  <c r="J13" i="4"/>
  <c r="K12" i="4"/>
  <c r="J12" i="4"/>
  <c r="K11" i="4"/>
  <c r="J11" i="4"/>
  <c r="M11" i="4" s="1"/>
  <c r="K10" i="4"/>
  <c r="J10" i="4"/>
  <c r="L9" i="4"/>
  <c r="L11" i="4" s="1"/>
  <c r="K9" i="4"/>
  <c r="N9" i="4" s="1"/>
  <c r="J9" i="4"/>
  <c r="M9" i="4" s="1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M3" i="4"/>
  <c r="L3" i="4"/>
  <c r="L4" i="4" s="1"/>
  <c r="K3" i="4"/>
  <c r="N3" i="4" s="1"/>
  <c r="J3" i="4"/>
  <c r="I3" i="4"/>
  <c r="L5" i="4" l="1"/>
  <c r="N5" i="4" s="1"/>
  <c r="M4" i="4"/>
  <c r="N4" i="4"/>
  <c r="L13" i="4"/>
  <c r="M13" i="4" s="1"/>
  <c r="N11" i="4"/>
  <c r="L10" i="4"/>
  <c r="L12" i="4" s="1"/>
  <c r="N12" i="4" s="1"/>
  <c r="N10" i="4" l="1"/>
  <c r="M12" i="4"/>
  <c r="L14" i="4"/>
  <c r="L6" i="4"/>
  <c r="M5" i="4"/>
  <c r="N13" i="4"/>
  <c r="M10" i="4"/>
  <c r="L7" i="4" l="1"/>
  <c r="M6" i="4"/>
  <c r="N6" i="4"/>
  <c r="N14" i="4"/>
  <c r="M14" i="4"/>
  <c r="L8" i="4" l="1"/>
  <c r="N7" i="4"/>
  <c r="M7" i="4"/>
  <c r="M8" i="4" l="1"/>
  <c r="N8" i="4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6" i="1"/>
  <c r="S4" i="2"/>
  <c r="S81" i="2" l="1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38" i="2" l="1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</calcChain>
</file>

<file path=xl/sharedStrings.xml><?xml version="1.0" encoding="utf-8"?>
<sst xmlns="http://schemas.openxmlformats.org/spreadsheetml/2006/main" count="274" uniqueCount="91">
  <si>
    <t>day</t>
  </si>
  <si>
    <t>CTD</t>
  </si>
  <si>
    <t>UW</t>
  </si>
  <si>
    <t>chla</t>
  </si>
  <si>
    <t>LL</t>
  </si>
  <si>
    <t>14C (DI)</t>
  </si>
  <si>
    <t>JPII (sig alg)</t>
  </si>
  <si>
    <t>JVPSII (DI)</t>
  </si>
  <si>
    <t>phi_ec (DI)</t>
  </si>
  <si>
    <t>mg m-3</t>
  </si>
  <si>
    <t>aLED</t>
  </si>
  <si>
    <t>mg C mg chla-1 hr-1</t>
  </si>
  <si>
    <t>electron RCII-1 s-1</t>
  </si>
  <si>
    <t>umol electron m-3 s-1</t>
  </si>
  <si>
    <t>electron C-1</t>
  </si>
  <si>
    <t>year</t>
  </si>
  <si>
    <t>month</t>
  </si>
  <si>
    <t>hour</t>
  </si>
  <si>
    <t>minute</t>
  </si>
  <si>
    <t>sec</t>
  </si>
  <si>
    <t>station</t>
  </si>
  <si>
    <t>depths</t>
  </si>
  <si>
    <t xml:space="preserve">Lat </t>
  </si>
  <si>
    <t>Long</t>
  </si>
  <si>
    <t>OS_A</t>
  </si>
  <si>
    <t>Osmid A+B</t>
  </si>
  <si>
    <t>OS_B</t>
  </si>
  <si>
    <t>OS_AB4</t>
  </si>
  <si>
    <t>T1</t>
  </si>
  <si>
    <t>T4</t>
  </si>
  <si>
    <t>T5</t>
  </si>
  <si>
    <t>T7</t>
  </si>
  <si>
    <t>Cast</t>
  </si>
  <si>
    <t>min</t>
  </si>
  <si>
    <t>depth</t>
  </si>
  <si>
    <t>lat</t>
  </si>
  <si>
    <t>lon</t>
  </si>
  <si>
    <t>DIC</t>
  </si>
  <si>
    <t>[chla]</t>
  </si>
  <si>
    <t>incub time</t>
  </si>
  <si>
    <t>incub LL</t>
  </si>
  <si>
    <t>POC</t>
  </si>
  <si>
    <t>umol L-1</t>
  </si>
  <si>
    <t>ug L-1</t>
  </si>
  <si>
    <t>hr</t>
  </si>
  <si>
    <t>µmol quanta m-2 s-1</t>
  </si>
  <si>
    <t>µg C  ug chla-1 h-1</t>
  </si>
  <si>
    <t>JVPSII</t>
  </si>
  <si>
    <t>phi_ec</t>
  </si>
  <si>
    <t>CTD6</t>
  </si>
  <si>
    <t>CTD7</t>
  </si>
  <si>
    <t>CTD9</t>
  </si>
  <si>
    <t>CTD10</t>
  </si>
  <si>
    <t>CTD13</t>
  </si>
  <si>
    <t>CTD14</t>
  </si>
  <si>
    <t>CTD16</t>
  </si>
  <si>
    <t>CTD20</t>
  </si>
  <si>
    <t>CTD21</t>
  </si>
  <si>
    <t>CTD23</t>
  </si>
  <si>
    <t>UW28</t>
  </si>
  <si>
    <t>UW32</t>
  </si>
  <si>
    <t>UW36</t>
  </si>
  <si>
    <t>UW40</t>
  </si>
  <si>
    <t>UW44</t>
  </si>
  <si>
    <t>UW48</t>
  </si>
  <si>
    <t>UW52</t>
  </si>
  <si>
    <t>CTD5</t>
  </si>
  <si>
    <t>Day</t>
  </si>
  <si>
    <t>Lat</t>
  </si>
  <si>
    <t>Lon</t>
  </si>
  <si>
    <t>JVPII</t>
  </si>
  <si>
    <t>phi_e,C</t>
  </si>
  <si>
    <t>µmol C L-1 h-1</t>
  </si>
  <si>
    <t>CTD22</t>
  </si>
  <si>
    <t>UW42</t>
  </si>
  <si>
    <t>e C-1</t>
  </si>
  <si>
    <t>TP</t>
  </si>
  <si>
    <t>POC_vol</t>
  </si>
  <si>
    <t>POC_chla</t>
  </si>
  <si>
    <t>JPII</t>
  </si>
  <si>
    <t>chla PSII-1</t>
  </si>
  <si>
    <t>my aLHII</t>
  </si>
  <si>
    <t xml:space="preserve">phi_ec </t>
  </si>
  <si>
    <t>cruise</t>
  </si>
  <si>
    <t>DY149</t>
  </si>
  <si>
    <t>PE</t>
  </si>
  <si>
    <t>T6</t>
  </si>
  <si>
    <t>exp</t>
  </si>
  <si>
    <t>radSTAF CTD</t>
  </si>
  <si>
    <t>radSTAF UW</t>
  </si>
  <si>
    <t>diurnal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</si>
</sst>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2" tint="-0.249977111117893"/>
      </top>
      <bottom style="double">
        <color theme="2" tint="-0.249977111117893"/>
      </bottom>
      <diagonal/>
    </border>
    <border>
      <left/>
      <right/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2">
    <xf numFmtId="0" fontId="0" fillId="0" borderId="0"/>
    <xf numFmtId="0" fontId="4" fillId="0" borderId="0"/>
  </cellStyleXfs>
  <cellXfs count="1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Font="1"/>
    <xf numFmtId="0" fontId="5" fillId="0" borderId="19" xfId="0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7" fillId="0" borderId="0" xfId="1" applyFont="1"/>
    <xf numFmtId="0" fontId="5" fillId="0" borderId="21" xfId="1" applyFont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6" fillId="2" borderId="26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65" fontId="1" fillId="3" borderId="10" xfId="0" applyNumberFormat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2" fontId="1" fillId="3" borderId="23" xfId="1" applyNumberFormat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/>
    </xf>
    <xf numFmtId="164" fontId="1" fillId="3" borderId="12" xfId="1" applyNumberFormat="1" applyFon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2" fontId="1" fillId="3" borderId="17" xfId="1" applyNumberFormat="1" applyFont="1" applyFill="1" applyBorder="1" applyAlignment="1">
      <alignment horizontal="center" vertical="center"/>
    </xf>
    <xf numFmtId="0" fontId="1" fillId="3" borderId="13" xfId="1" applyFont="1" applyFill="1" applyBorder="1" applyAlignment="1">
      <alignment horizontal="center" vertical="center"/>
    </xf>
    <xf numFmtId="0" fontId="1" fillId="4" borderId="11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horizontal="center" vertical="center"/>
    </xf>
    <xf numFmtId="164" fontId="1" fillId="4" borderId="12" xfId="1" applyNumberFormat="1" applyFon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65" fontId="1" fillId="4" borderId="13" xfId="0" applyNumberFormat="1" applyFont="1" applyFill="1" applyBorder="1" applyAlignment="1">
      <alignment horizontal="center" vertical="center"/>
    </xf>
    <xf numFmtId="2" fontId="1" fillId="4" borderId="17" xfId="1" applyNumberFormat="1" applyFont="1" applyFill="1" applyBorder="1" applyAlignment="1">
      <alignment horizontal="center" vertical="center"/>
    </xf>
    <xf numFmtId="2" fontId="1" fillId="4" borderId="11" xfId="1" applyNumberFormat="1" applyFont="1" applyFill="1" applyBorder="1" applyAlignment="1">
      <alignment horizontal="center" vertical="center"/>
    </xf>
    <xf numFmtId="165" fontId="1" fillId="4" borderId="13" xfId="1" applyNumberFormat="1" applyFont="1" applyFill="1" applyBorder="1" applyAlignment="1">
      <alignment horizontal="center" vertical="center"/>
    </xf>
    <xf numFmtId="2" fontId="1" fillId="3" borderId="8" xfId="1" applyNumberFormat="1" applyFont="1" applyFill="1" applyBorder="1" applyAlignment="1">
      <alignment horizontal="center" vertical="center"/>
    </xf>
    <xf numFmtId="165" fontId="1" fillId="3" borderId="10" xfId="1" applyNumberFormat="1" applyFont="1" applyFill="1" applyBorder="1" applyAlignment="1">
      <alignment horizontal="center" vertical="center"/>
    </xf>
    <xf numFmtId="2" fontId="1" fillId="3" borderId="11" xfId="1" applyNumberFormat="1" applyFont="1" applyFill="1" applyBorder="1" applyAlignment="1">
      <alignment horizontal="center" vertical="center"/>
    </xf>
    <xf numFmtId="165" fontId="1" fillId="3" borderId="13" xfId="1" applyNumberFormat="1" applyFont="1" applyFill="1" applyBorder="1" applyAlignment="1">
      <alignment horizontal="center" vertical="center"/>
    </xf>
    <xf numFmtId="0" fontId="1" fillId="4" borderId="14" xfId="1" applyFont="1" applyFill="1" applyBorder="1" applyAlignment="1">
      <alignment horizontal="center" vertical="center"/>
    </xf>
    <xf numFmtId="0" fontId="1" fillId="4" borderId="15" xfId="1" applyFont="1" applyFill="1" applyBorder="1" applyAlignment="1">
      <alignment horizontal="center" vertical="center"/>
    </xf>
    <xf numFmtId="164" fontId="1" fillId="4" borderId="15" xfId="1" applyNumberFormat="1" applyFont="1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65" fontId="1" fillId="4" borderId="16" xfId="0" applyNumberFormat="1" applyFont="1" applyFill="1" applyBorder="1" applyAlignment="1">
      <alignment horizontal="center" vertical="center"/>
    </xf>
    <xf numFmtId="2" fontId="1" fillId="4" borderId="18" xfId="1" applyNumberFormat="1" applyFont="1" applyFill="1" applyBorder="1" applyAlignment="1">
      <alignment horizontal="center" vertical="center"/>
    </xf>
    <xf numFmtId="2" fontId="1" fillId="4" borderId="14" xfId="1" applyNumberFormat="1" applyFont="1" applyFill="1" applyBorder="1" applyAlignment="1">
      <alignment horizontal="center" vertical="center"/>
    </xf>
    <xf numFmtId="165" fontId="1" fillId="4" borderId="16" xfId="1" applyNumberFormat="1" applyFont="1" applyFill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/>
    <xf numFmtId="2" fontId="0" fillId="0" borderId="12" xfId="0" applyNumberFormat="1" applyBorder="1"/>
    <xf numFmtId="166" fontId="8" fillId="0" borderId="12" xfId="0" applyNumberFormat="1" applyFont="1" applyBorder="1"/>
    <xf numFmtId="2" fontId="8" fillId="0" borderId="12" xfId="0" applyNumberFormat="1" applyFont="1" applyBorder="1"/>
    <xf numFmtId="165" fontId="0" fillId="0" borderId="12" xfId="0" applyNumberFormat="1" applyBorder="1"/>
    <xf numFmtId="0" fontId="9" fillId="2" borderId="12" xfId="1" applyFont="1" applyFill="1" applyBorder="1" applyAlignment="1">
      <alignment horizontal="center" vertical="center"/>
    </xf>
    <xf numFmtId="0" fontId="0" fillId="0" borderId="0" xfId="0" applyFont="1"/>
    <xf numFmtId="1" fontId="1" fillId="0" borderId="28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4" fillId="0" borderId="29" xfId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33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</cellXfs>
  <cellStyles count="2">
    <cellStyle name="Normal" xfId="0" builtinId="0"/>
    <cellStyle name="Normal 3" xfId="1" xr:uid="{AB5A113D-9D79-4380-9E63-F19A949B29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light saturation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0.5hr incubs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(dual_timecourse!$A$3,dual_timecourse!$A$9,dual_timecourse!$A$15,dual_timecourse!$A$21,dual_timecourse!$A$27)</c:f>
              <c:strCache>
                <c:ptCount val="5"/>
                <c:pt idx="0">
                  <c:v>CTD5</c:v>
                </c:pt>
                <c:pt idx="1">
                  <c:v>CTD6</c:v>
                </c:pt>
                <c:pt idx="2">
                  <c:v>CTD7</c:v>
                </c:pt>
                <c:pt idx="3">
                  <c:v>CTD9</c:v>
                </c:pt>
                <c:pt idx="4">
                  <c:v>CTD10</c:v>
                </c:pt>
              </c:strCache>
            </c:strRef>
          </c:cat>
          <c:val>
            <c:numRef>
              <c:f>(dual_timecourse!$P$3,dual_timecourse!$P$9,dual_timecourse!$P$15,dual_timecourse!$P$21,dual_timecourse!$P$27)</c:f>
              <c:numCache>
                <c:formatCode>0.0</c:formatCode>
                <c:ptCount val="5"/>
                <c:pt idx="1">
                  <c:v>3.588399579799666</c:v>
                </c:pt>
                <c:pt idx="2">
                  <c:v>4.5249305735681453</c:v>
                </c:pt>
                <c:pt idx="3">
                  <c:v>5.5462678484235894</c:v>
                </c:pt>
                <c:pt idx="4">
                  <c:v>4.7890889297834462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9-417F-B4CA-E0B440BAD229}"/>
            </c:ext>
          </c:extLst>
        </c:ser>
        <c:ser>
          <c:idx val="1"/>
          <c:order val="1"/>
          <c:tx>
            <c:v>1hr incubs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(dual_timecourse!$A$3,dual_timecourse!$A$9,dual_timecourse!$A$15,dual_timecourse!$A$21,dual_timecourse!$A$27)</c:f>
              <c:strCache>
                <c:ptCount val="5"/>
                <c:pt idx="0">
                  <c:v>CTD5</c:v>
                </c:pt>
                <c:pt idx="1">
                  <c:v>CTD6</c:v>
                </c:pt>
                <c:pt idx="2">
                  <c:v>CTD7</c:v>
                </c:pt>
                <c:pt idx="3">
                  <c:v>CTD9</c:v>
                </c:pt>
                <c:pt idx="4">
                  <c:v>CTD10</c:v>
                </c:pt>
              </c:strCache>
            </c:strRef>
          </c:cat>
          <c:val>
            <c:numRef>
              <c:f>(dual_timecourse!$P$4,dual_timecourse!$P$10,dual_timecourse!$P$16,dual_timecourse!$P$22,dual_timecourse!$P$28)</c:f>
              <c:numCache>
                <c:formatCode>0.0</c:formatCode>
                <c:ptCount val="5"/>
                <c:pt idx="1">
                  <c:v>5.1714652697142185</c:v>
                </c:pt>
                <c:pt idx="2">
                  <c:v>7.2287162496261503</c:v>
                </c:pt>
                <c:pt idx="3">
                  <c:v>8.0119800690370493</c:v>
                </c:pt>
                <c:pt idx="4">
                  <c:v>6.5022348147710769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9-417F-B4CA-E0B440BAD229}"/>
            </c:ext>
          </c:extLst>
        </c:ser>
        <c:ser>
          <c:idx val="2"/>
          <c:order val="2"/>
          <c:tx>
            <c:v>2 hr incubs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(dual_timecourse!$A$3,dual_timecourse!$A$9,dual_timecourse!$A$15,dual_timecourse!$A$21,dual_timecourse!$A$27)</c:f>
              <c:strCache>
                <c:ptCount val="5"/>
                <c:pt idx="0">
                  <c:v>CTD5</c:v>
                </c:pt>
                <c:pt idx="1">
                  <c:v>CTD6</c:v>
                </c:pt>
                <c:pt idx="2">
                  <c:v>CTD7</c:v>
                </c:pt>
                <c:pt idx="3">
                  <c:v>CTD9</c:v>
                </c:pt>
                <c:pt idx="4">
                  <c:v>CTD10</c:v>
                </c:pt>
              </c:strCache>
            </c:strRef>
          </c:cat>
          <c:val>
            <c:numRef>
              <c:f>(dual_timecourse!$P$5,dual_timecourse!$P$11,dual_timecourse!$P$17,dual_timecourse!$P$23,dual_timecourse!$P$29)</c:f>
              <c:numCache>
                <c:formatCode>0.0</c:formatCode>
                <c:ptCount val="5"/>
                <c:pt idx="1">
                  <c:v>6.7627619076156691</c:v>
                </c:pt>
                <c:pt idx="2">
                  <c:v>7.5236237227075895</c:v>
                </c:pt>
                <c:pt idx="3">
                  <c:v>8.1898160752423106</c:v>
                </c:pt>
                <c:pt idx="4">
                  <c:v>6.4941825115948895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9-417F-B4CA-E0B440BA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60119664"/>
        <c:axId val="802492528"/>
      </c:barChart>
      <c:catAx>
        <c:axId val="3601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92528"/>
        <c:crosses val="autoZero"/>
        <c:auto val="1"/>
        <c:lblAlgn val="ctr"/>
        <c:lblOffset val="100"/>
        <c:tickLblSkip val="1"/>
        <c:noMultiLvlLbl val="0"/>
      </c:catAx>
      <c:valAx>
        <c:axId val="802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Φe,C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672132598582501E-2"/>
              <c:y val="0.36634660250801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dual_PE!$I$9:$I$14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600</c:v>
                </c:pt>
              </c:numCache>
            </c:numRef>
          </c:xVal>
          <c:yVal>
            <c:numRef>
              <c:f>dual_PE!$J$9:$J$14</c:f>
              <c:numCache>
                <c:formatCode>0.00</c:formatCode>
                <c:ptCount val="6"/>
                <c:pt idx="0">
                  <c:v>0.13362117391966705</c:v>
                </c:pt>
                <c:pt idx="1">
                  <c:v>0.18339288963218744</c:v>
                </c:pt>
                <c:pt idx="2">
                  <c:v>0.21830327646101794</c:v>
                </c:pt>
                <c:pt idx="3">
                  <c:v>0.29126304248841162</c:v>
                </c:pt>
                <c:pt idx="4">
                  <c:v>0.38627561449093351</c:v>
                </c:pt>
                <c:pt idx="5">
                  <c:v>0.41964561058594452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F-43BC-B536-1B06E0D8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46800"/>
        <c:axId val="1576343056"/>
      </c:scatterChart>
      <c:valAx>
        <c:axId val="15763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3056"/>
        <c:crosses val="autoZero"/>
        <c:crossBetween val="midCat"/>
      </c:valAx>
      <c:valAx>
        <c:axId val="1576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C-fixation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dual_PE!$I$9:$I$14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600</c:v>
                </c:pt>
              </c:numCache>
            </c:numRef>
          </c:xVal>
          <c:yVal>
            <c:numRef>
              <c:f>dual_PE!$O$9:$O$14</c:f>
              <c:numCache>
                <c:formatCode>0.00</c:formatCode>
                <c:ptCount val="6"/>
                <c:pt idx="0">
                  <c:v>9.6763219506014825E-2</c:v>
                </c:pt>
                <c:pt idx="1">
                  <c:v>0.15629536732425042</c:v>
                </c:pt>
                <c:pt idx="2">
                  <c:v>0.28409495628513931</c:v>
                </c:pt>
                <c:pt idx="3">
                  <c:v>0.3629750883074539</c:v>
                </c:pt>
                <c:pt idx="4">
                  <c:v>0.46807648652819661</c:v>
                </c:pt>
                <c:pt idx="5">
                  <c:v>0.55353400302046096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1-4067-8C2B-4FD3588C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46800"/>
        <c:axId val="1576343056"/>
      </c:scatterChart>
      <c:valAx>
        <c:axId val="15763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3056"/>
        <c:crosses val="autoZero"/>
        <c:crossBetween val="midCat"/>
      </c:valAx>
      <c:valAx>
        <c:axId val="1576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JVPII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dual_diurnal!$G$2:$G$7</c:f>
              <c:numCache>
                <c:formatCode>0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</c:numCache>
            </c:numRef>
          </c:xVal>
          <c:yVal>
            <c:numRef>
              <c:f>dual_diurnal!$N$2:$N$7</c:f>
              <c:numCache>
                <c:formatCode>0.00</c:formatCode>
                <c:ptCount val="6"/>
                <c:pt idx="0">
                  <c:v>0.19344836529114759</c:v>
                </c:pt>
                <c:pt idx="1">
                  <c:v>0.2051245380576307</c:v>
                </c:pt>
                <c:pt idx="2">
                  <c:v>0.26316912882244903</c:v>
                </c:pt>
                <c:pt idx="3">
                  <c:v>0.22053094587901639</c:v>
                </c:pt>
                <c:pt idx="4">
                  <c:v>0.20340800442916659</c:v>
                </c:pt>
                <c:pt idx="5">
                  <c:v>0.19238127101506841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F-4972-9669-CEC76ACA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24096"/>
        <c:axId val="1573425760"/>
      </c:scatterChart>
      <c:valAx>
        <c:axId val="1573424096"/>
        <c:scaling>
          <c:orientation val="minMax"/>
          <c:max val="2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5760"/>
        <c:crosses val="autoZero"/>
        <c:crossBetween val="midCat"/>
        <c:majorUnit val="2"/>
        <c:minorUnit val="1"/>
      </c:valAx>
      <c:valAx>
        <c:axId val="1573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JVPII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dual_diurnal!$G$2:$G$7</c:f>
              <c:numCache>
                <c:formatCode>0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</c:numCache>
            </c:numRef>
          </c:xVal>
          <c:yVal>
            <c:numRef>
              <c:f>dual_diurnal!$K$2:$K$7</c:f>
              <c:numCache>
                <c:formatCode>0.000</c:formatCode>
                <c:ptCount val="6"/>
                <c:pt idx="0">
                  <c:v>6.2754815043693915E-2</c:v>
                </c:pt>
                <c:pt idx="1">
                  <c:v>5.7787902913268317E-2</c:v>
                </c:pt>
                <c:pt idx="2">
                  <c:v>5.0575934443972022E-2</c:v>
                </c:pt>
                <c:pt idx="3">
                  <c:v>3.6699437572614964E-2</c:v>
                </c:pt>
                <c:pt idx="4">
                  <c:v>2.9584336978772441E-2</c:v>
                </c:pt>
                <c:pt idx="5">
                  <c:v>3.3790587002436166E-2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653-B3DE-211EA99D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24096"/>
        <c:axId val="1573425760"/>
      </c:scatterChart>
      <c:valAx>
        <c:axId val="1573424096"/>
        <c:scaling>
          <c:orientation val="minMax"/>
          <c:max val="2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5760"/>
        <c:crosses val="autoZero"/>
        <c:crossBetween val="midCat"/>
        <c:majorUnit val="2"/>
        <c:minorUnit val="1"/>
      </c:valAx>
      <c:valAx>
        <c:axId val="1573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C-fixation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dual_diurnal!$G$2:$G$7</c:f>
              <c:numCache>
                <c:formatCode>0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</c:numCache>
            </c:numRef>
          </c:xVal>
          <c:yVal>
            <c:numRef>
              <c:f>dual_diurnal!$Q$2:$Q$7</c:f>
              <c:numCache>
                <c:formatCode>0</c:formatCode>
                <c:ptCount val="6"/>
                <c:pt idx="0">
                  <c:v>11.097381365290349</c:v>
                </c:pt>
                <c:pt idx="1">
                  <c:v>12.778597245789999</c:v>
                </c:pt>
                <c:pt idx="2">
                  <c:v>18.732404535409131</c:v>
                </c:pt>
                <c:pt idx="3">
                  <c:v>21.632794878493559</c:v>
                </c:pt>
                <c:pt idx="4">
                  <c:v>24.751908973671519</c:v>
                </c:pt>
                <c:pt idx="5">
                  <c:v>20.49602084759033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8-478E-A536-7AEC56F2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24096"/>
        <c:axId val="1573425760"/>
      </c:scatterChart>
      <c:valAx>
        <c:axId val="1573424096"/>
        <c:scaling>
          <c:orientation val="minMax"/>
          <c:max val="2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5760"/>
        <c:crosses val="autoZero"/>
        <c:crossBetween val="midCat"/>
        <c:majorUnit val="2"/>
      </c:valAx>
      <c:valAx>
        <c:axId val="1573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e:C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dual_diurnal!$G$9:$G$14</c:f>
              <c:numCache>
                <c:formatCode>0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</c:numCache>
            </c:numRef>
          </c:xVal>
          <c:yVal>
            <c:numRef>
              <c:f>dual_diurnal!$N$9:$N$14</c:f>
              <c:numCache>
                <c:formatCode>0.00</c:formatCode>
                <c:ptCount val="6"/>
                <c:pt idx="1">
                  <c:v>9.0903713436108827E-2</c:v>
                </c:pt>
                <c:pt idx="2">
                  <c:v>0.56520467653694395</c:v>
                </c:pt>
                <c:pt idx="3">
                  <c:v>0.489531153152298</c:v>
                </c:pt>
                <c:pt idx="4">
                  <c:v>0.31007847091709839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F-49A8-96BF-3C992E98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24096"/>
        <c:axId val="1573425760"/>
      </c:scatterChart>
      <c:valAx>
        <c:axId val="1573424096"/>
        <c:scaling>
          <c:orientation val="minMax"/>
          <c:max val="2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5760"/>
        <c:crosses val="autoZero"/>
        <c:crossBetween val="midCat"/>
        <c:majorUnit val="2"/>
        <c:minorUnit val="1"/>
      </c:valAx>
      <c:valAx>
        <c:axId val="1573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JVPII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dual_diurnal!$G$9:$G$14</c:f>
              <c:numCache>
                <c:formatCode>0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</c:numCache>
            </c:numRef>
          </c:xVal>
          <c:yVal>
            <c:numRef>
              <c:f>dual_diurnal!$K$9:$K$14</c:f>
              <c:numCache>
                <c:formatCode>0.000</c:formatCode>
                <c:ptCount val="6"/>
                <c:pt idx="1">
                  <c:v>5.7787902913268331E-2</c:v>
                </c:pt>
                <c:pt idx="2">
                  <c:v>0.18542633577538264</c:v>
                </c:pt>
                <c:pt idx="3">
                  <c:v>0.15987311851404548</c:v>
                </c:pt>
                <c:pt idx="4">
                  <c:v>6.7857327740092802E-2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A-4437-88F3-A0B6060A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24096"/>
        <c:axId val="1573425760"/>
      </c:scatterChart>
      <c:valAx>
        <c:axId val="1573424096"/>
        <c:scaling>
          <c:orientation val="minMax"/>
          <c:max val="2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5760"/>
        <c:crosses val="autoZero"/>
        <c:crossBetween val="midCat"/>
        <c:majorUnit val="2"/>
        <c:minorUnit val="1"/>
      </c:valAx>
      <c:valAx>
        <c:axId val="1573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C-fixation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dual_diurnal!$G$9:$G$14</c:f>
              <c:numCache>
                <c:formatCode>0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</c:numCache>
            </c:numRef>
          </c:xVal>
          <c:yVal>
            <c:numRef>
              <c:f>dual_diurnal!$Q$9:$Q$14</c:f>
              <c:numCache>
                <c:formatCode>0</c:formatCode>
                <c:ptCount val="6"/>
                <c:pt idx="1">
                  <c:v>5.6630082053877944</c:v>
                </c:pt>
                <c:pt idx="2">
                  <c:v>10.97328934978141</c:v>
                </c:pt>
                <c:pt idx="3">
                  <c:v>11.023192439906319</c:v>
                </c:pt>
                <c:pt idx="4">
                  <c:v>16.4504340574262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A-497B-AC16-06F6AF76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24096"/>
        <c:axId val="1573425760"/>
      </c:scatterChart>
      <c:valAx>
        <c:axId val="1573424096"/>
        <c:scaling>
          <c:orientation val="minMax"/>
          <c:max val="2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5760"/>
        <c:crosses val="autoZero"/>
        <c:crossBetween val="midCat"/>
        <c:majorUnit val="2"/>
      </c:valAx>
      <c:valAx>
        <c:axId val="1573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e:C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light limitation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0.5hr incubs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(dual_timecourse!$A$3,dual_timecourse!$A$9,dual_timecourse!$A$15,dual_timecourse!$A$21,dual_timecourse!$A$27)</c:f>
              <c:strCache>
                <c:ptCount val="5"/>
                <c:pt idx="0">
                  <c:v>CTD5</c:v>
                </c:pt>
                <c:pt idx="1">
                  <c:v>CTD6</c:v>
                </c:pt>
                <c:pt idx="2">
                  <c:v>CTD7</c:v>
                </c:pt>
                <c:pt idx="3">
                  <c:v>CTD9</c:v>
                </c:pt>
                <c:pt idx="4">
                  <c:v>CTD10</c:v>
                </c:pt>
              </c:strCache>
            </c:strRef>
          </c:cat>
          <c:val>
            <c:numRef>
              <c:f>(dual_timecourse!$P$6,dual_timecourse!$P$12,dual_timecourse!$P$18,dual_timecourse!$P$24,dual_timecourse!$P$30)</c:f>
              <c:numCache>
                <c:formatCode>0.0</c:formatCode>
                <c:ptCount val="5"/>
                <c:pt idx="0">
                  <c:v>7.4170400180671496</c:v>
                </c:pt>
                <c:pt idx="1">
                  <c:v>3.5180632019001923</c:v>
                </c:pt>
                <c:pt idx="2">
                  <c:v>3.0539203849297842</c:v>
                </c:pt>
                <c:pt idx="3">
                  <c:v>4.1544410761057549</c:v>
                </c:pt>
                <c:pt idx="4">
                  <c:v>3.1571833639829583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C-4D4B-BDFA-9442333BFEA0}"/>
            </c:ext>
          </c:extLst>
        </c:ser>
        <c:ser>
          <c:idx val="1"/>
          <c:order val="1"/>
          <c:tx>
            <c:v>1hr incubs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(dual_timecourse!$A$3,dual_timecourse!$A$9,dual_timecourse!$A$15,dual_timecourse!$A$21,dual_timecourse!$A$27)</c:f>
              <c:strCache>
                <c:ptCount val="5"/>
                <c:pt idx="0">
                  <c:v>CTD5</c:v>
                </c:pt>
                <c:pt idx="1">
                  <c:v>CTD6</c:v>
                </c:pt>
                <c:pt idx="2">
                  <c:v>CTD7</c:v>
                </c:pt>
                <c:pt idx="3">
                  <c:v>CTD9</c:v>
                </c:pt>
                <c:pt idx="4">
                  <c:v>CTD10</c:v>
                </c:pt>
              </c:strCache>
            </c:strRef>
          </c:cat>
          <c:val>
            <c:numRef>
              <c:f>(dual_timecourse!$P$7,dual_timecourse!$P$13,dual_timecourse!$P$19,dual_timecourse!$P$25,dual_timecourse!$P$31)</c:f>
              <c:numCache>
                <c:formatCode>0.0</c:formatCode>
                <c:ptCount val="5"/>
                <c:pt idx="0">
                  <c:v>12.648889775853892</c:v>
                </c:pt>
                <c:pt idx="1">
                  <c:v>4.5182968573424036</c:v>
                </c:pt>
                <c:pt idx="2">
                  <c:v>5.4030899117988502</c:v>
                </c:pt>
                <c:pt idx="3">
                  <c:v>6.941746932840541</c:v>
                </c:pt>
                <c:pt idx="4">
                  <c:v>4.4889536243807191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C-4D4B-BDFA-9442333BFEA0}"/>
            </c:ext>
          </c:extLst>
        </c:ser>
        <c:ser>
          <c:idx val="2"/>
          <c:order val="2"/>
          <c:tx>
            <c:v>2 hr incubs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(dual_timecourse!$A$3,dual_timecourse!$A$9,dual_timecourse!$A$15,dual_timecourse!$A$21,dual_timecourse!$A$27)</c:f>
              <c:strCache>
                <c:ptCount val="5"/>
                <c:pt idx="0">
                  <c:v>CTD5</c:v>
                </c:pt>
                <c:pt idx="1">
                  <c:v>CTD6</c:v>
                </c:pt>
                <c:pt idx="2">
                  <c:v>CTD7</c:v>
                </c:pt>
                <c:pt idx="3">
                  <c:v>CTD9</c:v>
                </c:pt>
                <c:pt idx="4">
                  <c:v>CTD10</c:v>
                </c:pt>
              </c:strCache>
            </c:strRef>
          </c:cat>
          <c:val>
            <c:numRef>
              <c:f>(dual_timecourse!$P$8,dual_timecourse!$P$14,dual_timecourse!$P$20,dual_timecourse!$P$26,dual_timecourse!$P$32)</c:f>
              <c:numCache>
                <c:formatCode>0.0</c:formatCode>
                <c:ptCount val="5"/>
                <c:pt idx="0">
                  <c:v>15.16148757513217</c:v>
                </c:pt>
                <c:pt idx="1">
                  <c:v>4.6415403721251369</c:v>
                </c:pt>
                <c:pt idx="2">
                  <c:v>7.2209519381984641</c:v>
                </c:pt>
                <c:pt idx="3">
                  <c:v>6.830330199096414</c:v>
                </c:pt>
                <c:pt idx="4">
                  <c:v>4.7706871154506372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C-4D4B-BDFA-9442333B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60119664"/>
        <c:axId val="802492528"/>
      </c:barChart>
      <c:catAx>
        <c:axId val="3601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92528"/>
        <c:crosses val="autoZero"/>
        <c:auto val="1"/>
        <c:lblAlgn val="ctr"/>
        <c:lblOffset val="100"/>
        <c:tickLblSkip val="1"/>
        <c:noMultiLvlLbl val="0"/>
      </c:catAx>
      <c:valAx>
        <c:axId val="802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Φe,C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672132598582501E-2"/>
              <c:y val="0.36634660250801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dual_incubs_2LL!$K$5</c:f>
              <c:strCache>
                <c:ptCount val="1"/>
                <c:pt idx="0">
                  <c:v>CTD6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dual_incubs_2LL!$S$5</c:f>
              <c:numCache>
                <c:formatCode>0.0</c:formatCode>
                <c:ptCount val="1"/>
                <c:pt idx="0">
                  <c:v>4.5790895080828831</c:v>
                </c:pt>
              </c:numCache>
            </c:numRef>
          </c:xVal>
          <c:yVal>
            <c:numRef>
              <c:f>dual_incubs_2LL!$S$6</c:f>
              <c:numCache>
                <c:formatCode>0.0</c:formatCode>
                <c:ptCount val="1"/>
                <c:pt idx="0">
                  <c:v>5.1166987930757299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5-4735-AAC0-64AAC4AEA004}"/>
            </c:ext>
          </c:extLst>
        </c:ser>
        <c:ser>
          <c:idx val="1"/>
          <c:order val="1"/>
          <c:tx>
            <c:strRef>
              <c:f>dual_incubs_2LL!$K$7</c:f>
              <c:strCache>
                <c:ptCount val="1"/>
                <c:pt idx="0">
                  <c:v>CTD7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dual_incubs_2LL!$S$7</c:f>
              <c:numCache>
                <c:formatCode>0.0</c:formatCode>
                <c:ptCount val="1"/>
                <c:pt idx="0">
                  <c:v>6.1811348590978863</c:v>
                </c:pt>
              </c:numCache>
            </c:numRef>
          </c:xVal>
          <c:yVal>
            <c:numRef>
              <c:f>dual_incubs_2LL!$S$8</c:f>
              <c:numCache>
                <c:formatCode>0.0</c:formatCode>
                <c:ptCount val="1"/>
                <c:pt idx="0">
                  <c:v>7.3732223040417839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5-4735-AAC0-64AAC4AEA004}"/>
            </c:ext>
          </c:extLst>
        </c:ser>
        <c:ser>
          <c:idx val="2"/>
          <c:order val="2"/>
          <c:tx>
            <c:strRef>
              <c:f>dual_incubs_2LL!$K$9</c:f>
              <c:strCache>
                <c:ptCount val="1"/>
                <c:pt idx="0">
                  <c:v>CTD9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dual_incubs_2LL!$S$9</c:f>
              <c:numCache>
                <c:formatCode>0.0</c:formatCode>
                <c:ptCount val="1"/>
                <c:pt idx="0">
                  <c:v>6.8855878827331436</c:v>
                </c:pt>
              </c:numCache>
            </c:numRef>
          </c:xVal>
          <c:yVal>
            <c:numRef>
              <c:f>dual_incubs_2LL!$S$10</c:f>
              <c:numCache>
                <c:formatCode>0.0</c:formatCode>
                <c:ptCount val="1"/>
                <c:pt idx="0">
                  <c:v>8.0999220801934353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25-4735-AAC0-64AAC4AEA004}"/>
            </c:ext>
          </c:extLst>
        </c:ser>
        <c:ser>
          <c:idx val="3"/>
          <c:order val="3"/>
          <c:tx>
            <c:strRef>
              <c:f>dual_incubs_2LL!$K$11</c:f>
              <c:strCache>
                <c:ptCount val="1"/>
                <c:pt idx="0">
                  <c:v>CTD10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dual_incubs_2LL!$S$11</c:f>
              <c:numCache>
                <c:formatCode>0.0</c:formatCode>
                <c:ptCount val="1"/>
                <c:pt idx="0">
                  <c:v>4.6255343634592387</c:v>
                </c:pt>
              </c:numCache>
            </c:numRef>
          </c:xVal>
          <c:yVal>
            <c:numRef>
              <c:f>dual_incubs_2LL!$S$12</c:f>
              <c:numCache>
                <c:formatCode>0.0</c:formatCode>
                <c:ptCount val="1"/>
                <c:pt idx="0">
                  <c:v>6.4982061686652672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25-4735-AAC0-64AAC4AEA004}"/>
            </c:ext>
          </c:extLst>
        </c:ser>
        <c:ser>
          <c:idx val="4"/>
          <c:order val="4"/>
          <c:tx>
            <c:strRef>
              <c:f>dual_incubs_2LL!$K$15</c:f>
              <c:strCache>
                <c:ptCount val="1"/>
                <c:pt idx="0">
                  <c:v>CTD13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dual_incubs_2LL!$S$15</c:f>
              <c:numCache>
                <c:formatCode>0.0</c:formatCode>
                <c:ptCount val="1"/>
                <c:pt idx="0">
                  <c:v>5.5040660745283141</c:v>
                </c:pt>
              </c:numCache>
            </c:numRef>
          </c:xVal>
          <c:yVal>
            <c:numRef>
              <c:f>dual_incubs_2LL!$S$16</c:f>
              <c:numCache>
                <c:formatCode>0.0</c:formatCode>
                <c:ptCount val="1"/>
                <c:pt idx="0">
                  <c:v>5.6663350970994228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25-4735-AAC0-64AAC4AEA004}"/>
            </c:ext>
          </c:extLst>
        </c:ser>
        <c:ser>
          <c:idx val="5"/>
          <c:order val="5"/>
          <c:tx>
            <c:strRef>
              <c:f>dual_incubs_2LL!$K$19</c:f>
              <c:strCache>
                <c:ptCount val="1"/>
                <c:pt idx="0">
                  <c:v>CTD14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dual_incubs_2LL!$S$19</c:f>
              <c:numCache>
                <c:formatCode>0.0</c:formatCode>
                <c:ptCount val="1"/>
                <c:pt idx="0">
                  <c:v>4.3826832393607624</c:v>
                </c:pt>
              </c:numCache>
            </c:numRef>
          </c:xVal>
          <c:yVal>
            <c:numRef>
              <c:f>dual_incubs_2LL!$S$20</c:f>
              <c:numCache>
                <c:formatCode>0.0</c:formatCode>
                <c:ptCount val="1"/>
                <c:pt idx="0">
                  <c:v>7.6252875756289313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25-4735-AAC0-64AAC4AEA004}"/>
            </c:ext>
          </c:extLst>
        </c:ser>
        <c:ser>
          <c:idx val="6"/>
          <c:order val="6"/>
          <c:tx>
            <c:strRef>
              <c:f>dual_incubs_2LL!$K$23</c:f>
              <c:strCache>
                <c:ptCount val="1"/>
                <c:pt idx="0">
                  <c:v>CTD16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dual_incubs_2LL!$S$23</c:f>
              <c:numCache>
                <c:formatCode>0.0</c:formatCode>
                <c:ptCount val="1"/>
                <c:pt idx="0">
                  <c:v>6.6193518901713171</c:v>
                </c:pt>
              </c:numCache>
            </c:numRef>
          </c:xVal>
          <c:yVal>
            <c:numRef>
              <c:f>dual_incubs_2LL!$S$24</c:f>
              <c:numCache>
                <c:formatCode>0.0</c:formatCode>
                <c:ptCount val="1"/>
                <c:pt idx="0">
                  <c:v>6.9881548612537774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25-4735-AAC0-64AAC4AEA004}"/>
            </c:ext>
          </c:extLst>
        </c:ser>
        <c:ser>
          <c:idx val="7"/>
          <c:order val="7"/>
          <c:tx>
            <c:strRef>
              <c:f>dual_incubs_2LL!$K$27</c:f>
              <c:strCache>
                <c:ptCount val="1"/>
                <c:pt idx="0">
                  <c:v>CTD20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2540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125-4735-AAC0-64AAC4AEA004}"/>
              </c:ext>
            </c:extLst>
          </c:dPt>
          <c:xVal>
            <c:numRef>
              <c:f>dual_incubs_2LL!$S$27</c:f>
              <c:numCache>
                <c:formatCode>0.0</c:formatCode>
                <c:ptCount val="1"/>
                <c:pt idx="0">
                  <c:v>10.359344469171825</c:v>
                </c:pt>
              </c:numCache>
            </c:numRef>
          </c:xVal>
          <c:yVal>
            <c:numRef>
              <c:f>dual_incubs_2LL!$S$28</c:f>
              <c:numCache>
                <c:formatCode>0.0</c:formatCode>
                <c:ptCount val="1"/>
                <c:pt idx="0">
                  <c:v>10.316022895089153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25-4735-AAC0-64AAC4AEA004}"/>
            </c:ext>
          </c:extLst>
        </c:ser>
        <c:ser>
          <c:idx val="8"/>
          <c:order val="8"/>
          <c:tx>
            <c:strRef>
              <c:f>dual_incubs_2LL!$K$31</c:f>
              <c:strCache>
                <c:ptCount val="1"/>
                <c:pt idx="0">
                  <c:v>CTD21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dual_incubs_2LL!$S$31</c:f>
              <c:numCache>
                <c:formatCode>0.0</c:formatCode>
                <c:ptCount val="1"/>
                <c:pt idx="0">
                  <c:v>7.5253470873042803</c:v>
                </c:pt>
              </c:numCache>
            </c:numRef>
          </c:xVal>
          <c:yVal>
            <c:numRef>
              <c:f>dual_incubs_2LL!$S$32</c:f>
              <c:numCache>
                <c:formatCode>0.0</c:formatCode>
                <c:ptCount val="1"/>
                <c:pt idx="0">
                  <c:v>7.9157276734154447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25-4735-AAC0-64AAC4AEA004}"/>
            </c:ext>
          </c:extLst>
        </c:ser>
        <c:ser>
          <c:idx val="9"/>
          <c:order val="9"/>
          <c:tx>
            <c:strRef>
              <c:f>dual_incubs_2LL!$K$35</c:f>
              <c:strCache>
                <c:ptCount val="1"/>
                <c:pt idx="0">
                  <c:v>CTD23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dual_incubs_2LL!$S$35</c:f>
              <c:numCache>
                <c:formatCode>0.0</c:formatCode>
                <c:ptCount val="1"/>
                <c:pt idx="0">
                  <c:v>4.5846411020698001</c:v>
                </c:pt>
              </c:numCache>
            </c:numRef>
          </c:xVal>
          <c:yVal>
            <c:numRef>
              <c:f>dual_incubs_2LL!$S$36</c:f>
              <c:numCache>
                <c:formatCode>0.0</c:formatCode>
                <c:ptCount val="1"/>
                <c:pt idx="0">
                  <c:v>7.198955655798188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25-4735-AAC0-64AAC4AEA004}"/>
            </c:ext>
          </c:extLst>
        </c:ser>
        <c:ser>
          <c:idx val="10"/>
          <c:order val="10"/>
          <c:tx>
            <c:v>'1:1'</c:v>
          </c:tx>
          <c:spPr>
            <a:ln w="127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0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125-4735-AAC0-64AAC4AEA00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125-4735-AAC0-64AAC4AEA004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6125-4735-AAC0-64AAC4AE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30416"/>
        <c:axId val="683526672"/>
      </c:scatterChart>
      <c:valAx>
        <c:axId val="683530416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Φ</a:t>
                </a:r>
                <a:r>
                  <a:rPr lang="fr-CH" sz="1400"/>
                  <a:t>e,C at light limitation (50µmol photon m-2 s-1)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6672"/>
        <c:crosses val="autoZero"/>
        <c:crossBetween val="midCat"/>
      </c:valAx>
      <c:valAx>
        <c:axId val="68352667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Φ</a:t>
                </a:r>
                <a:r>
                  <a:rPr lang="fr-CH" sz="1400"/>
                  <a:t>e,C at light saturation (300µmol photon m-2s-1)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30416"/>
        <c:crosses val="autoZero"/>
        <c:crossBetween val="midCat"/>
      </c:valAx>
      <c:spPr>
        <a:noFill/>
        <a:ln>
          <a:solidFill>
            <a:schemeClr val="tx1"/>
          </a:solidFill>
          <a:prstDash val="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dual_incubs_2LL!$L$13</c:f>
              <c:strCache>
                <c:ptCount val="1"/>
                <c:pt idx="0">
                  <c:v>UW28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dual_incubs_2LL!$S$13</c:f>
              <c:numCache>
                <c:formatCode>0.0</c:formatCode>
                <c:ptCount val="1"/>
                <c:pt idx="0">
                  <c:v>6.7927782291062124</c:v>
                </c:pt>
              </c:numCache>
            </c:numRef>
          </c:xVal>
          <c:yVal>
            <c:numRef>
              <c:f>dual_incubs_2LL!$S$14</c:f>
              <c:numCache>
                <c:formatCode>0.0</c:formatCode>
                <c:ptCount val="1"/>
                <c:pt idx="0">
                  <c:v>7.774970383449566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8-4232-8AE3-1CBF7A3DD190}"/>
            </c:ext>
          </c:extLst>
        </c:ser>
        <c:ser>
          <c:idx val="1"/>
          <c:order val="1"/>
          <c:tx>
            <c:strRef>
              <c:f>dual_incubs_2LL!$L$17</c:f>
              <c:strCache>
                <c:ptCount val="1"/>
                <c:pt idx="0">
                  <c:v>UW32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dual_incubs_2LL!$S$17</c:f>
              <c:numCache>
                <c:formatCode>0.0</c:formatCode>
                <c:ptCount val="1"/>
                <c:pt idx="0">
                  <c:v>3.8297921917212228</c:v>
                </c:pt>
              </c:numCache>
            </c:numRef>
          </c:xVal>
          <c:yVal>
            <c:numRef>
              <c:f>dual_incubs_2LL!$S$18</c:f>
              <c:numCache>
                <c:formatCode>0.0</c:formatCode>
                <c:ptCount val="1"/>
                <c:pt idx="0">
                  <c:v>6.0731266274973787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8-4232-8AE3-1CBF7A3DD190}"/>
            </c:ext>
          </c:extLst>
        </c:ser>
        <c:ser>
          <c:idx val="2"/>
          <c:order val="2"/>
          <c:tx>
            <c:strRef>
              <c:f>dual_incubs_2LL!$L$21</c:f>
              <c:strCache>
                <c:ptCount val="1"/>
                <c:pt idx="0">
                  <c:v>UW36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dual_incubs_2LL!$S$21</c:f>
              <c:numCache>
                <c:formatCode>0.0</c:formatCode>
                <c:ptCount val="1"/>
                <c:pt idx="0">
                  <c:v>2.5318870601761265</c:v>
                </c:pt>
              </c:numCache>
            </c:numRef>
          </c:xVal>
          <c:yVal>
            <c:numRef>
              <c:f>dual_incubs_2LL!$S$22</c:f>
              <c:numCache>
                <c:formatCode>0.0</c:formatCode>
                <c:ptCount val="1"/>
                <c:pt idx="0">
                  <c:v>6.9991196943786047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8-4232-8AE3-1CBF7A3DD190}"/>
            </c:ext>
          </c:extLst>
        </c:ser>
        <c:ser>
          <c:idx val="3"/>
          <c:order val="3"/>
          <c:tx>
            <c:strRef>
              <c:f>dual_incubs_2LL!$L$25</c:f>
              <c:strCache>
                <c:ptCount val="1"/>
                <c:pt idx="0">
                  <c:v>UW40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dual_incubs_2LL!$S$25</c:f>
              <c:numCache>
                <c:formatCode>0.0</c:formatCode>
                <c:ptCount val="1"/>
                <c:pt idx="0">
                  <c:v>7.2053395903371005</c:v>
                </c:pt>
              </c:numCache>
            </c:numRef>
          </c:xVal>
          <c:yVal>
            <c:numRef>
              <c:f>dual_incubs_2LL!$S$26</c:f>
              <c:numCache>
                <c:formatCode>0.0</c:formatCode>
                <c:ptCount val="1"/>
                <c:pt idx="0">
                  <c:v>12.14494406730493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8-4232-8AE3-1CBF7A3DD190}"/>
            </c:ext>
          </c:extLst>
        </c:ser>
        <c:ser>
          <c:idx val="4"/>
          <c:order val="4"/>
          <c:tx>
            <c:strRef>
              <c:f>dual_incubs_2LL!$L$29</c:f>
              <c:strCache>
                <c:ptCount val="1"/>
                <c:pt idx="0">
                  <c:v>UW44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dual_incubs_2LL!$S$29</c:f>
              <c:numCache>
                <c:formatCode>0.0</c:formatCode>
                <c:ptCount val="1"/>
                <c:pt idx="0">
                  <c:v>5.6417226935843461</c:v>
                </c:pt>
              </c:numCache>
            </c:numRef>
          </c:xVal>
          <c:yVal>
            <c:numRef>
              <c:f>dual_incubs_2LL!$S$30</c:f>
              <c:numCache>
                <c:formatCode>0.0</c:formatCode>
                <c:ptCount val="1"/>
                <c:pt idx="0">
                  <c:v>7.4131578844041845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8-4232-8AE3-1CBF7A3DD190}"/>
            </c:ext>
          </c:extLst>
        </c:ser>
        <c:ser>
          <c:idx val="5"/>
          <c:order val="5"/>
          <c:tx>
            <c:strRef>
              <c:f>dual_incubs_2LL!$L$33</c:f>
              <c:strCache>
                <c:ptCount val="1"/>
                <c:pt idx="0">
                  <c:v>UW48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dual_incubs_2LL!$S$33</c:f>
              <c:numCache>
                <c:formatCode>0.0</c:formatCode>
                <c:ptCount val="1"/>
                <c:pt idx="0">
                  <c:v>7.3247723844772308</c:v>
                </c:pt>
              </c:numCache>
            </c:numRef>
          </c:xVal>
          <c:yVal>
            <c:numRef>
              <c:f>dual_incubs_2LL!$S$34</c:f>
              <c:numCache>
                <c:formatCode>0.0</c:formatCode>
                <c:ptCount val="1"/>
                <c:pt idx="0">
                  <c:v>9.7010698409230951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8-4232-8AE3-1CBF7A3DD190}"/>
            </c:ext>
          </c:extLst>
        </c:ser>
        <c:ser>
          <c:idx val="6"/>
          <c:order val="6"/>
          <c:tx>
            <c:strRef>
              <c:f>dual_incubs_2LL!$L$37</c:f>
              <c:strCache>
                <c:ptCount val="1"/>
                <c:pt idx="0">
                  <c:v>UW52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dual_incubs_2LL!$S$37</c:f>
              <c:numCache>
                <c:formatCode>0.0</c:formatCode>
                <c:ptCount val="1"/>
                <c:pt idx="0">
                  <c:v>4.3289125945979459</c:v>
                </c:pt>
              </c:numCache>
            </c:numRef>
          </c:xVal>
          <c:yVal>
            <c:numRef>
              <c:f>dual_incubs_2LL!$S$38</c:f>
              <c:numCache>
                <c:formatCode>0.0</c:formatCode>
                <c:ptCount val="1"/>
                <c:pt idx="0">
                  <c:v>9.3841578830894434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8-4232-8AE3-1CBF7A3DD190}"/>
            </c:ext>
          </c:extLst>
        </c:ser>
        <c:ser>
          <c:idx val="10"/>
          <c:order val="7"/>
          <c:tx>
            <c:v>'1:1'</c:v>
          </c:tx>
          <c:spPr>
            <a:ln w="127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0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0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238-4232-8AE3-1CBF7A3DD190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A238-4232-8AE3-1CBF7A3DD190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A238-4232-8AE3-1CBF7A3D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30416"/>
        <c:axId val="683526672"/>
      </c:scatterChart>
      <c:valAx>
        <c:axId val="683530416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Φ</a:t>
                </a:r>
                <a:r>
                  <a:rPr lang="fr-CH" sz="1400"/>
                  <a:t>e,C at light limitation (50µmol photon m-2 s-1)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6672"/>
        <c:crosses val="autoZero"/>
        <c:crossBetween val="midCat"/>
      </c:valAx>
      <c:valAx>
        <c:axId val="68352667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Φ</a:t>
                </a:r>
                <a:r>
                  <a:rPr lang="fr-CH" sz="1400"/>
                  <a:t>e,C at light saturation (200µmol photon m-2s-1)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30416"/>
        <c:crosses val="autoZero"/>
        <c:crossBetween val="midCat"/>
      </c:valAx>
      <c:spPr>
        <a:noFill/>
        <a:ln>
          <a:solidFill>
            <a:schemeClr val="tx1"/>
          </a:solidFill>
          <a:prstDash val="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dual_incubs_2LL!$L$13</c:f>
              <c:strCache>
                <c:ptCount val="1"/>
                <c:pt idx="0">
                  <c:v>UW28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dual_incubs_2LL!$S$13</c:f>
              <c:numCache>
                <c:formatCode>0.0</c:formatCode>
                <c:ptCount val="1"/>
                <c:pt idx="0">
                  <c:v>6.7927782291062124</c:v>
                </c:pt>
              </c:numCache>
            </c:numRef>
          </c:xVal>
          <c:yVal>
            <c:numRef>
              <c:f>dual_incubs_2LL!$S$14</c:f>
              <c:numCache>
                <c:formatCode>0.0</c:formatCode>
                <c:ptCount val="1"/>
                <c:pt idx="0">
                  <c:v>7.774970383449566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D-4B2F-8768-C461BED11455}"/>
            </c:ext>
          </c:extLst>
        </c:ser>
        <c:ser>
          <c:idx val="1"/>
          <c:order val="1"/>
          <c:tx>
            <c:strRef>
              <c:f>dual_incubs_2LL!$L$17</c:f>
              <c:strCache>
                <c:ptCount val="1"/>
                <c:pt idx="0">
                  <c:v>UW32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dual_incubs_2LL!$S$17</c:f>
              <c:numCache>
                <c:formatCode>0.0</c:formatCode>
                <c:ptCount val="1"/>
                <c:pt idx="0">
                  <c:v>3.8297921917212228</c:v>
                </c:pt>
              </c:numCache>
            </c:numRef>
          </c:xVal>
          <c:yVal>
            <c:numRef>
              <c:f>dual_incubs_2LL!$S$18</c:f>
              <c:numCache>
                <c:formatCode>0.0</c:formatCode>
                <c:ptCount val="1"/>
                <c:pt idx="0">
                  <c:v>6.0731266274973787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D-4B2F-8768-C461BED11455}"/>
            </c:ext>
          </c:extLst>
        </c:ser>
        <c:ser>
          <c:idx val="2"/>
          <c:order val="2"/>
          <c:tx>
            <c:strRef>
              <c:f>dual_incubs_2LL!$L$21</c:f>
              <c:strCache>
                <c:ptCount val="1"/>
                <c:pt idx="0">
                  <c:v>UW36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xVal>
            <c:numRef>
              <c:f>dual_incubs_2LL!$S$21</c:f>
              <c:numCache>
                <c:formatCode>0.0</c:formatCode>
                <c:ptCount val="1"/>
                <c:pt idx="0">
                  <c:v>2.5318870601761265</c:v>
                </c:pt>
              </c:numCache>
            </c:numRef>
          </c:xVal>
          <c:yVal>
            <c:numRef>
              <c:f>dual_incubs_2LL!$S$22</c:f>
              <c:numCache>
                <c:formatCode>0.0</c:formatCode>
                <c:ptCount val="1"/>
                <c:pt idx="0">
                  <c:v>6.9991196943786047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D-4B2F-8768-C461BED11455}"/>
            </c:ext>
          </c:extLst>
        </c:ser>
        <c:ser>
          <c:idx val="3"/>
          <c:order val="3"/>
          <c:tx>
            <c:strRef>
              <c:f>dual_incubs_2LL!$L$25</c:f>
              <c:strCache>
                <c:ptCount val="1"/>
                <c:pt idx="0">
                  <c:v>UW40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xVal>
            <c:numRef>
              <c:f>dual_incubs_2LL!$S$25</c:f>
              <c:numCache>
                <c:formatCode>0.0</c:formatCode>
                <c:ptCount val="1"/>
                <c:pt idx="0">
                  <c:v>7.2053395903371005</c:v>
                </c:pt>
              </c:numCache>
            </c:numRef>
          </c:xVal>
          <c:yVal>
            <c:numRef>
              <c:f>dual_incubs_2LL!$S$26</c:f>
              <c:numCache>
                <c:formatCode>0.0</c:formatCode>
                <c:ptCount val="1"/>
                <c:pt idx="0">
                  <c:v>12.14494406730493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D-4B2F-8768-C461BED11455}"/>
            </c:ext>
          </c:extLst>
        </c:ser>
        <c:ser>
          <c:idx val="4"/>
          <c:order val="4"/>
          <c:tx>
            <c:strRef>
              <c:f>dual_incubs_2LL!$L$29</c:f>
              <c:strCache>
                <c:ptCount val="1"/>
                <c:pt idx="0">
                  <c:v>UW44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25400">
                <a:solidFill>
                  <a:schemeClr val="accent5"/>
                </a:solidFill>
              </a:ln>
              <a:effectLst/>
            </c:spPr>
          </c:marker>
          <c:xVal>
            <c:numRef>
              <c:f>dual_incubs_2LL!$S$29</c:f>
              <c:numCache>
                <c:formatCode>0.0</c:formatCode>
                <c:ptCount val="1"/>
                <c:pt idx="0">
                  <c:v>5.6417226935843461</c:v>
                </c:pt>
              </c:numCache>
            </c:numRef>
          </c:xVal>
          <c:yVal>
            <c:numRef>
              <c:f>dual_incubs_2LL!$S$30</c:f>
              <c:numCache>
                <c:formatCode>0.0</c:formatCode>
                <c:ptCount val="1"/>
                <c:pt idx="0">
                  <c:v>7.4131578844041845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6D-4B2F-8768-C461BED11455}"/>
            </c:ext>
          </c:extLst>
        </c:ser>
        <c:ser>
          <c:idx val="5"/>
          <c:order val="5"/>
          <c:tx>
            <c:strRef>
              <c:f>dual_incubs_2LL!$L$33</c:f>
              <c:strCache>
                <c:ptCount val="1"/>
                <c:pt idx="0">
                  <c:v>UW48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5400">
                <a:solidFill>
                  <a:schemeClr val="accent6"/>
                </a:solidFill>
              </a:ln>
              <a:effectLst/>
            </c:spPr>
          </c:marker>
          <c:xVal>
            <c:numRef>
              <c:f>dual_incubs_2LL!$S$33</c:f>
              <c:numCache>
                <c:formatCode>0.0</c:formatCode>
                <c:ptCount val="1"/>
                <c:pt idx="0">
                  <c:v>7.3247723844772308</c:v>
                </c:pt>
              </c:numCache>
            </c:numRef>
          </c:xVal>
          <c:yVal>
            <c:numRef>
              <c:f>dual_incubs_2LL!$S$34</c:f>
              <c:numCache>
                <c:formatCode>0.0</c:formatCode>
                <c:ptCount val="1"/>
                <c:pt idx="0">
                  <c:v>9.7010698409230951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6D-4B2F-8768-C461BED11455}"/>
            </c:ext>
          </c:extLst>
        </c:ser>
        <c:ser>
          <c:idx val="6"/>
          <c:order val="6"/>
          <c:tx>
            <c:strRef>
              <c:f>dual_incubs_2LL!$L$37</c:f>
              <c:strCache>
                <c:ptCount val="1"/>
                <c:pt idx="0">
                  <c:v>UW52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dual_incubs_2LL!$S$37</c:f>
              <c:numCache>
                <c:formatCode>0.0</c:formatCode>
                <c:ptCount val="1"/>
                <c:pt idx="0">
                  <c:v>4.3289125945979459</c:v>
                </c:pt>
              </c:numCache>
            </c:numRef>
          </c:xVal>
          <c:yVal>
            <c:numRef>
              <c:f>dual_incubs_2LL!$S$38</c:f>
              <c:numCache>
                <c:formatCode>0.0</c:formatCode>
                <c:ptCount val="1"/>
                <c:pt idx="0">
                  <c:v>9.3841578830894434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6D-4B2F-8768-C461BED11455}"/>
            </c:ext>
          </c:extLst>
        </c:ser>
        <c:ser>
          <c:idx val="10"/>
          <c:order val="7"/>
          <c:tx>
            <c:v>'1:1'</c:v>
          </c:tx>
          <c:spPr>
            <a:ln w="1270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0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0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6D-4B2F-8768-C461BED11455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46D-4B2F-8768-C461BED11455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546D-4B2F-8768-C461BED11455}"/>
            </c:ext>
          </c:extLst>
        </c:ser>
        <c:ser>
          <c:idx val="7"/>
          <c:order val="8"/>
          <c:tx>
            <c:strRef>
              <c:f>dual_incubs_2LL!$K$5</c:f>
              <c:strCache>
                <c:ptCount val="1"/>
                <c:pt idx="0">
                  <c:v>CTD6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46D-4B2F-8768-C461BED11455}"/>
              </c:ext>
            </c:extLst>
          </c:dPt>
          <c:xVal>
            <c:numRef>
              <c:f>dual_incubs_2LL!$S$5</c:f>
              <c:numCache>
                <c:formatCode>0.0</c:formatCode>
                <c:ptCount val="1"/>
                <c:pt idx="0">
                  <c:v>4.5790895080828831</c:v>
                </c:pt>
              </c:numCache>
            </c:numRef>
          </c:xVal>
          <c:yVal>
            <c:numRef>
              <c:f>dual_incubs_2LL!$S$6</c:f>
              <c:numCache>
                <c:formatCode>0.0</c:formatCode>
                <c:ptCount val="1"/>
                <c:pt idx="0">
                  <c:v>5.1166987930757299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6D-4B2F-8768-C461BED11455}"/>
            </c:ext>
          </c:extLst>
        </c:ser>
        <c:ser>
          <c:idx val="8"/>
          <c:order val="9"/>
          <c:tx>
            <c:strRef>
              <c:f>dual_incubs_2LL!$K$7</c:f>
              <c:strCache>
                <c:ptCount val="1"/>
                <c:pt idx="0">
                  <c:v>CTD7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dual_incubs_2LL!$S$7</c:f>
              <c:numCache>
                <c:formatCode>0.0</c:formatCode>
                <c:ptCount val="1"/>
                <c:pt idx="0">
                  <c:v>6.1811348590978863</c:v>
                </c:pt>
              </c:numCache>
            </c:numRef>
          </c:xVal>
          <c:yVal>
            <c:numRef>
              <c:f>dual_incubs_2LL!$S$8</c:f>
              <c:numCache>
                <c:formatCode>0.0</c:formatCode>
                <c:ptCount val="1"/>
                <c:pt idx="0">
                  <c:v>7.3732223040417839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6D-4B2F-8768-C461BED11455}"/>
            </c:ext>
          </c:extLst>
        </c:ser>
        <c:ser>
          <c:idx val="9"/>
          <c:order val="10"/>
          <c:tx>
            <c:strRef>
              <c:f>dual_incubs_2LL!$K$9</c:f>
              <c:strCache>
                <c:ptCount val="1"/>
                <c:pt idx="0">
                  <c:v>CTD9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dual_incubs_2LL!$S$9</c:f>
              <c:numCache>
                <c:formatCode>0.0</c:formatCode>
                <c:ptCount val="1"/>
                <c:pt idx="0">
                  <c:v>6.8855878827331436</c:v>
                </c:pt>
              </c:numCache>
            </c:numRef>
          </c:xVal>
          <c:yVal>
            <c:numRef>
              <c:f>dual_incubs_2LL!$S$10</c:f>
              <c:numCache>
                <c:formatCode>0.0</c:formatCode>
                <c:ptCount val="1"/>
                <c:pt idx="0">
                  <c:v>8.0999220801934353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6D-4B2F-8768-C461BED11455}"/>
            </c:ext>
          </c:extLst>
        </c:ser>
        <c:ser>
          <c:idx val="11"/>
          <c:order val="11"/>
          <c:tx>
            <c:strRef>
              <c:f>dual_incubs_2LL!$K$11</c:f>
              <c:strCache>
                <c:ptCount val="1"/>
                <c:pt idx="0">
                  <c:v>CTD10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dual_incubs_2LL!$S$11</c:f>
              <c:numCache>
                <c:formatCode>0.0</c:formatCode>
                <c:ptCount val="1"/>
                <c:pt idx="0">
                  <c:v>4.6255343634592387</c:v>
                </c:pt>
              </c:numCache>
            </c:numRef>
          </c:xVal>
          <c:yVal>
            <c:numRef>
              <c:f>dual_incubs_2LL!$S$12</c:f>
              <c:numCache>
                <c:formatCode>0.0</c:formatCode>
                <c:ptCount val="1"/>
                <c:pt idx="0">
                  <c:v>6.4982061686652672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6D-4B2F-8768-C461BED11455}"/>
            </c:ext>
          </c:extLst>
        </c:ser>
        <c:ser>
          <c:idx val="12"/>
          <c:order val="12"/>
          <c:tx>
            <c:strRef>
              <c:f>dual_incubs_2LL!$K$15</c:f>
              <c:strCache>
                <c:ptCount val="1"/>
                <c:pt idx="0">
                  <c:v>CTD13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dual_incubs_2LL!$S$15</c:f>
              <c:numCache>
                <c:formatCode>0.0</c:formatCode>
                <c:ptCount val="1"/>
                <c:pt idx="0">
                  <c:v>5.5040660745283141</c:v>
                </c:pt>
              </c:numCache>
            </c:numRef>
          </c:xVal>
          <c:yVal>
            <c:numRef>
              <c:f>dual_incubs_2LL!$S$16</c:f>
              <c:numCache>
                <c:formatCode>0.0</c:formatCode>
                <c:ptCount val="1"/>
                <c:pt idx="0">
                  <c:v>5.6663350970994228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6D-4B2F-8768-C461BED11455}"/>
            </c:ext>
          </c:extLst>
        </c:ser>
        <c:ser>
          <c:idx val="13"/>
          <c:order val="13"/>
          <c:tx>
            <c:strRef>
              <c:f>dual_incubs_2LL!$K$19</c:f>
              <c:strCache>
                <c:ptCount val="1"/>
                <c:pt idx="0">
                  <c:v>CTD14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dual_incubs_2LL!$S$19</c:f>
              <c:numCache>
                <c:formatCode>0.0</c:formatCode>
                <c:ptCount val="1"/>
                <c:pt idx="0">
                  <c:v>4.3826832393607624</c:v>
                </c:pt>
              </c:numCache>
            </c:numRef>
          </c:xVal>
          <c:yVal>
            <c:numRef>
              <c:f>dual_incubs_2LL!$S$20</c:f>
              <c:numCache>
                <c:formatCode>0.0</c:formatCode>
                <c:ptCount val="1"/>
                <c:pt idx="0">
                  <c:v>7.6252875756289313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46D-4B2F-8768-C461BED11455}"/>
            </c:ext>
          </c:extLst>
        </c:ser>
        <c:ser>
          <c:idx val="14"/>
          <c:order val="14"/>
          <c:tx>
            <c:strRef>
              <c:f>dual_incubs_2LL!$K$23</c:f>
              <c:strCache>
                <c:ptCount val="1"/>
                <c:pt idx="0">
                  <c:v>CTD16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dual_incubs_2LL!$S$23</c:f>
              <c:numCache>
                <c:formatCode>0.0</c:formatCode>
                <c:ptCount val="1"/>
                <c:pt idx="0">
                  <c:v>6.6193518901713171</c:v>
                </c:pt>
              </c:numCache>
            </c:numRef>
          </c:xVal>
          <c:yVal>
            <c:numRef>
              <c:f>dual_incubs_2LL!$S$24</c:f>
              <c:numCache>
                <c:formatCode>0.0</c:formatCode>
                <c:ptCount val="1"/>
                <c:pt idx="0">
                  <c:v>6.9881548612537774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46D-4B2F-8768-C461BED11455}"/>
            </c:ext>
          </c:extLst>
        </c:ser>
        <c:ser>
          <c:idx val="15"/>
          <c:order val="15"/>
          <c:tx>
            <c:strRef>
              <c:f>dual_incubs_2LL!$K$27</c:f>
              <c:strCache>
                <c:ptCount val="1"/>
                <c:pt idx="0">
                  <c:v>CTD20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dual_incubs_2LL!$S$27</c:f>
              <c:numCache>
                <c:formatCode>0.0</c:formatCode>
                <c:ptCount val="1"/>
                <c:pt idx="0">
                  <c:v>10.359344469171825</c:v>
                </c:pt>
              </c:numCache>
            </c:numRef>
          </c:xVal>
          <c:yVal>
            <c:numRef>
              <c:f>dual_incubs_2LL!$S$28</c:f>
              <c:numCache>
                <c:formatCode>0.0</c:formatCode>
                <c:ptCount val="1"/>
                <c:pt idx="0">
                  <c:v>10.316022895089153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6D-4B2F-8768-C461BED11455}"/>
            </c:ext>
          </c:extLst>
        </c:ser>
        <c:ser>
          <c:idx val="16"/>
          <c:order val="16"/>
          <c:tx>
            <c:strRef>
              <c:f>dual_incubs_2LL!$K$31</c:f>
              <c:strCache>
                <c:ptCount val="1"/>
                <c:pt idx="0">
                  <c:v>CTD21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dual_incubs_2LL!$S$31</c:f>
              <c:numCache>
                <c:formatCode>0.0</c:formatCode>
                <c:ptCount val="1"/>
                <c:pt idx="0">
                  <c:v>7.5253470873042803</c:v>
                </c:pt>
              </c:numCache>
            </c:numRef>
          </c:xVal>
          <c:yVal>
            <c:numRef>
              <c:f>dual_incubs_2LL!$S$32</c:f>
              <c:numCache>
                <c:formatCode>0.0</c:formatCode>
                <c:ptCount val="1"/>
                <c:pt idx="0">
                  <c:v>7.9157276734154447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46D-4B2F-8768-C461BED11455}"/>
            </c:ext>
          </c:extLst>
        </c:ser>
        <c:ser>
          <c:idx val="17"/>
          <c:order val="17"/>
          <c:tx>
            <c:strRef>
              <c:f>dual_incubs_2LL!$K$35</c:f>
              <c:strCache>
                <c:ptCount val="1"/>
                <c:pt idx="0">
                  <c:v>CTD23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dual_incubs_2LL!$S$35</c:f>
              <c:numCache>
                <c:formatCode>0.0</c:formatCode>
                <c:ptCount val="1"/>
                <c:pt idx="0">
                  <c:v>4.5846411020698001</c:v>
                </c:pt>
              </c:numCache>
            </c:numRef>
          </c:xVal>
          <c:yVal>
            <c:numRef>
              <c:f>dual_incubs_2LL!$S$36</c:f>
              <c:numCache>
                <c:formatCode>0.0</c:formatCode>
                <c:ptCount val="1"/>
                <c:pt idx="0">
                  <c:v>7.198955655798188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46D-4B2F-8768-C461BED1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30416"/>
        <c:axId val="683526672"/>
      </c:scatterChart>
      <c:valAx>
        <c:axId val="683530416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Φ</a:t>
                </a:r>
                <a:r>
                  <a:rPr lang="fr-CH" sz="1400"/>
                  <a:t>e,C at light limitation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6672"/>
        <c:crosses val="autoZero"/>
        <c:crossBetween val="midCat"/>
      </c:valAx>
      <c:valAx>
        <c:axId val="683526672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Φ</a:t>
                </a:r>
                <a:r>
                  <a:rPr lang="fr-CH" sz="1400"/>
                  <a:t>e,C at light saturation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30416"/>
        <c:crosses val="autoZero"/>
        <c:crossBetween val="midCat"/>
      </c:valAx>
      <c:spPr>
        <a:noFill/>
        <a:ln>
          <a:solidFill>
            <a:schemeClr val="tx1"/>
          </a:solidFill>
          <a:prstDash val="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dual_PE!$I$3:$I$8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600</c:v>
                </c:pt>
              </c:numCache>
            </c:numRef>
          </c:xVal>
          <c:yVal>
            <c:numRef>
              <c:f>dual_PE!$P$3:$P$8</c:f>
              <c:numCache>
                <c:formatCode>0.0</c:formatCode>
                <c:ptCount val="6"/>
                <c:pt idx="0">
                  <c:v>5.0161181781545015</c:v>
                </c:pt>
                <c:pt idx="1">
                  <c:v>6.0620995666559798</c:v>
                </c:pt>
                <c:pt idx="2">
                  <c:v>6.5225791632605299</c:v>
                </c:pt>
                <c:pt idx="3">
                  <c:v>6.4265559568669381</c:v>
                </c:pt>
                <c:pt idx="4">
                  <c:v>6.6469638831513986</c:v>
                </c:pt>
                <c:pt idx="5">
                  <c:v>7.3556373861622619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6-4C74-9BBC-ED4A90AE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46800"/>
        <c:axId val="1576343056"/>
      </c:scatterChart>
      <c:valAx>
        <c:axId val="15763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3056"/>
        <c:crosses val="autoZero"/>
        <c:crossBetween val="midCat"/>
      </c:valAx>
      <c:valAx>
        <c:axId val="1576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e:C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dual_PE!$I$3:$I$8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600</c:v>
                </c:pt>
              </c:numCache>
            </c:numRef>
          </c:xVal>
          <c:yVal>
            <c:numRef>
              <c:f>dual_PE!$J$3:$J$8</c:f>
              <c:numCache>
                <c:formatCode>0.00</c:formatCode>
                <c:ptCount val="6"/>
                <c:pt idx="0">
                  <c:v>4.9055078408923841E-2</c:v>
                </c:pt>
                <c:pt idx="1">
                  <c:v>8.1559255220597787E-2</c:v>
                </c:pt>
                <c:pt idx="2">
                  <c:v>0.11412705417575278</c:v>
                </c:pt>
                <c:pt idx="3">
                  <c:v>0.15903507991036614</c:v>
                </c:pt>
                <c:pt idx="4">
                  <c:v>0.18516945547991975</c:v>
                </c:pt>
                <c:pt idx="5">
                  <c:v>0.18979833314212052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8-492D-B1BD-AAFDFF28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46800"/>
        <c:axId val="1576343056"/>
      </c:scatterChart>
      <c:valAx>
        <c:axId val="15763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3056"/>
        <c:crosses val="autoZero"/>
        <c:crossBetween val="midCat"/>
      </c:valAx>
      <c:valAx>
        <c:axId val="1576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C-fixation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dual_PE!$I$3:$I$8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600</c:v>
                </c:pt>
              </c:numCache>
            </c:numRef>
          </c:xVal>
          <c:yVal>
            <c:numRef>
              <c:f>dual_PE!$O$3:$O$8</c:f>
              <c:numCache>
                <c:formatCode>0.00</c:formatCode>
                <c:ptCount val="6"/>
                <c:pt idx="0">
                  <c:v>0.18332729236583181</c:v>
                </c:pt>
                <c:pt idx="1">
                  <c:v>0.30408124883169935</c:v>
                </c:pt>
                <c:pt idx="2">
                  <c:v>0.51962354573345271</c:v>
                </c:pt>
                <c:pt idx="3">
                  <c:v>0.73764102002946941</c:v>
                </c:pt>
                <c:pt idx="4">
                  <c:v>0.95406403888998037</c:v>
                </c:pt>
                <c:pt idx="5">
                  <c:v>1.1212745668467581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B-4906-8B85-9814CD2D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46800"/>
        <c:axId val="1576343056"/>
      </c:scatterChart>
      <c:valAx>
        <c:axId val="15763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3056"/>
        <c:crosses val="autoZero"/>
        <c:crossBetween val="midCat"/>
      </c:valAx>
      <c:valAx>
        <c:axId val="1576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JVPII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dual_PE!$I$9:$I$14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600</c:v>
                </c:pt>
              </c:numCache>
            </c:numRef>
          </c:xVal>
          <c:yVal>
            <c:numRef>
              <c:f>dual_PE!$P$9:$P$14</c:f>
              <c:numCache>
                <c:formatCode>0.0</c:formatCode>
                <c:ptCount val="6"/>
                <c:pt idx="0">
                  <c:v>7.1011524498610079</c:v>
                </c:pt>
                <c:pt idx="1">
                  <c:v>6.8988285982435125</c:v>
                </c:pt>
                <c:pt idx="2">
                  <c:v>8.9614320637024854</c:v>
                </c:pt>
                <c:pt idx="3">
                  <c:v>8.2164910951930228</c:v>
                </c:pt>
                <c:pt idx="4">
                  <c:v>9.1001798711032098</c:v>
                </c:pt>
                <c:pt idx="5">
                  <c:v>10.499156540966638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6-478A-9477-BD8BFA32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346800"/>
        <c:axId val="1576343056"/>
      </c:scatterChart>
      <c:valAx>
        <c:axId val="15763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3056"/>
        <c:crosses val="autoZero"/>
        <c:crossBetween val="midCat"/>
      </c:valAx>
      <c:valAx>
        <c:axId val="15763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e:C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242095</xdr:colOff>
      <xdr:row>33</xdr:row>
      <xdr:rowOff>79640</xdr:rowOff>
    </xdr:from>
    <xdr:to>
      <xdr:col>9</xdr:col>
      <xdr:colOff>488155</xdr:colOff>
      <xdr:row>51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68492-9A62-12A7-2884-B4EDABDBF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</xdr:colOff>
      <xdr:row>33</xdr:row>
      <xdr:rowOff>119063</xdr:rowOff>
    </xdr:from>
    <xdr:to>
      <xdr:col>13</xdr:col>
      <xdr:colOff>3091654</xdr:colOff>
      <xdr:row>51</xdr:row>
      <xdr:rowOff>182297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8DD22F-440A-4751-B6D4-A722EEE92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199854</xdr:colOff>
      <xdr:row>2</xdr:row>
      <xdr:rowOff>32485</xdr:rowOff>
    </xdr:from>
    <xdr:to>
      <xdr:col>45</xdr:col>
      <xdr:colOff>408214</xdr:colOff>
      <xdr:row>35</xdr:row>
      <xdr:rowOff>6803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E06AA-934D-7FD9-1D3B-2C5C7F26A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243569</xdr:colOff>
      <xdr:row>35</xdr:row>
      <xdr:rowOff>63953</xdr:rowOff>
    </xdr:from>
    <xdr:to>
      <xdr:col>45</xdr:col>
      <xdr:colOff>451929</xdr:colOff>
      <xdr:row>67</xdr:row>
      <xdr:rowOff>177064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D215A6-A954-4092-9089-6AC172B3B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326572</xdr:colOff>
      <xdr:row>1</xdr:row>
      <xdr:rowOff>176893</xdr:rowOff>
    </xdr:from>
    <xdr:to>
      <xdr:col>31</xdr:col>
      <xdr:colOff>575754</xdr:colOff>
      <xdr:row>34</xdr:row>
      <xdr:rowOff>140326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93442E-5CFD-4AC1-9779-8F534DF57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3171</xdr:colOff>
      <xdr:row>27</xdr:row>
      <xdr:rowOff>80959</xdr:rowOff>
    </xdr:from>
    <xdr:to>
      <xdr:col>22</xdr:col>
      <xdr:colOff>536572</xdr:colOff>
      <xdr:row>40</xdr:row>
      <xdr:rowOff>93660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30C5B-BAA8-A1CF-E470-506E67F63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12698</xdr:colOff>
      <xdr:row>14</xdr:row>
      <xdr:rowOff>15874</xdr:rowOff>
    </xdr:from>
    <xdr:to>
      <xdr:col>22</xdr:col>
      <xdr:colOff>546099</xdr:colOff>
      <xdr:row>27</xdr:row>
      <xdr:rowOff>28573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0CF95B-5628-4898-AF00-27BB3BFCF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</xdr:colOff>
      <xdr:row>0</xdr:row>
      <xdr:rowOff>190500</xdr:rowOff>
    </xdr:from>
    <xdr:to>
      <xdr:col>22</xdr:col>
      <xdr:colOff>544513</xdr:colOff>
      <xdr:row>13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7D37AF-1566-431E-BDAB-46356AB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11109</xdr:colOff>
      <xdr:row>27</xdr:row>
      <xdr:rowOff>88897</xdr:rowOff>
    </xdr:from>
    <xdr:to>
      <xdr:col>28</xdr:col>
      <xdr:colOff>544510</xdr:colOff>
      <xdr:row>40</xdr:row>
      <xdr:rowOff>101598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78FE09-9333-429F-A8FE-0B69F966E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12698</xdr:colOff>
      <xdr:row>14</xdr:row>
      <xdr:rowOff>15874</xdr:rowOff>
    </xdr:from>
    <xdr:to>
      <xdr:col>28</xdr:col>
      <xdr:colOff>546099</xdr:colOff>
      <xdr:row>27</xdr:row>
      <xdr:rowOff>28573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CC8F64-3F3A-4D75-A476-7D4DCD019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15875</xdr:colOff>
      <xdr:row>0</xdr:row>
      <xdr:rowOff>190500</xdr:rowOff>
    </xdr:from>
    <xdr:to>
      <xdr:col>28</xdr:col>
      <xdr:colOff>544513</xdr:colOff>
      <xdr:row>13</xdr:row>
      <xdr:rowOff>171449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14D9A0A-84B0-4C4A-955D-6B2EBC31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336549</xdr:colOff>
      <xdr:row>18</xdr:row>
      <xdr:rowOff>25400</xdr:rowOff>
    </xdr:from>
    <xdr:to>
      <xdr:col>14</xdr:col>
      <xdr:colOff>739774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BEE54-E7C4-EBFD-7B17-E32FF567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29</xdr:row>
      <xdr:rowOff>114300</xdr:rowOff>
    </xdr:from>
    <xdr:to>
      <xdr:col>14</xdr:col>
      <xdr:colOff>746125</xdr:colOff>
      <xdr:row>41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B12B2-AA69-4928-8AF2-A19BECAAC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41</xdr:row>
      <xdr:rowOff>50800</xdr:rowOff>
    </xdr:from>
    <xdr:to>
      <xdr:col>14</xdr:col>
      <xdr:colOff>746125</xdr:colOff>
      <xdr:row>52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E03C8-1433-4EB6-B850-F2C22D704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762000</xdr:colOff>
      <xdr:row>18</xdr:row>
      <xdr:rowOff>19050</xdr:rowOff>
    </xdr:from>
    <xdr:to>
      <xdr:col>19</xdr:col>
      <xdr:colOff>409575</xdr:colOff>
      <xdr:row>29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A3638-C385-44D9-AA7D-E75AF305E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762001</xdr:colOff>
      <xdr:row>29</xdr:row>
      <xdr:rowOff>114300</xdr:rowOff>
    </xdr:from>
    <xdr:to>
      <xdr:col>19</xdr:col>
      <xdr:colOff>409576</xdr:colOff>
      <xdr:row>41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D50FF-E84A-4A4C-B3BA-1C495BEB1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768351</xdr:colOff>
      <xdr:row>41</xdr:row>
      <xdr:rowOff>44450</xdr:rowOff>
    </xdr:from>
    <xdr:to>
      <xdr:col>19</xdr:col>
      <xdr:colOff>415926</xdr:colOff>
      <xdr:row>52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6F0F6E-4E55-4A0B-AFBC-6EB7AF152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uback/Dropbox/2022_DY149_data/C14/STAF_PE_14C_DY1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"/>
      <sheetName val="raw counts"/>
      <sheetName val="calcs"/>
      <sheetName val="summary"/>
      <sheetName val="summary (2)"/>
    </sheetNames>
    <sheetDataSet>
      <sheetData sheetId="0"/>
      <sheetData sheetId="1"/>
      <sheetData sheetId="2">
        <row r="5">
          <cell r="O5">
            <v>3.5278815278897753</v>
          </cell>
          <cell r="U5">
            <v>0.13936756484826479</v>
          </cell>
        </row>
        <row r="6">
          <cell r="U6">
            <v>0.1278747829910693</v>
          </cell>
        </row>
        <row r="7">
          <cell r="U7">
            <v>0.18595927805652007</v>
          </cell>
        </row>
        <row r="8">
          <cell r="U8">
            <v>0.18082650120785482</v>
          </cell>
        </row>
        <row r="9">
          <cell r="U9">
            <v>0.25578005171418106</v>
          </cell>
        </row>
        <row r="10">
          <cell r="U10">
            <v>0.32674603326264218</v>
          </cell>
        </row>
        <row r="11">
          <cell r="U11">
            <v>0.44580519571922483</v>
          </cell>
        </row>
        <row r="12">
          <cell r="U12">
            <v>0.3934860254526642</v>
          </cell>
        </row>
        <row r="39">
          <cell r="O39">
            <v>1.1031527206315339</v>
          </cell>
        </row>
        <row r="41">
          <cell r="Q41">
            <v>30</v>
          </cell>
          <cell r="U41">
            <v>4.5720721475118853E-2</v>
          </cell>
        </row>
        <row r="42">
          <cell r="U42">
            <v>5.238943534272883E-2</v>
          </cell>
        </row>
        <row r="43">
          <cell r="Q43">
            <v>50</v>
          </cell>
          <cell r="U43">
            <v>7.4835646971438019E-2</v>
          </cell>
        </row>
        <row r="44">
          <cell r="U44">
            <v>8.8282863469757555E-2</v>
          </cell>
        </row>
        <row r="45">
          <cell r="Q45">
            <v>100</v>
          </cell>
          <cell r="U45">
            <v>0.11747008338676618</v>
          </cell>
        </row>
        <row r="46">
          <cell r="U46">
            <v>0.11078402496473938</v>
          </cell>
        </row>
        <row r="47">
          <cell r="Q47">
            <v>200</v>
          </cell>
          <cell r="U47">
            <v>0.15067750688283266</v>
          </cell>
        </row>
        <row r="48">
          <cell r="U48">
            <v>0.16739265293789965</v>
          </cell>
        </row>
        <row r="49">
          <cell r="Q49">
            <v>300</v>
          </cell>
          <cell r="U49">
            <v>0.18493537635353866</v>
          </cell>
        </row>
        <row r="50">
          <cell r="U50">
            <v>0.18540353460630085</v>
          </cell>
        </row>
        <row r="51">
          <cell r="Q51">
            <v>600</v>
          </cell>
          <cell r="U51">
            <v>0.20255776927531724</v>
          </cell>
        </row>
        <row r="52">
          <cell r="U52">
            <v>0.17703889700892381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7E2A-B3D8-44A5-AA3B-1542B93008BE}">
  <dimension ref="A1:M27"/>
  <sheetViews>
    <sheetView tabSelected="1" workbookViewId="0">
      <selection activeCell="Q8" sqref="Q8"/>
    </sheetView>
  </sheetViews>
  <sheetFormatPr defaultRowHeight="15" x14ac:dyDescent="0.25"/>
  <cols>
    <col min="2" max="2" width="15.42578125" customWidth="1"/>
    <col min="8" max="8" width="10.42578125" customWidth="1"/>
    <col min="9" max="9" width="9.140625" customWidth="1"/>
  </cols>
  <sheetData>
    <row r="1" spans="1:13" ht="15.75" thickBot="1" x14ac:dyDescent="0.3">
      <c r="A1" s="103" t="s">
        <v>83</v>
      </c>
      <c r="B1" s="103" t="s">
        <v>87</v>
      </c>
      <c r="C1" s="103" t="s">
        <v>15</v>
      </c>
      <c r="D1" s="103" t="s">
        <v>16</v>
      </c>
      <c r="E1" s="103" t="s">
        <v>0</v>
      </c>
      <c r="F1" s="103" t="s">
        <v>17</v>
      </c>
      <c r="G1" s="103" t="s">
        <v>18</v>
      </c>
      <c r="H1" s="103" t="s">
        <v>20</v>
      </c>
      <c r="I1" s="103" t="s">
        <v>1</v>
      </c>
      <c r="J1" s="103" t="s">
        <v>21</v>
      </c>
      <c r="K1" s="28" t="s">
        <v>22</v>
      </c>
      <c r="L1" s="28" t="s">
        <v>23</v>
      </c>
      <c r="M1" s="28" t="s">
        <v>3</v>
      </c>
    </row>
    <row r="2" spans="1:13" ht="15.75" thickTop="1" x14ac:dyDescent="0.25">
      <c r="A2" s="111" t="s">
        <v>84</v>
      </c>
      <c r="B2" s="111" t="s">
        <v>88</v>
      </c>
      <c r="C2" s="111">
        <v>2022</v>
      </c>
      <c r="D2" s="111">
        <v>3</v>
      </c>
      <c r="E2" s="112">
        <v>18</v>
      </c>
      <c r="F2" s="112">
        <v>19</v>
      </c>
      <c r="G2" s="112">
        <v>15</v>
      </c>
      <c r="H2" s="112" t="s">
        <v>24</v>
      </c>
      <c r="I2" s="112">
        <v>5</v>
      </c>
      <c r="J2" s="112">
        <v>20</v>
      </c>
      <c r="K2" s="113">
        <v>47.517504000000002</v>
      </c>
      <c r="L2" s="113">
        <v>-10.600180999999999</v>
      </c>
      <c r="M2" s="114">
        <v>0.66565717991230466</v>
      </c>
    </row>
    <row r="3" spans="1:13" x14ac:dyDescent="0.25">
      <c r="A3" s="111" t="s">
        <v>84</v>
      </c>
      <c r="B3" s="111" t="s">
        <v>88</v>
      </c>
      <c r="C3" s="111">
        <v>2022</v>
      </c>
      <c r="D3" s="111">
        <v>3</v>
      </c>
      <c r="E3" s="112">
        <v>18</v>
      </c>
      <c r="F3" s="112">
        <v>18</v>
      </c>
      <c r="G3" s="112">
        <v>10</v>
      </c>
      <c r="H3" s="112" t="s">
        <v>25</v>
      </c>
      <c r="I3" s="112">
        <v>6</v>
      </c>
      <c r="J3" s="112">
        <v>20</v>
      </c>
      <c r="K3" s="113">
        <v>47.517406999999999</v>
      </c>
      <c r="L3" s="113">
        <v>-10.675908</v>
      </c>
      <c r="M3" s="114">
        <v>0.83198104332220368</v>
      </c>
    </row>
    <row r="4" spans="1:13" x14ac:dyDescent="0.25">
      <c r="A4" s="111" t="s">
        <v>84</v>
      </c>
      <c r="B4" s="111" t="s">
        <v>88</v>
      </c>
      <c r="C4" s="111">
        <v>2022</v>
      </c>
      <c r="D4" s="111">
        <v>3</v>
      </c>
      <c r="E4" s="112">
        <v>19</v>
      </c>
      <c r="F4" s="112">
        <v>10</v>
      </c>
      <c r="G4" s="112">
        <v>10</v>
      </c>
      <c r="H4" s="112" t="s">
        <v>26</v>
      </c>
      <c r="I4" s="112">
        <v>7</v>
      </c>
      <c r="J4" s="112">
        <v>20</v>
      </c>
      <c r="K4" s="113">
        <v>47.523536</v>
      </c>
      <c r="L4" s="113">
        <v>-10.560928000000001</v>
      </c>
      <c r="M4" s="114">
        <v>0.75067963686405348</v>
      </c>
    </row>
    <row r="5" spans="1:13" x14ac:dyDescent="0.25">
      <c r="A5" s="111" t="s">
        <v>84</v>
      </c>
      <c r="B5" s="111" t="s">
        <v>88</v>
      </c>
      <c r="C5" s="111">
        <v>2022</v>
      </c>
      <c r="D5" s="111">
        <v>3</v>
      </c>
      <c r="E5" s="112">
        <v>20</v>
      </c>
      <c r="F5" s="112">
        <v>10</v>
      </c>
      <c r="G5" s="112">
        <v>55</v>
      </c>
      <c r="H5" s="112" t="s">
        <v>26</v>
      </c>
      <c r="I5" s="112">
        <v>9</v>
      </c>
      <c r="J5" s="112">
        <v>20</v>
      </c>
      <c r="K5" s="113">
        <v>47.500098999999999</v>
      </c>
      <c r="L5" s="113">
        <v>-10.550140000000001</v>
      </c>
      <c r="M5" s="114">
        <v>0.79660579566305256</v>
      </c>
    </row>
    <row r="6" spans="1:13" x14ac:dyDescent="0.25">
      <c r="A6" s="111" t="s">
        <v>84</v>
      </c>
      <c r="B6" s="111" t="s">
        <v>88</v>
      </c>
      <c r="C6" s="111">
        <v>2022</v>
      </c>
      <c r="D6" s="111">
        <v>3</v>
      </c>
      <c r="E6" s="112">
        <v>20</v>
      </c>
      <c r="F6" s="115">
        <v>16</v>
      </c>
      <c r="G6" s="115">
        <v>40</v>
      </c>
      <c r="H6" s="116" t="s">
        <v>27</v>
      </c>
      <c r="I6" s="115">
        <v>10</v>
      </c>
      <c r="J6" s="112">
        <v>20</v>
      </c>
      <c r="K6" s="117">
        <v>47.502291999999997</v>
      </c>
      <c r="L6" s="112">
        <v>-10.610571</v>
      </c>
      <c r="M6" s="118">
        <v>1.0056149086693968</v>
      </c>
    </row>
    <row r="7" spans="1:13" x14ac:dyDescent="0.25">
      <c r="A7" s="111" t="s">
        <v>84</v>
      </c>
      <c r="B7" s="111" t="s">
        <v>88</v>
      </c>
      <c r="C7" s="111">
        <v>2022</v>
      </c>
      <c r="D7" s="111">
        <v>3</v>
      </c>
      <c r="E7" s="112">
        <v>22</v>
      </c>
      <c r="F7" s="112">
        <v>9</v>
      </c>
      <c r="G7" s="112">
        <v>50</v>
      </c>
      <c r="H7" s="112" t="s">
        <v>26</v>
      </c>
      <c r="I7" s="112">
        <v>13</v>
      </c>
      <c r="J7" s="112">
        <v>20</v>
      </c>
      <c r="K7" s="113">
        <v>47.504395000000002</v>
      </c>
      <c r="L7" s="113">
        <v>-10.550681000000001</v>
      </c>
      <c r="M7" s="114">
        <v>0.89842942956301808</v>
      </c>
    </row>
    <row r="8" spans="1:13" x14ac:dyDescent="0.25">
      <c r="A8" s="111" t="s">
        <v>84</v>
      </c>
      <c r="B8" s="111" t="s">
        <v>88</v>
      </c>
      <c r="C8" s="111">
        <v>2022</v>
      </c>
      <c r="D8" s="111">
        <v>3</v>
      </c>
      <c r="E8" s="112">
        <v>23</v>
      </c>
      <c r="F8" s="112">
        <v>9</v>
      </c>
      <c r="G8" s="112">
        <v>40</v>
      </c>
      <c r="H8" s="112" t="s">
        <v>28</v>
      </c>
      <c r="I8" s="112">
        <v>14</v>
      </c>
      <c r="J8" s="112">
        <v>20</v>
      </c>
      <c r="K8" s="113">
        <v>49.200333999999998</v>
      </c>
      <c r="L8" s="113">
        <v>-8.2514380000000003</v>
      </c>
      <c r="M8" s="114">
        <v>0.73316713756460616</v>
      </c>
    </row>
    <row r="9" spans="1:13" x14ac:dyDescent="0.25">
      <c r="A9" s="111" t="s">
        <v>84</v>
      </c>
      <c r="B9" s="111" t="s">
        <v>88</v>
      </c>
      <c r="C9" s="111">
        <v>2022</v>
      </c>
      <c r="D9" s="111">
        <v>3</v>
      </c>
      <c r="E9" s="112">
        <v>24</v>
      </c>
      <c r="F9" s="112">
        <v>9</v>
      </c>
      <c r="G9" s="112">
        <v>10</v>
      </c>
      <c r="H9" s="112" t="s">
        <v>28</v>
      </c>
      <c r="I9" s="112">
        <v>16</v>
      </c>
      <c r="J9" s="112">
        <v>20</v>
      </c>
      <c r="K9" s="113">
        <v>49.200158999999999</v>
      </c>
      <c r="L9" s="113">
        <v>-8.2497939999999996</v>
      </c>
      <c r="M9" s="114">
        <v>0.92273569965156799</v>
      </c>
    </row>
    <row r="10" spans="1:13" x14ac:dyDescent="0.25">
      <c r="A10" s="111" t="s">
        <v>84</v>
      </c>
      <c r="B10" s="111" t="s">
        <v>88</v>
      </c>
      <c r="C10" s="111">
        <v>2022</v>
      </c>
      <c r="D10" s="111">
        <v>3</v>
      </c>
      <c r="E10" s="112">
        <v>25</v>
      </c>
      <c r="F10" s="112">
        <v>12</v>
      </c>
      <c r="G10" s="112">
        <v>40</v>
      </c>
      <c r="H10" s="112" t="s">
        <v>29</v>
      </c>
      <c r="I10" s="112">
        <v>20</v>
      </c>
      <c r="J10" s="112">
        <v>20</v>
      </c>
      <c r="K10" s="113">
        <v>48.720075000000001</v>
      </c>
      <c r="L10" s="113">
        <v>-8.8907389999999999</v>
      </c>
      <c r="M10" s="114">
        <v>2.9507692132559824</v>
      </c>
    </row>
    <row r="11" spans="1:13" x14ac:dyDescent="0.25">
      <c r="A11" s="111" t="s">
        <v>84</v>
      </c>
      <c r="B11" s="111" t="s">
        <v>88</v>
      </c>
      <c r="C11" s="111">
        <v>2022</v>
      </c>
      <c r="D11" s="111">
        <v>3</v>
      </c>
      <c r="E11" s="112">
        <v>26</v>
      </c>
      <c r="F11" s="112">
        <v>9</v>
      </c>
      <c r="G11" s="112">
        <v>10</v>
      </c>
      <c r="H11" s="112" t="s">
        <v>30</v>
      </c>
      <c r="I11" s="112">
        <v>21</v>
      </c>
      <c r="J11" s="112">
        <v>20</v>
      </c>
      <c r="K11" s="114">
        <v>48.543149999999997</v>
      </c>
      <c r="L11" s="114">
        <v>-9.0907389999999992</v>
      </c>
      <c r="M11" s="114">
        <v>1.7484752607638143</v>
      </c>
    </row>
    <row r="12" spans="1:13" x14ac:dyDescent="0.25">
      <c r="A12" s="111" t="s">
        <v>84</v>
      </c>
      <c r="B12" s="111" t="s">
        <v>88</v>
      </c>
      <c r="C12" s="111">
        <v>2022</v>
      </c>
      <c r="D12" s="111">
        <v>3</v>
      </c>
      <c r="E12" s="112">
        <v>27</v>
      </c>
      <c r="F12" s="112">
        <v>7</v>
      </c>
      <c r="G12" s="112">
        <v>30</v>
      </c>
      <c r="H12" s="112" t="s">
        <v>31</v>
      </c>
      <c r="I12" s="112">
        <v>23</v>
      </c>
      <c r="J12" s="112">
        <v>20</v>
      </c>
      <c r="K12" s="114">
        <v>48.269967999999999</v>
      </c>
      <c r="L12" s="114">
        <v>-9.5303079999999998</v>
      </c>
      <c r="M12" s="114">
        <v>1.4736560333688926</v>
      </c>
    </row>
    <row r="13" spans="1:13" x14ac:dyDescent="0.25">
      <c r="A13" s="108" t="s">
        <v>84</v>
      </c>
      <c r="B13" s="108" t="s">
        <v>89</v>
      </c>
      <c r="C13" s="108">
        <v>2022</v>
      </c>
      <c r="D13" s="108">
        <v>3</v>
      </c>
      <c r="E13" s="4">
        <v>22</v>
      </c>
      <c r="F13" s="4">
        <v>6</v>
      </c>
      <c r="G13" s="4">
        <v>0</v>
      </c>
      <c r="H13" s="4"/>
      <c r="I13" s="4">
        <v>28</v>
      </c>
      <c r="J13" s="4">
        <v>5</v>
      </c>
      <c r="K13" s="109">
        <v>47.504424999999998</v>
      </c>
      <c r="L13" s="109">
        <v>-10.550692</v>
      </c>
      <c r="M13" s="110">
        <v>0.86002273800758755</v>
      </c>
    </row>
    <row r="14" spans="1:13" x14ac:dyDescent="0.25">
      <c r="A14" s="108" t="s">
        <v>84</v>
      </c>
      <c r="B14" s="108" t="s">
        <v>89</v>
      </c>
      <c r="C14" s="108">
        <v>2022</v>
      </c>
      <c r="D14" s="108">
        <v>3</v>
      </c>
      <c r="E14" s="4">
        <v>23</v>
      </c>
      <c r="F14" s="4">
        <v>6</v>
      </c>
      <c r="G14" s="4">
        <v>0</v>
      </c>
      <c r="H14" s="4"/>
      <c r="I14" s="4">
        <v>32</v>
      </c>
      <c r="J14" s="4">
        <v>5</v>
      </c>
      <c r="K14" s="109">
        <v>49.202795000000002</v>
      </c>
      <c r="L14" s="109">
        <v>-8.2436340000000001</v>
      </c>
      <c r="M14" s="110">
        <v>0.60993590746330373</v>
      </c>
    </row>
    <row r="15" spans="1:13" x14ac:dyDescent="0.25">
      <c r="A15" s="108" t="s">
        <v>84</v>
      </c>
      <c r="B15" s="108" t="s">
        <v>89</v>
      </c>
      <c r="C15" s="108">
        <v>2022</v>
      </c>
      <c r="D15" s="108">
        <v>3</v>
      </c>
      <c r="E15" s="4">
        <v>24</v>
      </c>
      <c r="F15" s="4">
        <v>6</v>
      </c>
      <c r="G15" s="4">
        <v>0</v>
      </c>
      <c r="H15" s="4"/>
      <c r="I15" s="4">
        <v>36</v>
      </c>
      <c r="J15" s="4">
        <v>5</v>
      </c>
      <c r="K15" s="109">
        <v>49.205829999999999</v>
      </c>
      <c r="L15" s="109">
        <v>-8.2467349999999993</v>
      </c>
      <c r="M15" s="110">
        <v>0.7089933208641116</v>
      </c>
    </row>
    <row r="16" spans="1:13" x14ac:dyDescent="0.25">
      <c r="A16" s="108" t="s">
        <v>84</v>
      </c>
      <c r="B16" s="108" t="s">
        <v>89</v>
      </c>
      <c r="C16" s="108">
        <v>2022</v>
      </c>
      <c r="D16" s="108">
        <v>3</v>
      </c>
      <c r="E16" s="4">
        <v>25</v>
      </c>
      <c r="F16" s="4">
        <v>6</v>
      </c>
      <c r="G16" s="4">
        <v>0</v>
      </c>
      <c r="H16" s="4"/>
      <c r="I16" s="4">
        <v>40</v>
      </c>
      <c r="J16" s="4">
        <v>5</v>
      </c>
      <c r="K16" s="109">
        <v>48.870004000000002</v>
      </c>
      <c r="L16" s="109">
        <v>-8.6802989999999998</v>
      </c>
      <c r="M16" s="110">
        <v>1.2167056453797909</v>
      </c>
    </row>
    <row r="17" spans="1:13" x14ac:dyDescent="0.25">
      <c r="A17" s="108" t="s">
        <v>84</v>
      </c>
      <c r="B17" s="108" t="s">
        <v>89</v>
      </c>
      <c r="C17" s="108">
        <v>2022</v>
      </c>
      <c r="D17" s="108">
        <v>3</v>
      </c>
      <c r="E17" s="4">
        <v>26</v>
      </c>
      <c r="F17" s="4">
        <v>6</v>
      </c>
      <c r="G17" s="4">
        <v>0</v>
      </c>
      <c r="H17" s="4"/>
      <c r="I17" s="4">
        <v>44</v>
      </c>
      <c r="J17" s="4">
        <v>5</v>
      </c>
      <c r="K17" s="109">
        <v>48.548957000000001</v>
      </c>
      <c r="L17" s="109">
        <v>-9.1005649999999996</v>
      </c>
      <c r="M17" s="110">
        <v>1.2246345491364903</v>
      </c>
    </row>
    <row r="18" spans="1:13" x14ac:dyDescent="0.25">
      <c r="A18" s="108" t="s">
        <v>84</v>
      </c>
      <c r="B18" s="108" t="s">
        <v>89</v>
      </c>
      <c r="C18" s="108">
        <v>2022</v>
      </c>
      <c r="D18" s="108">
        <v>3</v>
      </c>
      <c r="E18" s="4">
        <v>27</v>
      </c>
      <c r="F18" s="4">
        <v>5</v>
      </c>
      <c r="G18" s="4">
        <v>0</v>
      </c>
      <c r="H18" s="4"/>
      <c r="I18" s="4">
        <v>48</v>
      </c>
      <c r="J18" s="4">
        <v>5</v>
      </c>
      <c r="K18" s="110">
        <v>48.268447000000002</v>
      </c>
      <c r="L18" s="110">
        <v>-9.5316980000000004</v>
      </c>
      <c r="M18" s="110">
        <v>1.565100950373373</v>
      </c>
    </row>
    <row r="19" spans="1:13" x14ac:dyDescent="0.25">
      <c r="A19" s="108" t="s">
        <v>84</v>
      </c>
      <c r="B19" s="108" t="s">
        <v>89</v>
      </c>
      <c r="C19" s="108">
        <v>2022</v>
      </c>
      <c r="D19" s="108">
        <v>3</v>
      </c>
      <c r="E19" s="4">
        <v>28</v>
      </c>
      <c r="F19" s="4">
        <v>6</v>
      </c>
      <c r="G19" s="4">
        <v>0</v>
      </c>
      <c r="H19" s="4"/>
      <c r="I19" s="4">
        <v>52</v>
      </c>
      <c r="J19" s="4">
        <v>5</v>
      </c>
      <c r="K19" s="110">
        <v>48.000003999999997</v>
      </c>
      <c r="L19" s="110">
        <v>-10.000304</v>
      </c>
      <c r="M19" s="110">
        <v>0.78492029313230516</v>
      </c>
    </row>
    <row r="20" spans="1:13" x14ac:dyDescent="0.25">
      <c r="A20" s="111" t="s">
        <v>84</v>
      </c>
      <c r="B20" s="111" t="s">
        <v>90</v>
      </c>
      <c r="C20" s="111">
        <v>2022</v>
      </c>
      <c r="D20" s="111">
        <v>3</v>
      </c>
      <c r="E20" s="112">
        <v>21</v>
      </c>
      <c r="F20" s="112">
        <v>6</v>
      </c>
      <c r="G20" s="112">
        <v>0</v>
      </c>
      <c r="H20" s="112"/>
      <c r="I20" s="112">
        <v>24</v>
      </c>
      <c r="J20" s="112">
        <v>5</v>
      </c>
      <c r="K20" s="113">
        <v>47.517051000000002</v>
      </c>
      <c r="L20" s="113">
        <v>-10.551804000000001</v>
      </c>
      <c r="M20" s="114">
        <v>0.83338252099673771</v>
      </c>
    </row>
    <row r="21" spans="1:13" x14ac:dyDescent="0.25">
      <c r="A21" s="111" t="s">
        <v>84</v>
      </c>
      <c r="B21" s="111" t="s">
        <v>90</v>
      </c>
      <c r="C21" s="111">
        <v>2022</v>
      </c>
      <c r="D21" s="111">
        <v>3</v>
      </c>
      <c r="E21" s="112">
        <v>21</v>
      </c>
      <c r="F21" s="112">
        <v>9</v>
      </c>
      <c r="G21" s="112">
        <v>0</v>
      </c>
      <c r="H21" s="112"/>
      <c r="I21" s="112"/>
      <c r="J21" s="112">
        <v>5</v>
      </c>
      <c r="K21" s="113">
        <v>47.493498000000002</v>
      </c>
      <c r="L21" s="113">
        <v>-10.573987000000001</v>
      </c>
      <c r="M21" s="114"/>
    </row>
    <row r="22" spans="1:13" x14ac:dyDescent="0.25">
      <c r="A22" s="111" t="s">
        <v>84</v>
      </c>
      <c r="B22" s="111" t="s">
        <v>90</v>
      </c>
      <c r="C22" s="111">
        <v>2022</v>
      </c>
      <c r="D22" s="111">
        <v>3</v>
      </c>
      <c r="E22" s="112">
        <v>21</v>
      </c>
      <c r="F22" s="112">
        <v>12</v>
      </c>
      <c r="G22" s="112">
        <v>0</v>
      </c>
      <c r="H22" s="112"/>
      <c r="I22" s="112">
        <v>25</v>
      </c>
      <c r="J22" s="112">
        <v>5</v>
      </c>
      <c r="K22" s="113">
        <v>47.499766999999999</v>
      </c>
      <c r="L22" s="113">
        <v>-10.594103</v>
      </c>
      <c r="M22" s="114">
        <v>0.91022107936375041</v>
      </c>
    </row>
    <row r="23" spans="1:13" x14ac:dyDescent="0.25">
      <c r="A23" s="111" t="s">
        <v>84</v>
      </c>
      <c r="B23" s="111" t="s">
        <v>90</v>
      </c>
      <c r="C23" s="111">
        <v>2022</v>
      </c>
      <c r="D23" s="111">
        <v>3</v>
      </c>
      <c r="E23" s="112">
        <v>21</v>
      </c>
      <c r="F23" s="112">
        <v>15</v>
      </c>
      <c r="G23" s="112">
        <v>0</v>
      </c>
      <c r="H23" s="112"/>
      <c r="I23" s="112"/>
      <c r="J23" s="112">
        <v>5</v>
      </c>
      <c r="K23" s="113">
        <v>47.500062999999997</v>
      </c>
      <c r="L23" s="113">
        <v>-10.740019999999999</v>
      </c>
      <c r="M23" s="114"/>
    </row>
    <row r="24" spans="1:13" x14ac:dyDescent="0.25">
      <c r="A24" s="111" t="s">
        <v>84</v>
      </c>
      <c r="B24" s="111" t="s">
        <v>90</v>
      </c>
      <c r="C24" s="111">
        <v>2022</v>
      </c>
      <c r="D24" s="111">
        <v>3</v>
      </c>
      <c r="E24" s="112">
        <v>21</v>
      </c>
      <c r="F24" s="112">
        <v>18</v>
      </c>
      <c r="G24" s="112">
        <v>0</v>
      </c>
      <c r="H24" s="112"/>
      <c r="I24" s="112">
        <v>26</v>
      </c>
      <c r="J24" s="112">
        <v>5</v>
      </c>
      <c r="K24" s="113">
        <v>47.499977000000001</v>
      </c>
      <c r="L24" s="113">
        <v>-10.740081999999999</v>
      </c>
      <c r="M24" s="114">
        <v>0.83477721801320792</v>
      </c>
    </row>
    <row r="25" spans="1:13" x14ac:dyDescent="0.25">
      <c r="A25" s="111" t="s">
        <v>84</v>
      </c>
      <c r="B25" s="111" t="s">
        <v>90</v>
      </c>
      <c r="C25" s="111">
        <v>2022</v>
      </c>
      <c r="D25" s="111">
        <v>3</v>
      </c>
      <c r="E25" s="112">
        <v>21</v>
      </c>
      <c r="F25" s="112">
        <v>21</v>
      </c>
      <c r="G25" s="112">
        <v>0</v>
      </c>
      <c r="H25" s="112"/>
      <c r="I25" s="112"/>
      <c r="J25" s="112">
        <v>5</v>
      </c>
      <c r="K25" s="113">
        <v>47.506881999999997</v>
      </c>
      <c r="L25" s="113">
        <v>-10.790509</v>
      </c>
      <c r="M25" s="114"/>
    </row>
    <row r="26" spans="1:13" x14ac:dyDescent="0.25">
      <c r="A26" s="108" t="s">
        <v>84</v>
      </c>
      <c r="B26" s="108" t="s">
        <v>85</v>
      </c>
      <c r="C26" s="108">
        <v>2022</v>
      </c>
      <c r="D26" s="108">
        <v>3</v>
      </c>
      <c r="E26" s="4">
        <v>25</v>
      </c>
      <c r="F26" s="4">
        <v>18</v>
      </c>
      <c r="G26" s="4">
        <v>0</v>
      </c>
      <c r="H26" s="4"/>
      <c r="I26" s="4">
        <v>42</v>
      </c>
      <c r="J26" s="4">
        <v>5</v>
      </c>
      <c r="K26" s="109">
        <v>48.790244999999999</v>
      </c>
      <c r="L26" s="109">
        <v>-8.8113679999999999</v>
      </c>
      <c r="M26" s="110">
        <v>3.5278815278897753</v>
      </c>
    </row>
    <row r="27" spans="1:13" x14ac:dyDescent="0.25">
      <c r="A27" s="108" t="s">
        <v>84</v>
      </c>
      <c r="B27" s="108" t="s">
        <v>85</v>
      </c>
      <c r="C27" s="108">
        <v>2022</v>
      </c>
      <c r="D27" s="108">
        <v>3</v>
      </c>
      <c r="E27" s="4">
        <v>26</v>
      </c>
      <c r="F27" s="4">
        <v>16</v>
      </c>
      <c r="G27" s="4">
        <v>40</v>
      </c>
      <c r="H27" s="4" t="s">
        <v>86</v>
      </c>
      <c r="I27" s="4">
        <v>22</v>
      </c>
      <c r="J27" s="4">
        <v>20</v>
      </c>
      <c r="K27" s="110">
        <v>48.400094000000003</v>
      </c>
      <c r="L27" s="110">
        <v>-9.3005929999999992</v>
      </c>
      <c r="M27" s="110">
        <v>1.1031527206315339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E252-D21A-4077-9DE1-210DDEDDC570}">
  <dimension ref="A1:P32"/>
  <sheetViews>
    <sheetView zoomScale="80" zoomScaleNormal="80" workbookViewId="0">
      <selection sqref="A1:K32"/>
    </sheetView>
  </sheetViews>
  <sheetFormatPr defaultRowHeight="15" x14ac:dyDescent="0.25"/>
  <cols>
    <col min="12" max="12" width="11.42578125" customWidth="1"/>
    <col min="13" max="13" width="19" customWidth="1"/>
    <col min="14" max="14" width="52.28515625" customWidth="1"/>
    <col min="15" max="15" width="27.42578125" customWidth="1"/>
    <col min="16" max="16" width="33.140625" customWidth="1"/>
  </cols>
  <sheetData>
    <row r="1" spans="1:16" ht="16.5" thickBot="1" x14ac:dyDescent="0.3">
      <c r="A1" s="32" t="s">
        <v>32</v>
      </c>
      <c r="B1" s="32" t="s">
        <v>15</v>
      </c>
      <c r="C1" s="32" t="s">
        <v>16</v>
      </c>
      <c r="D1" s="32" t="s">
        <v>0</v>
      </c>
      <c r="E1" s="32" t="s">
        <v>17</v>
      </c>
      <c r="F1" s="32" t="s">
        <v>33</v>
      </c>
      <c r="G1" s="32" t="s">
        <v>34</v>
      </c>
      <c r="H1" s="32" t="s">
        <v>35</v>
      </c>
      <c r="I1" s="32" t="s">
        <v>36</v>
      </c>
      <c r="J1" s="32" t="s">
        <v>37</v>
      </c>
      <c r="K1" s="32" t="s">
        <v>38</v>
      </c>
      <c r="L1" s="33" t="s">
        <v>39</v>
      </c>
      <c r="M1" s="33" t="s">
        <v>40</v>
      </c>
      <c r="N1" s="36" t="s">
        <v>41</v>
      </c>
      <c r="O1" s="38" t="s">
        <v>47</v>
      </c>
      <c r="P1" s="39" t="s">
        <v>48</v>
      </c>
    </row>
    <row r="2" spans="1:16" s="35" customFormat="1" ht="14.25" thickTop="1" thickBot="1" x14ac:dyDescent="0.25">
      <c r="A2" s="34"/>
      <c r="B2" s="34"/>
      <c r="C2" s="34"/>
      <c r="D2" s="34"/>
      <c r="E2" s="34"/>
      <c r="F2" s="34"/>
      <c r="G2" s="34"/>
      <c r="H2" s="34"/>
      <c r="I2" s="34"/>
      <c r="J2" s="34" t="s">
        <v>42</v>
      </c>
      <c r="K2" s="34" t="s">
        <v>43</v>
      </c>
      <c r="L2" s="34" t="s">
        <v>44</v>
      </c>
      <c r="M2" s="34" t="s">
        <v>45</v>
      </c>
      <c r="N2" s="37" t="s">
        <v>46</v>
      </c>
      <c r="O2" s="40" t="s">
        <v>13</v>
      </c>
      <c r="P2" s="41" t="s">
        <v>14</v>
      </c>
    </row>
    <row r="3" spans="1:16" s="31" customFormat="1" x14ac:dyDescent="0.25">
      <c r="A3" s="42" t="s">
        <v>66</v>
      </c>
      <c r="B3" s="43">
        <v>2022</v>
      </c>
      <c r="C3" s="43">
        <v>3</v>
      </c>
      <c r="D3" s="43">
        <v>18</v>
      </c>
      <c r="E3" s="43">
        <v>19</v>
      </c>
      <c r="F3" s="44">
        <v>15</v>
      </c>
      <c r="G3" s="44">
        <v>20</v>
      </c>
      <c r="H3" s="45">
        <v>47.517504000000002</v>
      </c>
      <c r="I3" s="45">
        <v>-10.600180999999999</v>
      </c>
      <c r="J3" s="46">
        <v>2147.8076339894988</v>
      </c>
      <c r="K3" s="47">
        <v>0.66565717991230466</v>
      </c>
      <c r="L3" s="42">
        <v>0.5</v>
      </c>
      <c r="M3" s="48">
        <v>300</v>
      </c>
      <c r="N3" s="49">
        <v>4.2081635007294347</v>
      </c>
      <c r="O3" s="42"/>
      <c r="P3" s="50"/>
    </row>
    <row r="4" spans="1:16" s="31" customFormat="1" x14ac:dyDescent="0.25">
      <c r="A4" s="51">
        <v>5</v>
      </c>
      <c r="B4" s="52">
        <v>2022</v>
      </c>
      <c r="C4" s="52">
        <v>3</v>
      </c>
      <c r="D4" s="52">
        <v>18</v>
      </c>
      <c r="E4" s="52">
        <v>19</v>
      </c>
      <c r="F4" s="52">
        <v>15</v>
      </c>
      <c r="G4" s="52">
        <v>20</v>
      </c>
      <c r="H4" s="53">
        <v>47.517504000000002</v>
      </c>
      <c r="I4" s="53">
        <v>-10.600180999999999</v>
      </c>
      <c r="J4" s="54">
        <v>2147.8076339894988</v>
      </c>
      <c r="K4" s="55">
        <v>0.66565717991230466</v>
      </c>
      <c r="L4" s="51">
        <v>1</v>
      </c>
      <c r="M4" s="52">
        <v>300</v>
      </c>
      <c r="N4" s="56">
        <v>2.899603280857991</v>
      </c>
      <c r="O4" s="51"/>
      <c r="P4" s="57"/>
    </row>
    <row r="5" spans="1:16" s="31" customFormat="1" x14ac:dyDescent="0.25">
      <c r="A5" s="51">
        <v>5</v>
      </c>
      <c r="B5" s="52">
        <v>2022</v>
      </c>
      <c r="C5" s="52">
        <v>3</v>
      </c>
      <c r="D5" s="52">
        <v>18</v>
      </c>
      <c r="E5" s="52">
        <v>19</v>
      </c>
      <c r="F5" s="52">
        <v>15</v>
      </c>
      <c r="G5" s="52">
        <v>20</v>
      </c>
      <c r="H5" s="53">
        <v>47.517504000000002</v>
      </c>
      <c r="I5" s="53">
        <v>-10.600180999999999</v>
      </c>
      <c r="J5" s="54">
        <v>2147.8076339894988</v>
      </c>
      <c r="K5" s="55">
        <v>0.66565717991230466</v>
      </c>
      <c r="L5" s="51">
        <v>2</v>
      </c>
      <c r="M5" s="52">
        <v>300</v>
      </c>
      <c r="N5" s="56">
        <v>2.6015423418872734</v>
      </c>
      <c r="O5" s="51"/>
      <c r="P5" s="57"/>
    </row>
    <row r="6" spans="1:16" s="31" customFormat="1" x14ac:dyDescent="0.25">
      <c r="A6" s="58">
        <v>5</v>
      </c>
      <c r="B6" s="59">
        <v>2022</v>
      </c>
      <c r="C6" s="59">
        <v>3</v>
      </c>
      <c r="D6" s="59">
        <v>18</v>
      </c>
      <c r="E6" s="59">
        <v>19</v>
      </c>
      <c r="F6" s="59">
        <v>15</v>
      </c>
      <c r="G6" s="59">
        <v>20</v>
      </c>
      <c r="H6" s="60">
        <v>47.517504000000002</v>
      </c>
      <c r="I6" s="60">
        <v>-10.600180999999999</v>
      </c>
      <c r="J6" s="61">
        <v>2147.8076339894988</v>
      </c>
      <c r="K6" s="62">
        <v>0.66565717991230466</v>
      </c>
      <c r="L6" s="58">
        <v>0.5</v>
      </c>
      <c r="M6" s="59">
        <v>50</v>
      </c>
      <c r="N6" s="63">
        <v>2.6055084233530903</v>
      </c>
      <c r="O6" s="64">
        <v>0.29752825582822079</v>
      </c>
      <c r="P6" s="65">
        <f>O6/(N6*K6/3600/12.01*1000)</f>
        <v>7.4170400180671496</v>
      </c>
    </row>
    <row r="7" spans="1:16" s="31" customFormat="1" x14ac:dyDescent="0.25">
      <c r="A7" s="58">
        <v>5</v>
      </c>
      <c r="B7" s="59">
        <v>2022</v>
      </c>
      <c r="C7" s="59">
        <v>3</v>
      </c>
      <c r="D7" s="59">
        <v>18</v>
      </c>
      <c r="E7" s="59">
        <v>19</v>
      </c>
      <c r="F7" s="59">
        <v>15</v>
      </c>
      <c r="G7" s="59">
        <v>20</v>
      </c>
      <c r="H7" s="60">
        <v>47.517504000000002</v>
      </c>
      <c r="I7" s="60">
        <v>-10.600180999999999</v>
      </c>
      <c r="J7" s="61">
        <v>2147.8076339894988</v>
      </c>
      <c r="K7" s="62">
        <v>0.66565717991230466</v>
      </c>
      <c r="L7" s="58">
        <v>1</v>
      </c>
      <c r="M7" s="59">
        <v>50</v>
      </c>
      <c r="N7" s="63">
        <v>1.5278147399396027</v>
      </c>
      <c r="O7" s="64">
        <v>0.29752825582822079</v>
      </c>
      <c r="P7" s="65">
        <f t="shared" ref="P7:P32" si="0">O7/(N7*K7/3600/12.01*1000)</f>
        <v>12.648889775853892</v>
      </c>
    </row>
    <row r="8" spans="1:16" s="31" customFormat="1" ht="15.75" thickBot="1" x14ac:dyDescent="0.3">
      <c r="A8" s="58">
        <v>5</v>
      </c>
      <c r="B8" s="59">
        <v>2022</v>
      </c>
      <c r="C8" s="59">
        <v>3</v>
      </c>
      <c r="D8" s="59">
        <v>18</v>
      </c>
      <c r="E8" s="59">
        <v>19</v>
      </c>
      <c r="F8" s="59">
        <v>15</v>
      </c>
      <c r="G8" s="59">
        <v>20</v>
      </c>
      <c r="H8" s="60">
        <v>47.517504000000002</v>
      </c>
      <c r="I8" s="60">
        <v>-10.600180999999999</v>
      </c>
      <c r="J8" s="61">
        <v>2147.8076339894988</v>
      </c>
      <c r="K8" s="62">
        <v>0.66565717991230466</v>
      </c>
      <c r="L8" s="58">
        <v>2</v>
      </c>
      <c r="M8" s="59">
        <v>50</v>
      </c>
      <c r="N8" s="63">
        <v>1.274621645643663</v>
      </c>
      <c r="O8" s="64">
        <v>0.29752825582822079</v>
      </c>
      <c r="P8" s="65">
        <f t="shared" si="0"/>
        <v>15.16148757513217</v>
      </c>
    </row>
    <row r="9" spans="1:16" s="31" customFormat="1" x14ac:dyDescent="0.25">
      <c r="A9" s="42" t="s">
        <v>49</v>
      </c>
      <c r="B9" s="43">
        <v>2022</v>
      </c>
      <c r="C9" s="43">
        <v>3</v>
      </c>
      <c r="D9" s="43">
        <v>18</v>
      </c>
      <c r="E9" s="43">
        <v>18</v>
      </c>
      <c r="F9" s="44">
        <v>10</v>
      </c>
      <c r="G9" s="44">
        <v>20</v>
      </c>
      <c r="H9" s="45">
        <v>47.517406999999999</v>
      </c>
      <c r="I9" s="45">
        <v>-10.675908</v>
      </c>
      <c r="J9" s="46">
        <v>2138.5441279909955</v>
      </c>
      <c r="K9" s="47">
        <v>0.83198104332220368</v>
      </c>
      <c r="L9" s="42">
        <v>0.5</v>
      </c>
      <c r="M9" s="48">
        <v>300</v>
      </c>
      <c r="N9" s="49">
        <v>5.0525775966542472</v>
      </c>
      <c r="O9" s="66">
        <v>0.34888452948849108</v>
      </c>
      <c r="P9" s="67">
        <f t="shared" si="0"/>
        <v>3.588399579799666</v>
      </c>
    </row>
    <row r="10" spans="1:16" s="31" customFormat="1" x14ac:dyDescent="0.25">
      <c r="A10" s="51">
        <v>6</v>
      </c>
      <c r="B10" s="52">
        <v>2022</v>
      </c>
      <c r="C10" s="52">
        <v>3</v>
      </c>
      <c r="D10" s="52">
        <v>18</v>
      </c>
      <c r="E10" s="52">
        <v>18</v>
      </c>
      <c r="F10" s="52">
        <v>10</v>
      </c>
      <c r="G10" s="52">
        <v>20</v>
      </c>
      <c r="H10" s="53">
        <v>47.517406999999999</v>
      </c>
      <c r="I10" s="53">
        <v>-10.675908</v>
      </c>
      <c r="J10" s="54">
        <v>2138.5441279909955</v>
      </c>
      <c r="K10" s="55">
        <v>0.83198104332220368</v>
      </c>
      <c r="L10" s="51">
        <v>1</v>
      </c>
      <c r="M10" s="52">
        <v>300</v>
      </c>
      <c r="N10" s="56">
        <v>3.5059052665244401</v>
      </c>
      <c r="O10" s="68">
        <v>0.34888452948849108</v>
      </c>
      <c r="P10" s="69">
        <f t="shared" si="0"/>
        <v>5.1714652697142185</v>
      </c>
    </row>
    <row r="11" spans="1:16" s="31" customFormat="1" x14ac:dyDescent="0.25">
      <c r="A11" s="51">
        <v>6</v>
      </c>
      <c r="B11" s="52">
        <v>2022</v>
      </c>
      <c r="C11" s="52">
        <v>3</v>
      </c>
      <c r="D11" s="52">
        <v>18</v>
      </c>
      <c r="E11" s="52">
        <v>18</v>
      </c>
      <c r="F11" s="52">
        <v>10</v>
      </c>
      <c r="G11" s="52">
        <v>20</v>
      </c>
      <c r="H11" s="53">
        <v>47.517406999999999</v>
      </c>
      <c r="I11" s="53">
        <v>-10.675908</v>
      </c>
      <c r="J11" s="54">
        <v>2138.5441279909955</v>
      </c>
      <c r="K11" s="55">
        <v>0.83198104332220368</v>
      </c>
      <c r="L11" s="51">
        <v>2</v>
      </c>
      <c r="M11" s="52">
        <v>300</v>
      </c>
      <c r="N11" s="56">
        <v>2.6809560313401</v>
      </c>
      <c r="O11" s="68">
        <v>0.34888452948849108</v>
      </c>
      <c r="P11" s="69">
        <f t="shared" si="0"/>
        <v>6.7627619076156691</v>
      </c>
    </row>
    <row r="12" spans="1:16" s="31" customFormat="1" x14ac:dyDescent="0.25">
      <c r="A12" s="58">
        <v>6</v>
      </c>
      <c r="B12" s="59">
        <v>2022</v>
      </c>
      <c r="C12" s="59">
        <v>3</v>
      </c>
      <c r="D12" s="59">
        <v>18</v>
      </c>
      <c r="E12" s="59">
        <v>18</v>
      </c>
      <c r="F12" s="59">
        <v>10</v>
      </c>
      <c r="G12" s="59">
        <v>20</v>
      </c>
      <c r="H12" s="60">
        <v>47.517406999999999</v>
      </c>
      <c r="I12" s="60">
        <v>-10.675908</v>
      </c>
      <c r="J12" s="61">
        <v>2138.5441279909955</v>
      </c>
      <c r="K12" s="62">
        <v>0.83198104332220368</v>
      </c>
      <c r="L12" s="58">
        <v>0.5</v>
      </c>
      <c r="M12" s="59">
        <v>50</v>
      </c>
      <c r="N12" s="63">
        <v>2.7236106676354654</v>
      </c>
      <c r="O12" s="64">
        <v>0.18438117855619859</v>
      </c>
      <c r="P12" s="65">
        <f t="shared" si="0"/>
        <v>3.5180632019001923</v>
      </c>
    </row>
    <row r="13" spans="1:16" s="31" customFormat="1" x14ac:dyDescent="0.25">
      <c r="A13" s="58">
        <v>6</v>
      </c>
      <c r="B13" s="59">
        <v>2022</v>
      </c>
      <c r="C13" s="59">
        <v>3</v>
      </c>
      <c r="D13" s="59">
        <v>18</v>
      </c>
      <c r="E13" s="59">
        <v>18</v>
      </c>
      <c r="F13" s="59">
        <v>10</v>
      </c>
      <c r="G13" s="59">
        <v>20</v>
      </c>
      <c r="H13" s="60">
        <v>47.517406999999999</v>
      </c>
      <c r="I13" s="60">
        <v>-10.675908</v>
      </c>
      <c r="J13" s="61">
        <v>2138.5441279909955</v>
      </c>
      <c r="K13" s="62">
        <v>0.83198104332220368</v>
      </c>
      <c r="L13" s="58">
        <v>1</v>
      </c>
      <c r="M13" s="59">
        <v>50</v>
      </c>
      <c r="N13" s="63">
        <v>2.1206739549528053</v>
      </c>
      <c r="O13" s="64">
        <v>0.18438117855619859</v>
      </c>
      <c r="P13" s="65">
        <f t="shared" si="0"/>
        <v>4.5182968573424036</v>
      </c>
    </row>
    <row r="14" spans="1:16" s="31" customFormat="1" ht="15.75" thickBot="1" x14ac:dyDescent="0.3">
      <c r="A14" s="58">
        <v>6</v>
      </c>
      <c r="B14" s="59">
        <v>2022</v>
      </c>
      <c r="C14" s="59">
        <v>3</v>
      </c>
      <c r="D14" s="59">
        <v>18</v>
      </c>
      <c r="E14" s="59">
        <v>18</v>
      </c>
      <c r="F14" s="59">
        <v>10</v>
      </c>
      <c r="G14" s="59">
        <v>20</v>
      </c>
      <c r="H14" s="60">
        <v>47.517406999999999</v>
      </c>
      <c r="I14" s="60">
        <v>-10.675908</v>
      </c>
      <c r="J14" s="61">
        <v>2138.5441279909955</v>
      </c>
      <c r="K14" s="62">
        <v>0.83198104332220368</v>
      </c>
      <c r="L14" s="58">
        <v>2</v>
      </c>
      <c r="M14" s="59">
        <v>50</v>
      </c>
      <c r="N14" s="63">
        <v>2.0643652102338792</v>
      </c>
      <c r="O14" s="64">
        <v>0.18438117855619859</v>
      </c>
      <c r="P14" s="65">
        <f t="shared" si="0"/>
        <v>4.6415403721251369</v>
      </c>
    </row>
    <row r="15" spans="1:16" s="31" customFormat="1" x14ac:dyDescent="0.25">
      <c r="A15" s="42" t="s">
        <v>50</v>
      </c>
      <c r="B15" s="43">
        <v>2022</v>
      </c>
      <c r="C15" s="43">
        <v>3</v>
      </c>
      <c r="D15" s="43">
        <v>19</v>
      </c>
      <c r="E15" s="43">
        <v>10</v>
      </c>
      <c r="F15" s="44">
        <v>10</v>
      </c>
      <c r="G15" s="44">
        <v>20</v>
      </c>
      <c r="H15" s="45">
        <v>47.523536</v>
      </c>
      <c r="I15" s="45">
        <v>-10.560928000000001</v>
      </c>
      <c r="J15" s="46">
        <v>2137.1308218714234</v>
      </c>
      <c r="K15" s="47">
        <v>0.75067963686405348</v>
      </c>
      <c r="L15" s="42">
        <v>0.5</v>
      </c>
      <c r="M15" s="48">
        <v>300</v>
      </c>
      <c r="N15" s="49">
        <v>4.7644636161853979</v>
      </c>
      <c r="O15" s="66">
        <v>0.37431313057324828</v>
      </c>
      <c r="P15" s="67">
        <f t="shared" si="0"/>
        <v>4.5249305735681453</v>
      </c>
    </row>
    <row r="16" spans="1:16" s="31" customFormat="1" x14ac:dyDescent="0.25">
      <c r="A16" s="51">
        <v>7</v>
      </c>
      <c r="B16" s="52">
        <v>2022</v>
      </c>
      <c r="C16" s="52">
        <v>3</v>
      </c>
      <c r="D16" s="52">
        <v>19</v>
      </c>
      <c r="E16" s="52">
        <v>10</v>
      </c>
      <c r="F16" s="52">
        <v>10</v>
      </c>
      <c r="G16" s="52">
        <v>20</v>
      </c>
      <c r="H16" s="53">
        <v>47.523536</v>
      </c>
      <c r="I16" s="53">
        <v>-10.560928000000001</v>
      </c>
      <c r="J16" s="54">
        <v>2137.1308218714234</v>
      </c>
      <c r="K16" s="55">
        <v>0.75067963686405348</v>
      </c>
      <c r="L16" s="51">
        <v>1</v>
      </c>
      <c r="M16" s="52">
        <v>300</v>
      </c>
      <c r="N16" s="56">
        <v>2.9823922172412458</v>
      </c>
      <c r="O16" s="68">
        <v>0.37431313057324828</v>
      </c>
      <c r="P16" s="69">
        <f t="shared" si="0"/>
        <v>7.2287162496261503</v>
      </c>
    </row>
    <row r="17" spans="1:16" s="31" customFormat="1" x14ac:dyDescent="0.25">
      <c r="A17" s="51">
        <v>7</v>
      </c>
      <c r="B17" s="52">
        <v>2022</v>
      </c>
      <c r="C17" s="52">
        <v>3</v>
      </c>
      <c r="D17" s="52">
        <v>19</v>
      </c>
      <c r="E17" s="52">
        <v>10</v>
      </c>
      <c r="F17" s="52">
        <v>10</v>
      </c>
      <c r="G17" s="52">
        <v>20</v>
      </c>
      <c r="H17" s="53">
        <v>47.523536</v>
      </c>
      <c r="I17" s="53">
        <v>-10.560928000000001</v>
      </c>
      <c r="J17" s="54">
        <v>2137.1308218714234</v>
      </c>
      <c r="K17" s="55">
        <v>0.75067963686405348</v>
      </c>
      <c r="L17" s="51">
        <v>2</v>
      </c>
      <c r="M17" s="52">
        <v>300</v>
      </c>
      <c r="N17" s="56">
        <v>2.8654898062567891</v>
      </c>
      <c r="O17" s="68">
        <v>0.37431313057324828</v>
      </c>
      <c r="P17" s="69">
        <f t="shared" si="0"/>
        <v>7.5236237227075895</v>
      </c>
    </row>
    <row r="18" spans="1:16" s="31" customFormat="1" x14ac:dyDescent="0.25">
      <c r="A18" s="58">
        <v>7</v>
      </c>
      <c r="B18" s="59">
        <v>2022</v>
      </c>
      <c r="C18" s="59">
        <v>3</v>
      </c>
      <c r="D18" s="59">
        <v>19</v>
      </c>
      <c r="E18" s="59">
        <v>10</v>
      </c>
      <c r="F18" s="59">
        <v>10</v>
      </c>
      <c r="G18" s="59">
        <v>20</v>
      </c>
      <c r="H18" s="60">
        <v>47.523536</v>
      </c>
      <c r="I18" s="60">
        <v>-10.560928000000001</v>
      </c>
      <c r="J18" s="61">
        <v>2137.1308218714234</v>
      </c>
      <c r="K18" s="62">
        <v>0.75067963686405348</v>
      </c>
      <c r="L18" s="58">
        <v>0.5</v>
      </c>
      <c r="M18" s="59">
        <v>50</v>
      </c>
      <c r="N18" s="63">
        <v>2.8741929394809977</v>
      </c>
      <c r="O18" s="64">
        <v>0.15239922418789811</v>
      </c>
      <c r="P18" s="65">
        <f t="shared" si="0"/>
        <v>3.0539203849297842</v>
      </c>
    </row>
    <row r="19" spans="1:16" s="31" customFormat="1" x14ac:dyDescent="0.25">
      <c r="A19" s="58">
        <v>7</v>
      </c>
      <c r="B19" s="59">
        <v>2022</v>
      </c>
      <c r="C19" s="59">
        <v>3</v>
      </c>
      <c r="D19" s="59">
        <v>19</v>
      </c>
      <c r="E19" s="59">
        <v>10</v>
      </c>
      <c r="F19" s="59">
        <v>10</v>
      </c>
      <c r="G19" s="59">
        <v>20</v>
      </c>
      <c r="H19" s="60">
        <v>47.523536</v>
      </c>
      <c r="I19" s="60">
        <v>-10.560928000000001</v>
      </c>
      <c r="J19" s="61">
        <v>2137.1308218714234</v>
      </c>
      <c r="K19" s="62">
        <v>0.75067963686405348</v>
      </c>
      <c r="L19" s="58">
        <v>1</v>
      </c>
      <c r="M19" s="59">
        <v>50</v>
      </c>
      <c r="N19" s="63">
        <v>1.6245438353588242</v>
      </c>
      <c r="O19" s="64">
        <v>0.15239922418789811</v>
      </c>
      <c r="P19" s="65">
        <f t="shared" si="0"/>
        <v>5.4030899117988502</v>
      </c>
    </row>
    <row r="20" spans="1:16" s="31" customFormat="1" ht="15.75" thickBot="1" x14ac:dyDescent="0.3">
      <c r="A20" s="58">
        <v>7</v>
      </c>
      <c r="B20" s="59">
        <v>2022</v>
      </c>
      <c r="C20" s="59">
        <v>3</v>
      </c>
      <c r="D20" s="59">
        <v>19</v>
      </c>
      <c r="E20" s="59">
        <v>10</v>
      </c>
      <c r="F20" s="59">
        <v>10</v>
      </c>
      <c r="G20" s="59">
        <v>20</v>
      </c>
      <c r="H20" s="60">
        <v>47.523536</v>
      </c>
      <c r="I20" s="60">
        <v>-10.560928000000001</v>
      </c>
      <c r="J20" s="61">
        <v>2137.1308218714234</v>
      </c>
      <c r="K20" s="62">
        <v>0.75067963686405348</v>
      </c>
      <c r="L20" s="58">
        <v>2</v>
      </c>
      <c r="M20" s="59">
        <v>50</v>
      </c>
      <c r="N20" s="63">
        <v>1.2155677649188406</v>
      </c>
      <c r="O20" s="64">
        <v>0.15239922418789811</v>
      </c>
      <c r="P20" s="65">
        <f t="shared" si="0"/>
        <v>7.2209519381984641</v>
      </c>
    </row>
    <row r="21" spans="1:16" s="31" customFormat="1" x14ac:dyDescent="0.25">
      <c r="A21" s="42" t="s">
        <v>51</v>
      </c>
      <c r="B21" s="43">
        <v>2022</v>
      </c>
      <c r="C21" s="43">
        <v>3</v>
      </c>
      <c r="D21" s="43">
        <v>20</v>
      </c>
      <c r="E21" s="43">
        <v>10</v>
      </c>
      <c r="F21" s="44">
        <v>55</v>
      </c>
      <c r="G21" s="44">
        <v>20</v>
      </c>
      <c r="H21" s="45">
        <v>47.500098999999999</v>
      </c>
      <c r="I21" s="45">
        <v>-10.550140000000001</v>
      </c>
      <c r="J21" s="46">
        <v>2147.504329493253</v>
      </c>
      <c r="K21" s="47">
        <v>0.79660579566305256</v>
      </c>
      <c r="L21" s="42">
        <v>0.5</v>
      </c>
      <c r="M21" s="48">
        <v>300</v>
      </c>
      <c r="N21" s="49">
        <v>4.605955776958953</v>
      </c>
      <c r="O21" s="66">
        <v>0.47067220986547098</v>
      </c>
      <c r="P21" s="67">
        <f t="shared" si="0"/>
        <v>5.5462678484235894</v>
      </c>
    </row>
    <row r="22" spans="1:16" s="31" customFormat="1" x14ac:dyDescent="0.25">
      <c r="A22" s="51">
        <v>9</v>
      </c>
      <c r="B22" s="52">
        <v>2022</v>
      </c>
      <c r="C22" s="52">
        <v>3</v>
      </c>
      <c r="D22" s="52">
        <v>20</v>
      </c>
      <c r="E22" s="52">
        <v>10</v>
      </c>
      <c r="F22" s="52">
        <v>55</v>
      </c>
      <c r="G22" s="52">
        <v>20</v>
      </c>
      <c r="H22" s="53">
        <v>47.500098999999999</v>
      </c>
      <c r="I22" s="53">
        <v>-10.550140000000001</v>
      </c>
      <c r="J22" s="54">
        <v>2147.504329493253</v>
      </c>
      <c r="K22" s="55">
        <v>0.79660579566305256</v>
      </c>
      <c r="L22" s="51">
        <v>1</v>
      </c>
      <c r="M22" s="52">
        <v>300</v>
      </c>
      <c r="N22" s="56">
        <v>3.1884583107904141</v>
      </c>
      <c r="O22" s="68">
        <v>0.47067220986547098</v>
      </c>
      <c r="P22" s="69">
        <f t="shared" si="0"/>
        <v>8.0119800690370493</v>
      </c>
    </row>
    <row r="23" spans="1:16" s="31" customFormat="1" x14ac:dyDescent="0.25">
      <c r="A23" s="51">
        <v>9</v>
      </c>
      <c r="B23" s="52">
        <v>2022</v>
      </c>
      <c r="C23" s="52">
        <v>3</v>
      </c>
      <c r="D23" s="52">
        <v>20</v>
      </c>
      <c r="E23" s="52">
        <v>10</v>
      </c>
      <c r="F23" s="52">
        <v>55</v>
      </c>
      <c r="G23" s="52">
        <v>20</v>
      </c>
      <c r="H23" s="53">
        <v>47.500098999999999</v>
      </c>
      <c r="I23" s="53">
        <v>-10.550140000000001</v>
      </c>
      <c r="J23" s="54">
        <v>2147.504329493253</v>
      </c>
      <c r="K23" s="55">
        <v>0.79660579566305256</v>
      </c>
      <c r="L23" s="51">
        <v>2</v>
      </c>
      <c r="M23" s="52">
        <v>300</v>
      </c>
      <c r="N23" s="56">
        <v>3.1192232160418221</v>
      </c>
      <c r="O23" s="68">
        <v>0.47067220986547098</v>
      </c>
      <c r="P23" s="69">
        <f t="shared" si="0"/>
        <v>8.1898160752423106</v>
      </c>
    </row>
    <row r="24" spans="1:16" s="31" customFormat="1" x14ac:dyDescent="0.25">
      <c r="A24" s="58">
        <v>9</v>
      </c>
      <c r="B24" s="59">
        <v>2022</v>
      </c>
      <c r="C24" s="59">
        <v>3</v>
      </c>
      <c r="D24" s="59">
        <v>20</v>
      </c>
      <c r="E24" s="59">
        <v>10</v>
      </c>
      <c r="F24" s="59">
        <v>55</v>
      </c>
      <c r="G24" s="59">
        <v>20</v>
      </c>
      <c r="H24" s="60">
        <v>47.500098999999999</v>
      </c>
      <c r="I24" s="60">
        <v>-10.550140000000001</v>
      </c>
      <c r="J24" s="61">
        <v>2147.504329493253</v>
      </c>
      <c r="K24" s="62">
        <v>0.79660579566305256</v>
      </c>
      <c r="L24" s="58">
        <v>0.5</v>
      </c>
      <c r="M24" s="59">
        <v>50</v>
      </c>
      <c r="N24" s="63">
        <v>2.2452122289588679</v>
      </c>
      <c r="O24" s="64">
        <v>0.17185728883333301</v>
      </c>
      <c r="P24" s="65">
        <f t="shared" si="0"/>
        <v>4.1544410761057549</v>
      </c>
    </row>
    <row r="25" spans="1:16" s="31" customFormat="1" x14ac:dyDescent="0.25">
      <c r="A25" s="58">
        <v>9</v>
      </c>
      <c r="B25" s="59">
        <v>2022</v>
      </c>
      <c r="C25" s="59">
        <v>3</v>
      </c>
      <c r="D25" s="59">
        <v>20</v>
      </c>
      <c r="E25" s="59">
        <v>10</v>
      </c>
      <c r="F25" s="59">
        <v>55</v>
      </c>
      <c r="G25" s="59">
        <v>20</v>
      </c>
      <c r="H25" s="60">
        <v>47.500098999999999</v>
      </c>
      <c r="I25" s="60">
        <v>-10.550140000000001</v>
      </c>
      <c r="J25" s="61">
        <v>2147.504329493253</v>
      </c>
      <c r="K25" s="62">
        <v>0.79660579566305256</v>
      </c>
      <c r="L25" s="58">
        <v>1</v>
      </c>
      <c r="M25" s="59">
        <v>50</v>
      </c>
      <c r="N25" s="63">
        <v>1.3436966225942286</v>
      </c>
      <c r="O25" s="64">
        <v>0.17185728883333301</v>
      </c>
      <c r="P25" s="65">
        <f t="shared" si="0"/>
        <v>6.941746932840541</v>
      </c>
    </row>
    <row r="26" spans="1:16" s="31" customFormat="1" ht="15.75" thickBot="1" x14ac:dyDescent="0.3">
      <c r="A26" s="58">
        <v>9</v>
      </c>
      <c r="B26" s="59">
        <v>2022</v>
      </c>
      <c r="C26" s="59">
        <v>3</v>
      </c>
      <c r="D26" s="59">
        <v>20</v>
      </c>
      <c r="E26" s="59">
        <v>10</v>
      </c>
      <c r="F26" s="59">
        <v>55</v>
      </c>
      <c r="G26" s="59">
        <v>20</v>
      </c>
      <c r="H26" s="60">
        <v>47.500098999999999</v>
      </c>
      <c r="I26" s="60">
        <v>-10.550140000000001</v>
      </c>
      <c r="J26" s="61">
        <v>2147.504329493253</v>
      </c>
      <c r="K26" s="62">
        <v>0.79660579566305256</v>
      </c>
      <c r="L26" s="58">
        <v>2</v>
      </c>
      <c r="M26" s="59">
        <v>50</v>
      </c>
      <c r="N26" s="63">
        <v>1.3656150781400922</v>
      </c>
      <c r="O26" s="64">
        <v>0.17185728883333301</v>
      </c>
      <c r="P26" s="65">
        <f t="shared" si="0"/>
        <v>6.830330199096414</v>
      </c>
    </row>
    <row r="27" spans="1:16" s="31" customFormat="1" x14ac:dyDescent="0.25">
      <c r="A27" s="42" t="s">
        <v>52</v>
      </c>
      <c r="B27" s="43">
        <v>2022</v>
      </c>
      <c r="C27" s="43">
        <v>3</v>
      </c>
      <c r="D27" s="43">
        <v>20</v>
      </c>
      <c r="E27" s="43">
        <v>16</v>
      </c>
      <c r="F27" s="44">
        <v>40</v>
      </c>
      <c r="G27" s="44">
        <v>20</v>
      </c>
      <c r="H27" s="45">
        <v>47.502291999999997</v>
      </c>
      <c r="I27" s="45">
        <v>-10.610571</v>
      </c>
      <c r="J27" s="46">
        <v>2133.8203876499883</v>
      </c>
      <c r="K27" s="47">
        <v>1.0056149086693968</v>
      </c>
      <c r="L27" s="42">
        <v>0.5</v>
      </c>
      <c r="M27" s="48">
        <v>300</v>
      </c>
      <c r="N27" s="49">
        <v>3.2636200283468848</v>
      </c>
      <c r="O27" s="66">
        <v>0.36352868582826747</v>
      </c>
      <c r="P27" s="67">
        <f t="shared" si="0"/>
        <v>4.7890889297834462</v>
      </c>
    </row>
    <row r="28" spans="1:16" s="31" customFormat="1" x14ac:dyDescent="0.25">
      <c r="A28" s="51">
        <v>10</v>
      </c>
      <c r="B28" s="52">
        <v>2022</v>
      </c>
      <c r="C28" s="52">
        <v>3</v>
      </c>
      <c r="D28" s="52">
        <v>20</v>
      </c>
      <c r="E28" s="52">
        <v>16</v>
      </c>
      <c r="F28" s="52">
        <v>40</v>
      </c>
      <c r="G28" s="52">
        <v>20</v>
      </c>
      <c r="H28" s="53">
        <v>47.502291999999997</v>
      </c>
      <c r="I28" s="53">
        <v>-10.610571</v>
      </c>
      <c r="J28" s="54">
        <v>2133.8203876499883</v>
      </c>
      <c r="K28" s="55">
        <v>1.0056149086693968</v>
      </c>
      <c r="L28" s="51">
        <v>1</v>
      </c>
      <c r="M28" s="52">
        <v>300</v>
      </c>
      <c r="N28" s="56">
        <v>2.4037530163121121</v>
      </c>
      <c r="O28" s="68">
        <v>0.36352868582826747</v>
      </c>
      <c r="P28" s="69">
        <f t="shared" si="0"/>
        <v>6.5022348147710769</v>
      </c>
    </row>
    <row r="29" spans="1:16" s="31" customFormat="1" x14ac:dyDescent="0.25">
      <c r="A29" s="51">
        <v>10</v>
      </c>
      <c r="B29" s="52">
        <v>2022</v>
      </c>
      <c r="C29" s="52">
        <v>3</v>
      </c>
      <c r="D29" s="52">
        <v>20</v>
      </c>
      <c r="E29" s="52">
        <v>16</v>
      </c>
      <c r="F29" s="52">
        <v>40</v>
      </c>
      <c r="G29" s="52">
        <v>20</v>
      </c>
      <c r="H29" s="53">
        <v>47.502291999999997</v>
      </c>
      <c r="I29" s="53">
        <v>-10.610571</v>
      </c>
      <c r="J29" s="54">
        <v>2133.8203876499883</v>
      </c>
      <c r="K29" s="55">
        <v>1.0056149086693968</v>
      </c>
      <c r="L29" s="51">
        <v>2</v>
      </c>
      <c r="M29" s="52">
        <v>300</v>
      </c>
      <c r="N29" s="56">
        <v>2.4067334912238447</v>
      </c>
      <c r="O29" s="68">
        <v>0.36352868582826747</v>
      </c>
      <c r="P29" s="69">
        <f t="shared" si="0"/>
        <v>6.4941825115948895</v>
      </c>
    </row>
    <row r="30" spans="1:16" s="31" customFormat="1" x14ac:dyDescent="0.25">
      <c r="A30" s="58">
        <v>10</v>
      </c>
      <c r="B30" s="59">
        <v>2022</v>
      </c>
      <c r="C30" s="59">
        <v>3</v>
      </c>
      <c r="D30" s="59">
        <v>20</v>
      </c>
      <c r="E30" s="59">
        <v>16</v>
      </c>
      <c r="F30" s="59">
        <v>40</v>
      </c>
      <c r="G30" s="59">
        <v>20</v>
      </c>
      <c r="H30" s="60">
        <v>47.502291999999997</v>
      </c>
      <c r="I30" s="60">
        <v>-10.610571</v>
      </c>
      <c r="J30" s="61">
        <v>2133.8203876499883</v>
      </c>
      <c r="K30" s="62">
        <v>1.0056149086693968</v>
      </c>
      <c r="L30" s="58">
        <v>0.5</v>
      </c>
      <c r="M30" s="59">
        <v>50</v>
      </c>
      <c r="N30" s="63">
        <v>1.8410977843169285</v>
      </c>
      <c r="O30" s="64">
        <v>0.135195692986009</v>
      </c>
      <c r="P30" s="65">
        <f t="shared" si="0"/>
        <v>3.1571833639829583</v>
      </c>
    </row>
    <row r="31" spans="1:16" s="31" customFormat="1" x14ac:dyDescent="0.25">
      <c r="A31" s="58">
        <v>10</v>
      </c>
      <c r="B31" s="59">
        <v>2022</v>
      </c>
      <c r="C31" s="59">
        <v>3</v>
      </c>
      <c r="D31" s="59">
        <v>20</v>
      </c>
      <c r="E31" s="59">
        <v>16</v>
      </c>
      <c r="F31" s="59">
        <v>40</v>
      </c>
      <c r="G31" s="59">
        <v>20</v>
      </c>
      <c r="H31" s="60">
        <v>47.502291999999997</v>
      </c>
      <c r="I31" s="60">
        <v>-10.610571</v>
      </c>
      <c r="J31" s="61">
        <v>2133.8203876499883</v>
      </c>
      <c r="K31" s="62">
        <v>1.0056149086693968</v>
      </c>
      <c r="L31" s="58">
        <v>1</v>
      </c>
      <c r="M31" s="59">
        <v>50</v>
      </c>
      <c r="N31" s="63">
        <v>1.294886020773536</v>
      </c>
      <c r="O31" s="64">
        <v>0.135195692986009</v>
      </c>
      <c r="P31" s="65">
        <f t="shared" si="0"/>
        <v>4.4889536243807191</v>
      </c>
    </row>
    <row r="32" spans="1:16" s="31" customFormat="1" ht="15.75" thickBot="1" x14ac:dyDescent="0.3">
      <c r="A32" s="70">
        <v>10</v>
      </c>
      <c r="B32" s="71">
        <v>2022</v>
      </c>
      <c r="C32" s="71">
        <v>3</v>
      </c>
      <c r="D32" s="71">
        <v>20</v>
      </c>
      <c r="E32" s="71">
        <v>16</v>
      </c>
      <c r="F32" s="71">
        <v>40</v>
      </c>
      <c r="G32" s="71">
        <v>20</v>
      </c>
      <c r="H32" s="72">
        <v>47.502291999999997</v>
      </c>
      <c r="I32" s="72">
        <v>-10.610571</v>
      </c>
      <c r="J32" s="73">
        <v>2133.8203876499883</v>
      </c>
      <c r="K32" s="74">
        <v>1.0056149086693968</v>
      </c>
      <c r="L32" s="70">
        <v>2</v>
      </c>
      <c r="M32" s="71">
        <v>50</v>
      </c>
      <c r="N32" s="75">
        <v>1.2184163738774612</v>
      </c>
      <c r="O32" s="76">
        <v>0.135195692986009</v>
      </c>
      <c r="P32" s="77">
        <f t="shared" si="0"/>
        <v>4.7706871154506372</v>
      </c>
    </row>
  </sheetData>
  <conditionalFormatting sqref="N3:N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{D84C9D0D-0C6C-4C5A-A025-36F91CCE28A1}</x14:id>
        </ext>
      </extLst>
    </cfRule>
  </conditionalFormatting>
  <conditionalFormatting sqref="N9:N1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{13E0AA16-3F14-4821-B7DA-62677C71FE77}</x14:id>
        </ext>
      </extLst>
    </cfRule>
  </conditionalFormatting>
  <conditionalFormatting sqref="N15:N2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{C2A6DF03-648B-4B44-8534-085990C23C79}</x14:id>
        </ext>
      </extLst>
    </cfRule>
  </conditionalFormatting>
  <conditionalFormatting sqref="N21:N2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{480A4D8B-4BE9-458F-A173-C6763E51947A}</x14:id>
        </ext>
      </extLst>
    </cfRule>
  </conditionalFormatting>
  <conditionalFormatting sqref="N27:N3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{4A62D30F-870F-42D9-BD80-A872EE0AD589}</x14:id>
        </ext>
      </extLst>
    </cfRule>
  </conditionalFormatting>
  <conditionalFormatting sqref="N9:N1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{EA68BA98-BE2C-45F9-8D73-CCF33C3C8FCE}</x14:id>
        </ext>
      </extLst>
    </cfRule>
  </conditionalFormatting>
  <conditionalFormatting sqref="N15:N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{C64882E4-F79D-46BC-96CC-7E488DB7CEDB}</x14:id>
        </ext>
      </extLst>
    </cfRule>
  </conditionalFormatting>
  <conditionalFormatting sqref="N15:N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{6C10591D-F3A0-4F26-9CAE-290A570CE136}</x14:id>
        </ext>
      </extLst>
    </cfRule>
  </conditionalFormatting>
  <conditionalFormatting sqref="N21:N2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{7B4A8907-B992-4642-931F-DFA01388D764}</x14:id>
        </ext>
      </extLst>
    </cfRule>
  </conditionalFormatting>
  <conditionalFormatting sqref="N21:N2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{22A662FF-2A99-464E-AD89-112F1E5E030C}</x14:id>
        </ext>
      </extLst>
    </cfRule>
  </conditionalFormatting>
  <conditionalFormatting sqref="N21:N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{1C5F693C-D616-4734-8471-423FDAA78621}</x14:id>
        </ext>
      </extLst>
    </cfRule>
  </conditionalFormatting>
  <conditionalFormatting sqref="N27:N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{38E78CF5-8B79-47F4-AB68-58D78A8C9384}</x14:id>
        </ext>
      </extLst>
    </cfRule>
  </conditionalFormatting>
  <conditionalFormatting sqref="N27:N3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{010FC552-BE4E-493F-9A5C-1CFD7B48304D}</x14:id>
        </ext>
      </extLst>
    </cfRule>
  </conditionalFormatting>
  <conditionalFormatting sqref="N27:N3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{C23D4E16-44C8-4A99-AAEC-6358C76B771B}</x14:id>
        </ext>
      </extLst>
    </cfRule>
  </conditionalFormatting>
  <conditionalFormatting sqref="N27:N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{33091D8A-026A-4BF9-A69F-4937F4AB4DDB}</x14:id>
        </ext>
      </extLst>
    </cfRule>
  </conditionalFormatting>
  <conditionalFormatting sqref="N3:N3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{BEBB0C0A-2C2D-4016-A991-AC7ED1631A4B}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C9D0D-0C6C-4C5A-A025-36F91CCE28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N3:N8</xm:sqref>
        </x14:conditionalFormatting>
        <x14:conditionalFormatting xmlns:xm="http://schemas.microsoft.com/office/excel/2006/main">
          <x14:cfRule type="dataBar" id="{13E0AA16-3F14-4821-B7DA-62677C71FE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N9:N14</xm:sqref>
        </x14:conditionalFormatting>
        <x14:conditionalFormatting xmlns:xm="http://schemas.microsoft.com/office/excel/2006/main">
          <x14:cfRule type="dataBar" id="{C2A6DF03-648B-4B44-8534-085990C23C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N15:N20</xm:sqref>
        </x14:conditionalFormatting>
        <x14:conditionalFormatting xmlns:xm="http://schemas.microsoft.com/office/excel/2006/main">
          <x14:cfRule type="dataBar" id="{480A4D8B-4BE9-458F-A173-C6763E5194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N21:N26</xm:sqref>
        </x14:conditionalFormatting>
        <x14:conditionalFormatting xmlns:xm="http://schemas.microsoft.com/office/excel/2006/main">
          <x14:cfRule type="dataBar" id="{4A62D30F-870F-42D9-BD80-A872EE0AD5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N27:N32</xm:sqref>
        </x14:conditionalFormatting>
        <x14:conditionalFormatting xmlns:xm="http://schemas.microsoft.com/office/excel/2006/main">
          <x14:cfRule type="dataBar" id="{EA68BA98-BE2C-45F9-8D73-CCF33C3C8F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N9:N14</xm:sqref>
        </x14:conditionalFormatting>
        <x14:conditionalFormatting xmlns:xm="http://schemas.microsoft.com/office/excel/2006/main">
          <x14:cfRule type="dataBar" id="{C64882E4-F79D-46BC-96CC-7E488DB7C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N15:N20</xm:sqref>
        </x14:conditionalFormatting>
        <x14:conditionalFormatting xmlns:xm="http://schemas.microsoft.com/office/excel/2006/main">
          <x14:cfRule type="dataBar" id="{6C10591D-F3A0-4F26-9CAE-290A570CE1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N15:N20</xm:sqref>
        </x14:conditionalFormatting>
        <x14:conditionalFormatting xmlns:xm="http://schemas.microsoft.com/office/excel/2006/main">
          <x14:cfRule type="dataBar" id="{7B4A8907-B992-4642-931F-DFA01388D7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N21:N26</xm:sqref>
        </x14:conditionalFormatting>
        <x14:conditionalFormatting xmlns:xm="http://schemas.microsoft.com/office/excel/2006/main">
          <x14:cfRule type="dataBar" id="{22A662FF-2A99-464E-AD89-112F1E5E0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N21:N26</xm:sqref>
        </x14:conditionalFormatting>
        <x14:conditionalFormatting xmlns:xm="http://schemas.microsoft.com/office/excel/2006/main">
          <x14:cfRule type="dataBar" id="{1C5F693C-D616-4734-8471-423FDAA78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N21:N26</xm:sqref>
        </x14:conditionalFormatting>
        <x14:conditionalFormatting xmlns:xm="http://schemas.microsoft.com/office/excel/2006/main">
          <x14:cfRule type="dataBar" id="{38E78CF5-8B79-47F4-AB68-58D78A8C93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N27:N32</xm:sqref>
        </x14:conditionalFormatting>
        <x14:conditionalFormatting xmlns:xm="http://schemas.microsoft.com/office/excel/2006/main">
          <x14:cfRule type="dataBar" id="{010FC552-BE4E-493F-9A5C-1CFD7B4830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N27:N32</xm:sqref>
        </x14:conditionalFormatting>
        <x14:conditionalFormatting xmlns:xm="http://schemas.microsoft.com/office/excel/2006/main">
          <x14:cfRule type="dataBar" id="{C23D4E16-44C8-4A99-AAEC-6358C76B7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N27:N32</xm:sqref>
        </x14:conditionalFormatting>
        <x14:conditionalFormatting xmlns:xm="http://schemas.microsoft.com/office/excel/2006/main">
          <x14:cfRule type="dataBar" id="{33091D8A-026A-4BF9-A69F-4937F4AB4D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N27:N32</xm:sqref>
        </x14:conditionalFormatting>
        <x14:conditionalFormatting xmlns:xm="http://schemas.microsoft.com/office/excel/2006/main">
          <x14:cfRule type="dataBar" id="{BEBB0C0A-2C2D-4016-A991-AC7ED1631A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FDE2-0CB6-427E-88B0-FE96041D1640}">
  <dimension ref="A1:AF81"/>
  <sheetViews>
    <sheetView topLeftCell="H20" zoomScale="70" zoomScaleNormal="70" workbookViewId="0">
      <selection activeCell="AD48" sqref="AD48"/>
    </sheetView>
  </sheetViews>
  <sheetFormatPr defaultRowHeight="15" x14ac:dyDescent="0.25"/>
  <cols>
    <col min="3" max="3" width="11.7109375" customWidth="1"/>
    <col min="17" max="17" width="19.85546875" customWidth="1"/>
    <col min="18" max="18" width="19" customWidth="1"/>
    <col min="19" max="20" width="13.140625" customWidth="1"/>
    <col min="23" max="26" width="9.140625" style="29"/>
    <col min="27" max="27" width="12.85546875" style="29" customWidth="1"/>
    <col min="28" max="30" width="9.140625" style="29"/>
    <col min="31" max="31" width="10.140625" style="30" customWidth="1"/>
    <col min="32" max="32" width="9.140625" style="30"/>
  </cols>
  <sheetData>
    <row r="1" spans="1:19" ht="15.75" thickBot="1" x14ac:dyDescent="0.3">
      <c r="A1" s="1" t="s">
        <v>15</v>
      </c>
      <c r="B1" s="1" t="s">
        <v>16</v>
      </c>
      <c r="C1" s="1" t="s">
        <v>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28" t="s">
        <v>22</v>
      </c>
      <c r="J1" s="28" t="s">
        <v>23</v>
      </c>
      <c r="K1" s="1" t="s">
        <v>1</v>
      </c>
      <c r="L1" s="1" t="s">
        <v>2</v>
      </c>
      <c r="M1" s="1" t="s">
        <v>3</v>
      </c>
      <c r="N1" s="1" t="s">
        <v>4</v>
      </c>
      <c r="O1" s="104" t="s">
        <v>5</v>
      </c>
      <c r="P1" s="105"/>
      <c r="Q1" s="1" t="s">
        <v>6</v>
      </c>
      <c r="R1" s="1" t="s">
        <v>7</v>
      </c>
      <c r="S1" s="1" t="s">
        <v>8</v>
      </c>
    </row>
    <row r="2" spans="1:19" ht="16.5" thickTop="1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9</v>
      </c>
      <c r="N2" s="2" t="s">
        <v>10</v>
      </c>
      <c r="O2" s="106" t="s">
        <v>11</v>
      </c>
      <c r="P2" s="107"/>
      <c r="Q2" s="3" t="s">
        <v>12</v>
      </c>
      <c r="R2" s="2" t="s">
        <v>13</v>
      </c>
      <c r="S2" s="2" t="s">
        <v>14</v>
      </c>
    </row>
    <row r="3" spans="1:19" ht="15.75" thickTop="1" x14ac:dyDescent="0.25">
      <c r="A3" s="4">
        <v>2022</v>
      </c>
      <c r="B3" s="4">
        <v>3</v>
      </c>
      <c r="C3" s="4">
        <v>18</v>
      </c>
      <c r="D3" s="4">
        <v>19</v>
      </c>
      <c r="E3" s="4">
        <v>15</v>
      </c>
      <c r="F3" s="4">
        <v>0</v>
      </c>
      <c r="G3" s="4" t="s">
        <v>24</v>
      </c>
      <c r="H3" s="4">
        <v>20</v>
      </c>
      <c r="I3" s="4">
        <v>47.517504000000002</v>
      </c>
      <c r="J3" s="4">
        <v>-10.600180999999999</v>
      </c>
      <c r="K3" s="4" t="s">
        <v>66</v>
      </c>
      <c r="L3" s="4"/>
      <c r="M3" s="5">
        <v>0.66565717991230466</v>
      </c>
      <c r="N3" s="6">
        <v>50</v>
      </c>
      <c r="O3" s="7">
        <v>1.401218192791633</v>
      </c>
      <c r="P3" s="7">
        <v>0.17903455392626394</v>
      </c>
      <c r="Q3" s="8"/>
      <c r="R3" s="9"/>
      <c r="S3" s="10"/>
    </row>
    <row r="4" spans="1:19" x14ac:dyDescent="0.25">
      <c r="A4" s="11">
        <v>2022</v>
      </c>
      <c r="B4" s="11">
        <v>3</v>
      </c>
      <c r="C4" s="11">
        <v>18</v>
      </c>
      <c r="D4" s="11"/>
      <c r="E4" s="11"/>
      <c r="F4" s="11"/>
      <c r="G4" s="11"/>
      <c r="H4" s="11"/>
      <c r="I4" s="11"/>
      <c r="J4" s="11"/>
      <c r="K4" s="11" t="s">
        <v>66</v>
      </c>
      <c r="L4" s="11"/>
      <c r="M4" s="12">
        <v>0.66565717991230466</v>
      </c>
      <c r="N4" s="13">
        <v>300</v>
      </c>
      <c r="O4" s="14">
        <v>2.7505728113726322</v>
      </c>
      <c r="P4" s="14">
        <v>0.21076091115302412</v>
      </c>
      <c r="Q4" s="15">
        <v>114.6104534169869</v>
      </c>
      <c r="R4" s="14">
        <v>0.29752825582822079</v>
      </c>
      <c r="S4" s="16">
        <f t="shared" ref="S4:S38" si="0">R4/(O4*M4/3600/12.01*1000)</f>
        <v>7.0258675442141749</v>
      </c>
    </row>
    <row r="5" spans="1:19" x14ac:dyDescent="0.25">
      <c r="A5" s="17">
        <v>2022</v>
      </c>
      <c r="B5" s="17">
        <v>3</v>
      </c>
      <c r="C5" s="17">
        <v>18</v>
      </c>
      <c r="D5" s="17">
        <v>18</v>
      </c>
      <c r="E5" s="17">
        <v>10</v>
      </c>
      <c r="F5" s="17">
        <v>0</v>
      </c>
      <c r="G5" s="17" t="s">
        <v>25</v>
      </c>
      <c r="H5" s="17">
        <v>20</v>
      </c>
      <c r="I5" s="17">
        <v>47.517406999999999</v>
      </c>
      <c r="J5" s="17">
        <v>-10.675908</v>
      </c>
      <c r="K5" s="17" t="s">
        <v>49</v>
      </c>
      <c r="L5" s="17"/>
      <c r="M5" s="18">
        <v>0.83198104332220368</v>
      </c>
      <c r="N5" s="19">
        <v>50</v>
      </c>
      <c r="O5" s="20">
        <v>2.0925195825933423</v>
      </c>
      <c r="P5" s="20">
        <v>3.9816295230854844E-2</v>
      </c>
      <c r="Q5" s="8">
        <v>69.453992804871021</v>
      </c>
      <c r="R5" s="20">
        <v>0.18438117855619859</v>
      </c>
      <c r="S5" s="10">
        <f t="shared" si="0"/>
        <v>4.5790895080828831</v>
      </c>
    </row>
    <row r="6" spans="1:19" x14ac:dyDescent="0.25">
      <c r="A6" s="11">
        <v>2022</v>
      </c>
      <c r="B6" s="11">
        <v>3</v>
      </c>
      <c r="C6" s="11">
        <v>18</v>
      </c>
      <c r="D6" s="11"/>
      <c r="E6" s="11"/>
      <c r="F6" s="11"/>
      <c r="G6" s="11"/>
      <c r="H6" s="11"/>
      <c r="I6" s="11"/>
      <c r="J6" s="11"/>
      <c r="K6" s="11" t="s">
        <v>49</v>
      </c>
      <c r="L6" s="11"/>
      <c r="M6" s="12">
        <v>0.83198104332220368</v>
      </c>
      <c r="N6" s="13">
        <v>300</v>
      </c>
      <c r="O6" s="14">
        <v>3.5434306489322731</v>
      </c>
      <c r="P6" s="14">
        <v>1.3611446576387041</v>
      </c>
      <c r="Q6" s="15">
        <v>93.560528691448596</v>
      </c>
      <c r="R6" s="14">
        <v>0.34888452948849108</v>
      </c>
      <c r="S6" s="16">
        <f t="shared" si="0"/>
        <v>5.1166987930757299</v>
      </c>
    </row>
    <row r="7" spans="1:19" x14ac:dyDescent="0.25">
      <c r="A7" s="21">
        <v>2022</v>
      </c>
      <c r="B7" s="21">
        <v>3</v>
      </c>
      <c r="C7" s="21">
        <v>19</v>
      </c>
      <c r="D7" s="21">
        <v>10</v>
      </c>
      <c r="E7" s="21">
        <v>10</v>
      </c>
      <c r="F7" s="21">
        <v>0</v>
      </c>
      <c r="G7" s="21" t="s">
        <v>26</v>
      </c>
      <c r="H7" s="21">
        <v>20</v>
      </c>
      <c r="I7" s="21">
        <v>47.523536</v>
      </c>
      <c r="J7" s="21">
        <v>-10.560928000000001</v>
      </c>
      <c r="K7" s="21" t="s">
        <v>50</v>
      </c>
      <c r="L7" s="21"/>
      <c r="M7" s="22">
        <v>0.75067963686405348</v>
      </c>
      <c r="N7" s="23">
        <v>50</v>
      </c>
      <c r="O7" s="24">
        <v>1.4200558001388324</v>
      </c>
      <c r="P7" s="24">
        <v>0.28918975275113917</v>
      </c>
      <c r="Q7" s="8">
        <v>71.835046406156167</v>
      </c>
      <c r="R7" s="24">
        <v>0.15239922418789811</v>
      </c>
      <c r="S7" s="25">
        <f t="shared" si="0"/>
        <v>6.1811348590978863</v>
      </c>
    </row>
    <row r="8" spans="1:19" x14ac:dyDescent="0.25">
      <c r="A8" s="11">
        <v>2022</v>
      </c>
      <c r="B8" s="11">
        <v>3</v>
      </c>
      <c r="C8" s="11">
        <v>19</v>
      </c>
      <c r="D8" s="11"/>
      <c r="E8" s="11"/>
      <c r="F8" s="11"/>
      <c r="G8" s="11"/>
      <c r="H8" s="11"/>
      <c r="I8" s="11"/>
      <c r="J8" s="11"/>
      <c r="K8" s="11" t="s">
        <v>50</v>
      </c>
      <c r="L8" s="11"/>
      <c r="M8" s="12">
        <v>0.75067963686405348</v>
      </c>
      <c r="N8" s="13">
        <v>300</v>
      </c>
      <c r="O8" s="14">
        <v>2.9239410117490174</v>
      </c>
      <c r="P8" s="14">
        <v>8.2662487544166108E-2</v>
      </c>
      <c r="Q8" s="15">
        <v>125.3617758649161</v>
      </c>
      <c r="R8" s="26">
        <v>0.37431313057324828</v>
      </c>
      <c r="S8" s="27">
        <f t="shared" si="0"/>
        <v>7.3732223040417839</v>
      </c>
    </row>
    <row r="9" spans="1:19" x14ac:dyDescent="0.25">
      <c r="A9" s="21">
        <v>2022</v>
      </c>
      <c r="B9" s="21">
        <v>3</v>
      </c>
      <c r="C9" s="21">
        <v>20</v>
      </c>
      <c r="D9" s="21">
        <v>10</v>
      </c>
      <c r="E9" s="21">
        <v>55</v>
      </c>
      <c r="F9" s="21">
        <v>0</v>
      </c>
      <c r="G9" s="21" t="s">
        <v>26</v>
      </c>
      <c r="H9" s="21">
        <v>20</v>
      </c>
      <c r="I9" s="21">
        <v>47.500098999999999</v>
      </c>
      <c r="J9" s="21">
        <v>-10.550140000000001</v>
      </c>
      <c r="K9" s="21" t="s">
        <v>51</v>
      </c>
      <c r="L9" s="21"/>
      <c r="M9" s="22">
        <v>0.79660579566305256</v>
      </c>
      <c r="N9" s="23">
        <v>50</v>
      </c>
      <c r="O9" s="24">
        <v>1.3546558503671604</v>
      </c>
      <c r="P9" s="24">
        <v>1.5498688549616028E-2</v>
      </c>
      <c r="Q9" s="8">
        <v>79.413448707787737</v>
      </c>
      <c r="R9" s="24">
        <v>0.17185728883333301</v>
      </c>
      <c r="S9" s="25">
        <f t="shared" si="0"/>
        <v>6.8855878827331436</v>
      </c>
    </row>
    <row r="10" spans="1:19" x14ac:dyDescent="0.25">
      <c r="A10" s="11">
        <v>2022</v>
      </c>
      <c r="B10" s="11">
        <v>3</v>
      </c>
      <c r="C10" s="11">
        <v>20</v>
      </c>
      <c r="D10" s="11"/>
      <c r="E10" s="11"/>
      <c r="F10" s="11"/>
      <c r="G10" s="11"/>
      <c r="H10" s="11"/>
      <c r="I10" s="11"/>
      <c r="J10" s="11"/>
      <c r="K10" s="11" t="s">
        <v>51</v>
      </c>
      <c r="L10" s="11"/>
      <c r="M10" s="12">
        <v>0.79660579566305256</v>
      </c>
      <c r="N10" s="13">
        <v>300</v>
      </c>
      <c r="O10" s="14">
        <v>3.1538407634161181</v>
      </c>
      <c r="P10" s="14">
        <v>4.895660499282254E-2</v>
      </c>
      <c r="Q10" s="15">
        <v>143.53370827547801</v>
      </c>
      <c r="R10" s="26">
        <v>0.47067220986547098</v>
      </c>
      <c r="S10" s="27">
        <f t="shared" si="0"/>
        <v>8.0999220801934353</v>
      </c>
    </row>
    <row r="11" spans="1:19" x14ac:dyDescent="0.25">
      <c r="A11" s="17">
        <v>2022</v>
      </c>
      <c r="B11" s="17">
        <v>3</v>
      </c>
      <c r="C11" s="17">
        <v>20</v>
      </c>
      <c r="D11" s="17">
        <v>16</v>
      </c>
      <c r="E11" s="17">
        <v>40</v>
      </c>
      <c r="F11" s="17">
        <v>0</v>
      </c>
      <c r="G11" s="17" t="s">
        <v>27</v>
      </c>
      <c r="H11" s="17">
        <v>20</v>
      </c>
      <c r="I11" s="17">
        <v>47.502291999999997</v>
      </c>
      <c r="J11" s="17">
        <v>-10.610571</v>
      </c>
      <c r="K11" s="17" t="s">
        <v>52</v>
      </c>
      <c r="L11" s="17"/>
      <c r="M11" s="18">
        <v>1.0056149086693971</v>
      </c>
      <c r="N11" s="17">
        <v>50</v>
      </c>
      <c r="O11" s="18">
        <v>1.2566511973254986</v>
      </c>
      <c r="P11" s="18">
        <v>5.4072205875155335E-2</v>
      </c>
      <c r="Q11" s="8">
        <v>86.582913188413102</v>
      </c>
      <c r="R11" s="20">
        <v>0.135195692986009</v>
      </c>
      <c r="S11" s="10">
        <f t="shared" si="0"/>
        <v>4.6255343634592387</v>
      </c>
    </row>
    <row r="12" spans="1:19" x14ac:dyDescent="0.25">
      <c r="A12" s="11">
        <v>2022</v>
      </c>
      <c r="B12" s="11">
        <v>3</v>
      </c>
      <c r="C12" s="11">
        <v>20</v>
      </c>
      <c r="D12" s="11"/>
      <c r="E12" s="11"/>
      <c r="F12" s="11"/>
      <c r="G12" s="11"/>
      <c r="H12" s="11"/>
      <c r="I12" s="11"/>
      <c r="J12" s="11"/>
      <c r="K12" s="11" t="s">
        <v>52</v>
      </c>
      <c r="L12" s="11"/>
      <c r="M12" s="12">
        <v>1.0056149086693971</v>
      </c>
      <c r="N12" s="11">
        <v>300</v>
      </c>
      <c r="O12" s="12">
        <v>2.4052432537679787</v>
      </c>
      <c r="P12" s="12">
        <v>2.1075140212424904E-3</v>
      </c>
      <c r="Q12" s="15">
        <v>78.309057392749594</v>
      </c>
      <c r="R12" s="14">
        <v>0.36352868582826747</v>
      </c>
      <c r="S12" s="16">
        <f t="shared" si="0"/>
        <v>6.4982061686652672</v>
      </c>
    </row>
    <row r="13" spans="1:19" x14ac:dyDescent="0.25">
      <c r="A13" s="17">
        <v>2022</v>
      </c>
      <c r="B13" s="17">
        <v>3</v>
      </c>
      <c r="C13" s="17">
        <v>22</v>
      </c>
      <c r="D13" s="17">
        <v>6</v>
      </c>
      <c r="E13" s="17">
        <v>0</v>
      </c>
      <c r="F13" s="17">
        <v>0</v>
      </c>
      <c r="G13" s="17"/>
      <c r="H13" s="17">
        <v>7</v>
      </c>
      <c r="I13" s="17">
        <v>47.504424999999998</v>
      </c>
      <c r="J13" s="17">
        <v>-10.550692</v>
      </c>
      <c r="K13" s="17"/>
      <c r="L13" s="17" t="s">
        <v>59</v>
      </c>
      <c r="M13" s="18">
        <v>0.86002273800758755</v>
      </c>
      <c r="N13" s="19">
        <v>30</v>
      </c>
      <c r="O13" s="20">
        <v>0.84521275645894445</v>
      </c>
      <c r="P13" s="20">
        <v>6.3387722749431247E-2</v>
      </c>
      <c r="Q13" s="8">
        <v>50.73232241815932</v>
      </c>
      <c r="R13" s="20">
        <v>0.1142031030666196</v>
      </c>
      <c r="S13" s="10">
        <f t="shared" si="0"/>
        <v>6.7927782291062124</v>
      </c>
    </row>
    <row r="14" spans="1:19" x14ac:dyDescent="0.25">
      <c r="A14" s="11">
        <v>2022</v>
      </c>
      <c r="B14" s="11">
        <v>3</v>
      </c>
      <c r="C14" s="11">
        <v>22</v>
      </c>
      <c r="D14" s="11"/>
      <c r="E14" s="11"/>
      <c r="F14" s="11"/>
      <c r="G14" s="11"/>
      <c r="H14" s="11"/>
      <c r="I14" s="11"/>
      <c r="J14" s="11"/>
      <c r="K14" s="11"/>
      <c r="L14" s="11" t="s">
        <v>59</v>
      </c>
      <c r="M14" s="12">
        <v>0.86002273800758755</v>
      </c>
      <c r="N14" s="13">
        <v>200</v>
      </c>
      <c r="O14" s="14">
        <v>2.4716321426143177</v>
      </c>
      <c r="P14" s="14">
        <v>4.9065352292004892E-2</v>
      </c>
      <c r="Q14" s="15">
        <v>129.3067817379924</v>
      </c>
      <c r="R14" s="14">
        <v>0.38224956799436022</v>
      </c>
      <c r="S14" s="16">
        <f t="shared" si="0"/>
        <v>7.774970383449566</v>
      </c>
    </row>
    <row r="15" spans="1:19" x14ac:dyDescent="0.25">
      <c r="A15" s="17">
        <v>2022</v>
      </c>
      <c r="B15" s="17">
        <v>3</v>
      </c>
      <c r="C15" s="17">
        <v>22</v>
      </c>
      <c r="D15" s="17">
        <v>9</v>
      </c>
      <c r="E15" s="17">
        <v>50</v>
      </c>
      <c r="F15" s="17">
        <v>0</v>
      </c>
      <c r="G15" s="17" t="s">
        <v>26</v>
      </c>
      <c r="H15" s="17">
        <v>20</v>
      </c>
      <c r="I15" s="17">
        <v>47.504395000000002</v>
      </c>
      <c r="J15" s="17">
        <v>-10.550681000000001</v>
      </c>
      <c r="K15" s="17" t="s">
        <v>53</v>
      </c>
      <c r="L15" s="17"/>
      <c r="M15" s="18">
        <v>0.89842942956301808</v>
      </c>
      <c r="N15" s="19">
        <v>50</v>
      </c>
      <c r="O15" s="20">
        <v>1.4068783038604484</v>
      </c>
      <c r="P15" s="20">
        <v>2.731624895445971E-2</v>
      </c>
      <c r="Q15" s="8">
        <v>72.617092948135166</v>
      </c>
      <c r="R15" s="20">
        <v>0.16090836886942669</v>
      </c>
      <c r="S15" s="10">
        <f t="shared" si="0"/>
        <v>5.5040660745283141</v>
      </c>
    </row>
    <row r="16" spans="1:19" x14ac:dyDescent="0.25">
      <c r="A16" s="11">
        <v>2022</v>
      </c>
      <c r="B16" s="11">
        <v>3</v>
      </c>
      <c r="C16" s="11">
        <v>22</v>
      </c>
      <c r="D16" s="11"/>
      <c r="E16" s="11"/>
      <c r="F16" s="11"/>
      <c r="G16" s="11"/>
      <c r="H16" s="11"/>
      <c r="I16" s="11"/>
      <c r="J16" s="11"/>
      <c r="K16" s="11" t="s">
        <v>53</v>
      </c>
      <c r="L16" s="11"/>
      <c r="M16" s="12">
        <v>0.89842942956301808</v>
      </c>
      <c r="N16" s="13">
        <v>300</v>
      </c>
      <c r="O16" s="14">
        <v>2.9111080593996443</v>
      </c>
      <c r="P16" s="14">
        <v>5.8796794583020347E-2</v>
      </c>
      <c r="Q16" s="15">
        <v>96.392194010527675</v>
      </c>
      <c r="R16" s="14">
        <v>0.34276703070194392</v>
      </c>
      <c r="S16" s="16">
        <f t="shared" si="0"/>
        <v>5.6663350970994228</v>
      </c>
    </row>
    <row r="17" spans="1:19" x14ac:dyDescent="0.25">
      <c r="A17" s="17">
        <v>2022</v>
      </c>
      <c r="B17" s="17">
        <v>3</v>
      </c>
      <c r="C17" s="17">
        <v>23</v>
      </c>
      <c r="D17" s="17">
        <v>6</v>
      </c>
      <c r="E17" s="17">
        <v>0</v>
      </c>
      <c r="F17" s="17">
        <v>0</v>
      </c>
      <c r="G17" s="17"/>
      <c r="H17" s="17">
        <v>7</v>
      </c>
      <c r="I17" s="17">
        <v>49.202795000000002</v>
      </c>
      <c r="J17" s="17">
        <v>-8.2436340000000001</v>
      </c>
      <c r="K17" s="17"/>
      <c r="L17" s="17" t="s">
        <v>60</v>
      </c>
      <c r="M17" s="18">
        <v>0.60993590746330373</v>
      </c>
      <c r="N17" s="19">
        <v>30</v>
      </c>
      <c r="O17" s="20">
        <v>1.3198581318521569</v>
      </c>
      <c r="P17" s="20">
        <v>8.7901674276537995E-4</v>
      </c>
      <c r="Q17" s="8">
        <v>49.079923310371143</v>
      </c>
      <c r="R17" s="20">
        <v>7.1308476047261024E-2</v>
      </c>
      <c r="S17" s="10">
        <f t="shared" si="0"/>
        <v>3.8297921917212228</v>
      </c>
    </row>
    <row r="18" spans="1:19" x14ac:dyDescent="0.25">
      <c r="A18" s="11">
        <v>2022</v>
      </c>
      <c r="B18" s="11">
        <v>3</v>
      </c>
      <c r="C18" s="11">
        <v>23</v>
      </c>
      <c r="D18" s="11"/>
      <c r="E18" s="11"/>
      <c r="F18" s="11"/>
      <c r="G18" s="11"/>
      <c r="H18" s="11"/>
      <c r="I18" s="11"/>
      <c r="J18" s="11"/>
      <c r="K18" s="11"/>
      <c r="L18" s="11" t="s">
        <v>60</v>
      </c>
      <c r="M18" s="12">
        <v>0.60993590746330373</v>
      </c>
      <c r="N18" s="13">
        <v>200</v>
      </c>
      <c r="O18" s="14">
        <v>2.1387834852744838</v>
      </c>
      <c r="P18" s="14">
        <v>8.7901674276537995E-4</v>
      </c>
      <c r="Q18" s="15">
        <v>94.808949130432268</v>
      </c>
      <c r="R18" s="14">
        <v>0.1832389741353383</v>
      </c>
      <c r="S18" s="16">
        <f t="shared" si="0"/>
        <v>6.0731266274973787</v>
      </c>
    </row>
    <row r="19" spans="1:19" x14ac:dyDescent="0.25">
      <c r="A19" s="17">
        <v>2022</v>
      </c>
      <c r="B19" s="17">
        <v>3</v>
      </c>
      <c r="C19" s="17">
        <v>23</v>
      </c>
      <c r="D19" s="17">
        <v>9</v>
      </c>
      <c r="E19" s="17">
        <v>40</v>
      </c>
      <c r="F19" s="17">
        <v>0</v>
      </c>
      <c r="G19" s="17" t="s">
        <v>28</v>
      </c>
      <c r="H19" s="17">
        <v>20</v>
      </c>
      <c r="I19" s="17">
        <v>49.200333999999998</v>
      </c>
      <c r="J19" s="17">
        <v>-8.2514380000000003</v>
      </c>
      <c r="K19" s="17" t="s">
        <v>54</v>
      </c>
      <c r="L19" s="17"/>
      <c r="M19" s="18">
        <v>0.73316713756460616</v>
      </c>
      <c r="N19" s="19">
        <v>50</v>
      </c>
      <c r="O19" s="20">
        <v>1.6227632415032529</v>
      </c>
      <c r="P19" s="20">
        <v>7.2624486856152803E-2</v>
      </c>
      <c r="Q19" s="8">
        <v>75.59998202678463</v>
      </c>
      <c r="R19" s="20">
        <v>0.12060150484550559</v>
      </c>
      <c r="S19" s="10">
        <f t="shared" si="0"/>
        <v>4.3826832393607624</v>
      </c>
    </row>
    <row r="20" spans="1:19" x14ac:dyDescent="0.25">
      <c r="A20" s="11">
        <v>2022</v>
      </c>
      <c r="B20" s="11">
        <v>3</v>
      </c>
      <c r="C20" s="11">
        <v>23</v>
      </c>
      <c r="D20" s="11"/>
      <c r="E20" s="11"/>
      <c r="F20" s="11"/>
      <c r="G20" s="11"/>
      <c r="H20" s="11"/>
      <c r="I20" s="11"/>
      <c r="J20" s="11"/>
      <c r="K20" s="11" t="s">
        <v>54</v>
      </c>
      <c r="L20" s="11"/>
      <c r="M20" s="12">
        <v>0.73316713756460616</v>
      </c>
      <c r="N20" s="13">
        <v>300</v>
      </c>
      <c r="O20" s="14">
        <v>2.3831004954563753</v>
      </c>
      <c r="P20" s="14">
        <v>4.7004365985669205E-3</v>
      </c>
      <c r="Q20" s="15">
        <v>121.9379836257267</v>
      </c>
      <c r="R20" s="14">
        <v>0.30814566778286923</v>
      </c>
      <c r="S20" s="16">
        <f t="shared" si="0"/>
        <v>7.6252875756289313</v>
      </c>
    </row>
    <row r="21" spans="1:19" x14ac:dyDescent="0.25">
      <c r="A21" s="17">
        <v>2022</v>
      </c>
      <c r="B21" s="17">
        <v>3</v>
      </c>
      <c r="C21" s="17">
        <v>24</v>
      </c>
      <c r="D21" s="17">
        <v>6</v>
      </c>
      <c r="E21" s="17">
        <v>0</v>
      </c>
      <c r="F21" s="17">
        <v>0</v>
      </c>
      <c r="G21" s="17"/>
      <c r="H21" s="17">
        <v>7</v>
      </c>
      <c r="I21" s="17">
        <v>49.205829999999999</v>
      </c>
      <c r="J21" s="17">
        <v>-8.2467349999999993</v>
      </c>
      <c r="K21" s="17"/>
      <c r="L21" s="17" t="s">
        <v>61</v>
      </c>
      <c r="M21" s="18">
        <v>0.7089933208641116</v>
      </c>
      <c r="N21" s="19">
        <v>30</v>
      </c>
      <c r="O21" s="20">
        <v>0.81675677087303944</v>
      </c>
      <c r="P21" s="20">
        <v>0.11472242342602604</v>
      </c>
      <c r="Q21" s="8">
        <v>17.645975242371868</v>
      </c>
      <c r="R21" s="20">
        <v>3.3910462131320221E-2</v>
      </c>
      <c r="S21" s="10">
        <f t="shared" si="0"/>
        <v>2.5318870601761265</v>
      </c>
    </row>
    <row r="22" spans="1:19" x14ac:dyDescent="0.25">
      <c r="A22" s="11">
        <v>2022</v>
      </c>
      <c r="B22" s="11">
        <v>3</v>
      </c>
      <c r="C22" s="11">
        <v>24</v>
      </c>
      <c r="D22" s="11"/>
      <c r="E22" s="11"/>
      <c r="F22" s="11"/>
      <c r="G22" s="11"/>
      <c r="H22" s="11"/>
      <c r="I22" s="11"/>
      <c r="J22" s="11"/>
      <c r="K22" s="11"/>
      <c r="L22" s="11" t="s">
        <v>61</v>
      </c>
      <c r="M22" s="12">
        <v>0.7089933208641116</v>
      </c>
      <c r="N22" s="13">
        <v>200</v>
      </c>
      <c r="O22" s="14">
        <v>1.9702360616458114</v>
      </c>
      <c r="P22" s="14">
        <v>3.2114986320928039E-2</v>
      </c>
      <c r="Q22" s="15">
        <v>117.3124403459782</v>
      </c>
      <c r="R22" s="14">
        <v>0.22613007152850639</v>
      </c>
      <c r="S22" s="16">
        <f t="shared" si="0"/>
        <v>6.9991196943786047</v>
      </c>
    </row>
    <row r="23" spans="1:19" x14ac:dyDescent="0.25">
      <c r="A23" s="21">
        <v>2022</v>
      </c>
      <c r="B23" s="21">
        <v>3</v>
      </c>
      <c r="C23" s="21">
        <v>24</v>
      </c>
      <c r="D23" s="21">
        <v>9</v>
      </c>
      <c r="E23" s="21">
        <v>10</v>
      </c>
      <c r="F23" s="21">
        <v>0</v>
      </c>
      <c r="G23" s="21" t="s">
        <v>28</v>
      </c>
      <c r="H23" s="21">
        <v>20</v>
      </c>
      <c r="I23" s="21">
        <v>49.200158999999999</v>
      </c>
      <c r="J23" s="21">
        <v>-8.2497939999999996</v>
      </c>
      <c r="K23" s="21" t="s">
        <v>55</v>
      </c>
      <c r="L23" s="21"/>
      <c r="M23" s="22">
        <v>0.92273569965156799</v>
      </c>
      <c r="N23" s="23">
        <v>50</v>
      </c>
      <c r="O23" s="24">
        <v>1.0435440094610131</v>
      </c>
      <c r="P23" s="24">
        <v>3.8332314054882097E-3</v>
      </c>
      <c r="Q23" s="8">
        <v>88.11102543701378</v>
      </c>
      <c r="R23" s="24">
        <v>0.14742055899000001</v>
      </c>
      <c r="S23" s="25">
        <f t="shared" si="0"/>
        <v>6.6193518901713171</v>
      </c>
    </row>
    <row r="24" spans="1:19" x14ac:dyDescent="0.25">
      <c r="A24" s="11">
        <v>2022</v>
      </c>
      <c r="B24" s="11">
        <v>3</v>
      </c>
      <c r="C24" s="11">
        <v>24</v>
      </c>
      <c r="D24" s="11"/>
      <c r="E24" s="11"/>
      <c r="F24" s="11"/>
      <c r="G24" s="11"/>
      <c r="H24" s="11"/>
      <c r="I24" s="11"/>
      <c r="J24" s="11"/>
      <c r="K24" s="11" t="s">
        <v>55</v>
      </c>
      <c r="L24" s="11"/>
      <c r="M24" s="12">
        <v>0.92273569965156799</v>
      </c>
      <c r="N24" s="13">
        <v>300</v>
      </c>
      <c r="O24" s="14">
        <v>2.6918524437458542</v>
      </c>
      <c r="P24" s="14">
        <v>8.1045472444836286E-2</v>
      </c>
      <c r="Q24" s="15">
        <v>110.2025685377927</v>
      </c>
      <c r="R24" s="26">
        <v>0.40146305558008211</v>
      </c>
      <c r="S24" s="27">
        <f t="shared" si="0"/>
        <v>6.9881548612537774</v>
      </c>
    </row>
    <row r="25" spans="1:19" x14ac:dyDescent="0.25">
      <c r="A25" s="17">
        <v>2022</v>
      </c>
      <c r="B25" s="17">
        <v>3</v>
      </c>
      <c r="C25" s="17">
        <v>25</v>
      </c>
      <c r="D25" s="17">
        <v>6</v>
      </c>
      <c r="E25" s="17">
        <v>0</v>
      </c>
      <c r="F25" s="17">
        <v>0</v>
      </c>
      <c r="G25" s="17"/>
      <c r="H25" s="17">
        <v>7</v>
      </c>
      <c r="I25" s="17">
        <v>48.870004000000002</v>
      </c>
      <c r="J25" s="17">
        <v>-8.6802989999999998</v>
      </c>
      <c r="K25" s="17"/>
      <c r="L25" s="17" t="s">
        <v>62</v>
      </c>
      <c r="M25" s="18">
        <v>1.2167056453797911</v>
      </c>
      <c r="N25" s="19">
        <v>30</v>
      </c>
      <c r="O25" s="20">
        <v>0.65050055938373963</v>
      </c>
      <c r="P25" s="20">
        <v>2.8133852136564986E-2</v>
      </c>
      <c r="Q25" s="8">
        <v>38.200051303814242</v>
      </c>
      <c r="R25" s="20">
        <v>0.1318991945221113</v>
      </c>
      <c r="S25" s="10">
        <f t="shared" si="0"/>
        <v>7.2053395903371005</v>
      </c>
    </row>
    <row r="26" spans="1:19" x14ac:dyDescent="0.25">
      <c r="A26" s="11">
        <v>2022</v>
      </c>
      <c r="B26" s="11">
        <v>3</v>
      </c>
      <c r="C26" s="11">
        <v>25</v>
      </c>
      <c r="D26" s="11"/>
      <c r="E26" s="11"/>
      <c r="F26" s="11"/>
      <c r="G26" s="11"/>
      <c r="H26" s="11"/>
      <c r="I26" s="11"/>
      <c r="J26" s="11"/>
      <c r="K26" s="11"/>
      <c r="L26" s="11" t="s">
        <v>62</v>
      </c>
      <c r="M26" s="12">
        <v>1.2167056453797911</v>
      </c>
      <c r="N26" s="13">
        <v>200</v>
      </c>
      <c r="O26" s="14">
        <v>2.3795504746190863</v>
      </c>
      <c r="P26" s="14">
        <v>1.1362832507125832E-2</v>
      </c>
      <c r="Q26" s="15">
        <v>214.3604279081317</v>
      </c>
      <c r="R26" s="14">
        <v>0.81326195360568387</v>
      </c>
      <c r="S26" s="16">
        <f t="shared" si="0"/>
        <v>12.14494406730493</v>
      </c>
    </row>
    <row r="27" spans="1:19" x14ac:dyDescent="0.25">
      <c r="A27" s="17">
        <v>2022</v>
      </c>
      <c r="B27" s="17">
        <v>3</v>
      </c>
      <c r="C27" s="17">
        <v>25</v>
      </c>
      <c r="D27" s="17">
        <v>12</v>
      </c>
      <c r="E27" s="17">
        <v>40</v>
      </c>
      <c r="F27" s="17">
        <v>0</v>
      </c>
      <c r="G27" s="17" t="s">
        <v>29</v>
      </c>
      <c r="H27" s="17">
        <v>20</v>
      </c>
      <c r="I27" s="17">
        <v>48.720075000000001</v>
      </c>
      <c r="J27" s="17">
        <v>-8.8907389999999999</v>
      </c>
      <c r="K27" s="17" t="s">
        <v>56</v>
      </c>
      <c r="L27" s="17"/>
      <c r="M27" s="18">
        <v>2.950769213255982</v>
      </c>
      <c r="N27" s="19">
        <v>50</v>
      </c>
      <c r="O27" s="20">
        <v>0.80909139974540967</v>
      </c>
      <c r="P27" s="20">
        <v>2.1180425607494727E-2</v>
      </c>
      <c r="Q27" s="8">
        <v>71.199582248799572</v>
      </c>
      <c r="R27" s="20">
        <v>0.57203103909868902</v>
      </c>
      <c r="S27" s="10">
        <f t="shared" si="0"/>
        <v>10.359344469171825</v>
      </c>
    </row>
    <row r="28" spans="1:19" x14ac:dyDescent="0.25">
      <c r="A28" s="11">
        <v>2022</v>
      </c>
      <c r="B28" s="11">
        <v>3</v>
      </c>
      <c r="C28" s="11">
        <v>25</v>
      </c>
      <c r="D28" s="11"/>
      <c r="E28" s="11"/>
      <c r="F28" s="11"/>
      <c r="G28" s="11"/>
      <c r="H28" s="11"/>
      <c r="I28" s="11"/>
      <c r="J28" s="11"/>
      <c r="K28" s="11" t="s">
        <v>56</v>
      </c>
      <c r="L28" s="11"/>
      <c r="M28" s="12">
        <v>2.950769213255982</v>
      </c>
      <c r="N28" s="13">
        <v>300</v>
      </c>
      <c r="O28" s="14">
        <v>2.6044579884384511</v>
      </c>
      <c r="P28" s="14">
        <v>4.2738101037149742E-2</v>
      </c>
      <c r="Q28" s="15">
        <v>211.6814802800007</v>
      </c>
      <c r="R28" s="14">
        <v>1.833662439942803</v>
      </c>
      <c r="S28" s="16">
        <f t="shared" si="0"/>
        <v>10.316022895089153</v>
      </c>
    </row>
    <row r="29" spans="1:19" x14ac:dyDescent="0.25">
      <c r="A29" s="17">
        <v>2022</v>
      </c>
      <c r="B29" s="17">
        <v>3</v>
      </c>
      <c r="C29" s="17">
        <v>26</v>
      </c>
      <c r="D29" s="17">
        <v>6</v>
      </c>
      <c r="E29" s="17">
        <v>0</v>
      </c>
      <c r="F29" s="17">
        <v>0</v>
      </c>
      <c r="G29" s="17"/>
      <c r="H29" s="17">
        <v>7</v>
      </c>
      <c r="I29" s="17">
        <v>48.548957000000001</v>
      </c>
      <c r="J29" s="17">
        <v>-9.1005649999999996</v>
      </c>
      <c r="K29" s="17"/>
      <c r="L29" s="17" t="s">
        <v>63</v>
      </c>
      <c r="M29" s="18">
        <v>1.2246345491364901</v>
      </c>
      <c r="N29" s="19">
        <v>30</v>
      </c>
      <c r="O29" s="20">
        <v>1.0476133406219645</v>
      </c>
      <c r="P29" s="20">
        <v>8.7098706315729812E-3</v>
      </c>
      <c r="Q29" s="8">
        <v>44.144528856802182</v>
      </c>
      <c r="R29" s="20">
        <v>0.167407054494184</v>
      </c>
      <c r="S29" s="10">
        <f t="shared" si="0"/>
        <v>5.6417226935843461</v>
      </c>
    </row>
    <row r="30" spans="1:19" x14ac:dyDescent="0.25">
      <c r="A30" s="11">
        <v>2022</v>
      </c>
      <c r="B30" s="11">
        <v>3</v>
      </c>
      <c r="C30" s="11">
        <v>26</v>
      </c>
      <c r="D30" s="11"/>
      <c r="E30" s="11"/>
      <c r="F30" s="11"/>
      <c r="G30" s="11"/>
      <c r="H30" s="11"/>
      <c r="I30" s="11"/>
      <c r="J30" s="11"/>
      <c r="K30" s="11"/>
      <c r="L30" s="11" t="s">
        <v>63</v>
      </c>
      <c r="M30" s="12">
        <v>1.2246345491364901</v>
      </c>
      <c r="N30" s="13">
        <v>200</v>
      </c>
      <c r="O30" s="14">
        <v>2.972866015908104</v>
      </c>
      <c r="P30" s="14">
        <v>8.2330758833943515E-2</v>
      </c>
      <c r="Q30" s="15">
        <v>129.224425631787</v>
      </c>
      <c r="R30" s="14">
        <v>0.62422273979555865</v>
      </c>
      <c r="S30" s="16">
        <f t="shared" si="0"/>
        <v>7.4131578844041845</v>
      </c>
    </row>
    <row r="31" spans="1:19" x14ac:dyDescent="0.25">
      <c r="A31" s="17">
        <v>2022</v>
      </c>
      <c r="B31" s="17">
        <v>3</v>
      </c>
      <c r="C31" s="17">
        <v>26</v>
      </c>
      <c r="D31" s="17">
        <v>9</v>
      </c>
      <c r="E31" s="17">
        <v>10</v>
      </c>
      <c r="F31" s="17">
        <v>0</v>
      </c>
      <c r="G31" s="17" t="s">
        <v>30</v>
      </c>
      <c r="H31" s="17">
        <v>20</v>
      </c>
      <c r="I31" s="17">
        <v>48.543149999999997</v>
      </c>
      <c r="J31" s="17">
        <v>-9.0907389999999992</v>
      </c>
      <c r="K31" s="17" t="s">
        <v>57</v>
      </c>
      <c r="L31" s="17"/>
      <c r="M31" s="18">
        <v>1.7484752607638141</v>
      </c>
      <c r="N31" s="19">
        <v>50</v>
      </c>
      <c r="O31" s="20">
        <v>0.77715953059935239</v>
      </c>
      <c r="P31" s="20">
        <v>2.6399409849691108E-2</v>
      </c>
      <c r="Q31" s="8">
        <v>75.829485690383194</v>
      </c>
      <c r="R31" s="20">
        <v>0.236510647141183</v>
      </c>
      <c r="S31" s="10">
        <f t="shared" si="0"/>
        <v>7.5253470873042803</v>
      </c>
    </row>
    <row r="32" spans="1:19" x14ac:dyDescent="0.25">
      <c r="A32" s="11">
        <v>2022</v>
      </c>
      <c r="B32" s="11">
        <v>3</v>
      </c>
      <c r="C32" s="11">
        <v>26</v>
      </c>
      <c r="D32" s="11"/>
      <c r="E32" s="11"/>
      <c r="F32" s="11"/>
      <c r="G32" s="11"/>
      <c r="H32" s="11"/>
      <c r="I32" s="11"/>
      <c r="J32" s="11"/>
      <c r="K32" s="11" t="s">
        <v>57</v>
      </c>
      <c r="L32" s="11"/>
      <c r="M32" s="12">
        <v>1.7484752607638141</v>
      </c>
      <c r="N32" s="13">
        <v>300</v>
      </c>
      <c r="O32" s="14">
        <v>2.5078551234792101</v>
      </c>
      <c r="P32" s="14">
        <v>5.7527168569916694E-2</v>
      </c>
      <c r="Q32" s="15">
        <v>173.60913440121089</v>
      </c>
      <c r="R32" s="14">
        <v>0.80279983104395602</v>
      </c>
      <c r="S32" s="16">
        <f t="shared" si="0"/>
        <v>7.9157276734154447</v>
      </c>
    </row>
    <row r="33" spans="1:19" x14ac:dyDescent="0.25">
      <c r="A33" s="17">
        <v>2022</v>
      </c>
      <c r="B33" s="17">
        <v>3</v>
      </c>
      <c r="C33" s="17">
        <v>27</v>
      </c>
      <c r="D33" s="17">
        <v>5</v>
      </c>
      <c r="E33" s="17">
        <v>0</v>
      </c>
      <c r="F33" s="17">
        <v>0</v>
      </c>
      <c r="G33" s="17"/>
      <c r="H33" s="17">
        <v>7</v>
      </c>
      <c r="I33" s="17">
        <v>48.268447000000002</v>
      </c>
      <c r="J33" s="17">
        <v>-9.5316980000000004</v>
      </c>
      <c r="K33" s="17"/>
      <c r="L33" s="17" t="s">
        <v>64</v>
      </c>
      <c r="M33" s="18">
        <v>1.565100950373373</v>
      </c>
      <c r="N33" s="19">
        <v>30</v>
      </c>
      <c r="O33" s="20">
        <v>0.5562795950198125</v>
      </c>
      <c r="P33" s="20">
        <v>2.4140556880367082E-2</v>
      </c>
      <c r="Q33" s="8">
        <v>41.16124821166688</v>
      </c>
      <c r="R33" s="20">
        <v>0.1474973135823022</v>
      </c>
      <c r="S33" s="10">
        <f t="shared" si="0"/>
        <v>7.3247723844772308</v>
      </c>
    </row>
    <row r="34" spans="1:19" x14ac:dyDescent="0.25">
      <c r="A34" s="11">
        <v>2022</v>
      </c>
      <c r="B34" s="11">
        <v>3</v>
      </c>
      <c r="C34" s="11">
        <v>27</v>
      </c>
      <c r="D34" s="11"/>
      <c r="E34" s="11"/>
      <c r="F34" s="11"/>
      <c r="G34" s="11"/>
      <c r="H34" s="11"/>
      <c r="I34" s="11"/>
      <c r="J34" s="11"/>
      <c r="K34" s="11"/>
      <c r="L34" s="11" t="s">
        <v>64</v>
      </c>
      <c r="M34" s="12">
        <v>1.565100950373373</v>
      </c>
      <c r="N34" s="13">
        <v>200</v>
      </c>
      <c r="O34" s="14">
        <v>1.8485005765280493</v>
      </c>
      <c r="P34" s="14">
        <v>5.0118015201723473E-2</v>
      </c>
      <c r="Q34" s="15">
        <v>141.81994949902699</v>
      </c>
      <c r="R34" s="14">
        <v>0.64913655829070149</v>
      </c>
      <c r="S34" s="16">
        <f t="shared" si="0"/>
        <v>9.7010698409230951</v>
      </c>
    </row>
    <row r="35" spans="1:19" x14ac:dyDescent="0.25">
      <c r="A35" s="17">
        <v>2022</v>
      </c>
      <c r="B35" s="17">
        <v>3</v>
      </c>
      <c r="C35" s="17">
        <v>27</v>
      </c>
      <c r="D35" s="17">
        <v>7</v>
      </c>
      <c r="E35" s="17">
        <v>30</v>
      </c>
      <c r="F35" s="17">
        <v>0</v>
      </c>
      <c r="G35" s="17" t="s">
        <v>31</v>
      </c>
      <c r="H35" s="17">
        <v>20</v>
      </c>
      <c r="I35" s="17">
        <v>48.269967999999999</v>
      </c>
      <c r="J35" s="17">
        <v>-9.5303079999999998</v>
      </c>
      <c r="K35" s="17" t="s">
        <v>58</v>
      </c>
      <c r="L35" s="17"/>
      <c r="M35" s="18">
        <v>1.4736560333688931</v>
      </c>
      <c r="N35" s="19">
        <v>50</v>
      </c>
      <c r="O35" s="20">
        <v>0.96137922882702986</v>
      </c>
      <c r="P35" s="20">
        <v>9.000437791217503E-3</v>
      </c>
      <c r="Q35" s="8">
        <v>60.471590261490327</v>
      </c>
      <c r="R35" s="20">
        <v>0.15022793467995799</v>
      </c>
      <c r="S35" s="10">
        <f t="shared" si="0"/>
        <v>4.5846411020698001</v>
      </c>
    </row>
    <row r="36" spans="1:19" x14ac:dyDescent="0.25">
      <c r="A36" s="11">
        <v>2022</v>
      </c>
      <c r="B36" s="11">
        <v>3</v>
      </c>
      <c r="C36" s="11">
        <v>27</v>
      </c>
      <c r="D36" s="11"/>
      <c r="E36" s="11"/>
      <c r="F36" s="11"/>
      <c r="G36" s="11"/>
      <c r="H36" s="11"/>
      <c r="I36" s="11"/>
      <c r="J36" s="11"/>
      <c r="K36" s="11" t="s">
        <v>58</v>
      </c>
      <c r="L36" s="11"/>
      <c r="M36" s="12">
        <v>1.4736560333688931</v>
      </c>
      <c r="N36" s="13">
        <v>300</v>
      </c>
      <c r="O36" s="14">
        <v>2.6441889317807603</v>
      </c>
      <c r="P36" s="14">
        <v>6.4975747390681488E-2</v>
      </c>
      <c r="Q36" s="15">
        <v>157.01692903319869</v>
      </c>
      <c r="R36" s="14">
        <v>0.64880262710801395</v>
      </c>
      <c r="S36" s="16">
        <f t="shared" si="0"/>
        <v>7.198955655798188</v>
      </c>
    </row>
    <row r="37" spans="1:19" x14ac:dyDescent="0.25">
      <c r="A37" s="17">
        <v>2022</v>
      </c>
      <c r="B37" s="17">
        <v>3</v>
      </c>
      <c r="C37" s="17">
        <v>28</v>
      </c>
      <c r="D37" s="17">
        <v>6</v>
      </c>
      <c r="E37" s="17">
        <v>0</v>
      </c>
      <c r="F37" s="17">
        <v>0</v>
      </c>
      <c r="G37" s="17"/>
      <c r="H37" s="17">
        <v>7</v>
      </c>
      <c r="I37" s="17">
        <v>48.000003999999997</v>
      </c>
      <c r="J37" s="17">
        <v>-10.000304</v>
      </c>
      <c r="K37" s="17"/>
      <c r="L37" s="17" t="s">
        <v>65</v>
      </c>
      <c r="M37" s="18">
        <v>0.78492029313230516</v>
      </c>
      <c r="N37" s="19">
        <v>30</v>
      </c>
      <c r="O37" s="20">
        <v>1.0811205840244862</v>
      </c>
      <c r="P37" s="20">
        <v>2.4890877536176952E-2</v>
      </c>
      <c r="Q37" s="8">
        <v>49.409021403030088</v>
      </c>
      <c r="R37" s="20">
        <v>8.4963618929684223E-2</v>
      </c>
      <c r="S37" s="10">
        <f t="shared" si="0"/>
        <v>4.3289125945979459</v>
      </c>
    </row>
    <row r="38" spans="1:19" x14ac:dyDescent="0.25">
      <c r="A38" s="11">
        <v>2022</v>
      </c>
      <c r="B38" s="11">
        <v>3</v>
      </c>
      <c r="C38" s="11">
        <v>28</v>
      </c>
      <c r="D38" s="11"/>
      <c r="E38" s="11"/>
      <c r="F38" s="11"/>
      <c r="G38" s="11"/>
      <c r="H38" s="11"/>
      <c r="I38" s="11"/>
      <c r="J38" s="11"/>
      <c r="K38" s="11"/>
      <c r="L38" s="11" t="s">
        <v>65</v>
      </c>
      <c r="M38" s="12">
        <v>0.78492029313230516</v>
      </c>
      <c r="N38" s="13">
        <v>200</v>
      </c>
      <c r="O38" s="14">
        <v>2.2867950605686516</v>
      </c>
      <c r="P38" s="14">
        <v>1.549353204578773E-2</v>
      </c>
      <c r="Q38" s="15">
        <v>215.63202693806431</v>
      </c>
      <c r="R38" s="14">
        <v>0.38958533504811899</v>
      </c>
      <c r="S38" s="16">
        <f t="shared" si="0"/>
        <v>9.3841578830894434</v>
      </c>
    </row>
    <row r="40" spans="1:19" ht="15.75" thickBot="1" x14ac:dyDescent="0.3">
      <c r="A40" s="1" t="s">
        <v>15</v>
      </c>
      <c r="B40" s="1" t="s">
        <v>16</v>
      </c>
      <c r="C40" s="1" t="s">
        <v>0</v>
      </c>
      <c r="D40" s="1" t="s">
        <v>17</v>
      </c>
      <c r="E40" s="1" t="s">
        <v>18</v>
      </c>
      <c r="F40" s="1" t="s">
        <v>19</v>
      </c>
      <c r="G40" s="1" t="s">
        <v>20</v>
      </c>
      <c r="H40" s="1" t="s">
        <v>21</v>
      </c>
      <c r="I40" s="28" t="s">
        <v>22</v>
      </c>
      <c r="J40" s="28" t="s">
        <v>23</v>
      </c>
      <c r="K40" s="1" t="s">
        <v>1</v>
      </c>
      <c r="L40" s="1" t="s">
        <v>2</v>
      </c>
      <c r="M40" s="1" t="s">
        <v>3</v>
      </c>
      <c r="N40" s="1" t="s">
        <v>4</v>
      </c>
      <c r="O40" s="104" t="s">
        <v>5</v>
      </c>
      <c r="P40" s="105"/>
      <c r="Q40" s="1" t="s">
        <v>6</v>
      </c>
      <c r="R40" s="1" t="s">
        <v>7</v>
      </c>
      <c r="S40" s="1" t="s">
        <v>8</v>
      </c>
    </row>
    <row r="41" spans="1:19" ht="16.5" thickTop="1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9</v>
      </c>
      <c r="N41" s="2" t="s">
        <v>10</v>
      </c>
      <c r="O41" s="106" t="s">
        <v>11</v>
      </c>
      <c r="P41" s="107"/>
      <c r="Q41" s="3" t="s">
        <v>12</v>
      </c>
      <c r="R41" s="2" t="s">
        <v>13</v>
      </c>
      <c r="S41" s="2" t="s">
        <v>14</v>
      </c>
    </row>
    <row r="42" spans="1:19" ht="15.75" thickTop="1" x14ac:dyDescent="0.25">
      <c r="A42" s="4">
        <v>2022</v>
      </c>
      <c r="B42" s="4">
        <v>3</v>
      </c>
      <c r="C42" s="4">
        <v>18</v>
      </c>
      <c r="D42" s="4">
        <v>19</v>
      </c>
      <c r="E42" s="4">
        <v>15</v>
      </c>
      <c r="F42" s="4">
        <v>0</v>
      </c>
      <c r="G42" s="4" t="s">
        <v>24</v>
      </c>
      <c r="H42" s="4">
        <v>20</v>
      </c>
      <c r="I42" s="4">
        <v>47.517504000000002</v>
      </c>
      <c r="J42" s="4">
        <v>-10.600180999999999</v>
      </c>
      <c r="K42" s="4">
        <v>5</v>
      </c>
      <c r="L42" s="4"/>
      <c r="M42" s="5">
        <v>0.66565717991230466</v>
      </c>
      <c r="N42" s="6">
        <v>50</v>
      </c>
      <c r="O42" s="7">
        <v>1.401218192791633</v>
      </c>
      <c r="P42" s="7">
        <v>0.17903455392626394</v>
      </c>
      <c r="Q42" s="8"/>
      <c r="R42" s="9"/>
      <c r="S42" s="10"/>
    </row>
    <row r="43" spans="1:19" x14ac:dyDescent="0.25">
      <c r="A43" s="11">
        <v>2022</v>
      </c>
      <c r="B43" s="11">
        <v>3</v>
      </c>
      <c r="C43" s="11">
        <v>18</v>
      </c>
      <c r="D43" s="11"/>
      <c r="E43" s="11"/>
      <c r="F43" s="11"/>
      <c r="G43" s="11"/>
      <c r="H43" s="11"/>
      <c r="I43" s="11"/>
      <c r="J43" s="11"/>
      <c r="K43" s="11">
        <v>5</v>
      </c>
      <c r="L43" s="11"/>
      <c r="M43" s="12">
        <v>0.66565717991230466</v>
      </c>
      <c r="N43" s="13">
        <v>300</v>
      </c>
      <c r="O43" s="14">
        <v>2.7505728113726322</v>
      </c>
      <c r="P43" s="14">
        <v>0.21076091115302412</v>
      </c>
      <c r="Q43" s="15">
        <v>114.6104534169869</v>
      </c>
      <c r="R43" s="14">
        <v>0.29752825582822079</v>
      </c>
      <c r="S43" s="16">
        <f t="shared" ref="S43:S63" si="1">R43/(O43*M43/3600/12.01*1000)</f>
        <v>7.0258675442141749</v>
      </c>
    </row>
    <row r="44" spans="1:19" x14ac:dyDescent="0.25">
      <c r="A44" s="17">
        <v>2022</v>
      </c>
      <c r="B44" s="17">
        <v>3</v>
      </c>
      <c r="C44" s="17">
        <v>18</v>
      </c>
      <c r="D44" s="17">
        <v>18</v>
      </c>
      <c r="E44" s="17">
        <v>10</v>
      </c>
      <c r="F44" s="17">
        <v>0</v>
      </c>
      <c r="G44" s="17" t="s">
        <v>25</v>
      </c>
      <c r="H44" s="17">
        <v>20</v>
      </c>
      <c r="I44" s="17">
        <v>47.517406999999999</v>
      </c>
      <c r="J44" s="17">
        <v>-10.675908</v>
      </c>
      <c r="K44" s="17">
        <v>6</v>
      </c>
      <c r="L44" s="17"/>
      <c r="M44" s="18">
        <v>0.83198104332220368</v>
      </c>
      <c r="N44" s="19">
        <v>50</v>
      </c>
      <c r="O44" s="20">
        <v>2.0925195825933423</v>
      </c>
      <c r="P44" s="20">
        <v>3.9816295230854844E-2</v>
      </c>
      <c r="Q44" s="8">
        <v>69.453992804871021</v>
      </c>
      <c r="R44" s="20">
        <v>0.18438117855619859</v>
      </c>
      <c r="S44" s="10">
        <f t="shared" si="1"/>
        <v>4.5790895080828831</v>
      </c>
    </row>
    <row r="45" spans="1:19" x14ac:dyDescent="0.25">
      <c r="A45" s="11">
        <v>2022</v>
      </c>
      <c r="B45" s="11">
        <v>3</v>
      </c>
      <c r="C45" s="11">
        <v>18</v>
      </c>
      <c r="D45" s="11"/>
      <c r="E45" s="11"/>
      <c r="F45" s="11"/>
      <c r="G45" s="11"/>
      <c r="H45" s="11"/>
      <c r="I45" s="11"/>
      <c r="J45" s="11"/>
      <c r="K45" s="11">
        <v>6</v>
      </c>
      <c r="L45" s="11"/>
      <c r="M45" s="12">
        <v>0.83198104332220368</v>
      </c>
      <c r="N45" s="13">
        <v>300</v>
      </c>
      <c r="O45" s="14">
        <v>3.5434306489322731</v>
      </c>
      <c r="P45" s="14">
        <v>1.3611446576387041</v>
      </c>
      <c r="Q45" s="15">
        <v>93.560528691448596</v>
      </c>
      <c r="R45" s="14">
        <v>0.34888452948849108</v>
      </c>
      <c r="S45" s="16">
        <f t="shared" si="1"/>
        <v>5.1166987930757299</v>
      </c>
    </row>
    <row r="46" spans="1:19" x14ac:dyDescent="0.25">
      <c r="A46" s="21">
        <v>2022</v>
      </c>
      <c r="B46" s="21">
        <v>3</v>
      </c>
      <c r="C46" s="21">
        <v>19</v>
      </c>
      <c r="D46" s="21">
        <v>10</v>
      </c>
      <c r="E46" s="21">
        <v>10</v>
      </c>
      <c r="F46" s="21">
        <v>0</v>
      </c>
      <c r="G46" s="21" t="s">
        <v>26</v>
      </c>
      <c r="H46" s="21">
        <v>20</v>
      </c>
      <c r="I46" s="21">
        <v>47.523536</v>
      </c>
      <c r="J46" s="21">
        <v>-10.560928000000001</v>
      </c>
      <c r="K46" s="21">
        <v>7</v>
      </c>
      <c r="L46" s="21"/>
      <c r="M46" s="22">
        <v>0.75067963686405348</v>
      </c>
      <c r="N46" s="23">
        <v>50</v>
      </c>
      <c r="O46" s="24">
        <v>1.4200558001388324</v>
      </c>
      <c r="P46" s="24">
        <v>0.28918975275113917</v>
      </c>
      <c r="Q46" s="8">
        <v>71.835046406156167</v>
      </c>
      <c r="R46" s="24">
        <v>0.15239922418789811</v>
      </c>
      <c r="S46" s="25">
        <f t="shared" si="1"/>
        <v>6.1811348590978863</v>
      </c>
    </row>
    <row r="47" spans="1:19" x14ac:dyDescent="0.25">
      <c r="A47" s="11">
        <v>2022</v>
      </c>
      <c r="B47" s="11">
        <v>3</v>
      </c>
      <c r="C47" s="11">
        <v>19</v>
      </c>
      <c r="D47" s="11"/>
      <c r="E47" s="11"/>
      <c r="F47" s="11"/>
      <c r="G47" s="11"/>
      <c r="H47" s="11"/>
      <c r="I47" s="11"/>
      <c r="J47" s="11"/>
      <c r="K47" s="11">
        <v>7</v>
      </c>
      <c r="L47" s="11"/>
      <c r="M47" s="12">
        <v>0.75067963686405348</v>
      </c>
      <c r="N47" s="13">
        <v>300</v>
      </c>
      <c r="O47" s="14">
        <v>2.9239410117490174</v>
      </c>
      <c r="P47" s="14">
        <v>8.2662487544166108E-2</v>
      </c>
      <c r="Q47" s="15">
        <v>125.3617758649161</v>
      </c>
      <c r="R47" s="26">
        <v>0.37431313057324828</v>
      </c>
      <c r="S47" s="27">
        <f t="shared" si="1"/>
        <v>7.3732223040417839</v>
      </c>
    </row>
    <row r="48" spans="1:19" x14ac:dyDescent="0.25">
      <c r="A48" s="21">
        <v>2022</v>
      </c>
      <c r="B48" s="21">
        <v>3</v>
      </c>
      <c r="C48" s="21">
        <v>20</v>
      </c>
      <c r="D48" s="21">
        <v>10</v>
      </c>
      <c r="E48" s="21">
        <v>55</v>
      </c>
      <c r="F48" s="21">
        <v>0</v>
      </c>
      <c r="G48" s="21" t="s">
        <v>26</v>
      </c>
      <c r="H48" s="21">
        <v>20</v>
      </c>
      <c r="I48" s="21">
        <v>47.500098999999999</v>
      </c>
      <c r="J48" s="21">
        <v>-10.550140000000001</v>
      </c>
      <c r="K48" s="21">
        <v>9</v>
      </c>
      <c r="L48" s="21"/>
      <c r="M48" s="22">
        <v>0.79660579566305256</v>
      </c>
      <c r="N48" s="23">
        <v>50</v>
      </c>
      <c r="O48" s="24">
        <v>1.3546558503671604</v>
      </c>
      <c r="P48" s="24">
        <v>1.5498688549616028E-2</v>
      </c>
      <c r="Q48" s="8">
        <v>79.413448707787737</v>
      </c>
      <c r="R48" s="24">
        <v>0.17185728883333301</v>
      </c>
      <c r="S48" s="25">
        <f t="shared" si="1"/>
        <v>6.8855878827331436</v>
      </c>
    </row>
    <row r="49" spans="1:19" x14ac:dyDescent="0.25">
      <c r="A49" s="11">
        <v>2022</v>
      </c>
      <c r="B49" s="11">
        <v>3</v>
      </c>
      <c r="C49" s="11">
        <v>20</v>
      </c>
      <c r="D49" s="11"/>
      <c r="E49" s="11"/>
      <c r="F49" s="11"/>
      <c r="G49" s="11"/>
      <c r="H49" s="11"/>
      <c r="I49" s="11"/>
      <c r="J49" s="11"/>
      <c r="K49" s="11">
        <v>9</v>
      </c>
      <c r="L49" s="11"/>
      <c r="M49" s="12">
        <v>0.79660579566305256</v>
      </c>
      <c r="N49" s="13">
        <v>300</v>
      </c>
      <c r="O49" s="14">
        <v>3.1538407634161181</v>
      </c>
      <c r="P49" s="14">
        <v>4.895660499282254E-2</v>
      </c>
      <c r="Q49" s="15">
        <v>143.53370827547801</v>
      </c>
      <c r="R49" s="26">
        <v>0.47067220986547098</v>
      </c>
      <c r="S49" s="27">
        <f t="shared" si="1"/>
        <v>8.0999220801934353</v>
      </c>
    </row>
    <row r="50" spans="1:19" x14ac:dyDescent="0.25">
      <c r="A50" s="17">
        <v>2022</v>
      </c>
      <c r="B50" s="17">
        <v>3</v>
      </c>
      <c r="C50" s="17">
        <v>20</v>
      </c>
      <c r="D50" s="17">
        <v>16</v>
      </c>
      <c r="E50" s="17">
        <v>40</v>
      </c>
      <c r="F50" s="17">
        <v>0</v>
      </c>
      <c r="G50" s="17" t="s">
        <v>27</v>
      </c>
      <c r="H50" s="17">
        <v>20</v>
      </c>
      <c r="I50" s="17">
        <v>47.502291999999997</v>
      </c>
      <c r="J50" s="17">
        <v>-10.610571</v>
      </c>
      <c r="K50" s="17">
        <v>10</v>
      </c>
      <c r="L50" s="17"/>
      <c r="M50" s="18">
        <v>1.0056149086693971</v>
      </c>
      <c r="N50" s="17">
        <v>50</v>
      </c>
      <c r="O50" s="18">
        <v>1.2566511973254986</v>
      </c>
      <c r="P50" s="18">
        <v>5.4072205875155335E-2</v>
      </c>
      <c r="Q50" s="8">
        <v>86.582913188413102</v>
      </c>
      <c r="R50" s="20">
        <v>0.135195692986009</v>
      </c>
      <c r="S50" s="10">
        <f t="shared" si="1"/>
        <v>4.6255343634592387</v>
      </c>
    </row>
    <row r="51" spans="1:19" x14ac:dyDescent="0.25">
      <c r="A51" s="11">
        <v>2022</v>
      </c>
      <c r="B51" s="11">
        <v>3</v>
      </c>
      <c r="C51" s="11">
        <v>20</v>
      </c>
      <c r="D51" s="11"/>
      <c r="E51" s="11"/>
      <c r="F51" s="11"/>
      <c r="G51" s="11"/>
      <c r="H51" s="11"/>
      <c r="I51" s="11"/>
      <c r="J51" s="11"/>
      <c r="K51" s="11">
        <v>10</v>
      </c>
      <c r="L51" s="11"/>
      <c r="M51" s="12">
        <v>1.0056149086693971</v>
      </c>
      <c r="N51" s="11">
        <v>300</v>
      </c>
      <c r="O51" s="12">
        <v>2.4052432537679787</v>
      </c>
      <c r="P51" s="12">
        <v>2.1075140212424904E-3</v>
      </c>
      <c r="Q51" s="15">
        <v>78.309057392749594</v>
      </c>
      <c r="R51" s="14">
        <v>0.36352868582826747</v>
      </c>
      <c r="S51" s="16">
        <f t="shared" si="1"/>
        <v>6.4982061686652672</v>
      </c>
    </row>
    <row r="52" spans="1:19" x14ac:dyDescent="0.25">
      <c r="A52" s="17">
        <v>2022</v>
      </c>
      <c r="B52" s="17">
        <v>3</v>
      </c>
      <c r="C52" s="17">
        <v>22</v>
      </c>
      <c r="D52" s="17">
        <v>9</v>
      </c>
      <c r="E52" s="17">
        <v>50</v>
      </c>
      <c r="F52" s="17">
        <v>0</v>
      </c>
      <c r="G52" s="17" t="s">
        <v>26</v>
      </c>
      <c r="H52" s="17">
        <v>20</v>
      </c>
      <c r="I52" s="17">
        <v>47.504395000000002</v>
      </c>
      <c r="J52" s="17">
        <v>-10.550681000000001</v>
      </c>
      <c r="K52" s="17">
        <v>13</v>
      </c>
      <c r="L52" s="17"/>
      <c r="M52" s="18">
        <v>0.89842942956301808</v>
      </c>
      <c r="N52" s="19">
        <v>50</v>
      </c>
      <c r="O52" s="20">
        <v>1.4068783038604484</v>
      </c>
      <c r="P52" s="20">
        <v>2.731624895445971E-2</v>
      </c>
      <c r="Q52" s="8">
        <v>72.617092948135166</v>
      </c>
      <c r="R52" s="20">
        <v>0.16090836886942669</v>
      </c>
      <c r="S52" s="10">
        <f t="shared" si="1"/>
        <v>5.5040660745283141</v>
      </c>
    </row>
    <row r="53" spans="1:19" x14ac:dyDescent="0.25">
      <c r="A53" s="11">
        <v>2022</v>
      </c>
      <c r="B53" s="11">
        <v>3</v>
      </c>
      <c r="C53" s="11">
        <v>22</v>
      </c>
      <c r="D53" s="11"/>
      <c r="E53" s="11"/>
      <c r="F53" s="11"/>
      <c r="G53" s="11"/>
      <c r="H53" s="11"/>
      <c r="I53" s="11"/>
      <c r="J53" s="11"/>
      <c r="K53" s="11">
        <v>13</v>
      </c>
      <c r="L53" s="11"/>
      <c r="M53" s="12">
        <v>0.89842942956301808</v>
      </c>
      <c r="N53" s="13">
        <v>300</v>
      </c>
      <c r="O53" s="14">
        <v>2.9111080593996443</v>
      </c>
      <c r="P53" s="14">
        <v>5.8796794583020347E-2</v>
      </c>
      <c r="Q53" s="15">
        <v>96.392194010527675</v>
      </c>
      <c r="R53" s="14">
        <v>0.34276703070194392</v>
      </c>
      <c r="S53" s="16">
        <f t="shared" si="1"/>
        <v>5.6663350970994228</v>
      </c>
    </row>
    <row r="54" spans="1:19" x14ac:dyDescent="0.25">
      <c r="A54" s="17">
        <v>2022</v>
      </c>
      <c r="B54" s="17">
        <v>3</v>
      </c>
      <c r="C54" s="17">
        <v>23</v>
      </c>
      <c r="D54" s="17">
        <v>9</v>
      </c>
      <c r="E54" s="17">
        <v>40</v>
      </c>
      <c r="F54" s="17">
        <v>0</v>
      </c>
      <c r="G54" s="17" t="s">
        <v>28</v>
      </c>
      <c r="H54" s="17">
        <v>20</v>
      </c>
      <c r="I54" s="17">
        <v>49.200333999999998</v>
      </c>
      <c r="J54" s="17">
        <v>-8.2514380000000003</v>
      </c>
      <c r="K54" s="17">
        <v>14</v>
      </c>
      <c r="L54" s="17"/>
      <c r="M54" s="18">
        <v>0.73316713756460616</v>
      </c>
      <c r="N54" s="19">
        <v>50</v>
      </c>
      <c r="O54" s="20">
        <v>1.6227632415032529</v>
      </c>
      <c r="P54" s="20">
        <v>7.2624486856152803E-2</v>
      </c>
      <c r="Q54" s="8">
        <v>75.59998202678463</v>
      </c>
      <c r="R54" s="20">
        <v>0.12060150484550559</v>
      </c>
      <c r="S54" s="10">
        <f t="shared" si="1"/>
        <v>4.3826832393607624</v>
      </c>
    </row>
    <row r="55" spans="1:19" x14ac:dyDescent="0.25">
      <c r="A55" s="11">
        <v>2022</v>
      </c>
      <c r="B55" s="11">
        <v>3</v>
      </c>
      <c r="C55" s="11">
        <v>23</v>
      </c>
      <c r="D55" s="11"/>
      <c r="E55" s="11"/>
      <c r="F55" s="11"/>
      <c r="G55" s="11"/>
      <c r="H55" s="11"/>
      <c r="I55" s="11"/>
      <c r="J55" s="11"/>
      <c r="K55" s="11">
        <v>14</v>
      </c>
      <c r="L55" s="11"/>
      <c r="M55" s="12">
        <v>0.73316713756460616</v>
      </c>
      <c r="N55" s="13">
        <v>300</v>
      </c>
      <c r="O55" s="14">
        <v>2.3831004954563753</v>
      </c>
      <c r="P55" s="14">
        <v>4.7004365985669205E-3</v>
      </c>
      <c r="Q55" s="15">
        <v>121.9379836257267</v>
      </c>
      <c r="R55" s="14">
        <v>0.30814566778286923</v>
      </c>
      <c r="S55" s="16">
        <f t="shared" si="1"/>
        <v>7.6252875756289313</v>
      </c>
    </row>
    <row r="56" spans="1:19" x14ac:dyDescent="0.25">
      <c r="A56" s="21">
        <v>2022</v>
      </c>
      <c r="B56" s="21">
        <v>3</v>
      </c>
      <c r="C56" s="21">
        <v>24</v>
      </c>
      <c r="D56" s="21">
        <v>9</v>
      </c>
      <c r="E56" s="21">
        <v>10</v>
      </c>
      <c r="F56" s="21">
        <v>0</v>
      </c>
      <c r="G56" s="21" t="s">
        <v>28</v>
      </c>
      <c r="H56" s="21">
        <v>20</v>
      </c>
      <c r="I56" s="21">
        <v>49.200158999999999</v>
      </c>
      <c r="J56" s="21">
        <v>-8.2497939999999996</v>
      </c>
      <c r="K56" s="21">
        <v>16</v>
      </c>
      <c r="L56" s="21"/>
      <c r="M56" s="22">
        <v>0.92273569965156799</v>
      </c>
      <c r="N56" s="23">
        <v>50</v>
      </c>
      <c r="O56" s="24">
        <v>1.0435440094610131</v>
      </c>
      <c r="P56" s="24">
        <v>3.8332314054882097E-3</v>
      </c>
      <c r="Q56" s="8">
        <v>88.11102543701378</v>
      </c>
      <c r="R56" s="24">
        <v>0.14742055899000001</v>
      </c>
      <c r="S56" s="25">
        <f t="shared" si="1"/>
        <v>6.6193518901713171</v>
      </c>
    </row>
    <row r="57" spans="1:19" x14ac:dyDescent="0.25">
      <c r="A57" s="11">
        <v>2022</v>
      </c>
      <c r="B57" s="11">
        <v>3</v>
      </c>
      <c r="C57" s="11">
        <v>24</v>
      </c>
      <c r="D57" s="11"/>
      <c r="E57" s="11"/>
      <c r="F57" s="11"/>
      <c r="G57" s="11"/>
      <c r="H57" s="11"/>
      <c r="I57" s="11"/>
      <c r="J57" s="11"/>
      <c r="K57" s="11">
        <v>16</v>
      </c>
      <c r="L57" s="11"/>
      <c r="M57" s="12">
        <v>0.92273569965156799</v>
      </c>
      <c r="N57" s="13">
        <v>300</v>
      </c>
      <c r="O57" s="14">
        <v>2.6918524437458542</v>
      </c>
      <c r="P57" s="14">
        <v>8.1045472444836286E-2</v>
      </c>
      <c r="Q57" s="15">
        <v>110.2025685377927</v>
      </c>
      <c r="R57" s="26">
        <v>0.40146305558008211</v>
      </c>
      <c r="S57" s="27">
        <f t="shared" si="1"/>
        <v>6.9881548612537774</v>
      </c>
    </row>
    <row r="58" spans="1:19" x14ac:dyDescent="0.25">
      <c r="A58" s="17">
        <v>2022</v>
      </c>
      <c r="B58" s="17">
        <v>3</v>
      </c>
      <c r="C58" s="17">
        <v>25</v>
      </c>
      <c r="D58" s="17">
        <v>12</v>
      </c>
      <c r="E58" s="17">
        <v>40</v>
      </c>
      <c r="F58" s="17">
        <v>0</v>
      </c>
      <c r="G58" s="17" t="s">
        <v>29</v>
      </c>
      <c r="H58" s="17">
        <v>20</v>
      </c>
      <c r="I58" s="17">
        <v>48.720075000000001</v>
      </c>
      <c r="J58" s="17">
        <v>-8.8907389999999999</v>
      </c>
      <c r="K58" s="17">
        <v>20</v>
      </c>
      <c r="L58" s="17"/>
      <c r="M58" s="18">
        <v>2.950769213255982</v>
      </c>
      <c r="N58" s="19">
        <v>50</v>
      </c>
      <c r="O58" s="20">
        <v>0.80909139974540967</v>
      </c>
      <c r="P58" s="20">
        <v>2.1180425607494727E-2</v>
      </c>
      <c r="Q58" s="8">
        <v>71.199582248799572</v>
      </c>
      <c r="R58" s="20">
        <v>0.57203103909868902</v>
      </c>
      <c r="S58" s="10">
        <f t="shared" si="1"/>
        <v>10.359344469171825</v>
      </c>
    </row>
    <row r="59" spans="1:19" x14ac:dyDescent="0.25">
      <c r="A59" s="11">
        <v>2022</v>
      </c>
      <c r="B59" s="11">
        <v>3</v>
      </c>
      <c r="C59" s="11">
        <v>25</v>
      </c>
      <c r="D59" s="11"/>
      <c r="E59" s="11"/>
      <c r="F59" s="11"/>
      <c r="G59" s="11"/>
      <c r="H59" s="11"/>
      <c r="I59" s="11"/>
      <c r="J59" s="11"/>
      <c r="K59" s="11">
        <v>20</v>
      </c>
      <c r="L59" s="11"/>
      <c r="M59" s="12">
        <v>2.950769213255982</v>
      </c>
      <c r="N59" s="13">
        <v>300</v>
      </c>
      <c r="O59" s="14">
        <v>2.6044579884384511</v>
      </c>
      <c r="P59" s="14">
        <v>4.2738101037149742E-2</v>
      </c>
      <c r="Q59" s="15">
        <v>211.6814802800007</v>
      </c>
      <c r="R59" s="14">
        <v>1.833662439942803</v>
      </c>
      <c r="S59" s="16">
        <f t="shared" si="1"/>
        <v>10.316022895089153</v>
      </c>
    </row>
    <row r="60" spans="1:19" x14ac:dyDescent="0.25">
      <c r="A60" s="17">
        <v>2022</v>
      </c>
      <c r="B60" s="17">
        <v>3</v>
      </c>
      <c r="C60" s="17">
        <v>26</v>
      </c>
      <c r="D60" s="17">
        <v>9</v>
      </c>
      <c r="E60" s="17">
        <v>10</v>
      </c>
      <c r="F60" s="17">
        <v>0</v>
      </c>
      <c r="G60" s="17" t="s">
        <v>30</v>
      </c>
      <c r="H60" s="17">
        <v>20</v>
      </c>
      <c r="I60" s="17">
        <v>48.543149999999997</v>
      </c>
      <c r="J60" s="17">
        <v>-9.0907389999999992</v>
      </c>
      <c r="K60" s="17">
        <v>21</v>
      </c>
      <c r="L60" s="17"/>
      <c r="M60" s="18">
        <v>1.7484752607638141</v>
      </c>
      <c r="N60" s="19">
        <v>50</v>
      </c>
      <c r="O60" s="20">
        <v>0.77715953059935239</v>
      </c>
      <c r="P60" s="20">
        <v>2.6399409849691108E-2</v>
      </c>
      <c r="Q60" s="8">
        <v>75.829485690383194</v>
      </c>
      <c r="R60" s="20">
        <v>0.236510647141183</v>
      </c>
      <c r="S60" s="10">
        <f t="shared" si="1"/>
        <v>7.5253470873042803</v>
      </c>
    </row>
    <row r="61" spans="1:19" x14ac:dyDescent="0.25">
      <c r="A61" s="11">
        <v>2022</v>
      </c>
      <c r="B61" s="11">
        <v>3</v>
      </c>
      <c r="C61" s="11">
        <v>26</v>
      </c>
      <c r="D61" s="11"/>
      <c r="E61" s="11"/>
      <c r="F61" s="11"/>
      <c r="G61" s="11"/>
      <c r="H61" s="11"/>
      <c r="I61" s="11"/>
      <c r="J61" s="11"/>
      <c r="K61" s="11">
        <v>21</v>
      </c>
      <c r="L61" s="11"/>
      <c r="M61" s="12">
        <v>1.7484752607638141</v>
      </c>
      <c r="N61" s="13">
        <v>300</v>
      </c>
      <c r="O61" s="14">
        <v>2.5078551234792101</v>
      </c>
      <c r="P61" s="14">
        <v>5.7527168569916694E-2</v>
      </c>
      <c r="Q61" s="15">
        <v>173.60913440121089</v>
      </c>
      <c r="R61" s="14">
        <v>0.80279983104395602</v>
      </c>
      <c r="S61" s="16">
        <f t="shared" si="1"/>
        <v>7.9157276734154447</v>
      </c>
    </row>
    <row r="62" spans="1:19" x14ac:dyDescent="0.25">
      <c r="A62" s="17">
        <v>2022</v>
      </c>
      <c r="B62" s="17">
        <v>3</v>
      </c>
      <c r="C62" s="17">
        <v>27</v>
      </c>
      <c r="D62" s="17">
        <v>7</v>
      </c>
      <c r="E62" s="17">
        <v>30</v>
      </c>
      <c r="F62" s="17">
        <v>0</v>
      </c>
      <c r="G62" s="17" t="s">
        <v>31</v>
      </c>
      <c r="H62" s="17">
        <v>20</v>
      </c>
      <c r="I62" s="17">
        <v>48.269967999999999</v>
      </c>
      <c r="J62" s="17">
        <v>-9.5303079999999998</v>
      </c>
      <c r="K62" s="17">
        <v>23</v>
      </c>
      <c r="L62" s="17"/>
      <c r="M62" s="18">
        <v>1.4736560333688931</v>
      </c>
      <c r="N62" s="19">
        <v>50</v>
      </c>
      <c r="O62" s="20">
        <v>0.96137922882702986</v>
      </c>
      <c r="P62" s="20">
        <v>9.000437791217503E-3</v>
      </c>
      <c r="Q62" s="8">
        <v>60.471590261490327</v>
      </c>
      <c r="R62" s="20">
        <v>0.15022793467995799</v>
      </c>
      <c r="S62" s="10">
        <f t="shared" si="1"/>
        <v>4.5846411020698001</v>
      </c>
    </row>
    <row r="63" spans="1:19" x14ac:dyDescent="0.25">
      <c r="A63" s="11">
        <v>2022</v>
      </c>
      <c r="B63" s="11">
        <v>3</v>
      </c>
      <c r="C63" s="11">
        <v>27</v>
      </c>
      <c r="D63" s="11"/>
      <c r="E63" s="11"/>
      <c r="F63" s="11"/>
      <c r="G63" s="11"/>
      <c r="H63" s="11"/>
      <c r="I63" s="11"/>
      <c r="J63" s="11"/>
      <c r="K63" s="11">
        <v>23</v>
      </c>
      <c r="L63" s="11"/>
      <c r="M63" s="12">
        <v>1.4736560333688931</v>
      </c>
      <c r="N63" s="13">
        <v>300</v>
      </c>
      <c r="O63" s="14">
        <v>2.6441889317807603</v>
      </c>
      <c r="P63" s="14">
        <v>6.4975747390681488E-2</v>
      </c>
      <c r="Q63" s="15">
        <v>157.01692903319869</v>
      </c>
      <c r="R63" s="14">
        <v>0.64880262710801395</v>
      </c>
      <c r="S63" s="16">
        <f t="shared" si="1"/>
        <v>7.198955655798188</v>
      </c>
    </row>
    <row r="66" spans="1:19" ht="15.75" thickBot="1" x14ac:dyDescent="0.3">
      <c r="A66" s="1" t="s">
        <v>15</v>
      </c>
      <c r="B66" s="1" t="s">
        <v>16</v>
      </c>
      <c r="C66" s="1" t="s">
        <v>0</v>
      </c>
      <c r="D66" s="1" t="s">
        <v>17</v>
      </c>
      <c r="E66" s="1" t="s">
        <v>18</v>
      </c>
      <c r="F66" s="1" t="s">
        <v>19</v>
      </c>
      <c r="G66" s="1" t="s">
        <v>20</v>
      </c>
      <c r="H66" s="1" t="s">
        <v>21</v>
      </c>
      <c r="I66" s="28" t="s">
        <v>22</v>
      </c>
      <c r="J66" s="28" t="s">
        <v>23</v>
      </c>
      <c r="K66" s="1" t="s">
        <v>1</v>
      </c>
      <c r="L66" s="1" t="s">
        <v>2</v>
      </c>
      <c r="M66" s="1" t="s">
        <v>3</v>
      </c>
      <c r="N66" s="1" t="s">
        <v>4</v>
      </c>
      <c r="O66" s="104" t="s">
        <v>5</v>
      </c>
      <c r="P66" s="105"/>
      <c r="Q66" s="1" t="s">
        <v>6</v>
      </c>
      <c r="R66" s="1" t="s">
        <v>7</v>
      </c>
      <c r="S66" s="1" t="s">
        <v>8</v>
      </c>
    </row>
    <row r="67" spans="1:19" ht="16.5" thickTop="1" thickBo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9</v>
      </c>
      <c r="N67" s="2" t="s">
        <v>10</v>
      </c>
      <c r="O67" s="106" t="s">
        <v>11</v>
      </c>
      <c r="P67" s="107"/>
      <c r="Q67" s="3" t="s">
        <v>12</v>
      </c>
      <c r="R67" s="2" t="s">
        <v>13</v>
      </c>
      <c r="S67" s="2" t="s">
        <v>14</v>
      </c>
    </row>
    <row r="68" spans="1:19" ht="15.75" thickTop="1" x14ac:dyDescent="0.25">
      <c r="A68" s="17">
        <v>2022</v>
      </c>
      <c r="B68" s="17">
        <v>3</v>
      </c>
      <c r="C68" s="17">
        <v>22</v>
      </c>
      <c r="D68" s="17">
        <v>6</v>
      </c>
      <c r="E68" s="17">
        <v>0</v>
      </c>
      <c r="F68" s="17">
        <v>0</v>
      </c>
      <c r="G68" s="17"/>
      <c r="H68" s="17">
        <v>7</v>
      </c>
      <c r="I68" s="17">
        <v>47.504424999999998</v>
      </c>
      <c r="J68" s="17">
        <v>-10.550692</v>
      </c>
      <c r="K68" s="17"/>
      <c r="L68" s="17">
        <v>28</v>
      </c>
      <c r="M68" s="18">
        <v>0.86002273800758755</v>
      </c>
      <c r="N68" s="19">
        <v>30</v>
      </c>
      <c r="O68" s="20">
        <v>0.84521275645894445</v>
      </c>
      <c r="P68" s="20">
        <v>6.3387722749431247E-2</v>
      </c>
      <c r="Q68" s="8">
        <v>50.73232241815932</v>
      </c>
      <c r="R68" s="20">
        <v>0.1142031030666196</v>
      </c>
      <c r="S68" s="10">
        <f t="shared" ref="S68:S81" si="2">R68/(O68*M68/3600/12.01*1000)</f>
        <v>6.7927782291062124</v>
      </c>
    </row>
    <row r="69" spans="1:19" x14ac:dyDescent="0.25">
      <c r="A69" s="11">
        <v>2022</v>
      </c>
      <c r="B69" s="11">
        <v>3</v>
      </c>
      <c r="C69" s="11">
        <v>22</v>
      </c>
      <c r="D69" s="11"/>
      <c r="E69" s="11"/>
      <c r="F69" s="11"/>
      <c r="G69" s="11"/>
      <c r="H69" s="11"/>
      <c r="I69" s="11"/>
      <c r="J69" s="11"/>
      <c r="K69" s="11"/>
      <c r="L69" s="11">
        <v>28</v>
      </c>
      <c r="M69" s="12">
        <v>0.86002273800758755</v>
      </c>
      <c r="N69" s="13">
        <v>200</v>
      </c>
      <c r="O69" s="14">
        <v>2.4716321426143177</v>
      </c>
      <c r="P69" s="14">
        <v>4.9065352292004892E-2</v>
      </c>
      <c r="Q69" s="15">
        <v>129.3067817379924</v>
      </c>
      <c r="R69" s="14">
        <v>0.38224956799436022</v>
      </c>
      <c r="S69" s="16">
        <f t="shared" si="2"/>
        <v>7.774970383449566</v>
      </c>
    </row>
    <row r="70" spans="1:19" x14ac:dyDescent="0.25">
      <c r="A70" s="17">
        <v>2022</v>
      </c>
      <c r="B70" s="17">
        <v>3</v>
      </c>
      <c r="C70" s="17">
        <v>23</v>
      </c>
      <c r="D70" s="17">
        <v>6</v>
      </c>
      <c r="E70" s="17">
        <v>0</v>
      </c>
      <c r="F70" s="17">
        <v>0</v>
      </c>
      <c r="G70" s="17"/>
      <c r="H70" s="17">
        <v>7</v>
      </c>
      <c r="I70" s="17">
        <v>49.202795000000002</v>
      </c>
      <c r="J70" s="17">
        <v>-8.2436340000000001</v>
      </c>
      <c r="K70" s="17"/>
      <c r="L70" s="17">
        <v>32</v>
      </c>
      <c r="M70" s="18">
        <v>0.60993590746330373</v>
      </c>
      <c r="N70" s="19">
        <v>30</v>
      </c>
      <c r="O70" s="20">
        <v>1.3198581318521569</v>
      </c>
      <c r="P70" s="20">
        <v>8.7901674276537995E-4</v>
      </c>
      <c r="Q70" s="8">
        <v>49.079923310371143</v>
      </c>
      <c r="R70" s="20">
        <v>7.1308476047261024E-2</v>
      </c>
      <c r="S70" s="10">
        <f t="shared" si="2"/>
        <v>3.8297921917212228</v>
      </c>
    </row>
    <row r="71" spans="1:19" x14ac:dyDescent="0.25">
      <c r="A71" s="11">
        <v>2022</v>
      </c>
      <c r="B71" s="11">
        <v>3</v>
      </c>
      <c r="C71" s="11">
        <v>23</v>
      </c>
      <c r="D71" s="11"/>
      <c r="E71" s="11"/>
      <c r="F71" s="11"/>
      <c r="G71" s="11"/>
      <c r="H71" s="11"/>
      <c r="I71" s="11"/>
      <c r="J71" s="11"/>
      <c r="K71" s="11"/>
      <c r="L71" s="11">
        <v>32</v>
      </c>
      <c r="M71" s="12">
        <v>0.60993590746330373</v>
      </c>
      <c r="N71" s="13">
        <v>200</v>
      </c>
      <c r="O71" s="14">
        <v>2.1387834852744838</v>
      </c>
      <c r="P71" s="14">
        <v>8.7901674276537995E-4</v>
      </c>
      <c r="Q71" s="15">
        <v>94.808949130432268</v>
      </c>
      <c r="R71" s="14">
        <v>0.1832389741353383</v>
      </c>
      <c r="S71" s="16">
        <f t="shared" si="2"/>
        <v>6.0731266274973787</v>
      </c>
    </row>
    <row r="72" spans="1:19" x14ac:dyDescent="0.25">
      <c r="A72" s="17">
        <v>2022</v>
      </c>
      <c r="B72" s="17">
        <v>3</v>
      </c>
      <c r="C72" s="17">
        <v>24</v>
      </c>
      <c r="D72" s="17">
        <v>6</v>
      </c>
      <c r="E72" s="17">
        <v>0</v>
      </c>
      <c r="F72" s="17">
        <v>0</v>
      </c>
      <c r="G72" s="17"/>
      <c r="H72" s="17">
        <v>7</v>
      </c>
      <c r="I72" s="17">
        <v>49.205829999999999</v>
      </c>
      <c r="J72" s="17">
        <v>-8.2467349999999993</v>
      </c>
      <c r="K72" s="17"/>
      <c r="L72" s="17">
        <v>36</v>
      </c>
      <c r="M72" s="18">
        <v>0.7089933208641116</v>
      </c>
      <c r="N72" s="19">
        <v>30</v>
      </c>
      <c r="O72" s="20">
        <v>0.81675677087303944</v>
      </c>
      <c r="P72" s="20">
        <v>0.11472242342602604</v>
      </c>
      <c r="Q72" s="8">
        <v>17.645975242371868</v>
      </c>
      <c r="R72" s="20">
        <v>3.3910462131320221E-2</v>
      </c>
      <c r="S72" s="10">
        <f t="shared" si="2"/>
        <v>2.5318870601761265</v>
      </c>
    </row>
    <row r="73" spans="1:19" x14ac:dyDescent="0.25">
      <c r="A73" s="11">
        <v>2022</v>
      </c>
      <c r="B73" s="11">
        <v>3</v>
      </c>
      <c r="C73" s="11">
        <v>24</v>
      </c>
      <c r="D73" s="11"/>
      <c r="E73" s="11"/>
      <c r="F73" s="11"/>
      <c r="G73" s="11"/>
      <c r="H73" s="11"/>
      <c r="I73" s="11"/>
      <c r="J73" s="11"/>
      <c r="K73" s="11"/>
      <c r="L73" s="11">
        <v>36</v>
      </c>
      <c r="M73" s="12">
        <v>0.7089933208641116</v>
      </c>
      <c r="N73" s="13">
        <v>200</v>
      </c>
      <c r="O73" s="14">
        <v>1.9702360616458114</v>
      </c>
      <c r="P73" s="14">
        <v>3.2114986320928039E-2</v>
      </c>
      <c r="Q73" s="15">
        <v>117.3124403459782</v>
      </c>
      <c r="R73" s="14">
        <v>0.22613007152850639</v>
      </c>
      <c r="S73" s="16">
        <f t="shared" si="2"/>
        <v>6.9991196943786047</v>
      </c>
    </row>
    <row r="74" spans="1:19" x14ac:dyDescent="0.25">
      <c r="A74" s="17">
        <v>2022</v>
      </c>
      <c r="B74" s="17">
        <v>3</v>
      </c>
      <c r="C74" s="17">
        <v>25</v>
      </c>
      <c r="D74" s="17">
        <v>6</v>
      </c>
      <c r="E74" s="17">
        <v>0</v>
      </c>
      <c r="F74" s="17">
        <v>0</v>
      </c>
      <c r="G74" s="17"/>
      <c r="H74" s="17">
        <v>7</v>
      </c>
      <c r="I74" s="17">
        <v>48.870004000000002</v>
      </c>
      <c r="J74" s="17">
        <v>-8.6802989999999998</v>
      </c>
      <c r="K74" s="17"/>
      <c r="L74" s="17">
        <v>40</v>
      </c>
      <c r="M74" s="18">
        <v>1.2167056453797911</v>
      </c>
      <c r="N74" s="19">
        <v>30</v>
      </c>
      <c r="O74" s="20">
        <v>0.65050055938373963</v>
      </c>
      <c r="P74" s="20">
        <v>2.8133852136564986E-2</v>
      </c>
      <c r="Q74" s="8">
        <v>38.200051303814242</v>
      </c>
      <c r="R74" s="20">
        <v>0.1318991945221113</v>
      </c>
      <c r="S74" s="10">
        <f t="shared" si="2"/>
        <v>7.2053395903371005</v>
      </c>
    </row>
    <row r="75" spans="1:19" x14ac:dyDescent="0.25">
      <c r="A75" s="11">
        <v>2022</v>
      </c>
      <c r="B75" s="11">
        <v>3</v>
      </c>
      <c r="C75" s="11">
        <v>25</v>
      </c>
      <c r="D75" s="11"/>
      <c r="E75" s="11"/>
      <c r="F75" s="11"/>
      <c r="G75" s="11"/>
      <c r="H75" s="11"/>
      <c r="I75" s="11"/>
      <c r="J75" s="11"/>
      <c r="K75" s="11"/>
      <c r="L75" s="11">
        <v>40</v>
      </c>
      <c r="M75" s="12">
        <v>1.2167056453797911</v>
      </c>
      <c r="N75" s="13">
        <v>200</v>
      </c>
      <c r="O75" s="14">
        <v>2.3795504746190863</v>
      </c>
      <c r="P75" s="14">
        <v>1.1362832507125832E-2</v>
      </c>
      <c r="Q75" s="15">
        <v>214.3604279081317</v>
      </c>
      <c r="R75" s="14">
        <v>0.81326195360568387</v>
      </c>
      <c r="S75" s="16">
        <f t="shared" si="2"/>
        <v>12.14494406730493</v>
      </c>
    </row>
    <row r="76" spans="1:19" x14ac:dyDescent="0.25">
      <c r="A76" s="17">
        <v>2022</v>
      </c>
      <c r="B76" s="17">
        <v>3</v>
      </c>
      <c r="C76" s="17">
        <v>26</v>
      </c>
      <c r="D76" s="17">
        <v>6</v>
      </c>
      <c r="E76" s="17">
        <v>0</v>
      </c>
      <c r="F76" s="17">
        <v>0</v>
      </c>
      <c r="G76" s="17"/>
      <c r="H76" s="17">
        <v>7</v>
      </c>
      <c r="I76" s="17">
        <v>48.548957000000001</v>
      </c>
      <c r="J76" s="17">
        <v>-9.1005649999999996</v>
      </c>
      <c r="K76" s="17"/>
      <c r="L76" s="17">
        <v>44</v>
      </c>
      <c r="M76" s="18">
        <v>1.2246345491364901</v>
      </c>
      <c r="N76" s="19">
        <v>30</v>
      </c>
      <c r="O76" s="20">
        <v>1.0476133406219645</v>
      </c>
      <c r="P76" s="20">
        <v>8.7098706315729812E-3</v>
      </c>
      <c r="Q76" s="8">
        <v>44.144528856802182</v>
      </c>
      <c r="R76" s="20">
        <v>0.167407054494184</v>
      </c>
      <c r="S76" s="10">
        <f t="shared" si="2"/>
        <v>5.6417226935843461</v>
      </c>
    </row>
    <row r="77" spans="1:19" x14ac:dyDescent="0.25">
      <c r="A77" s="11">
        <v>2022</v>
      </c>
      <c r="B77" s="11">
        <v>3</v>
      </c>
      <c r="C77" s="11">
        <v>26</v>
      </c>
      <c r="D77" s="11"/>
      <c r="E77" s="11"/>
      <c r="F77" s="11"/>
      <c r="G77" s="11"/>
      <c r="H77" s="11"/>
      <c r="I77" s="11"/>
      <c r="J77" s="11"/>
      <c r="K77" s="11"/>
      <c r="L77" s="11">
        <v>44</v>
      </c>
      <c r="M77" s="12">
        <v>1.2246345491364901</v>
      </c>
      <c r="N77" s="13">
        <v>200</v>
      </c>
      <c r="O77" s="14">
        <v>2.972866015908104</v>
      </c>
      <c r="P77" s="14">
        <v>8.2330758833943515E-2</v>
      </c>
      <c r="Q77" s="15">
        <v>129.224425631787</v>
      </c>
      <c r="R77" s="14">
        <v>0.62422273979555865</v>
      </c>
      <c r="S77" s="16">
        <f t="shared" si="2"/>
        <v>7.4131578844041845</v>
      </c>
    </row>
    <row r="78" spans="1:19" x14ac:dyDescent="0.25">
      <c r="A78" s="17">
        <v>2022</v>
      </c>
      <c r="B78" s="17">
        <v>3</v>
      </c>
      <c r="C78" s="17">
        <v>27</v>
      </c>
      <c r="D78" s="17">
        <v>5</v>
      </c>
      <c r="E78" s="17">
        <v>0</v>
      </c>
      <c r="F78" s="17">
        <v>0</v>
      </c>
      <c r="G78" s="17"/>
      <c r="H78" s="17">
        <v>7</v>
      </c>
      <c r="I78" s="17">
        <v>48.268447000000002</v>
      </c>
      <c r="J78" s="17">
        <v>-9.5316980000000004</v>
      </c>
      <c r="K78" s="17"/>
      <c r="L78" s="17">
        <v>48</v>
      </c>
      <c r="M78" s="18">
        <v>1.565100950373373</v>
      </c>
      <c r="N78" s="19">
        <v>30</v>
      </c>
      <c r="O78" s="20">
        <v>0.5562795950198125</v>
      </c>
      <c r="P78" s="20">
        <v>2.4140556880367082E-2</v>
      </c>
      <c r="Q78" s="8">
        <v>41.16124821166688</v>
      </c>
      <c r="R78" s="20">
        <v>0.1474973135823022</v>
      </c>
      <c r="S78" s="10">
        <f t="shared" si="2"/>
        <v>7.3247723844772308</v>
      </c>
    </row>
    <row r="79" spans="1:19" x14ac:dyDescent="0.25">
      <c r="A79" s="11">
        <v>2022</v>
      </c>
      <c r="B79" s="11">
        <v>3</v>
      </c>
      <c r="C79" s="11">
        <v>27</v>
      </c>
      <c r="D79" s="11"/>
      <c r="E79" s="11"/>
      <c r="F79" s="11"/>
      <c r="G79" s="11"/>
      <c r="H79" s="11"/>
      <c r="I79" s="11"/>
      <c r="J79" s="11"/>
      <c r="K79" s="11"/>
      <c r="L79" s="11">
        <v>48</v>
      </c>
      <c r="M79" s="12">
        <v>1.565100950373373</v>
      </c>
      <c r="N79" s="13">
        <v>200</v>
      </c>
      <c r="O79" s="14">
        <v>1.8485005765280493</v>
      </c>
      <c r="P79" s="14">
        <v>5.0118015201723473E-2</v>
      </c>
      <c r="Q79" s="15">
        <v>141.81994949902699</v>
      </c>
      <c r="R79" s="14">
        <v>0.64913655829070149</v>
      </c>
      <c r="S79" s="16">
        <f t="shared" si="2"/>
        <v>9.7010698409230951</v>
      </c>
    </row>
    <row r="80" spans="1:19" x14ac:dyDescent="0.25">
      <c r="A80" s="17">
        <v>2022</v>
      </c>
      <c r="B80" s="17">
        <v>3</v>
      </c>
      <c r="C80" s="17">
        <v>28</v>
      </c>
      <c r="D80" s="17">
        <v>6</v>
      </c>
      <c r="E80" s="17">
        <v>0</v>
      </c>
      <c r="F80" s="17">
        <v>0</v>
      </c>
      <c r="G80" s="17"/>
      <c r="H80" s="17">
        <v>7</v>
      </c>
      <c r="I80" s="17">
        <v>48.000003999999997</v>
      </c>
      <c r="J80" s="17">
        <v>-10.000304</v>
      </c>
      <c r="K80" s="17"/>
      <c r="L80" s="17">
        <v>52</v>
      </c>
      <c r="M80" s="18">
        <v>0.78492029313230516</v>
      </c>
      <c r="N80" s="19">
        <v>30</v>
      </c>
      <c r="O80" s="20">
        <v>1.0811205840244862</v>
      </c>
      <c r="P80" s="20">
        <v>2.4890877536176952E-2</v>
      </c>
      <c r="Q80" s="8">
        <v>49.409021403030088</v>
      </c>
      <c r="R80" s="20">
        <v>8.4963618929684223E-2</v>
      </c>
      <c r="S80" s="10">
        <f t="shared" si="2"/>
        <v>4.3289125945979459</v>
      </c>
    </row>
    <row r="81" spans="1:19" x14ac:dyDescent="0.25">
      <c r="A81" s="11">
        <v>2022</v>
      </c>
      <c r="B81" s="11">
        <v>3</v>
      </c>
      <c r="C81" s="11">
        <v>28</v>
      </c>
      <c r="D81" s="11"/>
      <c r="E81" s="11"/>
      <c r="F81" s="11"/>
      <c r="G81" s="11"/>
      <c r="H81" s="11"/>
      <c r="I81" s="11"/>
      <c r="J81" s="11"/>
      <c r="K81" s="11"/>
      <c r="L81" s="11">
        <v>52</v>
      </c>
      <c r="M81" s="12">
        <v>0.78492029313230516</v>
      </c>
      <c r="N81" s="13">
        <v>200</v>
      </c>
      <c r="O81" s="14">
        <v>2.2867950605686516</v>
      </c>
      <c r="P81" s="14">
        <v>1.549353204578773E-2</v>
      </c>
      <c r="Q81" s="15">
        <v>215.63202693806431</v>
      </c>
      <c r="R81" s="14">
        <v>0.38958533504811899</v>
      </c>
      <c r="S81" s="16">
        <f t="shared" si="2"/>
        <v>9.3841578830894434</v>
      </c>
    </row>
  </sheetData>
  <mergeCells count="6">
    <mergeCell ref="O40:P40"/>
    <mergeCell ref="O41:P41"/>
    <mergeCell ref="O66:P66"/>
    <mergeCell ref="O67:P67"/>
    <mergeCell ref="O1:P1"/>
    <mergeCell ref="O2:P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F2A6-7DEA-4B0B-B74B-44D4C6D3E6C9}">
  <dimension ref="A1:P14"/>
  <sheetViews>
    <sheetView zoomScale="80" zoomScaleNormal="80" workbookViewId="0">
      <selection activeCell="T48" sqref="T48"/>
    </sheetView>
  </sheetViews>
  <sheetFormatPr defaultRowHeight="15" x14ac:dyDescent="0.25"/>
  <cols>
    <col min="8" max="8" width="12" customWidth="1"/>
    <col min="9" max="9" width="22.28515625" customWidth="1"/>
    <col min="10" max="10" width="15.28515625" customWidth="1"/>
    <col min="13" max="13" width="20.5703125" customWidth="1"/>
    <col min="15" max="15" width="13" customWidth="1"/>
    <col min="16" max="16" width="16" customWidth="1"/>
  </cols>
  <sheetData>
    <row r="1" spans="1:16" ht="15.75" x14ac:dyDescent="0.25">
      <c r="A1" s="79" t="s">
        <v>32</v>
      </c>
      <c r="B1" s="79" t="s">
        <v>67</v>
      </c>
      <c r="C1" s="79" t="s">
        <v>44</v>
      </c>
      <c r="D1" s="79" t="s">
        <v>33</v>
      </c>
      <c r="E1" s="79" t="s">
        <v>68</v>
      </c>
      <c r="F1" s="79" t="s">
        <v>69</v>
      </c>
      <c r="G1" s="79" t="s">
        <v>21</v>
      </c>
      <c r="H1" s="79" t="s">
        <v>39</v>
      </c>
      <c r="I1" s="79" t="s">
        <v>40</v>
      </c>
      <c r="J1" s="80" t="s">
        <v>41</v>
      </c>
      <c r="K1" s="80"/>
      <c r="L1" s="81" t="s">
        <v>38</v>
      </c>
      <c r="M1" s="80" t="s">
        <v>41</v>
      </c>
      <c r="N1" s="80"/>
      <c r="O1" s="80" t="s">
        <v>70</v>
      </c>
      <c r="P1" s="80" t="s">
        <v>71</v>
      </c>
    </row>
    <row r="2" spans="1:16" s="88" customFormat="1" ht="15.75" x14ac:dyDescent="0.25">
      <c r="A2" s="87"/>
      <c r="B2" s="87"/>
      <c r="C2" s="87"/>
      <c r="D2" s="87"/>
      <c r="E2" s="87"/>
      <c r="F2" s="87"/>
      <c r="G2" s="87"/>
      <c r="H2" s="87" t="s">
        <v>44</v>
      </c>
      <c r="I2" s="87" t="s">
        <v>45</v>
      </c>
      <c r="J2" s="87" t="s">
        <v>72</v>
      </c>
      <c r="K2" s="87"/>
      <c r="L2" s="87" t="s">
        <v>43</v>
      </c>
      <c r="M2" s="87" t="s">
        <v>46</v>
      </c>
      <c r="N2" s="87"/>
      <c r="O2" s="87"/>
      <c r="P2" s="87" t="s">
        <v>75</v>
      </c>
    </row>
    <row r="3" spans="1:16" x14ac:dyDescent="0.25">
      <c r="A3" s="82" t="s">
        <v>73</v>
      </c>
      <c r="B3" s="82">
        <v>26</v>
      </c>
      <c r="C3" s="82">
        <v>16</v>
      </c>
      <c r="D3" s="82">
        <v>40</v>
      </c>
      <c r="E3" s="82">
        <v>48.400094000000003</v>
      </c>
      <c r="F3" s="82">
        <v>-9.3005929999999992</v>
      </c>
      <c r="G3" s="82">
        <v>20</v>
      </c>
      <c r="H3" s="82">
        <v>0.5</v>
      </c>
      <c r="I3" s="82">
        <f>[1]calcs!Q41</f>
        <v>30</v>
      </c>
      <c r="J3" s="83">
        <f>AVERAGE([1]calcs!U41:U42)</f>
        <v>4.9055078408923841E-2</v>
      </c>
      <c r="K3" s="84">
        <f>STDEV([1]calcs!U41:U42)</f>
        <v>4.7154927975797825E-3</v>
      </c>
      <c r="L3" s="83">
        <f>[1]calcs!O39</f>
        <v>1.1031527206315339</v>
      </c>
      <c r="M3" s="83">
        <f>J3*12.0107/L3</f>
        <v>0.53409271375296419</v>
      </c>
      <c r="N3" s="85">
        <f>K3*12.0107/L3</f>
        <v>5.1340461102673297E-2</v>
      </c>
      <c r="O3" s="83">
        <v>0.18332729236583181</v>
      </c>
      <c r="P3" s="86">
        <v>5.0161181781545015</v>
      </c>
    </row>
    <row r="4" spans="1:16" x14ac:dyDescent="0.25">
      <c r="A4" s="82"/>
      <c r="B4" s="82"/>
      <c r="C4" s="82"/>
      <c r="D4" s="82"/>
      <c r="E4" s="82"/>
      <c r="F4" s="82"/>
      <c r="G4" s="82"/>
      <c r="H4" s="82"/>
      <c r="I4" s="82">
        <f>[1]calcs!Q43</f>
        <v>50</v>
      </c>
      <c r="J4" s="83">
        <f>AVERAGE([1]calcs!U43:U44)</f>
        <v>8.1559255220597787E-2</v>
      </c>
      <c r="K4" s="84">
        <f>STDEV([1]calcs!U43:U44)</f>
        <v>9.5086179740453639E-3</v>
      </c>
      <c r="L4" s="83">
        <f>L3</f>
        <v>1.1031527206315339</v>
      </c>
      <c r="M4" s="83">
        <f t="shared" ref="M4:M8" si="0">J4*12.0107/L4</f>
        <v>0.88798561464566828</v>
      </c>
      <c r="N4" s="85">
        <f t="shared" ref="N4:N14" si="1">K4*12.0107/L4</f>
        <v>0.10352615350981174</v>
      </c>
      <c r="O4" s="83">
        <v>0.30408124883169935</v>
      </c>
      <c r="P4" s="86">
        <v>6.0620995666559798</v>
      </c>
    </row>
    <row r="5" spans="1:16" x14ac:dyDescent="0.25">
      <c r="A5" s="82"/>
      <c r="B5" s="82"/>
      <c r="C5" s="82"/>
      <c r="D5" s="82"/>
      <c r="E5" s="82"/>
      <c r="F5" s="82"/>
      <c r="G5" s="82"/>
      <c r="H5" s="82"/>
      <c r="I5" s="82">
        <f>[1]calcs!Q45</f>
        <v>100</v>
      </c>
      <c r="J5" s="83">
        <f>AVERAGE([1]calcs!U45:U46)</f>
        <v>0.11412705417575278</v>
      </c>
      <c r="K5" s="84">
        <f>STDEV([1]calcs!U45:U46)</f>
        <v>4.7277572496245753E-3</v>
      </c>
      <c r="L5" s="83">
        <f t="shared" ref="L5:L8" si="2">L4</f>
        <v>1.1031527206315339</v>
      </c>
      <c r="M5" s="83">
        <f t="shared" si="0"/>
        <v>1.2425712088204688</v>
      </c>
      <c r="N5" s="85">
        <f t="shared" si="1"/>
        <v>5.1473991711282113E-2</v>
      </c>
      <c r="O5" s="83">
        <v>0.51962354573345271</v>
      </c>
      <c r="P5" s="86">
        <v>6.5225791632605299</v>
      </c>
    </row>
    <row r="6" spans="1:16" x14ac:dyDescent="0.25">
      <c r="A6" s="82"/>
      <c r="B6" s="82"/>
      <c r="C6" s="82"/>
      <c r="D6" s="82"/>
      <c r="E6" s="82"/>
      <c r="F6" s="82"/>
      <c r="G6" s="82"/>
      <c r="H6" s="82"/>
      <c r="I6" s="82">
        <f>[1]calcs!Q47</f>
        <v>200</v>
      </c>
      <c r="J6" s="83">
        <f>AVERAGE([1]calcs!U47:U48)</f>
        <v>0.15903507991036614</v>
      </c>
      <c r="K6" s="84">
        <f>STDEV([1]calcs!U47:U48)</f>
        <v>1.1819393124061439E-2</v>
      </c>
      <c r="L6" s="83">
        <f t="shared" si="2"/>
        <v>1.1031527206315339</v>
      </c>
      <c r="M6" s="83">
        <f t="shared" si="0"/>
        <v>1.7315124175970176</v>
      </c>
      <c r="N6" s="85">
        <f t="shared" si="1"/>
        <v>0.12868497927820527</v>
      </c>
      <c r="O6" s="83">
        <v>0.73764102002946941</v>
      </c>
      <c r="P6" s="86">
        <v>6.4265559568669381</v>
      </c>
    </row>
    <row r="7" spans="1:16" x14ac:dyDescent="0.25">
      <c r="A7" s="82"/>
      <c r="B7" s="82"/>
      <c r="C7" s="82"/>
      <c r="D7" s="82"/>
      <c r="E7" s="82"/>
      <c r="F7" s="82"/>
      <c r="G7" s="82"/>
      <c r="H7" s="82"/>
      <c r="I7" s="82">
        <f>[1]calcs!Q49</f>
        <v>300</v>
      </c>
      <c r="J7" s="83">
        <f>AVERAGE([1]calcs!U49:U50)</f>
        <v>0.18516945547991975</v>
      </c>
      <c r="K7" s="84">
        <f>STDEV([1]calcs!U49:U50)</f>
        <v>3.3103787519659478E-4</v>
      </c>
      <c r="L7" s="83">
        <f t="shared" si="2"/>
        <v>1.1031527206315339</v>
      </c>
      <c r="M7" s="83">
        <f t="shared" si="0"/>
        <v>2.0160533871134958</v>
      </c>
      <c r="N7" s="85">
        <f t="shared" si="1"/>
        <v>3.6042123028510132E-3</v>
      </c>
      <c r="O7" s="83">
        <v>0.95406403888998037</v>
      </c>
      <c r="P7" s="86">
        <v>6.6469638831513986</v>
      </c>
    </row>
    <row r="8" spans="1:16" x14ac:dyDescent="0.25">
      <c r="A8" s="82"/>
      <c r="B8" s="82"/>
      <c r="C8" s="82"/>
      <c r="D8" s="82"/>
      <c r="E8" s="82"/>
      <c r="F8" s="82"/>
      <c r="G8" s="82"/>
      <c r="H8" s="82"/>
      <c r="I8" s="82">
        <f>[1]calcs!Q51</f>
        <v>600</v>
      </c>
      <c r="J8" s="83">
        <f>AVERAGE([1]calcs!U51:U52)</f>
        <v>0.18979833314212052</v>
      </c>
      <c r="K8" s="84">
        <f>STDEV([1]calcs!U51:U52)</f>
        <v>1.8044567627800118E-2</v>
      </c>
      <c r="L8" s="83">
        <f t="shared" si="2"/>
        <v>1.1031527206315339</v>
      </c>
      <c r="M8" s="83">
        <f t="shared" si="0"/>
        <v>2.0664508161345356</v>
      </c>
      <c r="N8" s="85">
        <f t="shared" si="1"/>
        <v>0.19646227068464853</v>
      </c>
      <c r="O8" s="83">
        <v>1.1212745668467581</v>
      </c>
      <c r="P8" s="86">
        <v>7.3556373861622619</v>
      </c>
    </row>
    <row r="9" spans="1:16" x14ac:dyDescent="0.25">
      <c r="A9" s="82" t="s">
        <v>74</v>
      </c>
      <c r="B9" s="82">
        <v>25</v>
      </c>
      <c r="C9" s="82">
        <v>18</v>
      </c>
      <c r="D9" s="82">
        <v>0</v>
      </c>
      <c r="E9" s="82">
        <v>48.790244999999999</v>
      </c>
      <c r="F9" s="82">
        <v>-8.8113679999999999</v>
      </c>
      <c r="G9" s="82">
        <v>7</v>
      </c>
      <c r="H9" s="82">
        <v>0.5</v>
      </c>
      <c r="I9" s="82">
        <v>30</v>
      </c>
      <c r="J9" s="83">
        <f>AVERAGE([1]calcs!U5:U6)</f>
        <v>0.13362117391966705</v>
      </c>
      <c r="K9" s="84">
        <f>STDEV([1]calcs!U5:U6)</f>
        <v>8.1266239859206536E-3</v>
      </c>
      <c r="L9" s="83">
        <f>[1]calcs!O5</f>
        <v>3.5278815278897753</v>
      </c>
      <c r="M9" s="83">
        <f>J9*12.0107/L9</f>
        <v>0.45491432206821203</v>
      </c>
      <c r="N9" s="85">
        <f t="shared" si="1"/>
        <v>2.7667154334992963E-2</v>
      </c>
      <c r="O9" s="83">
        <v>9.6763219506014825E-2</v>
      </c>
      <c r="P9" s="86">
        <v>7.1011524498610079</v>
      </c>
    </row>
    <row r="10" spans="1:16" x14ac:dyDescent="0.25">
      <c r="A10" s="82"/>
      <c r="B10" s="82"/>
      <c r="C10" s="82"/>
      <c r="D10" s="82"/>
      <c r="E10" s="82"/>
      <c r="F10" s="82"/>
      <c r="G10" s="82"/>
      <c r="H10" s="82"/>
      <c r="I10" s="82">
        <v>50</v>
      </c>
      <c r="J10" s="83">
        <f>AVERAGE([1]calcs!U7:U8)</f>
        <v>0.18339288963218744</v>
      </c>
      <c r="K10" s="84">
        <f>STDEV([1]calcs!U6:U7)</f>
        <v>4.1071940342576808E-2</v>
      </c>
      <c r="L10" s="83">
        <f>L9</f>
        <v>3.5278815278897753</v>
      </c>
      <c r="M10" s="83">
        <f t="shared" ref="M10:M14" si="3">J10*12.0107/L10</f>
        <v>0.62436251390302744</v>
      </c>
      <c r="N10" s="85">
        <f t="shared" si="1"/>
        <v>0.13982973917144531</v>
      </c>
      <c r="O10" s="83">
        <v>0.15629536732425042</v>
      </c>
      <c r="P10" s="86">
        <v>6.8988285982435125</v>
      </c>
    </row>
    <row r="11" spans="1:16" x14ac:dyDescent="0.25">
      <c r="A11" s="82"/>
      <c r="B11" s="82"/>
      <c r="C11" s="82"/>
      <c r="D11" s="82"/>
      <c r="E11" s="82"/>
      <c r="F11" s="82"/>
      <c r="G11" s="82"/>
      <c r="H11" s="82"/>
      <c r="I11" s="82">
        <v>100</v>
      </c>
      <c r="J11" s="83">
        <f>AVERAGE([1]calcs!U8:U9)</f>
        <v>0.21830327646101794</v>
      </c>
      <c r="K11" s="84">
        <f>STDEV([1]calcs!U7:U8)</f>
        <v>3.6294213160085191E-3</v>
      </c>
      <c r="L11" s="83">
        <f>L9</f>
        <v>3.5278815278897753</v>
      </c>
      <c r="M11" s="83">
        <f t="shared" si="3"/>
        <v>0.74321519638974365</v>
      </c>
      <c r="N11" s="85">
        <f t="shared" si="1"/>
        <v>1.2356392995503533E-2</v>
      </c>
      <c r="O11" s="83">
        <v>0.28409495628513931</v>
      </c>
      <c r="P11" s="86">
        <v>8.9614320637024854</v>
      </c>
    </row>
    <row r="12" spans="1:16" x14ac:dyDescent="0.25">
      <c r="A12" s="82"/>
      <c r="B12" s="82"/>
      <c r="C12" s="82"/>
      <c r="D12" s="82"/>
      <c r="E12" s="82"/>
      <c r="F12" s="82"/>
      <c r="G12" s="82"/>
      <c r="H12" s="82"/>
      <c r="I12" s="82">
        <v>200</v>
      </c>
      <c r="J12" s="83">
        <f>AVERAGE([1]calcs!U9:U10)</f>
        <v>0.29126304248841162</v>
      </c>
      <c r="K12" s="84">
        <f>STDEV([1]calcs!U8:U9)</f>
        <v>5.3000163837031627E-2</v>
      </c>
      <c r="L12" s="83">
        <f t="shared" ref="L12:L14" si="4">L10</f>
        <v>3.5278815278897753</v>
      </c>
      <c r="M12" s="83">
        <f t="shared" si="3"/>
        <v>0.99160728521064578</v>
      </c>
      <c r="N12" s="85">
        <f t="shared" si="1"/>
        <v>0.18043946849264056</v>
      </c>
      <c r="O12" s="83">
        <v>0.3629750883074539</v>
      </c>
      <c r="P12" s="86">
        <v>8.2164910951930228</v>
      </c>
    </row>
    <row r="13" spans="1:16" x14ac:dyDescent="0.25">
      <c r="A13" s="82"/>
      <c r="B13" s="82"/>
      <c r="C13" s="82"/>
      <c r="D13" s="82"/>
      <c r="E13" s="82"/>
      <c r="F13" s="82"/>
      <c r="G13" s="82"/>
      <c r="H13" s="82"/>
      <c r="I13" s="82">
        <v>300</v>
      </c>
      <c r="J13" s="83">
        <f>AVERAGE([1]calcs!U10:U11)</f>
        <v>0.38627561449093351</v>
      </c>
      <c r="K13" s="84">
        <f>STDEV([1]calcs!U9:U10)</f>
        <v>5.0180526786476186E-2</v>
      </c>
      <c r="L13" s="83">
        <f t="shared" si="4"/>
        <v>3.5278815278897753</v>
      </c>
      <c r="M13" s="83">
        <f t="shared" si="3"/>
        <v>1.3150783228657243</v>
      </c>
      <c r="N13" s="85">
        <f t="shared" si="1"/>
        <v>0.17083999230406138</v>
      </c>
      <c r="O13" s="83">
        <v>0.46807648652819661</v>
      </c>
      <c r="P13" s="86">
        <v>9.1001798711032098</v>
      </c>
    </row>
    <row r="14" spans="1:16" x14ac:dyDescent="0.25">
      <c r="A14" s="82"/>
      <c r="B14" s="82"/>
      <c r="C14" s="82"/>
      <c r="D14" s="82"/>
      <c r="E14" s="82"/>
      <c r="F14" s="82"/>
      <c r="G14" s="82"/>
      <c r="H14" s="82"/>
      <c r="I14" s="82">
        <v>600</v>
      </c>
      <c r="J14" s="83">
        <f>AVERAGE([1]calcs!U11:U12)</f>
        <v>0.41964561058594452</v>
      </c>
      <c r="K14" s="84">
        <f>STDEV([1]calcs!U10:U11)</f>
        <v>8.4187541135440302E-2</v>
      </c>
      <c r="L14" s="83">
        <f t="shared" si="4"/>
        <v>3.5278815278897753</v>
      </c>
      <c r="M14" s="83">
        <f t="shared" si="3"/>
        <v>1.4286867331623387</v>
      </c>
      <c r="N14" s="85">
        <f t="shared" si="1"/>
        <v>0.28661713618264822</v>
      </c>
      <c r="O14" s="83">
        <v>0.55353400302046096</v>
      </c>
      <c r="P14" s="86">
        <v>10.499156540966638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6888-0085-49CE-A4A0-F2E541333AA9}">
  <dimension ref="A1:Q14"/>
  <sheetViews>
    <sheetView workbookViewId="0">
      <selection activeCell="V29" sqref="V29"/>
    </sheetView>
  </sheetViews>
  <sheetFormatPr defaultRowHeight="15" x14ac:dyDescent="0.25"/>
  <cols>
    <col min="10" max="10" width="11.7109375" customWidth="1"/>
    <col min="12" max="12" width="11.140625" customWidth="1"/>
    <col min="13" max="13" width="11.42578125" customWidth="1"/>
    <col min="15" max="15" width="12.7109375" customWidth="1"/>
    <col min="16" max="16" width="12" customWidth="1"/>
  </cols>
  <sheetData>
    <row r="1" spans="1:17" ht="16.5" thickBot="1" x14ac:dyDescent="0.3">
      <c r="A1" s="32" t="s">
        <v>67</v>
      </c>
      <c r="B1" s="32" t="s">
        <v>2</v>
      </c>
      <c r="C1" s="32" t="s">
        <v>34</v>
      </c>
      <c r="D1" s="32" t="s">
        <v>68</v>
      </c>
      <c r="E1" s="32" t="s">
        <v>69</v>
      </c>
      <c r="F1" s="32" t="s">
        <v>76</v>
      </c>
      <c r="G1" s="32" t="s">
        <v>17</v>
      </c>
      <c r="H1" s="32" t="s">
        <v>3</v>
      </c>
      <c r="I1" s="33" t="s">
        <v>39</v>
      </c>
      <c r="J1" s="33" t="s">
        <v>40</v>
      </c>
      <c r="K1" s="78" t="s">
        <v>77</v>
      </c>
      <c r="L1" s="78" t="s">
        <v>78</v>
      </c>
      <c r="M1" s="78" t="s">
        <v>79</v>
      </c>
      <c r="N1" s="78" t="s">
        <v>70</v>
      </c>
      <c r="O1" s="78" t="s">
        <v>80</v>
      </c>
      <c r="P1" s="78" t="s">
        <v>81</v>
      </c>
      <c r="Q1" s="78" t="s">
        <v>82</v>
      </c>
    </row>
    <row r="2" spans="1:17" ht="16.5" thickTop="1" x14ac:dyDescent="0.25">
      <c r="A2" s="99">
        <v>21</v>
      </c>
      <c r="B2" s="99">
        <v>24</v>
      </c>
      <c r="C2" s="99">
        <v>7</v>
      </c>
      <c r="D2" s="101">
        <v>47.517051000000002</v>
      </c>
      <c r="E2" s="101">
        <v>-10.551804000000001</v>
      </c>
      <c r="F2" s="89">
        <v>1</v>
      </c>
      <c r="G2" s="90">
        <v>6</v>
      </c>
      <c r="H2" s="96">
        <v>0.85946027279123205</v>
      </c>
      <c r="I2" s="91">
        <v>2</v>
      </c>
      <c r="J2" s="91">
        <v>50</v>
      </c>
      <c r="K2" s="93">
        <v>6.2754815043693915E-2</v>
      </c>
      <c r="L2" s="93">
        <v>0.87692864060726461</v>
      </c>
      <c r="M2" s="90">
        <v>82.082962939343318</v>
      </c>
      <c r="N2" s="96">
        <v>0.19344836529114759</v>
      </c>
      <c r="O2" s="90">
        <v>422.46890263568338</v>
      </c>
      <c r="P2" s="98">
        <v>1.124407414145457E-2</v>
      </c>
      <c r="Q2" s="90">
        <v>11.097381365290349</v>
      </c>
    </row>
    <row r="3" spans="1:17" ht="15.75" x14ac:dyDescent="0.25">
      <c r="A3" s="100"/>
      <c r="B3" s="100"/>
      <c r="C3" s="100">
        <v>7</v>
      </c>
      <c r="D3" s="102">
        <v>47.493498000000002</v>
      </c>
      <c r="E3" s="102">
        <v>-10.573987000000001</v>
      </c>
      <c r="F3" s="94">
        <v>2</v>
      </c>
      <c r="G3" s="92">
        <v>9</v>
      </c>
      <c r="H3" s="97">
        <v>0.85946027279123205</v>
      </c>
      <c r="I3" s="95">
        <v>2</v>
      </c>
      <c r="J3" s="95">
        <v>50</v>
      </c>
      <c r="K3" s="93">
        <v>5.7787902913268317E-2</v>
      </c>
      <c r="L3" s="93">
        <v>0.80752157599370167</v>
      </c>
      <c r="M3" s="92">
        <v>78.917683270534951</v>
      </c>
      <c r="N3" s="97">
        <v>0.2051245380576307</v>
      </c>
      <c r="O3" s="92">
        <v>420.4383189365077</v>
      </c>
      <c r="P3" s="93">
        <v>1.1798759722958199E-2</v>
      </c>
      <c r="Q3" s="92">
        <v>12.778597245789999</v>
      </c>
    </row>
    <row r="4" spans="1:17" x14ac:dyDescent="0.25">
      <c r="A4" s="100"/>
      <c r="B4" s="100">
        <v>25</v>
      </c>
      <c r="C4" s="100">
        <v>7</v>
      </c>
      <c r="D4" s="102">
        <v>47.499766999999999</v>
      </c>
      <c r="E4" s="102">
        <v>-10.594103</v>
      </c>
      <c r="F4" s="94">
        <v>3</v>
      </c>
      <c r="G4" s="92">
        <v>12</v>
      </c>
      <c r="H4" s="97">
        <v>0.85946027279123205</v>
      </c>
      <c r="I4" s="92">
        <v>2</v>
      </c>
      <c r="J4" s="92">
        <v>50</v>
      </c>
      <c r="K4" s="93">
        <v>5.0575934443972022E-2</v>
      </c>
      <c r="L4" s="93">
        <v>0.70674234970677818</v>
      </c>
      <c r="M4" s="92">
        <v>101.4874369464812</v>
      </c>
      <c r="N4" s="97">
        <v>0.26316912882244903</v>
      </c>
      <c r="O4" s="92">
        <v>443.91199545298429</v>
      </c>
      <c r="P4" s="93">
        <v>1.488236198459192E-2</v>
      </c>
      <c r="Q4" s="92">
        <v>18.732404535409131</v>
      </c>
    </row>
    <row r="5" spans="1:17" x14ac:dyDescent="0.25">
      <c r="A5" s="100"/>
      <c r="B5" s="100"/>
      <c r="C5" s="100">
        <v>7</v>
      </c>
      <c r="D5" s="102">
        <v>47.500062999999997</v>
      </c>
      <c r="E5" s="102">
        <v>-10.740019999999999</v>
      </c>
      <c r="F5" s="94">
        <v>4</v>
      </c>
      <c r="G5" s="92">
        <v>15</v>
      </c>
      <c r="H5" s="97">
        <v>0.85946027279123205</v>
      </c>
      <c r="I5" s="92">
        <v>2</v>
      </c>
      <c r="J5" s="92">
        <v>50</v>
      </c>
      <c r="K5" s="93">
        <v>3.6699437572614964E-2</v>
      </c>
      <c r="L5" s="93">
        <v>0.51283376230487965</v>
      </c>
      <c r="M5" s="92">
        <v>89.915643253592052</v>
      </c>
      <c r="N5" s="97">
        <v>0.22053094587901639</v>
      </c>
      <c r="O5" s="92">
        <v>523.89757416609393</v>
      </c>
      <c r="P5" s="93">
        <v>1.262738677082784E-2</v>
      </c>
      <c r="Q5" s="92">
        <v>21.632794878493559</v>
      </c>
    </row>
    <row r="6" spans="1:17" x14ac:dyDescent="0.25">
      <c r="A6" s="100"/>
      <c r="B6" s="100">
        <v>26</v>
      </c>
      <c r="C6" s="100">
        <v>7</v>
      </c>
      <c r="D6" s="102">
        <v>47.499977000000001</v>
      </c>
      <c r="E6" s="102">
        <v>-10.740081999999999</v>
      </c>
      <c r="F6" s="94">
        <v>5</v>
      </c>
      <c r="G6" s="92">
        <v>18</v>
      </c>
      <c r="H6" s="97">
        <v>0.85946027279123205</v>
      </c>
      <c r="I6" s="92">
        <v>2</v>
      </c>
      <c r="J6" s="92">
        <v>50</v>
      </c>
      <c r="K6" s="93">
        <v>2.9584336978772441E-2</v>
      </c>
      <c r="L6" s="93">
        <v>0.41340815668086539</v>
      </c>
      <c r="M6" s="92">
        <v>93.933789229676009</v>
      </c>
      <c r="N6" s="97">
        <v>0.20340800442916659</v>
      </c>
      <c r="O6" s="92">
        <v>473.96310296262698</v>
      </c>
      <c r="P6" s="93">
        <v>1.243506918991377E-2</v>
      </c>
      <c r="Q6" s="92">
        <v>24.751908973671519</v>
      </c>
    </row>
    <row r="7" spans="1:17" x14ac:dyDescent="0.25">
      <c r="A7" s="100"/>
      <c r="B7" s="100"/>
      <c r="C7" s="100">
        <v>7</v>
      </c>
      <c r="D7" s="102">
        <v>47.506881999999997</v>
      </c>
      <c r="E7" s="102">
        <v>-10.790509</v>
      </c>
      <c r="F7" s="94">
        <v>6</v>
      </c>
      <c r="G7" s="92">
        <v>21</v>
      </c>
      <c r="H7" s="97">
        <v>0.85946027279123205</v>
      </c>
      <c r="I7" s="92">
        <v>2</v>
      </c>
      <c r="J7" s="92">
        <v>50</v>
      </c>
      <c r="K7" s="93">
        <v>3.3790587002436166E-2</v>
      </c>
      <c r="L7" s="93">
        <v>0.47218581561807171</v>
      </c>
      <c r="M7" s="92">
        <v>75.927994144338626</v>
      </c>
      <c r="N7" s="97">
        <v>0.19238127101506841</v>
      </c>
      <c r="O7" s="92">
        <v>403.25374538329771</v>
      </c>
      <c r="P7" s="93">
        <v>1.1616143524466341E-2</v>
      </c>
      <c r="Q7" s="92">
        <v>20.49602084759033</v>
      </c>
    </row>
    <row r="8" spans="1:17" x14ac:dyDescent="0.25">
      <c r="A8" s="100"/>
      <c r="B8" s="100"/>
      <c r="C8" s="100"/>
      <c r="D8" s="100"/>
      <c r="E8" s="100"/>
      <c r="F8" s="94"/>
      <c r="G8" s="92"/>
      <c r="H8" s="97"/>
      <c r="I8" s="92"/>
      <c r="J8" s="92"/>
      <c r="K8" s="93"/>
      <c r="L8" s="93"/>
      <c r="M8" s="92"/>
      <c r="N8" s="97"/>
      <c r="O8" s="92"/>
      <c r="P8" s="93"/>
      <c r="Q8" s="92"/>
    </row>
    <row r="9" spans="1:17" x14ac:dyDescent="0.25">
      <c r="A9" s="99">
        <v>21</v>
      </c>
      <c r="B9" s="99">
        <v>24</v>
      </c>
      <c r="C9" s="99">
        <v>7</v>
      </c>
      <c r="D9" s="101">
        <v>47.517051000000002</v>
      </c>
      <c r="E9" s="101">
        <v>-10.551804000000001</v>
      </c>
      <c r="F9" s="94">
        <v>1</v>
      </c>
      <c r="G9" s="92">
        <v>6</v>
      </c>
      <c r="H9" s="97">
        <v>0.85946027279123205</v>
      </c>
      <c r="I9" s="92"/>
      <c r="J9" s="92">
        <v>0</v>
      </c>
      <c r="K9" s="93"/>
      <c r="L9" s="93"/>
      <c r="M9" s="92"/>
      <c r="N9" s="97"/>
      <c r="O9" s="92"/>
      <c r="P9" s="93"/>
      <c r="Q9" s="92"/>
    </row>
    <row r="10" spans="1:17" x14ac:dyDescent="0.25">
      <c r="A10" s="100"/>
      <c r="B10" s="100"/>
      <c r="C10" s="100">
        <v>7</v>
      </c>
      <c r="D10" s="102">
        <v>47.493498000000002</v>
      </c>
      <c r="E10" s="102">
        <v>-10.573987000000001</v>
      </c>
      <c r="F10" s="94">
        <v>2</v>
      </c>
      <c r="G10" s="92">
        <v>9</v>
      </c>
      <c r="H10" s="97">
        <v>0.85946027279123205</v>
      </c>
      <c r="I10" s="92">
        <v>2</v>
      </c>
      <c r="J10" s="92">
        <v>50</v>
      </c>
      <c r="K10" s="93">
        <v>5.7787902913268331E-2</v>
      </c>
      <c r="L10" s="93">
        <v>0.80752157599370167</v>
      </c>
      <c r="M10" s="92">
        <v>39.293578279244699</v>
      </c>
      <c r="N10" s="97">
        <v>9.0903713436108827E-2</v>
      </c>
      <c r="O10" s="92">
        <v>428.0370619464934</v>
      </c>
      <c r="P10" s="93">
        <v>1.152338522127274E-2</v>
      </c>
      <c r="Q10" s="92">
        <v>5.6630082053877944</v>
      </c>
    </row>
    <row r="11" spans="1:17" x14ac:dyDescent="0.25">
      <c r="A11" s="100"/>
      <c r="B11" s="100">
        <v>25</v>
      </c>
      <c r="C11" s="100">
        <v>7</v>
      </c>
      <c r="D11" s="102">
        <v>47.499766999999999</v>
      </c>
      <c r="E11" s="102">
        <v>-10.594103</v>
      </c>
      <c r="F11" s="94">
        <v>3</v>
      </c>
      <c r="G11" s="92">
        <v>12</v>
      </c>
      <c r="H11" s="97">
        <v>0.85946027279123205</v>
      </c>
      <c r="I11" s="92">
        <v>2</v>
      </c>
      <c r="J11" s="92">
        <v>330</v>
      </c>
      <c r="K11" s="93">
        <v>0.18542633577538264</v>
      </c>
      <c r="L11" s="93">
        <v>2.5911265048120371</v>
      </c>
      <c r="M11" s="92">
        <v>172.63806265451171</v>
      </c>
      <c r="N11" s="97">
        <v>0.56520467653694395</v>
      </c>
      <c r="O11" s="92">
        <v>424.54904352123867</v>
      </c>
      <c r="P11" s="93">
        <v>1.3870746339741081E-2</v>
      </c>
      <c r="Q11" s="92">
        <v>10.97328934978141</v>
      </c>
    </row>
    <row r="12" spans="1:17" x14ac:dyDescent="0.25">
      <c r="A12" s="100"/>
      <c r="B12" s="100"/>
      <c r="C12" s="100">
        <v>7</v>
      </c>
      <c r="D12" s="102">
        <v>47.500062999999997</v>
      </c>
      <c r="E12" s="102">
        <v>-10.740019999999999</v>
      </c>
      <c r="F12" s="94">
        <v>4</v>
      </c>
      <c r="G12" s="92">
        <v>15</v>
      </c>
      <c r="H12" s="97">
        <v>0.85946027279123205</v>
      </c>
      <c r="I12" s="92">
        <v>2</v>
      </c>
      <c r="J12" s="92">
        <v>300</v>
      </c>
      <c r="K12" s="93">
        <v>0.15987311851404548</v>
      </c>
      <c r="L12" s="93">
        <v>2.2340487561082232</v>
      </c>
      <c r="M12" s="92">
        <v>170.32959762724511</v>
      </c>
      <c r="N12" s="97">
        <v>0.489531153152298</v>
      </c>
      <c r="O12" s="92">
        <v>504.78215106126657</v>
      </c>
      <c r="P12" s="93">
        <v>1.284108370921332E-2</v>
      </c>
      <c r="Q12" s="92">
        <v>11.023192439906319</v>
      </c>
    </row>
    <row r="13" spans="1:17" x14ac:dyDescent="0.25">
      <c r="A13" s="100"/>
      <c r="B13" s="100">
        <v>26</v>
      </c>
      <c r="C13" s="100">
        <v>7</v>
      </c>
      <c r="D13" s="102">
        <v>47.499977000000001</v>
      </c>
      <c r="E13" s="102">
        <v>-10.740081999999999</v>
      </c>
      <c r="F13" s="94">
        <v>5</v>
      </c>
      <c r="G13" s="92">
        <v>18</v>
      </c>
      <c r="H13" s="97">
        <v>0.85946027279123205</v>
      </c>
      <c r="I13" s="92">
        <v>2</v>
      </c>
      <c r="J13" s="92">
        <v>100</v>
      </c>
      <c r="K13" s="93">
        <v>6.7857327740092802E-2</v>
      </c>
      <c r="L13" s="93">
        <v>0.94823057209123018</v>
      </c>
      <c r="M13" s="92">
        <v>131.74879489981529</v>
      </c>
      <c r="N13" s="97">
        <v>0.31007847091709839</v>
      </c>
      <c r="O13" s="92">
        <v>471.01515830286462</v>
      </c>
      <c r="P13" s="93">
        <v>1.218428279848917E-2</v>
      </c>
      <c r="Q13" s="92">
        <v>16.4504340574262</v>
      </c>
    </row>
    <row r="14" spans="1:17" x14ac:dyDescent="0.25">
      <c r="A14" s="100"/>
      <c r="B14" s="100"/>
      <c r="C14" s="100">
        <v>7</v>
      </c>
      <c r="D14" s="102">
        <v>47.506881999999997</v>
      </c>
      <c r="E14" s="102">
        <v>-10.790509</v>
      </c>
      <c r="F14" s="94">
        <v>6</v>
      </c>
      <c r="G14" s="92">
        <v>21</v>
      </c>
      <c r="H14" s="97">
        <v>0.85946027279123205</v>
      </c>
      <c r="I14" s="92"/>
      <c r="J14" s="92">
        <v>0</v>
      </c>
      <c r="K14" s="93"/>
      <c r="L14" s="93"/>
      <c r="M14" s="92"/>
      <c r="N14" s="97"/>
      <c r="O14" s="92"/>
      <c r="P14" s="93"/>
      <c r="Q14" s="9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dual_timecourse</vt:lpstr>
      <vt:lpstr>dual_incubs_2LL</vt:lpstr>
      <vt:lpstr>dual_PE</vt:lpstr>
      <vt:lpstr>dual_diurnal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2022-11-09T12:24:26Z</dcterms:created>
  <dcterms:modified xsi:type="dcterms:W3CDTF">2022-12-05T15:38:35Z</dcterms:modified>
</cp:coreProperties>
</file>