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tjc52\arch-sports\Dashboard\data\"/>
    </mc:Choice>
  </mc:AlternateContent>
  <xr:revisionPtr revIDLastSave="0" documentId="8_{560279A2-7097-43B2-8364-33F8EA931D2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MASTER DATA TABLE" sheetId="1" r:id="rId1"/>
    <sheet name="DASHBOARD" sheetId="4" r:id="rId2"/>
    <sheet name="FORCE DECK DATA" sheetId="3" r:id="rId3"/>
    <sheet name="ATHLETE INFO" sheetId="2" r:id="rId4"/>
  </sheets>
  <definedNames>
    <definedName name="DASHBOARD">_xlfn.LAMBDA(_xlpm.athlete,_xlfn.LET(_xlpm.data, _xlfn.NUMBERVALUE(_xlfn._xlws.FILTER(TBL_DATA[], TBL_DATA[Athlete] = _xlpm.athlete)), _xlpm.cols, COLUMNS(_xlpm.data) - 1, _xlpm.test_data, _xlfn.CHOOSECOLS(_xlpm.data, _xlfn.SEQUENCE(_xlpm.cols, 1, 2)), _xlpm.test_data))</definedName>
    <definedName name="DASHBOARD_RECORDS">_xlfn.LAMBDA(_xlpm.athlete,_xlfn.LET(_xlpm.full_data, _xlfn.NUMBERVALUE(_xlfn._xlws.FILTER(TBL_DATA[], TBL_DATA[Athlete] = _xlpm.athlete)), _xlpm.ages, _xlfn.CHOOSECOLS(_xlpm.full_data, 3), _xlpm.tests, _xlfn.CHOOSECOLS(_xlpm.full_data, _xlfn.SEQUENCE(COLUMNS(_xlpm.full_data) - 3, 1, 4)), _xlpm.test_names, _xlfn.CHOOSECOLS(TBL_DATA[#Headers], _xlfn.SEQUENCE(COLUMNS(TBL_DATA[]) - 3, 1, 4)), _xlpm.initial, _xlfn.MAKEARRAY(1, COLUMNS(_xlpm.test_names), _xlfn.LAMBDA(_xlpm.row,_xlpm.col, IFERROR(get_first(_xlfn.CHOOSECOLS(_xlpm.tests, _xlpm.col), 1), ""))), _xlpm.best_13, _xlfn.MAKEARRAY(1, COLUMNS(_xlpm.test_names), _xlfn.LAMBDA(_xlpm.row,_xlpm.col, IFERROR(IF((INDEX(_xlpm.test_names, 1, _xlpm.col) = "SPLIT_10") + (INDEX(_xlpm.test_names, 1, _xlpm.col) = "SPRINT_20") + (INDEX(_xlpm.test_names, 1, _xlpm.col) = "PRO_AGILITY") + (INDEX(_xlpm.test_names, 1, _xlpm.col) = "SHUTTLE_300"), MIN(_xlfn._xlws.FILTER(_xlfn.CHOOSECOLS(_xlpm.tests, _xlpm.col), _xlpm.ages &lt;= 13, _xlfn.CHOOSECOLS(_xlpm.tests, _xlpm.col) &lt;&gt; 0)), MAX(_xlfn._xlws.FILTER(_xlfn.CHOOSECOLS(_xlpm.tests, _xlpm.col), _xlpm.ages &lt;= 13, _xlfn.CHOOSECOLS(_xlpm.tests, _xlpm.col) &lt;&gt; 0))), ""))), _xlpm.best, _xlfn.MAKEARRAY(1, COLUMNS(_xlpm.test_names), _xlfn.LAMBDA(_xlpm.row,_xlpm.col, IFERROR(IF((INDEX(_xlpm.test_names, 1, _xlpm.col) = "SPLIT_10") + (INDEX(_xlpm.test_names, 1, _xlpm.col) = "SPRINT_20") + (INDEX(_xlpm.test_names, 1, _xlpm.col) = "PRO_AGILITY") + (INDEX(_xlpm.test_names, 1, _xlpm.col) = "SHUTTLE_300"), MIN(_xlfn._xlws.FILTER(_xlfn.CHOOSECOLS(_xlpm.tests, _xlpm.col), _xlfn.CHOOSECOLS(_xlpm.tests, _xlpm.col) &lt;&gt; 0)), MAX(_xlfn._xlws.FILTER(_xlfn.CHOOSECOLS(_xlpm.tests, _xlpm.col), _xlfn.CHOOSECOLS(_xlpm.tests, _xlpm.col) &lt;&gt; 0))), ""))), _xlpm.current, _xlfn.MAKEARRAY(1, COLUMNS(_xlpm.test_names), _xlfn.LAMBDA(_xlpm.row,_xlpm.col, IFERROR(get_current(_xlfn.CHOOSECOLS(_xlpm.tests, _xlpm.col), ROWS(_xlpm.full_data)), ""))), _xlpm.init_best, IFERROR(_xlpm.best - _xlpm.initial, ""), _xlpm.init_curr, IFERROR(_xlpm.current - _xlpm.initial, ""), _xlfn.VSTACK(_xlpm.initial, _xlpm.best_13, _xlpm.best, _xlpm.current, _xlpm.init_best, _xlpm.init_curr)))</definedName>
    <definedName name="get_current">_xlfn.LAMBDA(_xlpm.test_col,_xlpm.row,IF((INDEX(_xlpm.test_col, _xlpm.row) = "") + (INDEX(_xlpm.test_col, _xlpm.row) = 0), get_first(_xlpm.test_col, _xlpm.row - 1), IFERROR(INDEX(_xlpm.test_col, _xlpm.row), "")))</definedName>
    <definedName name="get_first">_xlfn.LAMBDA(_xlpm.test_col,_xlpm.row,IF((INDEX(_xlpm.test_col, _xlpm.row) = "") + (INDEX(_xlpm.test_col, _xlpm.row) = 0), get_first(_xlpm.test_col, _xlpm.row + 1), IFERROR(INDEX(_xlpm.test_col, _xlpm.row), "")))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0" i="2" l="1"/>
  <c r="C234" i="1"/>
  <c r="R234" i="1"/>
  <c r="C233" i="1"/>
  <c r="R233" i="1"/>
  <c r="E179" i="2"/>
  <c r="C232" i="1"/>
  <c r="R232" i="1"/>
  <c r="C231" i="1"/>
  <c r="R231" i="1"/>
  <c r="E178" i="2"/>
  <c r="C230" i="1"/>
  <c r="R230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E177" i="2"/>
  <c r="E176" i="2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E175" i="2"/>
  <c r="C206" i="1"/>
  <c r="E174" i="2"/>
  <c r="C205" i="1"/>
  <c r="C204" i="1"/>
  <c r="E173" i="2"/>
  <c r="E172" i="2"/>
  <c r="C203" i="1"/>
  <c r="E171" i="2"/>
  <c r="C202" i="1"/>
  <c r="E170" i="2"/>
  <c r="C201" i="1"/>
  <c r="G3" i="4" a="1"/>
  <c r="G3" i="4"/>
  <c r="C4" i="4" a="1"/>
  <c r="C4" i="4"/>
  <c r="C3" i="4" a="1"/>
  <c r="C3" i="4"/>
  <c r="W1" i="4" a="1"/>
  <c r="W1" i="4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C200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G4" i="4" l="1" a="1"/>
  <c r="G4" i="4" s="1"/>
  <c r="D7" i="4" a="1"/>
  <c r="D7" i="4" s="1"/>
  <c r="B15" i="4" a="1"/>
  <c r="B15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<sst xmlns="http://schemas.openxmlformats.org/spreadsheetml/2006/main" count="2366" uniqueCount="681">
  <si>
    <t>Athlete</t>
  </si>
  <si>
    <t>Date</t>
  </si>
  <si>
    <t>AGE</t>
  </si>
  <si>
    <t>CMJ_FLIGHT</t>
  </si>
  <si>
    <t>CMJ_IMP_MOM</t>
  </si>
  <si>
    <t>BROAD_JUMP</t>
  </si>
  <si>
    <t>IMTP_PEAK</t>
  </si>
  <si>
    <t>IMTP_FBW</t>
  </si>
  <si>
    <t>FLEXED_HANG</t>
  </si>
  <si>
    <t>PULL_UPS</t>
  </si>
  <si>
    <t>SPLIT_10</t>
  </si>
  <si>
    <t>SPRINT_20</t>
  </si>
  <si>
    <t>PRO_AGILITY</t>
  </si>
  <si>
    <t>YO_YO</t>
  </si>
  <si>
    <t>SHUTTLE_300</t>
  </si>
  <si>
    <t>NORDBORD_L</t>
  </si>
  <si>
    <t>NORDBORD_R</t>
  </si>
  <si>
    <t>NORDBORD_DIFF</t>
  </si>
  <si>
    <t>DSI</t>
  </si>
  <si>
    <t>Cole Freeman</t>
  </si>
  <si>
    <t/>
  </si>
  <si>
    <t>Alex Wasko</t>
  </si>
  <si>
    <t>Delaney Newton</t>
  </si>
  <si>
    <t>Wyatt Williams</t>
  </si>
  <si>
    <t>Brady Kerr</t>
  </si>
  <si>
    <t>Logan Coulter</t>
  </si>
  <si>
    <t>Siena Brown</t>
  </si>
  <si>
    <t>Michelle Stallone</t>
  </si>
  <si>
    <t>Sidd Dua</t>
  </si>
  <si>
    <t>Julia Freeman</t>
  </si>
  <si>
    <t>Lauryn Greene</t>
  </si>
  <si>
    <t>Nolan Williams</t>
  </si>
  <si>
    <t>Ashley Schmitt</t>
  </si>
  <si>
    <t>Rhys Newton</t>
  </si>
  <si>
    <t>Noah Lunsford</t>
  </si>
  <si>
    <t>Ben Rottcher</t>
  </si>
  <si>
    <t>Erin Conrad</t>
  </si>
  <si>
    <t>Journey Rabon Eddie</t>
  </si>
  <si>
    <t>Nico Martin</t>
  </si>
  <si>
    <t>Rishan Talluri</t>
  </si>
  <si>
    <t>Arjit Deshmukh</t>
  </si>
  <si>
    <t>Teagan Quinn</t>
  </si>
  <si>
    <t>Jake Lindgren</t>
  </si>
  <si>
    <t>Evan Yang</t>
  </si>
  <si>
    <t>Mya Quinn</t>
  </si>
  <si>
    <t>Oliver Rottcher</t>
  </si>
  <si>
    <t>Harshil Talluri</t>
  </si>
  <si>
    <t>Trip Yates</t>
  </si>
  <si>
    <t>Sam Straffon</t>
  </si>
  <si>
    <t>Carolina Montes</t>
  </si>
  <si>
    <t>Reese Sager</t>
  </si>
  <si>
    <t>Brynn Bell</t>
  </si>
  <si>
    <t>Foster Axland</t>
  </si>
  <si>
    <t>Petru Cotoman</t>
  </si>
  <si>
    <t>Evan Clune</t>
  </si>
  <si>
    <t>Ella Clune</t>
  </si>
  <si>
    <t>Gabi Chulo</t>
  </si>
  <si>
    <t>Logan Newton</t>
  </si>
  <si>
    <t>Connor Hartman</t>
  </si>
  <si>
    <t>Kathleen Conrad</t>
  </si>
  <si>
    <t>Issie Allbaugh</t>
  </si>
  <si>
    <t>Ersin Yilmaz</t>
  </si>
  <si>
    <t>Kenneth Fritze</t>
  </si>
  <si>
    <t>Jake Guttman</t>
  </si>
  <si>
    <t>Ben Schafer</t>
  </si>
  <si>
    <t>Ethan Salas</t>
  </si>
  <si>
    <t>Caroline Banks</t>
  </si>
  <si>
    <t>Dev Dhanda</t>
  </si>
  <si>
    <t>Brooke Wilson</t>
  </si>
  <si>
    <t>Jillian Young</t>
  </si>
  <si>
    <t>Caden Atkinson</t>
  </si>
  <si>
    <t>Imani Rivas</t>
  </si>
  <si>
    <t>McKenzie Williams</t>
  </si>
  <si>
    <t>Lucas Barker</t>
  </si>
  <si>
    <t>Christopher Woods</t>
  </si>
  <si>
    <t>Shri Joshi</t>
  </si>
  <si>
    <t>Shradha Kathirvel</t>
  </si>
  <si>
    <t>Rhegan Kent</t>
  </si>
  <si>
    <t>Elle WIlliams</t>
  </si>
  <si>
    <t>Trilok Koppuravuri</t>
  </si>
  <si>
    <t>Lauren Byers</t>
  </si>
  <si>
    <t>Gia Saragossi</t>
  </si>
  <si>
    <t>Emma Saragossi</t>
  </si>
  <si>
    <t>Quinn Hartman</t>
  </si>
  <si>
    <t>Owen Havlice</t>
  </si>
  <si>
    <t>Olivia White</t>
  </si>
  <si>
    <t>Madison Hull</t>
  </si>
  <si>
    <t>Abhimanyu Gokhale Sharma</t>
  </si>
  <si>
    <t>Ryan Guttman</t>
  </si>
  <si>
    <t>Ayana Govind</t>
  </si>
  <si>
    <t>Crosby Holst</t>
  </si>
  <si>
    <t>Elsie Burton</t>
  </si>
  <si>
    <t>Enrico Abranches</t>
  </si>
  <si>
    <t>Henry Riddle</t>
  </si>
  <si>
    <t>Madelyn Rankin</t>
  </si>
  <si>
    <t>Thomas Riddle</t>
  </si>
  <si>
    <t>Bella Bianchin</t>
  </si>
  <si>
    <t>Gwen Shelton</t>
  </si>
  <si>
    <t>Bradley Lengers</t>
  </si>
  <si>
    <t>Nathan Cox</t>
  </si>
  <si>
    <t>Abby Benhardt</t>
  </si>
  <si>
    <t>Graham Huffstetler</t>
  </si>
  <si>
    <t>John Asaad</t>
  </si>
  <si>
    <t>Jessica Asaad</t>
  </si>
  <si>
    <t>Brady Koch</t>
  </si>
  <si>
    <t>Leonardo Lopez</t>
  </si>
  <si>
    <t>John David Yakubinis</t>
  </si>
  <si>
    <t>Trajan Bianchin</t>
  </si>
  <si>
    <t>Collins Kim</t>
  </si>
  <si>
    <t>Kieran Burton</t>
  </si>
  <si>
    <t>Molly Hartnett</t>
  </si>
  <si>
    <t>Panos Anipsitakis</t>
  </si>
  <si>
    <t>Sydney Thomas</t>
  </si>
  <si>
    <t>John David Major</t>
  </si>
  <si>
    <t>Reiss Kent</t>
  </si>
  <si>
    <t>Gavin McGrath</t>
  </si>
  <si>
    <t>Brock Rissmiller</t>
  </si>
  <si>
    <t>Andrea Rios</t>
  </si>
  <si>
    <t>Cameron Hodes</t>
  </si>
  <si>
    <t>Molly Jones</t>
  </si>
  <si>
    <t>Elliott Parish</t>
  </si>
  <si>
    <t>Jada Palardy</t>
  </si>
  <si>
    <t>Jevin Palardy</t>
  </si>
  <si>
    <t>Estaban Coto</t>
  </si>
  <si>
    <t>Aubrey Allegretti</t>
  </si>
  <si>
    <t>Avery Allegretti</t>
  </si>
  <si>
    <t>Oliver Obregon</t>
  </si>
  <si>
    <t>Ana Lopez</t>
  </si>
  <si>
    <t>Maggie Hendrix</t>
  </si>
  <si>
    <t>Jack Hendrix</t>
  </si>
  <si>
    <t>Delaney McGee</t>
  </si>
  <si>
    <t>Adalyn Jones</t>
  </si>
  <si>
    <t>Dylan Stewart</t>
  </si>
  <si>
    <t>Carly Chadderton</t>
  </si>
  <si>
    <t>Noah Ciarla</t>
  </si>
  <si>
    <t>Sophia Major</t>
  </si>
  <si>
    <t>Sarah Major</t>
  </si>
  <si>
    <t>Andrew Forero</t>
  </si>
  <si>
    <t>Jesse Brooks</t>
  </si>
  <si>
    <t>Talan Huff</t>
  </si>
  <si>
    <t>Name:</t>
  </si>
  <si>
    <t>Sport:</t>
  </si>
  <si>
    <t>Position:</t>
  </si>
  <si>
    <t>DOB:</t>
  </si>
  <si>
    <t>Age:</t>
  </si>
  <si>
    <t>Records</t>
  </si>
  <si>
    <t>Initial</t>
  </si>
  <si>
    <t>U13 Best</t>
  </si>
  <si>
    <t>Best</t>
  </si>
  <si>
    <t>Current</t>
  </si>
  <si>
    <t>Improvements</t>
  </si>
  <si>
    <t>Initial → Best</t>
  </si>
  <si>
    <t>Initial → Current</t>
  </si>
  <si>
    <t>DATE</t>
  </si>
  <si>
    <t>Name</t>
  </si>
  <si>
    <t>Test Type</t>
  </si>
  <si>
    <t>Test Date</t>
  </si>
  <si>
    <t>Body Weight [kg]</t>
  </si>
  <si>
    <t>Jump Height (Imp-Mom) in Inches [in]</t>
  </si>
  <si>
    <t>RSI-modified (Imp-Mom) [m/s]</t>
  </si>
  <si>
    <t>Concentric Impulse [N s]</t>
  </si>
  <si>
    <t>Concentric Impulse-100ms [N s]</t>
  </si>
  <si>
    <t>Eccentric Deceleration Impulse [N s]</t>
  </si>
  <si>
    <t>Peak Power [W]</t>
  </si>
  <si>
    <t>Peak Power / BM [W/kg]</t>
  </si>
  <si>
    <t>Concentric Peak Force [N]</t>
  </si>
  <si>
    <t>Eccentric Duration [ms]</t>
  </si>
  <si>
    <t>Peak Vertical Force [N]</t>
  </si>
  <si>
    <t>Peak Vertical Force / BM [N/kg]</t>
  </si>
  <si>
    <t>Force Deck</t>
  </si>
  <si>
    <t>2024-01-02T17:08:33.743Z</t>
  </si>
  <si>
    <t>2024-01-02T22:09:06.687Z</t>
  </si>
  <si>
    <t>2024-01-02T22:10:16.467Z</t>
  </si>
  <si>
    <t>2024-01-02T22:11:07.473Z</t>
  </si>
  <si>
    <t>2024-01-02T22:11:46.560Z</t>
  </si>
  <si>
    <t>2024-01-02T22:12:36.757Z</t>
  </si>
  <si>
    <t>2024-01-02T23:14:32.627Z</t>
  </si>
  <si>
    <t>2024-01-02T23:15:42.943Z</t>
  </si>
  <si>
    <t>2024-01-03T01:11:45.583Z</t>
  </si>
  <si>
    <t>2024-01-03T01:12:22.537Z</t>
  </si>
  <si>
    <t>2024-01-03T01:13:09.047Z</t>
  </si>
  <si>
    <t>2024-01-03T01:13:47.213Z</t>
  </si>
  <si>
    <t>2024-01-03T01:14:21.243Z</t>
  </si>
  <si>
    <t>2024-01-03T17:14:24.867Z</t>
  </si>
  <si>
    <t>Maya Quinn</t>
  </si>
  <si>
    <t>2024-01-03T19:08:11.493Z</t>
  </si>
  <si>
    <t>2024-01-03T19:08:49.080Z</t>
  </si>
  <si>
    <t>2024-01-03T19:09:46.607Z</t>
  </si>
  <si>
    <t>2024-01-03T19:10:37.843Z</t>
  </si>
  <si>
    <t>2024-01-04T00:10:52.407Z</t>
  </si>
  <si>
    <t>2024-01-04T00:11:38.433Z</t>
  </si>
  <si>
    <t>2024-01-04T01:11:39.947Z</t>
  </si>
  <si>
    <t>2024-01-04T01:12:47.483Z</t>
  </si>
  <si>
    <t>2024-01-04T01:13:54.503Z</t>
  </si>
  <si>
    <t>2024-01-04T01:14:42.007Z</t>
  </si>
  <si>
    <t>Evan Wang</t>
  </si>
  <si>
    <t>2024-01-04T02:10:09.177Z</t>
  </si>
  <si>
    <t>2024-01-04T02:10:59.617Z</t>
  </si>
  <si>
    <t>2024-01-04T02:12:05.143Z</t>
  </si>
  <si>
    <t>2024-01-06T00:11:01.997Z</t>
  </si>
  <si>
    <t>2024-01-06T01:17:17.117Z</t>
  </si>
  <si>
    <t>2024-01-11T02:08:41.560Z</t>
  </si>
  <si>
    <t>2024-01-22T22:12:39.430Z</t>
  </si>
  <si>
    <t>2024-01-26T02:03:38.010Z</t>
  </si>
  <si>
    <t>2024-01-30T02:08:45.817Z</t>
  </si>
  <si>
    <t>Petru Coloman</t>
  </si>
  <si>
    <t>2024-01-30T23:11:16.617Z</t>
  </si>
  <si>
    <t>2024-01-31T02:04:14.243Z</t>
  </si>
  <si>
    <t>2024-01-31T02:05:28.387Z</t>
  </si>
  <si>
    <t>2024-02-03T00:11:40.030Z</t>
  </si>
  <si>
    <t>2024-02-06T22:10:47.393Z</t>
  </si>
  <si>
    <t>2024-02-06T23:12:53.567Z</t>
  </si>
  <si>
    <t>2024-02-06T23:14:05.487Z</t>
  </si>
  <si>
    <t>2024-02-06T23:15:23.570Z</t>
  </si>
  <si>
    <t>2024-02-06T23:16:40.623Z</t>
  </si>
  <si>
    <t>2024-02-07T00:10:27.713Z</t>
  </si>
  <si>
    <t>2024-02-07T00:22:10.983Z</t>
  </si>
  <si>
    <t>2024-02-07T01:11:19.853Z</t>
  </si>
  <si>
    <t>2024-02-07T01:12:33.537Z</t>
  </si>
  <si>
    <t>2024-02-07T01:13:47.670Z</t>
  </si>
  <si>
    <t>2024-02-07T02:11:09.210Z</t>
  </si>
  <si>
    <t>2024-02-07T23:15:00.877Z</t>
  </si>
  <si>
    <t>2024-02-07T23:16:33.043Z</t>
  </si>
  <si>
    <t>2024-02-08T00:10:37.067Z</t>
  </si>
  <si>
    <t>2024-02-08T01:11:22.913Z</t>
  </si>
  <si>
    <t>2024-02-08T01:13:27.083Z</t>
  </si>
  <si>
    <t>2024-02-08T01:14:22.710Z</t>
  </si>
  <si>
    <t>2024-02-08T02:10:48.077Z</t>
  </si>
  <si>
    <t>2024-02-15T00:13:49.803Z</t>
  </si>
  <si>
    <t>2024-02-23T00:06:09.373Z</t>
  </si>
  <si>
    <t>2024-02-23T02:12:13.867Z</t>
  </si>
  <si>
    <t>2024-02-24T00:12:03.727Z</t>
  </si>
  <si>
    <t>2024-02-24T00:13:15.960Z</t>
  </si>
  <si>
    <t>2024-02-27T01:37:41.557Z</t>
  </si>
  <si>
    <t>2024-02-29T02:14:55.977Z</t>
  </si>
  <si>
    <t>Tanner Clark</t>
  </si>
  <si>
    <t>2024-03-04T20:45:54.273Z</t>
  </si>
  <si>
    <t>2024-03-05T19:06:29.957Z</t>
  </si>
  <si>
    <t>2024-03-05T22:12:36.117Z</t>
  </si>
  <si>
    <t>2024-03-05T22:13:57.550Z</t>
  </si>
  <si>
    <t>Mckenzie Williams</t>
  </si>
  <si>
    <t>2024-03-05T22:16:23.463Z</t>
  </si>
  <si>
    <t>2024-03-05T22:17:32.747Z</t>
  </si>
  <si>
    <t>2024-03-05T22:18:38.163Z</t>
  </si>
  <si>
    <t>2024-03-05T23:08:44.163Z</t>
  </si>
  <si>
    <t>2024-03-05T23:10:21.557Z</t>
  </si>
  <si>
    <t>2024-03-06T00:03:42.993Z</t>
  </si>
  <si>
    <t>2024-03-06T02:11:28.043Z</t>
  </si>
  <si>
    <t>2024-03-06T02:12:55.627Z</t>
  </si>
  <si>
    <t>2024-03-06T22:08:49.057Z</t>
  </si>
  <si>
    <t>2024-03-06T22:10:24.513Z</t>
  </si>
  <si>
    <t>2024-03-06T23:09:46.717Z</t>
  </si>
  <si>
    <t>2024-03-06T23:11:11.903Z</t>
  </si>
  <si>
    <t>2024-03-06T23:12:17.510Z</t>
  </si>
  <si>
    <t>2024-03-07T00:10:41.370Z</t>
  </si>
  <si>
    <t>2024-03-07T02:06:11.510Z</t>
  </si>
  <si>
    <t>2024-03-07T02:15:55.207Z</t>
  </si>
  <si>
    <t>2024-03-09T17:06:30.317Z</t>
  </si>
  <si>
    <t>2024-03-12T00:08:09.730Z</t>
  </si>
  <si>
    <t>2024-03-12T01:37:50.993Z</t>
  </si>
  <si>
    <t>Elle Williams</t>
  </si>
  <si>
    <t>2024-03-21T00:11:41.807Z</t>
  </si>
  <si>
    <t>2024-03-22T22:14:22.013Z</t>
  </si>
  <si>
    <t>2024-03-25T21:51:07.677Z</t>
  </si>
  <si>
    <t>2024-03-28T23:17:46.957Z</t>
  </si>
  <si>
    <t>2024-03-28T23:19:03.177Z</t>
  </si>
  <si>
    <t>2024-04-02T18:16:03.543Z</t>
  </si>
  <si>
    <t>2024-04-02T18:17:19.317Z</t>
  </si>
  <si>
    <t>2024-04-02T21:09:00.333Z</t>
  </si>
  <si>
    <t>2024-04-02T21:10:17.487Z</t>
  </si>
  <si>
    <t>2024-04-02T21:11:16.617Z</t>
  </si>
  <si>
    <t>2024-04-02T21:12:38.650Z</t>
  </si>
  <si>
    <t>2024-04-03T00:19:59.047Z</t>
  </si>
  <si>
    <t>2024-04-03T21:10:37.423Z</t>
  </si>
  <si>
    <t>2024-04-03T22:18:31.510Z</t>
  </si>
  <si>
    <t>2024-04-03T23:08:30.063Z</t>
  </si>
  <si>
    <t>2024-04-03T23:10:20.353Z</t>
  </si>
  <si>
    <t>2024-04-04T01:07:02.833Z</t>
  </si>
  <si>
    <t>2024-04-04T01:08:18.110Z</t>
  </si>
  <si>
    <t>2024-04-04T18:16:12.760Z</t>
  </si>
  <si>
    <t>2024-04-11T23:09:12.490Z</t>
  </si>
  <si>
    <t>2024-04-26T01:00:14.273Z</t>
  </si>
  <si>
    <t>2024-04-30T22:09:06.670Z</t>
  </si>
  <si>
    <t>2024-04-30T22:10:47.807Z</t>
  </si>
  <si>
    <t>2024-04-30T23:06:53.463Z</t>
  </si>
  <si>
    <t>2024-04-30T23:08:29.920Z</t>
  </si>
  <si>
    <t>2024-05-01T00:13:25.507Z</t>
  </si>
  <si>
    <t>2024-05-01T00:14:43.100Z</t>
  </si>
  <si>
    <t>2024-05-01T00:17:19.147Z</t>
  </si>
  <si>
    <t>2024-05-01T00:18:34.390Z</t>
  </si>
  <si>
    <t>2024-05-01T00:19:42.690Z</t>
  </si>
  <si>
    <t>2024-05-01T00:33:46.807Z</t>
  </si>
  <si>
    <t>2024-05-01T01:13:37.663Z</t>
  </si>
  <si>
    <t>2024-05-01T01:14:47.050Z</t>
  </si>
  <si>
    <t>2024-05-01T22:14:30.197Z</t>
  </si>
  <si>
    <t>2024-05-01T23:06:05.440Z</t>
  </si>
  <si>
    <t>2024-05-02T00:12:13.503Z</t>
  </si>
  <si>
    <t>2024-05-02T00:13:36.437Z</t>
  </si>
  <si>
    <t>2024-05-02T00:14:39.830Z</t>
  </si>
  <si>
    <t>2024-05-02T00:15:49.150Z</t>
  </si>
  <si>
    <t>2024-05-02T00:17:20.413Z</t>
  </si>
  <si>
    <t>2024-05-02T01:10:00.340Z</t>
  </si>
  <si>
    <t>2024-05-07T01:08:29.127Z</t>
  </si>
  <si>
    <t>2024-05-09T23:11:54.043Z</t>
  </si>
  <si>
    <t>Michel Abranches</t>
  </si>
  <si>
    <t>2024-05-10T16:35:58.667Z</t>
  </si>
  <si>
    <t>2024-05-11T00:12:50.570Z</t>
  </si>
  <si>
    <t>2024-05-14T01:09:47.963Z</t>
  </si>
  <si>
    <t>2024-05-15T18:13:42.787Z</t>
  </si>
  <si>
    <t>2024-05-16T01:11:50.993Z</t>
  </si>
  <si>
    <t>2024-05-16T22:10:38.770Z</t>
  </si>
  <si>
    <t>2024-05-18T00:11:07.780Z</t>
  </si>
  <si>
    <t>2024-05-22T01:12:05.787Z</t>
  </si>
  <si>
    <t>2024-05-29T21:15:01.327Z</t>
  </si>
  <si>
    <t>2024-05-29T21:16:35.040Z</t>
  </si>
  <si>
    <t>2024-05-29T23:11:50.510Z</t>
  </si>
  <si>
    <t>2024-05-31T22:59:48.787Z</t>
  </si>
  <si>
    <t>2024-06-01T17:10:59.130Z</t>
  </si>
  <si>
    <t>2024-06-04T15:10:55.690Z</t>
  </si>
  <si>
    <t>JD Yakubinis</t>
  </si>
  <si>
    <t>2024-06-04T15:13:18.907Z</t>
  </si>
  <si>
    <t>2024-06-04T15:16:25.833Z</t>
  </si>
  <si>
    <t>2024-06-04T18:10:58.103Z</t>
  </si>
  <si>
    <t>Molly Hartnet</t>
  </si>
  <si>
    <t>2024-06-04T18:12:20.570Z</t>
  </si>
  <si>
    <t>2024-06-04T21:11:40.283Z</t>
  </si>
  <si>
    <t>2024-06-04T21:13:04.977Z</t>
  </si>
  <si>
    <t>2024-06-04T21:14:11.897Z</t>
  </si>
  <si>
    <t>2024-06-04T21:15:10.580Z</t>
  </si>
  <si>
    <t>2024-06-04T22:09:55.560Z</t>
  </si>
  <si>
    <t>2024-06-04T22:11:45.280Z</t>
  </si>
  <si>
    <t>2024-06-04T22:13:02.473Z</t>
  </si>
  <si>
    <t>2024-06-04T22:14:22.870Z</t>
  </si>
  <si>
    <t>2024-06-04T23:14:04.993Z</t>
  </si>
  <si>
    <t>2024-06-04T23:15:13.010Z</t>
  </si>
  <si>
    <t>2024-06-04T23:16:11.267Z</t>
  </si>
  <si>
    <t>2024-06-05T00:11:08.187Z</t>
  </si>
  <si>
    <t>2024-06-05T00:12:36.973Z</t>
  </si>
  <si>
    <t>2024-06-05T00:15:46.103Z</t>
  </si>
  <si>
    <t>2024-06-05T00:17:14.050Z</t>
  </si>
  <si>
    <t>2024-06-05T00:18:33.150Z</t>
  </si>
  <si>
    <t>2024-06-05T00:42:45.357Z</t>
  </si>
  <si>
    <t>2024-06-05T18:10:19.587Z</t>
  </si>
  <si>
    <t>2024-06-05T18:11:49.217Z</t>
  </si>
  <si>
    <t>2024-06-05T18:13:21.310Z</t>
  </si>
  <si>
    <t>2024-06-05T21:15:13.070Z</t>
  </si>
  <si>
    <t>2024-06-05T21:16:42.133Z</t>
  </si>
  <si>
    <t>2024-06-05T23:10:37.613Z</t>
  </si>
  <si>
    <t>2024-06-12T00:11:26.210Z</t>
  </si>
  <si>
    <t>2024-06-17T23:10:54.377Z</t>
  </si>
  <si>
    <t>2024-06-19T22:15:47.900Z</t>
  </si>
  <si>
    <t>2024-06-24T21:06:49.027Z</t>
  </si>
  <si>
    <t>2024-06-27T21:09:43.983Z</t>
  </si>
  <si>
    <t>2024-07-01T16:09:15.173Z</t>
  </si>
  <si>
    <t>2024-07-02T16:10:55.807Z</t>
  </si>
  <si>
    <t>2024-07-02T21:10:33.257Z</t>
  </si>
  <si>
    <t>2024-07-02T21:11:43.303Z</t>
  </si>
  <si>
    <t>2024-07-02T21:12:48.100Z</t>
  </si>
  <si>
    <t>2024-07-02T21:13:50.613Z</t>
  </si>
  <si>
    <t>2024-07-02T22:49:47.273Z</t>
  </si>
  <si>
    <t>2024-07-03T18:10:30.017Z</t>
  </si>
  <si>
    <t>2024-07-03T18:11:44.027Z</t>
  </si>
  <si>
    <t>2024-07-03T18:12:37.677Z</t>
  </si>
  <si>
    <t>2024-07-03T18:13:42.563Z</t>
  </si>
  <si>
    <t>2024-07-03T21:14:28.230Z</t>
  </si>
  <si>
    <t>2024-07-03T21:13:11.037Z</t>
  </si>
  <si>
    <t>2024-07-03T21:10:19.683Z</t>
  </si>
  <si>
    <t>2024-07-03T21:11:29.850Z</t>
  </si>
  <si>
    <t>2024-07-03T23:12:26.853Z</t>
  </si>
  <si>
    <t>2024-07-03T23:10:40.397Z</t>
  </si>
  <si>
    <t>2024-07-08T15:14:39.363Z</t>
  </si>
  <si>
    <t>2024-07-10T23:10:44.080Z</t>
  </si>
  <si>
    <t>2024-07-12T21:06:47.493Z</t>
  </si>
  <si>
    <t>2024-07-12T21:08:55.747Z</t>
  </si>
  <si>
    <t>NAME</t>
  </si>
  <si>
    <t>Athlete ID</t>
  </si>
  <si>
    <t>M/F</t>
  </si>
  <si>
    <t>DOB</t>
  </si>
  <si>
    <t>SPORT</t>
  </si>
  <si>
    <t>POSITION</t>
  </si>
  <si>
    <t>Membership</t>
  </si>
  <si>
    <t>Membership Start Date</t>
  </si>
  <si>
    <t>AB20081223</t>
  </si>
  <si>
    <t>Female</t>
  </si>
  <si>
    <t>Track, Cross Country</t>
  </si>
  <si>
    <t>AGS20100829</t>
  </si>
  <si>
    <t>Male</t>
  </si>
  <si>
    <t>Tennis, Volleyball</t>
  </si>
  <si>
    <t>Abigail Leo</t>
  </si>
  <si>
    <t>AL20060413</t>
  </si>
  <si>
    <t>Volleyball</t>
  </si>
  <si>
    <t>Middle/Right Side</t>
  </si>
  <si>
    <t>6-Session Pass</t>
  </si>
  <si>
    <t>Adalyn Pratt</t>
  </si>
  <si>
    <t>AP20090111</t>
  </si>
  <si>
    <t>Setter</t>
  </si>
  <si>
    <t>Adam Brendese</t>
  </si>
  <si>
    <t>AB20090728</t>
  </si>
  <si>
    <t>Soccer</t>
  </si>
  <si>
    <t>Aiven O'Leary</t>
  </si>
  <si>
    <t>AO18991230</t>
  </si>
  <si>
    <t>AW20080605</t>
  </si>
  <si>
    <t>Lacrosse</t>
  </si>
  <si>
    <t>Aniruddh Dayanada</t>
  </si>
  <si>
    <t>AD20110524</t>
  </si>
  <si>
    <t>Tennis</t>
  </si>
  <si>
    <t>Anna Krall</t>
  </si>
  <si>
    <t>AK20110616</t>
  </si>
  <si>
    <t>Ari Pradhan</t>
  </si>
  <si>
    <t>AP20101205</t>
  </si>
  <si>
    <t>Basketball</t>
  </si>
  <si>
    <t>AD20151215</t>
  </si>
  <si>
    <t>AS20120515</t>
  </si>
  <si>
    <t>Ashlyn Gray</t>
  </si>
  <si>
    <t>AG18991230</t>
  </si>
  <si>
    <t>Cross Country, Track</t>
  </si>
  <si>
    <t>AG20120201</t>
  </si>
  <si>
    <t>B Crawford</t>
  </si>
  <si>
    <t>BC20100921</t>
  </si>
  <si>
    <t>Elite</t>
  </si>
  <si>
    <t>BB20040218</t>
  </si>
  <si>
    <t>Middle Blocker</t>
  </si>
  <si>
    <t>Monthly</t>
  </si>
  <si>
    <t>BR20100407</t>
  </si>
  <si>
    <t>Swimming</t>
  </si>
  <si>
    <t>BS20100401</t>
  </si>
  <si>
    <t>Football, Swimming</t>
  </si>
  <si>
    <t>BL20120906</t>
  </si>
  <si>
    <t>BK18991230</t>
  </si>
  <si>
    <t>BK20150301</t>
  </si>
  <si>
    <t>Baseball, Football</t>
  </si>
  <si>
    <t>Brantley Truitt</t>
  </si>
  <si>
    <t>BT18991230</t>
  </si>
  <si>
    <t>Baseball</t>
  </si>
  <si>
    <t>Brayden Wilson</t>
  </si>
  <si>
    <t>BW20130505</t>
  </si>
  <si>
    <t>Defense</t>
  </si>
  <si>
    <t>Brooke Watne</t>
  </si>
  <si>
    <t>BW20090429</t>
  </si>
  <si>
    <t>BW20071004</t>
  </si>
  <si>
    <t>Libero</t>
  </si>
  <si>
    <t>Brynley Scott</t>
  </si>
  <si>
    <t>BS20100423</t>
  </si>
  <si>
    <t>BB20090427</t>
  </si>
  <si>
    <t>CA20100717</t>
  </si>
  <si>
    <t>Football</t>
  </si>
  <si>
    <t>Tight End</t>
  </si>
  <si>
    <t>Cam DuMont</t>
  </si>
  <si>
    <t>CD20110828</t>
  </si>
  <si>
    <t>CM20121101</t>
  </si>
  <si>
    <t>CB20070426</t>
  </si>
  <si>
    <t>Charlie Becker</t>
  </si>
  <si>
    <t>CB20110523</t>
  </si>
  <si>
    <t>Charlie Churn</t>
  </si>
  <si>
    <t>CC20110705</t>
  </si>
  <si>
    <t>Charlie Combs</t>
  </si>
  <si>
    <t>CC20050609</t>
  </si>
  <si>
    <t>CW20081229</t>
  </si>
  <si>
    <t>Rugby</t>
  </si>
  <si>
    <t>Cicely Boswell</t>
  </si>
  <si>
    <t>CB20100109</t>
  </si>
  <si>
    <t>Track</t>
  </si>
  <si>
    <t>CF20060712</t>
  </si>
  <si>
    <t>Goalkeeper</t>
  </si>
  <si>
    <t>CK20130713</t>
  </si>
  <si>
    <t>CH20101213</t>
  </si>
  <si>
    <t>Baseball, Basketball</t>
  </si>
  <si>
    <t>CH20120426</t>
  </si>
  <si>
    <t>DN20070213</t>
  </si>
  <si>
    <t>Midfielder</t>
  </si>
  <si>
    <t>DD20121117</t>
  </si>
  <si>
    <t>DS20081026</t>
  </si>
  <si>
    <t>Eliana Dolloff</t>
  </si>
  <si>
    <t>ED20070331</t>
  </si>
  <si>
    <t>Softball</t>
  </si>
  <si>
    <t>Pitcher</t>
  </si>
  <si>
    <t>Eliana Whitaker</t>
  </si>
  <si>
    <t>EW20080119</t>
  </si>
  <si>
    <t>EC20090805</t>
  </si>
  <si>
    <t>EW20120510</t>
  </si>
  <si>
    <t>EB20110822</t>
  </si>
  <si>
    <t>Fullback/Wingback</t>
  </si>
  <si>
    <t>ES20141015</t>
  </si>
  <si>
    <t>EA20090812</t>
  </si>
  <si>
    <t>EC20080824</t>
  </si>
  <si>
    <t>EY20081208</t>
  </si>
  <si>
    <t>ES20090330</t>
  </si>
  <si>
    <t>Soccer, Track</t>
  </si>
  <si>
    <t>EC20090806</t>
  </si>
  <si>
    <t>Evan McCullen</t>
  </si>
  <si>
    <t>EM20090904</t>
  </si>
  <si>
    <t>EY20091224</t>
  </si>
  <si>
    <t>FA20120109</t>
  </si>
  <si>
    <t>GC20110324</t>
  </si>
  <si>
    <t>GS20130727</t>
  </si>
  <si>
    <t>Graham Babcock</t>
  </si>
  <si>
    <t>GB20070503</t>
  </si>
  <si>
    <t>GH20100807</t>
  </si>
  <si>
    <t>Grant Kadijevic</t>
  </si>
  <si>
    <t>GK20071021</t>
  </si>
  <si>
    <t>Graysen Giese</t>
  </si>
  <si>
    <t>GG20070926</t>
  </si>
  <si>
    <t>Grayson Picasso</t>
  </si>
  <si>
    <t>GP20081022</t>
  </si>
  <si>
    <t>GS20100525</t>
  </si>
  <si>
    <t>Center Back</t>
  </si>
  <si>
    <t>Harper Roe</t>
  </si>
  <si>
    <t>HR18991230</t>
  </si>
  <si>
    <t>HT18991230</t>
  </si>
  <si>
    <t>HR20081011</t>
  </si>
  <si>
    <t>Henry Zhang</t>
  </si>
  <si>
    <t>HZ18991230</t>
  </si>
  <si>
    <t>IR200103011</t>
  </si>
  <si>
    <t>IA20051229</t>
  </si>
  <si>
    <t>Jack Riley</t>
  </si>
  <si>
    <t>JR20100920</t>
  </si>
  <si>
    <t>Jacob Orloski</t>
  </si>
  <si>
    <t>JO20060517</t>
  </si>
  <si>
    <t>Jad Abdelrahmen</t>
  </si>
  <si>
    <t>JA20081104</t>
  </si>
  <si>
    <t>JP20100706</t>
  </si>
  <si>
    <t>Softball, Tennis</t>
  </si>
  <si>
    <t>JG20070914</t>
  </si>
  <si>
    <t>Hockey</t>
  </si>
  <si>
    <t>Offense</t>
  </si>
  <si>
    <t>JL20111102</t>
  </si>
  <si>
    <t>JY20000705</t>
  </si>
  <si>
    <t>JA20150529</t>
  </si>
  <si>
    <t>JY20071016</t>
  </si>
  <si>
    <t>JA20120229</t>
  </si>
  <si>
    <t>JM20120316</t>
  </si>
  <si>
    <t>Tennis, Soccer, Track</t>
  </si>
  <si>
    <t>Jonathan Phillips</t>
  </si>
  <si>
    <t>JP20120726</t>
  </si>
  <si>
    <t>Midfielder/Striker/Winger</t>
  </si>
  <si>
    <t>Josalynn Shaw</t>
  </si>
  <si>
    <t>JS20070917</t>
  </si>
  <si>
    <t>JR20090904</t>
  </si>
  <si>
    <t>Hitter</t>
  </si>
  <si>
    <t>JF20090112</t>
  </si>
  <si>
    <t>KC18991230</t>
  </si>
  <si>
    <t>KF20130303</t>
  </si>
  <si>
    <t>KB20091022</t>
  </si>
  <si>
    <t>Soccer (Goalkeeper)</t>
  </si>
  <si>
    <t>Kirsten Krall</t>
  </si>
  <si>
    <t>KK20090414</t>
  </si>
  <si>
    <t>LB20050411</t>
  </si>
  <si>
    <t>Outside Back</t>
  </si>
  <si>
    <t>LG20120201</t>
  </si>
  <si>
    <t>LL20110411</t>
  </si>
  <si>
    <t>Lily Hunt</t>
  </si>
  <si>
    <t>LH20110327</t>
  </si>
  <si>
    <t>LC20111205</t>
  </si>
  <si>
    <t>LN20100524</t>
  </si>
  <si>
    <t>Football, Baseball</t>
  </si>
  <si>
    <t>Tackle, 3rd Base</t>
  </si>
  <si>
    <t>LB20121127</t>
  </si>
  <si>
    <t>Pitcher, 1st Base, 3rd Base</t>
  </si>
  <si>
    <t>Luke McKnight</t>
  </si>
  <si>
    <t>LM20100408</t>
  </si>
  <si>
    <t>Mack Javier</t>
  </si>
  <si>
    <t>MJ20111129</t>
  </si>
  <si>
    <t>Madeline Dorn</t>
  </si>
  <si>
    <t>MD20100410</t>
  </si>
  <si>
    <t>MR20100802</t>
  </si>
  <si>
    <t>MH20090301</t>
  </si>
  <si>
    <t>Madison Radcliffe</t>
  </si>
  <si>
    <t>MR20090327</t>
  </si>
  <si>
    <t>Mason Hampton</t>
  </si>
  <si>
    <t>MH20091018</t>
  </si>
  <si>
    <t>MW20110622</t>
  </si>
  <si>
    <t>Megan Coffey</t>
  </si>
  <si>
    <t>MC20080728</t>
  </si>
  <si>
    <t>Michael Guerriero</t>
  </si>
  <si>
    <t>MG20080723</t>
  </si>
  <si>
    <t>MS20090423</t>
  </si>
  <si>
    <t>MH20090803</t>
  </si>
  <si>
    <t>Soccer, Basketball</t>
  </si>
  <si>
    <t>MQ20100823</t>
  </si>
  <si>
    <t>NC20090912</t>
  </si>
  <si>
    <t>NM20081015</t>
  </si>
  <si>
    <t>Squash</t>
  </si>
  <si>
    <t>NC20090917</t>
  </si>
  <si>
    <t>NL20080118</t>
  </si>
  <si>
    <t>NW20140201</t>
  </si>
  <si>
    <t>OR20120408</t>
  </si>
  <si>
    <t>Olivia Phillips</t>
  </si>
  <si>
    <t>OP20120726</t>
  </si>
  <si>
    <t>Striker/Winger</t>
  </si>
  <si>
    <t>OW20090708</t>
  </si>
  <si>
    <t>100/200 Back</t>
  </si>
  <si>
    <t>OH20120818</t>
  </si>
  <si>
    <t>Midfield</t>
  </si>
  <si>
    <t>PA20090831</t>
  </si>
  <si>
    <t>Payton Lee</t>
  </si>
  <si>
    <t>PL20080519</t>
  </si>
  <si>
    <t>RB/Forward</t>
  </si>
  <si>
    <t>PC20090605</t>
  </si>
  <si>
    <t>Peyton Alepa</t>
  </si>
  <si>
    <t>PA20060818</t>
  </si>
  <si>
    <t>Philip Intriago</t>
  </si>
  <si>
    <t>PI20000607</t>
  </si>
  <si>
    <t>Winger</t>
  </si>
  <si>
    <t>QH20130226</t>
  </si>
  <si>
    <t>Rani Patel</t>
  </si>
  <si>
    <t>RP20091029</t>
  </si>
  <si>
    <t>Raya Patel</t>
  </si>
  <si>
    <t>RP20120918</t>
  </si>
  <si>
    <t>RS20061014</t>
  </si>
  <si>
    <t>RK20081006</t>
  </si>
  <si>
    <t>RN20081228</t>
  </si>
  <si>
    <t>Soccer, Wrestling, Track</t>
  </si>
  <si>
    <t>Riley Parker</t>
  </si>
  <si>
    <t>RP18991230</t>
  </si>
  <si>
    <t>RT20100330</t>
  </si>
  <si>
    <t>Rithvick Kasireddy</t>
  </si>
  <si>
    <t>RK20071007</t>
  </si>
  <si>
    <t>RG20070914</t>
  </si>
  <si>
    <t>Goalie</t>
  </si>
  <si>
    <t>Ryan Henley</t>
  </si>
  <si>
    <t>RH18991230</t>
  </si>
  <si>
    <t>Football, Track</t>
  </si>
  <si>
    <t>Sam Sawa</t>
  </si>
  <si>
    <t>SS20100407</t>
  </si>
  <si>
    <t>SS20140314</t>
  </si>
  <si>
    <t>Sammy Bottia Noguera</t>
  </si>
  <si>
    <t>SB18991230</t>
  </si>
  <si>
    <t>Sean Green</t>
  </si>
  <si>
    <t>SG19990814</t>
  </si>
  <si>
    <t>SK20092507</t>
  </si>
  <si>
    <t>SJ20090604</t>
  </si>
  <si>
    <t>SD20100902</t>
  </si>
  <si>
    <t>SB20091007</t>
  </si>
  <si>
    <t>ST20080710</t>
  </si>
  <si>
    <t>Dance</t>
  </si>
  <si>
    <t>TC19940830</t>
  </si>
  <si>
    <t>TQ20100823</t>
  </si>
  <si>
    <t>Test McTesterson</t>
  </si>
  <si>
    <t>TM20080101</t>
  </si>
  <si>
    <t>Test Ball</t>
  </si>
  <si>
    <t>Test Field</t>
  </si>
  <si>
    <t>TR20110126</t>
  </si>
  <si>
    <t>3rd Base</t>
  </si>
  <si>
    <t>Tilman Schoeneberger</t>
  </si>
  <si>
    <t>TS20090519</t>
  </si>
  <si>
    <t>TB20060805</t>
  </si>
  <si>
    <t>TK20080909</t>
  </si>
  <si>
    <t>TY20131007</t>
  </si>
  <si>
    <t>WW20110914</t>
  </si>
  <si>
    <t>Yusuf Young</t>
  </si>
  <si>
    <t>YY20050220</t>
  </si>
  <si>
    <t>RK20130713</t>
  </si>
  <si>
    <t>Harper Smith</t>
  </si>
  <si>
    <t>HS20100207</t>
  </si>
  <si>
    <t>GM20100930</t>
  </si>
  <si>
    <t>AR20110830</t>
  </si>
  <si>
    <t>BR20040617</t>
  </si>
  <si>
    <t>CH20080826</t>
  </si>
  <si>
    <t>MJ20100603</t>
  </si>
  <si>
    <t>EP20100326</t>
  </si>
  <si>
    <t>JP20111004</t>
  </si>
  <si>
    <t>EC20120711</t>
  </si>
  <si>
    <t>Abhinav Ramireddy</t>
  </si>
  <si>
    <t>AR20090901</t>
  </si>
  <si>
    <t>AA20120804</t>
  </si>
  <si>
    <t>AA20120805</t>
  </si>
  <si>
    <t>OO20111219</t>
  </si>
  <si>
    <t>AL20130703</t>
  </si>
  <si>
    <t>Basketball, Volleyball</t>
  </si>
  <si>
    <t>MH20110826</t>
  </si>
  <si>
    <t>Equestrian</t>
  </si>
  <si>
    <t>JH20080227</t>
  </si>
  <si>
    <t>DM20120711</t>
  </si>
  <si>
    <t>AJ20101221</t>
  </si>
  <si>
    <t xml:space="preserve">Female </t>
  </si>
  <si>
    <t>Lacrosse, Cross Country</t>
  </si>
  <si>
    <t>CC20111027</t>
  </si>
  <si>
    <t>SM20071012</t>
  </si>
  <si>
    <t>SM20050803</t>
  </si>
  <si>
    <t>AF20100610</t>
  </si>
  <si>
    <t>JB20090218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</si>
</sst>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0.0%"/>
    <numFmt numFmtId="166" formatCode="0.0"/>
  </numFmts>
  <fonts count="11" x14ac:knownFonts="1">
    <font>
      <sz val="11"/>
      <color theme="1"/>
      <name val="Aptos Narrow"/>
      <family val="2"/>
      <scheme val="minor"/>
    </font>
    <font>
      <sz val="10"/>
      <color theme="1"/>
      <name val="Arial"/>
      <charset val="1"/>
    </font>
    <font>
      <sz val="11"/>
      <color theme="1"/>
      <name val="Arial"/>
      <charset val="1"/>
    </font>
    <font>
      <b/>
      <sz val="10"/>
      <color rgb="FF000000"/>
      <name val="Arial"/>
      <charset val="1"/>
    </font>
    <font>
      <sz val="11"/>
      <color rgb="FF000000"/>
      <name val="Aptos Narrow"/>
      <family val="2"/>
      <scheme val="minor"/>
    </font>
    <font>
      <sz val="11"/>
      <color theme="1"/>
      <name val="Calibri"/>
      <charset val="1"/>
    </font>
    <font>
      <b/>
      <sz val="11"/>
      <color theme="1"/>
      <name val="Calibri"/>
      <charset val="1"/>
    </font>
    <font>
      <b/>
      <sz val="11"/>
      <color theme="1"/>
      <name val="Arial"/>
      <charset val="1"/>
    </font>
    <font>
      <sz val="10"/>
      <color theme="0"/>
      <name val="Arial"/>
      <charset val="1"/>
    </font>
    <font>
      <sz val="11"/>
      <color theme="0"/>
      <name val="Aptos Narrow"/>
      <family val="2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5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10" xfId="0" applyFont="1" applyBorder="1" applyAlignment="1">
      <alignment readingOrder="1"/>
    </xf>
    <xf numFmtId="0" fontId="3" fillId="0" borderId="0" xfId="0" applyFont="1" applyAlignment="1">
      <alignment readingOrder="1"/>
    </xf>
    <xf numFmtId="0" fontId="3" fillId="0" borderId="11" xfId="0" applyFont="1" applyBorder="1" applyAlignment="1">
      <alignment readingOrder="1"/>
    </xf>
    <xf numFmtId="0" fontId="4" fillId="0" borderId="0" xfId="0" applyFont="1"/>
    <xf numFmtId="0" fontId="1" fillId="0" borderId="9" xfId="0" applyFont="1" applyBorder="1" applyAlignment="1">
      <alignment horizontal="center" readingOrder="1"/>
    </xf>
    <xf numFmtId="0" fontId="0" fillId="0" borderId="0" xfId="0" applyAlignment="1">
      <alignment horizontal="center"/>
    </xf>
    <xf numFmtId="164" fontId="1" fillId="0" borderId="9" xfId="0" applyNumberFormat="1" applyFont="1" applyBorder="1" applyAlignment="1">
      <alignment readingOrder="1"/>
    </xf>
    <xf numFmtId="0" fontId="1" fillId="0" borderId="4" xfId="0" applyFont="1" applyBorder="1" applyAlignment="1">
      <alignment horizontal="center" readingOrder="1"/>
    </xf>
    <xf numFmtId="0" fontId="1" fillId="0" borderId="5" xfId="0" applyFont="1" applyBorder="1" applyAlignment="1">
      <alignment horizontal="center" readingOrder="1"/>
    </xf>
    <xf numFmtId="0" fontId="1" fillId="0" borderId="6" xfId="0" applyFont="1" applyBorder="1" applyAlignment="1">
      <alignment horizontal="center" readingOrder="1"/>
    </xf>
    <xf numFmtId="0" fontId="1" fillId="0" borderId="2" xfId="0" applyFont="1" applyBorder="1" applyAlignment="1">
      <alignment horizontal="center" readingOrder="1"/>
    </xf>
    <xf numFmtId="0" fontId="1" fillId="0" borderId="1" xfId="0" applyFont="1" applyBorder="1" applyAlignment="1">
      <alignment horizontal="center" readingOrder="1"/>
    </xf>
    <xf numFmtId="164" fontId="1" fillId="0" borderId="1" xfId="0" applyNumberFormat="1" applyFont="1" applyBorder="1" applyAlignment="1">
      <alignment horizontal="center" readingOrder="1"/>
    </xf>
    <xf numFmtId="0" fontId="1" fillId="0" borderId="3" xfId="0" applyFont="1" applyBorder="1" applyAlignment="1">
      <alignment horizontal="center" readingOrder="1"/>
    </xf>
    <xf numFmtId="14" fontId="1" fillId="0" borderId="3" xfId="0" applyNumberFormat="1" applyFont="1" applyBorder="1" applyAlignment="1">
      <alignment horizontal="center" readingOrder="1"/>
    </xf>
    <xf numFmtId="0" fontId="1" fillId="0" borderId="7" xfId="0" applyFont="1" applyBorder="1" applyAlignment="1">
      <alignment horizontal="center" readingOrder="1"/>
    </xf>
    <xf numFmtId="0" fontId="1" fillId="0" borderId="8" xfId="0" applyFont="1" applyBorder="1" applyAlignment="1">
      <alignment horizontal="center" readingOrder="1"/>
    </xf>
    <xf numFmtId="164" fontId="1" fillId="0" borderId="8" xfId="0" applyNumberFormat="1" applyFont="1" applyBorder="1" applyAlignment="1">
      <alignment horizontal="center" readingOrder="1"/>
    </xf>
    <xf numFmtId="0" fontId="1" fillId="3" borderId="16" xfId="0" applyFont="1" applyFill="1" applyBorder="1" applyAlignment="1">
      <alignment horizontal="center" readingOrder="1"/>
    </xf>
    <xf numFmtId="0" fontId="8" fillId="0" borderId="0" xfId="0" applyFont="1" applyAlignment="1">
      <alignment readingOrder="1"/>
    </xf>
    <xf numFmtId="0" fontId="8" fillId="0" borderId="0" xfId="0" applyFont="1" applyAlignment="1">
      <alignment horizontal="center" readingOrder="1"/>
    </xf>
    <xf numFmtId="0" fontId="8" fillId="4" borderId="0" xfId="0" applyFont="1" applyFill="1" applyAlignment="1">
      <alignment readingOrder="1"/>
    </xf>
    <xf numFmtId="0" fontId="9" fillId="0" borderId="0" xfId="0" applyFont="1"/>
    <xf numFmtId="0" fontId="9" fillId="0" borderId="0" xfId="0" applyFont="1" applyAlignment="1">
      <alignment horizontal="center"/>
    </xf>
    <xf numFmtId="14" fontId="5" fillId="2" borderId="22" xfId="0" applyNumberFormat="1" applyFont="1" applyFill="1" applyBorder="1" applyAlignment="1">
      <alignment horizontal="left" readingOrder="1"/>
    </xf>
    <xf numFmtId="164" fontId="1" fillId="3" borderId="15" xfId="0" applyNumberFormat="1" applyFont="1" applyFill="1" applyBorder="1" applyAlignment="1">
      <alignment horizontal="center" readingOrder="1"/>
    </xf>
    <xf numFmtId="0" fontId="1" fillId="0" borderId="0" xfId="0" applyFont="1" applyAlignment="1">
      <alignment horizontal="center" readingOrder="1"/>
    </xf>
    <xf numFmtId="0" fontId="5" fillId="2" borderId="23" xfId="0" applyFont="1" applyFill="1" applyBorder="1" applyAlignment="1">
      <alignment horizontal="center" readingOrder="1"/>
    </xf>
    <xf numFmtId="0" fontId="5" fillId="2" borderId="22" xfId="0" applyFont="1" applyFill="1" applyBorder="1" applyAlignment="1">
      <alignment horizontal="center" readingOrder="1"/>
    </xf>
    <xf numFmtId="0" fontId="6" fillId="3" borderId="13" xfId="0" applyFont="1" applyFill="1" applyBorder="1" applyAlignment="1">
      <alignment horizontal="center" readingOrder="1"/>
    </xf>
    <xf numFmtId="0" fontId="7" fillId="3" borderId="13" xfId="0" applyFont="1" applyFill="1" applyBorder="1" applyAlignment="1">
      <alignment horizontal="center" readingOrder="1"/>
    </xf>
    <xf numFmtId="0" fontId="7" fillId="3" borderId="14" xfId="0" applyFont="1" applyFill="1" applyBorder="1" applyAlignment="1">
      <alignment horizontal="center" readingOrder="1"/>
    </xf>
    <xf numFmtId="0" fontId="5" fillId="4" borderId="16" xfId="0" applyFont="1" applyFill="1" applyBorder="1" applyAlignment="1">
      <alignment horizontal="center" readingOrder="1"/>
    </xf>
    <xf numFmtId="0" fontId="1" fillId="5" borderId="19" xfId="0" applyFont="1" applyFill="1" applyBorder="1" applyAlignment="1">
      <alignment horizontal="center" readingOrder="1"/>
    </xf>
    <xf numFmtId="0" fontId="1" fillId="4" borderId="19" xfId="0" applyFont="1" applyFill="1" applyBorder="1" applyAlignment="1">
      <alignment horizontal="center" readingOrder="1"/>
    </xf>
    <xf numFmtId="0" fontId="5" fillId="5" borderId="21" xfId="0" quotePrefix="1" applyFont="1" applyFill="1" applyBorder="1" applyAlignment="1">
      <alignment horizontal="center" readingOrder="1"/>
    </xf>
    <xf numFmtId="165" fontId="1" fillId="0" borderId="0" xfId="0" applyNumberFormat="1" applyFont="1" applyAlignment="1">
      <alignment horizontal="center" readingOrder="1"/>
    </xf>
    <xf numFmtId="165" fontId="7" fillId="3" borderId="13" xfId="0" applyNumberFormat="1" applyFont="1" applyFill="1" applyBorder="1" applyAlignment="1">
      <alignment horizontal="center" readingOrder="1"/>
    </xf>
    <xf numFmtId="165" fontId="0" fillId="0" borderId="0" xfId="0" applyNumberFormat="1" applyAlignment="1">
      <alignment horizontal="center"/>
    </xf>
    <xf numFmtId="0" fontId="5" fillId="4" borderId="17" xfId="0" applyFont="1" applyFill="1" applyBorder="1" applyAlignment="1">
      <alignment horizontal="center" readingOrder="1"/>
    </xf>
    <xf numFmtId="0" fontId="6" fillId="3" borderId="16" xfId="0" applyFont="1" applyFill="1" applyBorder="1" applyAlignment="1">
      <alignment horizontal="center" readingOrder="1"/>
    </xf>
    <xf numFmtId="0" fontId="7" fillId="3" borderId="16" xfId="0" applyFont="1" applyFill="1" applyBorder="1" applyAlignment="1">
      <alignment horizontal="center" readingOrder="1"/>
    </xf>
    <xf numFmtId="165" fontId="7" fillId="3" borderId="16" xfId="0" applyNumberFormat="1" applyFont="1" applyFill="1" applyBorder="1" applyAlignment="1">
      <alignment horizontal="center" readingOrder="1"/>
    </xf>
    <xf numFmtId="0" fontId="7" fillId="3" borderId="17" xfId="0" applyFont="1" applyFill="1" applyBorder="1" applyAlignment="1">
      <alignment horizontal="center" readingOrder="1"/>
    </xf>
    <xf numFmtId="165" fontId="5" fillId="4" borderId="16" xfId="0" applyNumberFormat="1" applyFont="1" applyFill="1" applyBorder="1" applyAlignment="1">
      <alignment horizontal="center" readingOrder="1"/>
    </xf>
    <xf numFmtId="165" fontId="5" fillId="5" borderId="21" xfId="0" quotePrefix="1" applyNumberFormat="1" applyFont="1" applyFill="1" applyBorder="1" applyAlignment="1">
      <alignment horizontal="center" readingOrder="1"/>
    </xf>
    <xf numFmtId="2" fontId="3" fillId="0" borderId="11" xfId="0" applyNumberFormat="1" applyFont="1" applyBorder="1" applyAlignment="1">
      <alignment horizontal="center" readingOrder="1"/>
    </xf>
    <xf numFmtId="2" fontId="1" fillId="0" borderId="9" xfId="0" applyNumberFormat="1" applyFont="1" applyBorder="1" applyAlignment="1">
      <alignment horizontal="center" readingOrder="1"/>
    </xf>
    <xf numFmtId="2" fontId="2" fillId="0" borderId="9" xfId="0" applyNumberFormat="1" applyFont="1" applyBorder="1" applyAlignment="1">
      <alignment horizontal="center" readingOrder="1"/>
    </xf>
    <xf numFmtId="2" fontId="0" fillId="0" borderId="0" xfId="0" applyNumberFormat="1" applyAlignment="1">
      <alignment horizontal="center"/>
    </xf>
    <xf numFmtId="1" fontId="3" fillId="0" borderId="11" xfId="0" applyNumberFormat="1" applyFont="1" applyBorder="1" applyAlignment="1">
      <alignment horizontal="center" readingOrder="1"/>
    </xf>
    <xf numFmtId="1" fontId="1" fillId="0" borderId="9" xfId="0" applyNumberFormat="1" applyFont="1" applyBorder="1" applyAlignment="1">
      <alignment horizontal="center" readingOrder="1"/>
    </xf>
    <xf numFmtId="1" fontId="0" fillId="0" borderId="0" xfId="0" applyNumberFormat="1" applyAlignment="1">
      <alignment horizontal="center"/>
    </xf>
    <xf numFmtId="0" fontId="5" fillId="5" borderId="0" xfId="0" applyFont="1" applyFill="1" applyAlignment="1">
      <alignment horizontal="center" readingOrder="1"/>
    </xf>
    <xf numFmtId="0" fontId="1" fillId="5" borderId="0" xfId="0" applyFont="1" applyFill="1" applyAlignment="1">
      <alignment horizontal="center" readingOrder="1"/>
    </xf>
    <xf numFmtId="165" fontId="1" fillId="5" borderId="0" xfId="0" applyNumberFormat="1" applyFont="1" applyFill="1" applyAlignment="1">
      <alignment horizontal="center" readingOrder="1"/>
    </xf>
    <xf numFmtId="0" fontId="5" fillId="4" borderId="0" xfId="0" applyFont="1" applyFill="1" applyAlignment="1">
      <alignment horizontal="center" readingOrder="1"/>
    </xf>
    <xf numFmtId="0" fontId="1" fillId="4" borderId="0" xfId="0" applyFont="1" applyFill="1" applyAlignment="1">
      <alignment horizontal="center" readingOrder="1"/>
    </xf>
    <xf numFmtId="165" fontId="1" fillId="4" borderId="0" xfId="0" applyNumberFormat="1" applyFont="1" applyFill="1" applyAlignment="1">
      <alignment horizontal="center" readingOrder="1"/>
    </xf>
    <xf numFmtId="165" fontId="5" fillId="5" borderId="0" xfId="0" applyNumberFormat="1" applyFont="1" applyFill="1" applyAlignment="1">
      <alignment horizontal="center" readingOrder="1"/>
    </xf>
    <xf numFmtId="0" fontId="5" fillId="5" borderId="19" xfId="0" applyFont="1" applyFill="1" applyBorder="1" applyAlignment="1">
      <alignment horizontal="center" readingOrder="1"/>
    </xf>
    <xf numFmtId="0" fontId="5" fillId="4" borderId="0" xfId="0" quotePrefix="1" applyFont="1" applyFill="1" applyAlignment="1">
      <alignment horizontal="center" readingOrder="1"/>
    </xf>
    <xf numFmtId="0" fontId="5" fillId="5" borderId="24" xfId="0" quotePrefix="1" applyFont="1" applyFill="1" applyBorder="1" applyAlignment="1">
      <alignment horizontal="center" readingOrder="1"/>
    </xf>
    <xf numFmtId="0" fontId="6" fillId="4" borderId="16" xfId="0" applyFont="1" applyFill="1" applyBorder="1" applyAlignment="1">
      <alignment horizontal="center" readingOrder="1"/>
    </xf>
    <xf numFmtId="0" fontId="6" fillId="5" borderId="0" xfId="0" applyFont="1" applyFill="1" applyAlignment="1">
      <alignment horizontal="center" readingOrder="1"/>
    </xf>
    <xf numFmtId="0" fontId="6" fillId="4" borderId="0" xfId="0" applyFont="1" applyFill="1" applyAlignment="1">
      <alignment horizontal="center" readingOrder="1"/>
    </xf>
    <xf numFmtId="0" fontId="6" fillId="5" borderId="21" xfId="0" applyFont="1" applyFill="1" applyBorder="1" applyAlignment="1">
      <alignment horizontal="center" readingOrder="1"/>
    </xf>
    <xf numFmtId="164" fontId="1" fillId="0" borderId="0" xfId="0" applyNumberFormat="1" applyFont="1" applyAlignment="1">
      <alignment horizontal="center" readingOrder="1"/>
    </xf>
    <xf numFmtId="164" fontId="6" fillId="3" borderId="12" xfId="0" applyNumberFormat="1" applyFont="1" applyFill="1" applyBorder="1" applyAlignment="1">
      <alignment horizontal="center" readingOrder="1"/>
    </xf>
    <xf numFmtId="164" fontId="0" fillId="0" borderId="0" xfId="0" applyNumberFormat="1" applyAlignment="1">
      <alignment horizontal="center"/>
    </xf>
    <xf numFmtId="164" fontId="5" fillId="2" borderId="22" xfId="0" applyNumberFormat="1" applyFont="1" applyFill="1" applyBorder="1" applyAlignment="1">
      <alignment horizontal="right" readingOrder="1"/>
    </xf>
    <xf numFmtId="164" fontId="5" fillId="2" borderId="23" xfId="0" applyNumberFormat="1" applyFont="1" applyFill="1" applyBorder="1" applyAlignment="1">
      <alignment horizontal="right" readingOrder="1"/>
    </xf>
    <xf numFmtId="165" fontId="3" fillId="0" borderId="11" xfId="0" applyNumberFormat="1" applyFont="1" applyBorder="1" applyAlignment="1">
      <alignment horizontal="center" readingOrder="1"/>
    </xf>
    <xf numFmtId="165" fontId="1" fillId="0" borderId="9" xfId="0" applyNumberFormat="1" applyFont="1" applyBorder="1" applyAlignment="1">
      <alignment horizontal="center" readingOrder="1"/>
    </xf>
    <xf numFmtId="166" fontId="3" fillId="0" borderId="11" xfId="0" applyNumberFormat="1" applyFont="1" applyBorder="1" applyAlignment="1">
      <alignment horizontal="center" readingOrder="1"/>
    </xf>
    <xf numFmtId="166" fontId="1" fillId="0" borderId="9" xfId="0" applyNumberFormat="1" applyFont="1" applyBorder="1" applyAlignment="1">
      <alignment horizontal="center" readingOrder="1"/>
    </xf>
    <xf numFmtId="166" fontId="0" fillId="0" borderId="0" xfId="0" applyNumberFormat="1" applyAlignment="1">
      <alignment horizontal="center"/>
    </xf>
    <xf numFmtId="0" fontId="5" fillId="2" borderId="22" xfId="0" applyFont="1" applyFill="1" applyBorder="1" applyAlignment="1">
      <alignment readingOrder="1"/>
    </xf>
    <xf numFmtId="0" fontId="5" fillId="2" borderId="23" xfId="0" applyFont="1" applyFill="1" applyBorder="1" applyAlignment="1">
      <alignment wrapText="1" readingOrder="1"/>
    </xf>
    <xf numFmtId="0" fontId="10" fillId="2" borderId="23" xfId="0" applyFont="1" applyFill="1" applyBorder="1" applyAlignment="1">
      <alignment horizontal="left" vertical="center" readingOrder="1"/>
    </xf>
    <xf numFmtId="0" fontId="10" fillId="2" borderId="22" xfId="0" applyFont="1" applyFill="1" applyBorder="1" applyAlignment="1">
      <alignment horizontal="left" vertical="center" readingOrder="1"/>
    </xf>
    <xf numFmtId="164" fontId="6" fillId="4" borderId="15" xfId="0" applyNumberFormat="1" applyFont="1" applyFill="1" applyBorder="1" applyAlignment="1">
      <alignment horizontal="center" vertical="center" readingOrder="1"/>
    </xf>
    <xf numFmtId="164" fontId="6" fillId="4" borderId="18" xfId="0" applyNumberFormat="1" applyFont="1" applyFill="1" applyBorder="1" applyAlignment="1">
      <alignment horizontal="center" vertical="center" readingOrder="1"/>
    </xf>
    <xf numFmtId="164" fontId="6" fillId="4" borderId="20" xfId="0" applyNumberFormat="1" applyFont="1" applyFill="1" applyBorder="1" applyAlignment="1">
      <alignment horizontal="center" vertical="center" readingOrder="1"/>
    </xf>
  </cellXfs>
  <cellStyles count="1">
    <cellStyle name="Normal" xfId="0" builtinId="0"/>
  </cellStyles>
  <dxfs count="55"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numFmt numFmtId="164" formatCode="yyyy\-mm\-dd;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1"/>
      <border diagonalUp="0" diagonalDown="0">
        <left/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border outline="0">
        <top style="thin">
          <color rgb="FFCCCCCC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1"/>
    </dxf>
    <dxf>
      <border outline="0">
        <bottom style="thin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/>
        <bottom/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yyyy\-mm\-dd;@"/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charset val="1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numFmt numFmtId="165" formatCode="0.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numFmt numFmtId="166" formatCode="0.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numFmt numFmtId="166" formatCode="0.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numFmt numFmtId="166" formatCode="0.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numFmt numFmtId="166" formatCode="0.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numFmt numFmtId="166" formatCode="0.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numFmt numFmtId="166" formatCode="0.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numFmt numFmtId="166" formatCode="0.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numFmt numFmtId="166" formatCode="0.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numFmt numFmtId="164" formatCode="yyyy\-mm\-dd;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/>
        <top style="thin">
          <color rgb="FFCCCCCC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1"/>
      <border diagonalUp="0" diagonalDown="0">
        <left/>
        <right/>
        <top style="thin">
          <color rgb="FFCCCCCC"/>
        </top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50CF7E-DE8F-4207-8BBA-DB91A76CA01D}" name="TBL_DATA" displayName="TBL_DATA" ref="A1:S234" totalsRowShown="0" headerRowDxfId="54" dataDxfId="53" tableBorderDxfId="52">
  <autoFilter ref="A1:S234" xr:uid="{2950CF7E-DE8F-4207-8BBA-DB91A76CA01D}"/>
  <tableColumns count="19">
    <tableColumn id="1" xr3:uid="{A5E923CA-F8D3-4913-98D4-9D7863E709F8}" name="Athlete" dataDxfId="51"/>
    <tableColumn id="2" xr3:uid="{755C58EA-8E9E-4DFA-8B11-C0003EE0D792}" name="Date" dataDxfId="50"/>
    <tableColumn id="3" xr3:uid="{0CD86971-5DE1-4706-90E3-A190B50786C2}" name="AGE" dataDxfId="49">
      <calculatedColumnFormula>FLOOR(
_xlfn.DAYS(TBL_DATA[[#This Row],[Date]],
VLOOKUP(TBL_DATA[[#This Row],[Athlete]],
_xlfn.HSTACK(TBL_INFO[NAME], TBL_INFO[DOB]),
2, FALSE)) / 365.25, 1)</calculatedColumnFormula>
    </tableColumn>
    <tableColumn id="4" xr3:uid="{4A06B9CC-94E5-4579-80D5-9F064C5D983A}" name="CMJ_FLIGHT" dataDxfId="48"/>
    <tableColumn id="5" xr3:uid="{036C743B-676D-48DB-8DDF-60DE0E51EAE0}" name="CMJ_IMP_MOM" dataDxfId="47"/>
    <tableColumn id="6" xr3:uid="{764FCF5D-8C6A-4281-B846-3C590FCF3D5E}" name="BROAD_JUMP" dataDxfId="46"/>
    <tableColumn id="7" xr3:uid="{F97F2B68-422E-40FC-9832-1D5BDF9DF643}" name="IMTP_PEAK" dataDxfId="45"/>
    <tableColumn id="8" xr3:uid="{314CECBB-1C8A-46B8-B0ED-E8DBED8C96ED}" name="IMTP_FBW" dataDxfId="44"/>
    <tableColumn id="9" xr3:uid="{12B960B0-2A78-449F-88A1-420ECFC67407}" name="FLEXED_HANG" dataDxfId="43"/>
    <tableColumn id="10" xr3:uid="{1F47E2F0-B1D1-4F6A-BE67-B7DAACFE0655}" name="PULL_UPS" dataDxfId="42"/>
    <tableColumn id="11" xr3:uid="{4F9DC844-7D76-4C6C-999C-41C362ABE118}" name="SPLIT_10" dataDxfId="41"/>
    <tableColumn id="12" xr3:uid="{2D70E8EC-29AC-499D-918E-E6BE93527FED}" name="SPRINT_20" dataDxfId="40"/>
    <tableColumn id="13" xr3:uid="{3E31C078-B77A-43DD-8193-B35AD1DB2A87}" name="PRO_AGILITY" dataDxfId="39"/>
    <tableColumn id="14" xr3:uid="{4C431F3B-19FF-4F39-81E9-52F114EC54C3}" name="YO_YO" dataDxfId="38"/>
    <tableColumn id="15" xr3:uid="{80AD0A4A-ECD9-42AD-B9BA-AD67CE2F0253}" name="SHUTTLE_300" dataDxfId="37"/>
    <tableColumn id="16" xr3:uid="{D3C9186D-6552-4CC3-86AD-97D3C6F29885}" name="NORDBORD_L" dataDxfId="36"/>
    <tableColumn id="17" xr3:uid="{24205641-FFA6-4201-9D59-66726D03D45E}" name="NORDBORD_R" dataDxfId="35"/>
    <tableColumn id="18" xr3:uid="{C4759C39-3DD5-45C1-A6A5-82C64E4FC091}" name="NORDBORD_DIFF" dataDxfId="34">
      <calculatedColumnFormula>IFERROR((TBL_DATA[[#This Row],[NORDBORD_R]] - TBL_DATA[[#This Row],[NORDBORD_L]])/TBL_DATA[[#This Row],[NORDBORD_L]], "")</calculatedColumnFormula>
    </tableColumn>
    <tableColumn id="19" xr3:uid="{54A6215F-9D4B-4AE0-8B3E-7F8F2CE0CCEC}" name="DSI" dataDxfId="33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E363336-5231-4C13-B410-3C24E1191B30}" name="TBL_FORCE" displayName="TBL_FORCE" ref="A1:P196" totalsRowShown="0" headerRowDxfId="32" dataDxfId="31">
  <autoFilter ref="A1:P196" xr:uid="{1E363336-5231-4C13-B410-3C24E1191B30}"/>
  <tableColumns count="16">
    <tableColumn id="1" xr3:uid="{1C2D774D-2F8B-440D-8BD8-A4A86D07B61E}" name="Name" dataDxfId="30"/>
    <tableColumn id="2" xr3:uid="{85219BD6-3D85-41BA-9C55-3A16D215C2BC}" name="Test Type" dataDxfId="29"/>
    <tableColumn id="3" xr3:uid="{8DD5502C-C0CE-4887-92B4-3551BED705DF}" name="Test Date" dataDxfId="28"/>
    <tableColumn id="4" xr3:uid="{5139C4BC-5F02-47E7-B8F3-1FD881A16BF3}" name="Body Weight [kg]" dataDxfId="27"/>
    <tableColumn id="5" xr3:uid="{CF080289-1D0D-4286-A06F-379DCA08B4DE}" name="Jump Height (Imp-Mom) in Inches [in]" dataDxfId="26"/>
    <tableColumn id="6" xr3:uid="{3BA9045A-1745-467A-B281-29B9FFA8D936}" name="RSI-modified (Imp-Mom) [m/s]" dataDxfId="25"/>
    <tableColumn id="7" xr3:uid="{E57D6BB2-9D31-445E-B8E0-91805058E190}" name="Concentric Impulse [N s]" dataDxfId="24"/>
    <tableColumn id="8" xr3:uid="{83C8563A-ADA5-45B7-9300-98838E630307}" name="Concentric Impulse-100ms [N s]" dataDxfId="23"/>
    <tableColumn id="9" xr3:uid="{39E4CDEC-6B42-4A6A-8146-481C5E2663F2}" name="Eccentric Deceleration Impulse [N s]" dataDxfId="22"/>
    <tableColumn id="10" xr3:uid="{8F6601FF-2040-421E-B50A-D435CFFECB81}" name="Peak Power [W]" dataDxfId="21"/>
    <tableColumn id="11" xr3:uid="{A290FA18-394C-463B-A22A-856FCE389129}" name="Peak Power / BM [W/kg]" dataDxfId="20"/>
    <tableColumn id="12" xr3:uid="{CC2B86AD-CE95-44EC-8D72-6C8A72A0E290}" name="Concentric Peak Force [N]" dataDxfId="19"/>
    <tableColumn id="13" xr3:uid="{34A299DE-7604-47CB-AB41-FB0781A76D2D}" name="Eccentric Duration [ms]" dataDxfId="18"/>
    <tableColumn id="14" xr3:uid="{303FDA00-DA38-44AF-8231-D2BA22C97B52}" name="Peak Vertical Force [N]" dataDxfId="17"/>
    <tableColumn id="15" xr3:uid="{FC616A72-3877-4172-BCE2-CCFF5F893EDF}" name="Peak Vertical Force / BM [N/kg]" dataDxfId="16"/>
    <tableColumn id="16" xr3:uid="{59B6E972-52C4-4834-A099-C5E221DD032E}" name="DSI" dataDxf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66776D5-AC70-4E11-A88C-1F5F0FDC3C43}" name="TBL_INFO" displayName="TBL_INFO" ref="A1:I180" totalsRowShown="0" headerRowDxfId="14" dataDxfId="12" headerRowBorderDxfId="13" tableBorderDxfId="11" totalsRowBorderDxfId="10">
  <autoFilter ref="A1:I180" xr:uid="{366776D5-AC70-4E11-A88C-1F5F0FDC3C43}"/>
  <tableColumns count="9">
    <tableColumn id="1" xr3:uid="{75330C0B-5DCC-4C74-8F23-C3A9E06EBD09}" name="NAME" dataDxfId="9"/>
    <tableColumn id="2" xr3:uid="{1F92A595-ACF2-4723-8573-ED779391EE3B}" name="Athlete ID" dataDxfId="8"/>
    <tableColumn id="3" xr3:uid="{38C26B52-2B78-46C9-9F95-48D4C9793849}" name="M/F" dataDxfId="7"/>
    <tableColumn id="4" xr3:uid="{E52CC3D2-F413-4D8D-8EA2-C9477D706DA7}" name="DOB" dataDxfId="6"/>
    <tableColumn id="5" xr3:uid="{2EF5CA5D-3C52-47ED-8DDE-3EA5EAA9C56F}" name="AGE" dataDxfId="5">
      <calculatedColumnFormula>FLOOR(_xlfn.DAYS(TODAY(), TBL_INFO[[#This Row],[DOB]])/365.25, 1)</calculatedColumnFormula>
    </tableColumn>
    <tableColumn id="6" xr3:uid="{A409AA12-4276-4BAE-88CC-6CCF0332EFBC}" name="SPORT" dataDxfId="4"/>
    <tableColumn id="7" xr3:uid="{1AE3D64D-5C19-428A-B926-97A02AF248B4}" name="POSITION" dataDxfId="3"/>
    <tableColumn id="8" xr3:uid="{9FD47DAB-2899-4B6F-907E-94E06181395C}" name="Membership" dataDxfId="2"/>
    <tableColumn id="9" xr3:uid="{51324BA4-257A-4665-8B46-823F173E24F8}" name="Membership Start Da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FA8C71A-9808-42B7-8FD4-989EC107F265}">
  <we:reference id="wa200003696" version="1.3.0.0" store="en-US" storeType="omex"/>
  <we:alternateReferences>
    <we:reference id="wa200003696" version="1.3.0.0" store="en-US" storeType="omex"/>
  </we:alternateReferences>
  <we:properties>
    <we:property name="projectV0_1-56c6e055-265e-4713-816e-a646dbb708de" value="{&quot;kind&quot;:&quot;AFEJSONBlobNode&quot;,&quot;id&quot;:&quot;{9BDD866D-6A03-489F-A692-FB5B07185269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4"/>
  <sheetViews>
    <sheetView tabSelected="1" workbookViewId="0">
      <pane xSplit="2" topLeftCell="C1" activePane="topRight" state="frozen"/>
      <selection pane="topRight" activeCell="R238" sqref="R238"/>
    </sheetView>
  </sheetViews>
  <sheetFormatPr defaultRowHeight="15" x14ac:dyDescent="0.25"/>
  <cols>
    <col min="1" max="1" width="25.28515625" bestFit="1" customWidth="1"/>
    <col min="2" max="2" width="10.5703125" bestFit="1" customWidth="1"/>
    <col min="3" max="3" width="9.140625" style="53"/>
    <col min="4" max="4" width="15.140625" style="77" bestFit="1" customWidth="1"/>
    <col min="5" max="5" width="17.42578125" style="77" bestFit="1" customWidth="1"/>
    <col min="6" max="6" width="16.5703125" style="77" bestFit="1" customWidth="1"/>
    <col min="7" max="7" width="14" style="53" bestFit="1" customWidth="1"/>
    <col min="8" max="8" width="13.140625" style="77" bestFit="1" customWidth="1"/>
    <col min="9" max="9" width="17.42578125" style="77" bestFit="1" customWidth="1"/>
    <col min="10" max="10" width="13.140625" style="53" bestFit="1" customWidth="1"/>
    <col min="11" max="11" width="11.85546875" style="50" bestFit="1" customWidth="1"/>
    <col min="12" max="12" width="13.28515625" style="50" bestFit="1" customWidth="1"/>
    <col min="13" max="13" width="16" style="50" bestFit="1" customWidth="1"/>
    <col min="14" max="14" width="9.85546875" style="53" bestFit="1" customWidth="1"/>
    <col min="15" max="15" width="16.28515625" style="77" bestFit="1" customWidth="1"/>
    <col min="16" max="16" width="16.7109375" style="77" bestFit="1" customWidth="1"/>
    <col min="17" max="17" width="16.85546875" style="77" bestFit="1" customWidth="1"/>
    <col min="18" max="18" width="19.85546875" style="39" bestFit="1" customWidth="1"/>
    <col min="19" max="19" width="6.85546875" style="50" bestFit="1" customWidth="1"/>
  </cols>
  <sheetData>
    <row r="1" spans="1:19" s="4" customFormat="1" x14ac:dyDescent="0.25">
      <c r="A1" s="2" t="s">
        <v>0</v>
      </c>
      <c r="B1" s="3" t="s">
        <v>1</v>
      </c>
      <c r="C1" s="51" t="s">
        <v>2</v>
      </c>
      <c r="D1" s="75" t="s">
        <v>3</v>
      </c>
      <c r="E1" s="75" t="s">
        <v>4</v>
      </c>
      <c r="F1" s="75" t="s">
        <v>5</v>
      </c>
      <c r="G1" s="51" t="s">
        <v>6</v>
      </c>
      <c r="H1" s="75" t="s">
        <v>7</v>
      </c>
      <c r="I1" s="75" t="s">
        <v>8</v>
      </c>
      <c r="J1" s="51" t="s">
        <v>9</v>
      </c>
      <c r="K1" s="47" t="s">
        <v>10</v>
      </c>
      <c r="L1" s="47" t="s">
        <v>11</v>
      </c>
      <c r="M1" s="47" t="s">
        <v>12</v>
      </c>
      <c r="N1" s="51" t="s">
        <v>13</v>
      </c>
      <c r="O1" s="75" t="s">
        <v>14</v>
      </c>
      <c r="P1" s="75" t="s">
        <v>15</v>
      </c>
      <c r="Q1" s="75" t="s">
        <v>16</v>
      </c>
      <c r="R1" s="73" t="s">
        <v>17</v>
      </c>
      <c r="S1" s="47" t="s">
        <v>18</v>
      </c>
    </row>
    <row r="2" spans="1:19" x14ac:dyDescent="0.25">
      <c r="A2" s="1" t="s">
        <v>19</v>
      </c>
      <c r="B2" s="7">
        <v>45293</v>
      </c>
      <c r="C2" s="52">
        <f>FLOOR(
_xlfn.DAYS(TBL_DATA[[#This Row],[Date]],
VLOOKUP(TBL_DATA[[#This Row],[Athlete]],
_xlfn.HSTACK(TBL_INFO[NAME], TBL_INFO[DOB]),
2, FALSE)) / 365.25, 1)</f>
        <v>17</v>
      </c>
      <c r="D2" s="76">
        <v>18.7</v>
      </c>
      <c r="E2" s="76">
        <v>15.7</v>
      </c>
      <c r="F2" s="76">
        <v>96.5</v>
      </c>
      <c r="G2" s="52">
        <v>2413</v>
      </c>
      <c r="H2" s="76">
        <v>31.62</v>
      </c>
      <c r="I2" s="76" t="s">
        <v>20</v>
      </c>
      <c r="J2" s="52">
        <v>9</v>
      </c>
      <c r="K2" s="48" t="s">
        <v>20</v>
      </c>
      <c r="L2" s="48">
        <v>2.86</v>
      </c>
      <c r="M2" s="48">
        <v>4.3899999999999997</v>
      </c>
      <c r="N2" s="52" t="s">
        <v>20</v>
      </c>
      <c r="O2" s="76" t="s">
        <v>20</v>
      </c>
      <c r="P2" s="76">
        <v>396</v>
      </c>
      <c r="Q2" s="76">
        <v>474</v>
      </c>
      <c r="R2" s="74">
        <f>IFERROR((TBL_DATA[[#This Row],[NORDBORD_R]] - TBL_DATA[[#This Row],[NORDBORD_L]])/TBL_DATA[[#This Row],[NORDBORD_L]], "")</f>
        <v>0.19696969696969696</v>
      </c>
      <c r="S2" s="48">
        <v>0.78900000000000003</v>
      </c>
    </row>
    <row r="3" spans="1:19" x14ac:dyDescent="0.25">
      <c r="A3" s="1" t="s">
        <v>21</v>
      </c>
      <c r="B3" s="7">
        <v>45293</v>
      </c>
      <c r="C3" s="52">
        <f>FLOOR(
_xlfn.DAYS(TBL_DATA[[#This Row],[Date]],
VLOOKUP(TBL_DATA[[#This Row],[Athlete]],
_xlfn.HSTACK(TBL_INFO[NAME], TBL_INFO[DOB]),
2, FALSE)) / 365.25, 1)</f>
        <v>15</v>
      </c>
      <c r="D3" s="76">
        <v>14.2</v>
      </c>
      <c r="E3" s="76">
        <v>13.7</v>
      </c>
      <c r="F3" s="76">
        <v>80</v>
      </c>
      <c r="G3" s="52">
        <v>2153</v>
      </c>
      <c r="H3" s="76">
        <v>30.11</v>
      </c>
      <c r="I3" s="76" t="s">
        <v>20</v>
      </c>
      <c r="J3" s="52">
        <v>3</v>
      </c>
      <c r="K3" s="48" t="s">
        <v>20</v>
      </c>
      <c r="L3" s="48">
        <v>3.38</v>
      </c>
      <c r="M3" s="48">
        <v>4.97</v>
      </c>
      <c r="N3" s="52" t="s">
        <v>20</v>
      </c>
      <c r="O3" s="76" t="s">
        <v>20</v>
      </c>
      <c r="P3" s="76" t="s">
        <v>20</v>
      </c>
      <c r="Q3" s="76" t="s">
        <v>20</v>
      </c>
      <c r="R3" s="74" t="str">
        <f>IFERROR((TBL_DATA[[#This Row],[NORDBORD_R]] - TBL_DATA[[#This Row],[NORDBORD_L]])/TBL_DATA[[#This Row],[NORDBORD_L]], "")</f>
        <v/>
      </c>
      <c r="S3" s="48">
        <v>0.76400000000000001</v>
      </c>
    </row>
    <row r="4" spans="1:19" x14ac:dyDescent="0.25">
      <c r="A4" s="1" t="s">
        <v>22</v>
      </c>
      <c r="B4" s="7">
        <v>45293</v>
      </c>
      <c r="C4" s="52">
        <f>FLOOR(
_xlfn.DAYS(TBL_DATA[[#This Row],[Date]],
VLOOKUP(TBL_DATA[[#This Row],[Athlete]],
_xlfn.HSTACK(TBL_INFO[NAME], TBL_INFO[DOB]),
2, FALSE)) / 365.25, 1)</f>
        <v>16</v>
      </c>
      <c r="D4" s="76">
        <v>9.6</v>
      </c>
      <c r="E4" s="76">
        <v>9.5</v>
      </c>
      <c r="F4" s="76">
        <v>71</v>
      </c>
      <c r="G4" s="52">
        <v>2101</v>
      </c>
      <c r="H4" s="76">
        <v>26.36</v>
      </c>
      <c r="I4" s="76">
        <v>3.05</v>
      </c>
      <c r="J4" s="52" t="s">
        <v>20</v>
      </c>
      <c r="K4" s="48" t="s">
        <v>20</v>
      </c>
      <c r="L4" s="48">
        <v>3.56</v>
      </c>
      <c r="M4" s="48">
        <v>5.13</v>
      </c>
      <c r="N4" s="52" t="s">
        <v>20</v>
      </c>
      <c r="O4" s="76" t="s">
        <v>20</v>
      </c>
      <c r="P4" s="76">
        <v>380</v>
      </c>
      <c r="Q4" s="76">
        <v>362</v>
      </c>
      <c r="R4" s="74">
        <f>IFERROR((TBL_DATA[[#This Row],[NORDBORD_R]] - TBL_DATA[[#This Row],[NORDBORD_L]])/TBL_DATA[[#This Row],[NORDBORD_L]], "")</f>
        <v>-4.736842105263158E-2</v>
      </c>
      <c r="S4" s="48">
        <v>0.85599999999999998</v>
      </c>
    </row>
    <row r="5" spans="1:19" x14ac:dyDescent="0.25">
      <c r="A5" s="1" t="s">
        <v>23</v>
      </c>
      <c r="B5" s="7">
        <v>45293</v>
      </c>
      <c r="C5" s="52">
        <f>FLOOR(
_xlfn.DAYS(TBL_DATA[[#This Row],[Date]],
VLOOKUP(TBL_DATA[[#This Row],[Athlete]],
_xlfn.HSTACK(TBL_INFO[NAME], TBL_INFO[DOB]),
2, FALSE)) / 365.25, 1)</f>
        <v>12</v>
      </c>
      <c r="D5" s="76">
        <v>8.4</v>
      </c>
      <c r="E5" s="76">
        <v>12.1</v>
      </c>
      <c r="F5" s="76">
        <v>62.5</v>
      </c>
      <c r="G5" s="52">
        <v>1759</v>
      </c>
      <c r="H5" s="76">
        <v>32.64</v>
      </c>
      <c r="I5" s="76">
        <v>8.75</v>
      </c>
      <c r="J5" s="52" t="s">
        <v>20</v>
      </c>
      <c r="K5" s="48" t="s">
        <v>20</v>
      </c>
      <c r="L5" s="48">
        <v>3.76</v>
      </c>
      <c r="M5" s="48">
        <v>5.38</v>
      </c>
      <c r="N5" s="52" t="s">
        <v>20</v>
      </c>
      <c r="O5" s="76" t="s">
        <v>20</v>
      </c>
      <c r="P5" s="76">
        <v>201</v>
      </c>
      <c r="Q5" s="76">
        <v>228</v>
      </c>
      <c r="R5" s="74">
        <f>IFERROR((TBL_DATA[[#This Row],[NORDBORD_R]] - TBL_DATA[[#This Row],[NORDBORD_L]])/TBL_DATA[[#This Row],[NORDBORD_L]], "")</f>
        <v>0.13432835820895522</v>
      </c>
      <c r="S5" s="48">
        <v>0.623</v>
      </c>
    </row>
    <row r="6" spans="1:19" x14ac:dyDescent="0.25">
      <c r="A6" s="1" t="s">
        <v>24</v>
      </c>
      <c r="B6" s="7">
        <v>45293</v>
      </c>
      <c r="C6" s="52">
        <f>FLOOR(
_xlfn.DAYS(TBL_DATA[[#This Row],[Date]],
VLOOKUP(TBL_DATA[[#This Row],[Athlete]],
_xlfn.HSTACK(TBL_INFO[NAME], TBL_INFO[DOB]),
2, FALSE)) / 365.25, 1)</f>
        <v>13</v>
      </c>
      <c r="D6" s="76">
        <v>11.4</v>
      </c>
      <c r="E6" s="76">
        <v>14.3</v>
      </c>
      <c r="F6" s="76">
        <v>81.5</v>
      </c>
      <c r="G6" s="52">
        <v>1678</v>
      </c>
      <c r="H6" s="76">
        <v>28.79</v>
      </c>
      <c r="I6" s="76" t="s">
        <v>20</v>
      </c>
      <c r="J6" s="52">
        <v>9</v>
      </c>
      <c r="K6" s="48" t="s">
        <v>20</v>
      </c>
      <c r="L6" s="48">
        <v>3.19</v>
      </c>
      <c r="M6" s="48">
        <v>4.53</v>
      </c>
      <c r="N6" s="52" t="s">
        <v>20</v>
      </c>
      <c r="O6" s="76" t="s">
        <v>20</v>
      </c>
      <c r="P6" s="76">
        <v>362</v>
      </c>
      <c r="Q6" s="76">
        <v>341</v>
      </c>
      <c r="R6" s="74">
        <f>IFERROR((TBL_DATA[[#This Row],[NORDBORD_R]] - TBL_DATA[[#This Row],[NORDBORD_L]])/TBL_DATA[[#This Row],[NORDBORD_L]], "")</f>
        <v>-5.8011049723756904E-2</v>
      </c>
      <c r="S6" s="48">
        <v>0.86699999999999999</v>
      </c>
    </row>
    <row r="7" spans="1:19" x14ac:dyDescent="0.25">
      <c r="A7" s="1" t="s">
        <v>25</v>
      </c>
      <c r="B7" s="7">
        <v>45293</v>
      </c>
      <c r="C7" s="52">
        <f>FLOOR(
_xlfn.DAYS(TBL_DATA[[#This Row],[Date]],
VLOOKUP(TBL_DATA[[#This Row],[Athlete]],
_xlfn.HSTACK(TBL_INFO[NAME], TBL_INFO[DOB]),
2, FALSE)) / 365.25, 1)</f>
        <v>12</v>
      </c>
      <c r="D7" s="76">
        <v>10</v>
      </c>
      <c r="E7" s="76">
        <v>8.9</v>
      </c>
      <c r="F7" s="76">
        <v>65</v>
      </c>
      <c r="G7" s="52">
        <v>1446</v>
      </c>
      <c r="H7" s="76">
        <v>26.35</v>
      </c>
      <c r="I7" s="76" t="s">
        <v>20</v>
      </c>
      <c r="J7" s="52">
        <v>2</v>
      </c>
      <c r="K7" s="48" t="s">
        <v>20</v>
      </c>
      <c r="L7" s="48">
        <v>3.94</v>
      </c>
      <c r="M7" s="48">
        <v>5.25</v>
      </c>
      <c r="N7" s="52" t="s">
        <v>20</v>
      </c>
      <c r="O7" s="76" t="s">
        <v>20</v>
      </c>
      <c r="P7" s="76" t="s">
        <v>20</v>
      </c>
      <c r="Q7" s="76" t="s">
        <v>20</v>
      </c>
      <c r="R7" s="74" t="str">
        <f>IFERROR((TBL_DATA[[#This Row],[NORDBORD_R]] - TBL_DATA[[#This Row],[NORDBORD_L]])/TBL_DATA[[#This Row],[NORDBORD_L]], "")</f>
        <v/>
      </c>
      <c r="S7" s="48">
        <v>0.80800000000000005</v>
      </c>
    </row>
    <row r="8" spans="1:19" x14ac:dyDescent="0.25">
      <c r="A8" s="1" t="s">
        <v>26</v>
      </c>
      <c r="B8" s="7">
        <v>45293</v>
      </c>
      <c r="C8" s="52">
        <f>FLOOR(
_xlfn.DAYS(TBL_DATA[[#This Row],[Date]],
VLOOKUP(TBL_DATA[[#This Row],[Athlete]],
_xlfn.HSTACK(TBL_INFO[NAME], TBL_INFO[DOB]),
2, FALSE)) / 365.25, 1)</f>
        <v>14</v>
      </c>
      <c r="D8" s="76">
        <v>12.1</v>
      </c>
      <c r="E8" s="76">
        <v>12.5</v>
      </c>
      <c r="F8" s="76">
        <v>73</v>
      </c>
      <c r="G8" s="52">
        <v>1415</v>
      </c>
      <c r="H8" s="76">
        <v>25.35</v>
      </c>
      <c r="I8" s="76" t="s">
        <v>20</v>
      </c>
      <c r="J8" s="52">
        <v>5</v>
      </c>
      <c r="K8" s="48" t="s">
        <v>20</v>
      </c>
      <c r="L8" s="48">
        <v>3.26</v>
      </c>
      <c r="M8" s="48">
        <v>5.14</v>
      </c>
      <c r="N8" s="52" t="s">
        <v>20</v>
      </c>
      <c r="O8" s="76" t="s">
        <v>20</v>
      </c>
      <c r="P8" s="76">
        <v>267</v>
      </c>
      <c r="Q8" s="76">
        <v>320</v>
      </c>
      <c r="R8" s="74">
        <f>IFERROR((TBL_DATA[[#This Row],[NORDBORD_R]] - TBL_DATA[[#This Row],[NORDBORD_L]])/TBL_DATA[[#This Row],[NORDBORD_L]], "")</f>
        <v>0.19850187265917604</v>
      </c>
      <c r="S8" s="48">
        <v>0.79500000000000004</v>
      </c>
    </row>
    <row r="9" spans="1:19" x14ac:dyDescent="0.25">
      <c r="A9" s="1" t="s">
        <v>27</v>
      </c>
      <c r="B9" s="7">
        <v>45293</v>
      </c>
      <c r="C9" s="52">
        <f>FLOOR(
_xlfn.DAYS(TBL_DATA[[#This Row],[Date]],
VLOOKUP(TBL_DATA[[#This Row],[Athlete]],
_xlfn.HSTACK(TBL_INFO[NAME], TBL_INFO[DOB]),
2, FALSE)) / 365.25, 1)</f>
        <v>14</v>
      </c>
      <c r="D9" s="76">
        <v>11.2</v>
      </c>
      <c r="E9" s="76">
        <v>8.3000000000000007</v>
      </c>
      <c r="F9" s="76">
        <v>79</v>
      </c>
      <c r="G9" s="52">
        <v>1405</v>
      </c>
      <c r="H9" s="76">
        <v>24.77</v>
      </c>
      <c r="I9" s="76" t="s">
        <v>20</v>
      </c>
      <c r="J9" s="52">
        <v>3</v>
      </c>
      <c r="K9" s="48" t="s">
        <v>20</v>
      </c>
      <c r="L9" s="48">
        <v>3.63</v>
      </c>
      <c r="M9" s="48">
        <v>5.21</v>
      </c>
      <c r="N9" s="52" t="s">
        <v>20</v>
      </c>
      <c r="O9" s="76" t="s">
        <v>20</v>
      </c>
      <c r="P9" s="76">
        <v>230</v>
      </c>
      <c r="Q9" s="76">
        <v>230</v>
      </c>
      <c r="R9" s="74">
        <f>IFERROR((TBL_DATA[[#This Row],[NORDBORD_R]] - TBL_DATA[[#This Row],[NORDBORD_L]])/TBL_DATA[[#This Row],[NORDBORD_L]], "")</f>
        <v>0</v>
      </c>
      <c r="S9" s="48">
        <v>0.82899999999999996</v>
      </c>
    </row>
    <row r="10" spans="1:19" x14ac:dyDescent="0.25">
      <c r="A10" s="1" t="s">
        <v>28</v>
      </c>
      <c r="B10" s="7">
        <v>45293</v>
      </c>
      <c r="C10" s="52">
        <f>FLOOR(
_xlfn.DAYS(TBL_DATA[[#This Row],[Date]],
VLOOKUP(TBL_DATA[[#This Row],[Athlete]],
_xlfn.HSTACK(TBL_INFO[NAME], TBL_INFO[DOB]),
2, FALSE)) / 365.25, 1)</f>
        <v>13</v>
      </c>
      <c r="D10" s="76">
        <v>11.6</v>
      </c>
      <c r="E10" s="76">
        <v>9.6</v>
      </c>
      <c r="F10" s="76">
        <v>80</v>
      </c>
      <c r="G10" s="52">
        <v>1167</v>
      </c>
      <c r="H10" s="76">
        <v>27.99</v>
      </c>
      <c r="I10" s="76" t="s">
        <v>20</v>
      </c>
      <c r="J10" s="52">
        <v>4</v>
      </c>
      <c r="K10" s="48" t="s">
        <v>20</v>
      </c>
      <c r="L10" s="48">
        <v>3.32</v>
      </c>
      <c r="M10" s="48">
        <v>4.6900000000000004</v>
      </c>
      <c r="N10" s="52" t="s">
        <v>20</v>
      </c>
      <c r="O10" s="76" t="s">
        <v>20</v>
      </c>
      <c r="P10" s="76">
        <v>188</v>
      </c>
      <c r="Q10" s="76">
        <v>241</v>
      </c>
      <c r="R10" s="74">
        <f>IFERROR((TBL_DATA[[#This Row],[NORDBORD_R]] - TBL_DATA[[#This Row],[NORDBORD_L]])/TBL_DATA[[#This Row],[NORDBORD_L]], "")</f>
        <v>0.28191489361702127</v>
      </c>
      <c r="S10" s="48">
        <v>0.71099999999999997</v>
      </c>
    </row>
    <row r="11" spans="1:19" x14ac:dyDescent="0.25">
      <c r="A11" s="1" t="s">
        <v>29</v>
      </c>
      <c r="B11" s="7">
        <v>45293</v>
      </c>
      <c r="C11" s="52">
        <f>FLOOR(
_xlfn.DAYS(TBL_DATA[[#This Row],[Date]],
VLOOKUP(TBL_DATA[[#This Row],[Athlete]],
_xlfn.HSTACK(TBL_INFO[NAME], TBL_INFO[DOB]),
2, FALSE)) / 365.25, 1)</f>
        <v>14</v>
      </c>
      <c r="D11" s="76">
        <v>12.5</v>
      </c>
      <c r="E11" s="76">
        <v>10.7</v>
      </c>
      <c r="F11" s="76">
        <v>78</v>
      </c>
      <c r="G11" s="52">
        <v>1154</v>
      </c>
      <c r="H11" s="76">
        <v>23.85</v>
      </c>
      <c r="I11" s="76" t="s">
        <v>20</v>
      </c>
      <c r="J11" s="52" t="s">
        <v>20</v>
      </c>
      <c r="K11" s="48" t="s">
        <v>20</v>
      </c>
      <c r="L11" s="48">
        <v>3.24</v>
      </c>
      <c r="M11" s="48">
        <v>5.07</v>
      </c>
      <c r="N11" s="52" t="s">
        <v>20</v>
      </c>
      <c r="O11" s="76" t="s">
        <v>20</v>
      </c>
      <c r="P11" s="76">
        <v>201</v>
      </c>
      <c r="Q11" s="76">
        <v>265</v>
      </c>
      <c r="R11" s="74">
        <f>IFERROR((TBL_DATA[[#This Row],[NORDBORD_R]] - TBL_DATA[[#This Row],[NORDBORD_L]])/TBL_DATA[[#This Row],[NORDBORD_L]], "")</f>
        <v>0.31840796019900497</v>
      </c>
      <c r="S11" s="48">
        <v>0.86699999999999999</v>
      </c>
    </row>
    <row r="12" spans="1:19" x14ac:dyDescent="0.25">
      <c r="A12" s="1" t="s">
        <v>30</v>
      </c>
      <c r="B12" s="7">
        <v>45293</v>
      </c>
      <c r="C12" s="52">
        <f>FLOOR(
_xlfn.DAYS(TBL_DATA[[#This Row],[Date]],
VLOOKUP(TBL_DATA[[#This Row],[Athlete]],
_xlfn.HSTACK(TBL_INFO[NAME], TBL_INFO[DOB]),
2, FALSE)) / 365.25, 1)</f>
        <v>11</v>
      </c>
      <c r="D12" s="76">
        <v>10.7</v>
      </c>
      <c r="E12" s="76">
        <v>9.4</v>
      </c>
      <c r="F12" s="76">
        <v>68</v>
      </c>
      <c r="G12" s="52">
        <v>1066</v>
      </c>
      <c r="H12" s="76">
        <v>28.05</v>
      </c>
      <c r="I12" s="76" t="s">
        <v>20</v>
      </c>
      <c r="J12" s="52">
        <v>1</v>
      </c>
      <c r="K12" s="48" t="s">
        <v>20</v>
      </c>
      <c r="L12" s="48">
        <v>3.73</v>
      </c>
      <c r="M12" s="48">
        <v>5.32</v>
      </c>
      <c r="N12" s="52" t="s">
        <v>20</v>
      </c>
      <c r="O12" s="76" t="s">
        <v>20</v>
      </c>
      <c r="P12" s="76" t="s">
        <v>20</v>
      </c>
      <c r="Q12" s="76" t="s">
        <v>20</v>
      </c>
      <c r="R12" s="74" t="str">
        <f>IFERROR((TBL_DATA[[#This Row],[NORDBORD_R]] - TBL_DATA[[#This Row],[NORDBORD_L]])/TBL_DATA[[#This Row],[NORDBORD_L]], "")</f>
        <v/>
      </c>
      <c r="S12" s="48">
        <v>0.72699999999999998</v>
      </c>
    </row>
    <row r="13" spans="1:19" x14ac:dyDescent="0.25">
      <c r="A13" s="1" t="s">
        <v>31</v>
      </c>
      <c r="B13" s="7">
        <v>45293</v>
      </c>
      <c r="C13" s="52">
        <f>FLOOR(
_xlfn.DAYS(TBL_DATA[[#This Row],[Date]],
VLOOKUP(TBL_DATA[[#This Row],[Athlete]],
_xlfn.HSTACK(TBL_INFO[NAME], TBL_INFO[DOB]),
2, FALSE)) / 365.25, 1)</f>
        <v>9</v>
      </c>
      <c r="D13" s="76">
        <v>8.4</v>
      </c>
      <c r="E13" s="76">
        <v>6.4</v>
      </c>
      <c r="F13" s="76">
        <v>58</v>
      </c>
      <c r="G13" s="52">
        <v>1039</v>
      </c>
      <c r="H13" s="76">
        <v>27.92</v>
      </c>
      <c r="I13" s="76">
        <v>5.12</v>
      </c>
      <c r="J13" s="52" t="s">
        <v>20</v>
      </c>
      <c r="K13" s="48" t="s">
        <v>20</v>
      </c>
      <c r="L13" s="48">
        <v>3.84</v>
      </c>
      <c r="M13" s="48">
        <v>6.07</v>
      </c>
      <c r="N13" s="52" t="s">
        <v>20</v>
      </c>
      <c r="O13" s="76" t="s">
        <v>20</v>
      </c>
      <c r="P13" s="76">
        <v>166</v>
      </c>
      <c r="Q13" s="76">
        <v>176</v>
      </c>
      <c r="R13" s="74">
        <f>IFERROR((TBL_DATA[[#This Row],[NORDBORD_R]] - TBL_DATA[[#This Row],[NORDBORD_L]])/TBL_DATA[[#This Row],[NORDBORD_L]], "")</f>
        <v>6.0240963855421686E-2</v>
      </c>
      <c r="S13" s="48">
        <v>0.65800000000000003</v>
      </c>
    </row>
    <row r="14" spans="1:19" x14ac:dyDescent="0.25">
      <c r="A14" s="1" t="s">
        <v>32</v>
      </c>
      <c r="B14" s="7">
        <v>45293</v>
      </c>
      <c r="C14" s="52">
        <f>FLOOR(
_xlfn.DAYS(TBL_DATA[[#This Row],[Date]],
VLOOKUP(TBL_DATA[[#This Row],[Athlete]],
_xlfn.HSTACK(TBL_INFO[NAME], TBL_INFO[DOB]),
2, FALSE)) / 365.25, 1)</f>
        <v>11</v>
      </c>
      <c r="D14" s="76">
        <v>9.9</v>
      </c>
      <c r="E14" s="76">
        <v>14</v>
      </c>
      <c r="F14" s="76">
        <v>64</v>
      </c>
      <c r="G14" s="52">
        <v>952</v>
      </c>
      <c r="H14" s="76">
        <v>27.58</v>
      </c>
      <c r="I14" s="76" t="s">
        <v>20</v>
      </c>
      <c r="J14" s="52">
        <v>1</v>
      </c>
      <c r="K14" s="48" t="s">
        <v>20</v>
      </c>
      <c r="L14" s="48">
        <v>4.05</v>
      </c>
      <c r="M14" s="48">
        <v>5.25</v>
      </c>
      <c r="N14" s="52" t="s">
        <v>20</v>
      </c>
      <c r="O14" s="76" t="s">
        <v>20</v>
      </c>
      <c r="P14" s="76">
        <v>145</v>
      </c>
      <c r="Q14" s="76">
        <v>166</v>
      </c>
      <c r="R14" s="74">
        <f>IFERROR((TBL_DATA[[#This Row],[NORDBORD_R]] - TBL_DATA[[#This Row],[NORDBORD_L]])/TBL_DATA[[#This Row],[NORDBORD_L]], "")</f>
        <v>0.14482758620689656</v>
      </c>
      <c r="S14" s="48">
        <v>0.90900000000000003</v>
      </c>
    </row>
    <row r="15" spans="1:19" x14ac:dyDescent="0.25">
      <c r="A15" s="1" t="s">
        <v>33</v>
      </c>
      <c r="B15" s="7">
        <v>45294</v>
      </c>
      <c r="C15" s="52">
        <f>FLOOR(
_xlfn.DAYS(TBL_DATA[[#This Row],[Date]],
VLOOKUP(TBL_DATA[[#This Row],[Athlete]],
_xlfn.HSTACK(TBL_INFO[NAME], TBL_INFO[DOB]),
2, FALSE)) / 365.25, 1)</f>
        <v>15</v>
      </c>
      <c r="D15" s="76">
        <v>13.8</v>
      </c>
      <c r="E15" s="76">
        <v>13.6</v>
      </c>
      <c r="F15" s="76">
        <v>94</v>
      </c>
      <c r="G15" s="52">
        <v>2374</v>
      </c>
      <c r="H15" s="76">
        <v>34.200000000000003</v>
      </c>
      <c r="I15" s="76" t="s">
        <v>20</v>
      </c>
      <c r="J15" s="52">
        <v>6</v>
      </c>
      <c r="K15" s="48" t="s">
        <v>20</v>
      </c>
      <c r="L15" s="48">
        <v>3.19</v>
      </c>
      <c r="M15" s="48">
        <v>4.63</v>
      </c>
      <c r="N15" s="52" t="s">
        <v>20</v>
      </c>
      <c r="O15" s="76" t="s">
        <v>20</v>
      </c>
      <c r="P15" s="76">
        <v>326</v>
      </c>
      <c r="Q15" s="76">
        <v>318</v>
      </c>
      <c r="R15" s="74">
        <f>IFERROR((TBL_DATA[[#This Row],[NORDBORD_R]] - TBL_DATA[[#This Row],[NORDBORD_L]])/TBL_DATA[[#This Row],[NORDBORD_L]], "")</f>
        <v>-2.4539877300613498E-2</v>
      </c>
      <c r="S15" s="48">
        <v>0.752</v>
      </c>
    </row>
    <row r="16" spans="1:19" x14ac:dyDescent="0.25">
      <c r="A16" s="1" t="s">
        <v>34</v>
      </c>
      <c r="B16" s="7">
        <v>45294</v>
      </c>
      <c r="C16" s="52">
        <f>FLOOR(
_xlfn.DAYS(TBL_DATA[[#This Row],[Date]],
VLOOKUP(TBL_DATA[[#This Row],[Athlete]],
_xlfn.HSTACK(TBL_INFO[NAME], TBL_INFO[DOB]),
2, FALSE)) / 365.25, 1)</f>
        <v>15</v>
      </c>
      <c r="D16" s="76">
        <v>14.6</v>
      </c>
      <c r="E16" s="76">
        <v>14</v>
      </c>
      <c r="F16" s="76">
        <v>83</v>
      </c>
      <c r="G16" s="52">
        <v>1730</v>
      </c>
      <c r="H16" s="76">
        <v>26.37</v>
      </c>
      <c r="I16" s="76" t="s">
        <v>20</v>
      </c>
      <c r="J16" s="52">
        <v>5</v>
      </c>
      <c r="K16" s="48" t="s">
        <v>20</v>
      </c>
      <c r="L16" s="48">
        <v>3.53</v>
      </c>
      <c r="M16" s="48">
        <v>5.21</v>
      </c>
      <c r="N16" s="52" t="s">
        <v>20</v>
      </c>
      <c r="O16" s="76" t="s">
        <v>20</v>
      </c>
      <c r="P16" s="76">
        <v>346</v>
      </c>
      <c r="Q16" s="76">
        <v>394</v>
      </c>
      <c r="R16" s="74">
        <f>IFERROR((TBL_DATA[[#This Row],[NORDBORD_R]] - TBL_DATA[[#This Row],[NORDBORD_L]])/TBL_DATA[[#This Row],[NORDBORD_L]], "")</f>
        <v>0.13872832369942195</v>
      </c>
      <c r="S16" s="48">
        <v>0.83699999999999997</v>
      </c>
    </row>
    <row r="17" spans="1:19" x14ac:dyDescent="0.25">
      <c r="A17" s="1" t="s">
        <v>35</v>
      </c>
      <c r="B17" s="7">
        <v>45294</v>
      </c>
      <c r="C17" s="52">
        <f>FLOOR(
_xlfn.DAYS(TBL_DATA[[#This Row],[Date]],
VLOOKUP(TBL_DATA[[#This Row],[Athlete]],
_xlfn.HSTACK(TBL_INFO[NAME], TBL_INFO[DOB]),
2, FALSE)) / 365.25, 1)</f>
        <v>13</v>
      </c>
      <c r="D17" s="76">
        <v>11</v>
      </c>
      <c r="E17" s="76">
        <v>10.199999999999999</v>
      </c>
      <c r="F17" s="76">
        <v>72</v>
      </c>
      <c r="G17" s="52">
        <v>1637</v>
      </c>
      <c r="H17" s="76">
        <v>28.53</v>
      </c>
      <c r="I17" s="76" t="s">
        <v>20</v>
      </c>
      <c r="J17" s="52">
        <v>4</v>
      </c>
      <c r="K17" s="48" t="s">
        <v>20</v>
      </c>
      <c r="L17" s="48">
        <v>3.56</v>
      </c>
      <c r="M17" s="48">
        <v>5.16</v>
      </c>
      <c r="N17" s="52" t="s">
        <v>20</v>
      </c>
      <c r="O17" s="76" t="s">
        <v>20</v>
      </c>
      <c r="P17" s="76">
        <v>262</v>
      </c>
      <c r="Q17" s="76">
        <v>313</v>
      </c>
      <c r="R17" s="74">
        <f>IFERROR((TBL_DATA[[#This Row],[NORDBORD_R]] - TBL_DATA[[#This Row],[NORDBORD_L]])/TBL_DATA[[#This Row],[NORDBORD_L]], "")</f>
        <v>0.19465648854961831</v>
      </c>
      <c r="S17" s="48">
        <v>0.69399999999999995</v>
      </c>
    </row>
    <row r="18" spans="1:19" x14ac:dyDescent="0.25">
      <c r="A18" s="1" t="s">
        <v>36</v>
      </c>
      <c r="B18" s="7">
        <v>45294</v>
      </c>
      <c r="C18" s="52">
        <f>FLOOR(
_xlfn.DAYS(TBL_DATA[[#This Row],[Date]],
VLOOKUP(TBL_DATA[[#This Row],[Athlete]],
_xlfn.HSTACK(TBL_INFO[NAME], TBL_INFO[DOB]),
2, FALSE)) / 365.25, 1)</f>
        <v>15</v>
      </c>
      <c r="D18" s="76">
        <v>11.4</v>
      </c>
      <c r="E18" s="76">
        <v>10.1</v>
      </c>
      <c r="F18" s="76">
        <v>72</v>
      </c>
      <c r="G18" s="52">
        <v>1557</v>
      </c>
      <c r="H18" s="76">
        <v>25.24</v>
      </c>
      <c r="I18" s="76" t="s">
        <v>20</v>
      </c>
      <c r="J18" s="52">
        <v>5</v>
      </c>
      <c r="K18" s="48" t="s">
        <v>20</v>
      </c>
      <c r="L18" s="48">
        <v>3.65</v>
      </c>
      <c r="M18" s="48">
        <v>4.76</v>
      </c>
      <c r="N18" s="52" t="s">
        <v>20</v>
      </c>
      <c r="O18" s="76" t="s">
        <v>20</v>
      </c>
      <c r="P18" s="76">
        <v>279</v>
      </c>
      <c r="Q18" s="76">
        <v>347</v>
      </c>
      <c r="R18" s="74">
        <f>IFERROR((TBL_DATA[[#This Row],[NORDBORD_R]] - TBL_DATA[[#This Row],[NORDBORD_L]])/TBL_DATA[[#This Row],[NORDBORD_L]], "")</f>
        <v>0.24372759856630824</v>
      </c>
      <c r="S18" s="48">
        <v>0.79100000000000004</v>
      </c>
    </row>
    <row r="19" spans="1:19" x14ac:dyDescent="0.25">
      <c r="A19" s="1" t="s">
        <v>37</v>
      </c>
      <c r="B19" s="7">
        <v>45294</v>
      </c>
      <c r="C19" s="52">
        <f>FLOOR(
_xlfn.DAYS(TBL_DATA[[#This Row],[Date]],
VLOOKUP(TBL_DATA[[#This Row],[Athlete]],
_xlfn.HSTACK(TBL_INFO[NAME], TBL_INFO[DOB]),
2, FALSE)) / 365.25, 1)</f>
        <v>14</v>
      </c>
      <c r="D19" s="76">
        <v>8.6999999999999993</v>
      </c>
      <c r="E19" s="76">
        <v>8.8000000000000007</v>
      </c>
      <c r="F19" s="76">
        <v>52</v>
      </c>
      <c r="G19" s="52">
        <v>1463</v>
      </c>
      <c r="H19" s="76">
        <v>23.18</v>
      </c>
      <c r="I19" s="76">
        <v>1.44</v>
      </c>
      <c r="J19" s="52" t="s">
        <v>20</v>
      </c>
      <c r="K19" s="48" t="s">
        <v>20</v>
      </c>
      <c r="L19" s="48">
        <v>3.62</v>
      </c>
      <c r="M19" s="48">
        <v>5.57</v>
      </c>
      <c r="N19" s="52" t="s">
        <v>20</v>
      </c>
      <c r="O19" s="76" t="s">
        <v>20</v>
      </c>
      <c r="P19" s="76">
        <v>192</v>
      </c>
      <c r="Q19" s="76">
        <v>245</v>
      </c>
      <c r="R19" s="74">
        <f>IFERROR((TBL_DATA[[#This Row],[NORDBORD_R]] - TBL_DATA[[#This Row],[NORDBORD_L]])/TBL_DATA[[#This Row],[NORDBORD_L]], "")</f>
        <v>0.27604166666666669</v>
      </c>
      <c r="S19" s="48">
        <v>1.026</v>
      </c>
    </row>
    <row r="20" spans="1:19" x14ac:dyDescent="0.25">
      <c r="A20" s="1" t="s">
        <v>38</v>
      </c>
      <c r="B20" s="7">
        <v>45294</v>
      </c>
      <c r="C20" s="52">
        <f>FLOOR(
_xlfn.DAYS(TBL_DATA[[#This Row],[Date]],
VLOOKUP(TBL_DATA[[#This Row],[Athlete]],
_xlfn.HSTACK(TBL_INFO[NAME], TBL_INFO[DOB]),
2, FALSE)) / 365.25, 1)</f>
        <v>15</v>
      </c>
      <c r="D20" s="76">
        <v>17</v>
      </c>
      <c r="E20" s="76">
        <v>16.399999999999999</v>
      </c>
      <c r="F20" s="76">
        <v>90</v>
      </c>
      <c r="G20" s="52">
        <v>1416</v>
      </c>
      <c r="H20" s="76">
        <v>24.7</v>
      </c>
      <c r="I20" s="76" t="s">
        <v>20</v>
      </c>
      <c r="J20" s="52">
        <v>2</v>
      </c>
      <c r="K20" s="48" t="s">
        <v>20</v>
      </c>
      <c r="L20" s="48">
        <v>3.24</v>
      </c>
      <c r="M20" s="48">
        <v>4.5599999999999996</v>
      </c>
      <c r="N20" s="52" t="s">
        <v>20</v>
      </c>
      <c r="O20" s="76" t="s">
        <v>20</v>
      </c>
      <c r="P20" s="76">
        <v>253</v>
      </c>
      <c r="Q20" s="76">
        <v>292</v>
      </c>
      <c r="R20" s="74">
        <f>IFERROR((TBL_DATA[[#This Row],[NORDBORD_R]] - TBL_DATA[[#This Row],[NORDBORD_L]])/TBL_DATA[[#This Row],[NORDBORD_L]], "")</f>
        <v>0.1541501976284585</v>
      </c>
      <c r="S20" s="48">
        <v>0.91</v>
      </c>
    </row>
    <row r="21" spans="1:19" x14ac:dyDescent="0.25">
      <c r="A21" s="1" t="s">
        <v>39</v>
      </c>
      <c r="B21" s="7">
        <v>45294</v>
      </c>
      <c r="C21" s="52">
        <f>FLOOR(
_xlfn.DAYS(TBL_DATA[[#This Row],[Date]],
VLOOKUP(TBL_DATA[[#This Row],[Athlete]],
_xlfn.HSTACK(TBL_INFO[NAME], TBL_INFO[DOB]),
2, FALSE)) / 365.25, 1)</f>
        <v>13</v>
      </c>
      <c r="D21" s="76">
        <v>10.199999999999999</v>
      </c>
      <c r="E21" s="76">
        <v>8.8000000000000007</v>
      </c>
      <c r="F21" s="76">
        <v>63</v>
      </c>
      <c r="G21" s="52">
        <v>1372</v>
      </c>
      <c r="H21" s="76">
        <v>20.56</v>
      </c>
      <c r="I21" s="76">
        <v>3.33</v>
      </c>
      <c r="J21" s="52" t="s">
        <v>20</v>
      </c>
      <c r="K21" s="48" t="s">
        <v>20</v>
      </c>
      <c r="L21" s="48">
        <v>3.76</v>
      </c>
      <c r="M21" s="48">
        <v>5.47</v>
      </c>
      <c r="N21" s="52" t="s">
        <v>20</v>
      </c>
      <c r="O21" s="76" t="s">
        <v>20</v>
      </c>
      <c r="P21" s="76">
        <v>314</v>
      </c>
      <c r="Q21" s="76">
        <v>364</v>
      </c>
      <c r="R21" s="74">
        <f>IFERROR((TBL_DATA[[#This Row],[NORDBORD_R]] - TBL_DATA[[#This Row],[NORDBORD_L]])/TBL_DATA[[#This Row],[NORDBORD_L]], "")</f>
        <v>0.15923566878980891</v>
      </c>
      <c r="S21" s="48">
        <v>0.98199999999999998</v>
      </c>
    </row>
    <row r="22" spans="1:19" x14ac:dyDescent="0.25">
      <c r="A22" s="1" t="s">
        <v>40</v>
      </c>
      <c r="B22" s="7">
        <v>45294</v>
      </c>
      <c r="C22" s="52">
        <f>FLOOR(
_xlfn.DAYS(TBL_DATA[[#This Row],[Date]],
VLOOKUP(TBL_DATA[[#This Row],[Athlete]],
_xlfn.HSTACK(TBL_INFO[NAME], TBL_INFO[DOB]),
2, FALSE)) / 365.25, 1)</f>
        <v>14</v>
      </c>
      <c r="D22" s="76">
        <v>8.5</v>
      </c>
      <c r="E22" s="76">
        <v>8.4</v>
      </c>
      <c r="F22" s="76">
        <v>58</v>
      </c>
      <c r="G22" s="52">
        <v>1330</v>
      </c>
      <c r="H22" s="76">
        <v>26.08</v>
      </c>
      <c r="I22" s="76">
        <v>1</v>
      </c>
      <c r="J22" s="52" t="s">
        <v>20</v>
      </c>
      <c r="K22" s="48" t="s">
        <v>20</v>
      </c>
      <c r="L22" s="48">
        <v>3.69</v>
      </c>
      <c r="M22" s="48">
        <v>5.62</v>
      </c>
      <c r="N22" s="52" t="s">
        <v>20</v>
      </c>
      <c r="O22" s="76" t="s">
        <v>20</v>
      </c>
      <c r="P22" s="76">
        <v>197</v>
      </c>
      <c r="Q22" s="76">
        <v>187</v>
      </c>
      <c r="R22" s="74">
        <f>IFERROR((TBL_DATA[[#This Row],[NORDBORD_R]] - TBL_DATA[[#This Row],[NORDBORD_L]])/TBL_DATA[[#This Row],[NORDBORD_L]], "")</f>
        <v>-5.0761421319796954E-2</v>
      </c>
      <c r="S22" s="48">
        <v>0.73599999999999999</v>
      </c>
    </row>
    <row r="23" spans="1:19" x14ac:dyDescent="0.25">
      <c r="A23" s="1" t="s">
        <v>41</v>
      </c>
      <c r="B23" s="7">
        <v>45294</v>
      </c>
      <c r="C23" s="52">
        <f>FLOOR(
_xlfn.DAYS(TBL_DATA[[#This Row],[Date]],
VLOOKUP(TBL_DATA[[#This Row],[Athlete]],
_xlfn.HSTACK(TBL_INFO[NAME], TBL_INFO[DOB]),
2, FALSE)) / 365.25, 1)</f>
        <v>13</v>
      </c>
      <c r="D23" s="76">
        <v>8.3000000000000007</v>
      </c>
      <c r="E23" s="76">
        <v>7.8</v>
      </c>
      <c r="F23" s="76">
        <v>54</v>
      </c>
      <c r="G23" s="52">
        <v>1221</v>
      </c>
      <c r="H23" s="76">
        <v>18.899999999999999</v>
      </c>
      <c r="I23" s="76">
        <v>4.8899999999999997</v>
      </c>
      <c r="J23" s="52" t="s">
        <v>20</v>
      </c>
      <c r="K23" s="48" t="s">
        <v>20</v>
      </c>
      <c r="L23" s="48">
        <v>3.84</v>
      </c>
      <c r="M23" s="48">
        <v>5.71</v>
      </c>
      <c r="N23" s="52" t="s">
        <v>20</v>
      </c>
      <c r="O23" s="76" t="s">
        <v>20</v>
      </c>
      <c r="P23" s="76">
        <v>163</v>
      </c>
      <c r="Q23" s="76">
        <v>176</v>
      </c>
      <c r="R23" s="74">
        <f>IFERROR((TBL_DATA[[#This Row],[NORDBORD_R]] - TBL_DATA[[#This Row],[NORDBORD_L]])/TBL_DATA[[#This Row],[NORDBORD_L]], "")</f>
        <v>7.9754601226993863E-2</v>
      </c>
      <c r="S23" s="48">
        <v>1.0509999999999999</v>
      </c>
    </row>
    <row r="24" spans="1:19" x14ac:dyDescent="0.25">
      <c r="A24" s="1" t="s">
        <v>42</v>
      </c>
      <c r="B24" s="7">
        <v>45294</v>
      </c>
      <c r="C24" s="52">
        <f>FLOOR(
_xlfn.DAYS(TBL_DATA[[#This Row],[Date]],
VLOOKUP(TBL_DATA[[#This Row],[Athlete]],
_xlfn.HSTACK(TBL_INFO[NAME], TBL_INFO[DOB]),
2, FALSE)) / 365.25, 1)</f>
        <v>12</v>
      </c>
      <c r="D24" s="76">
        <v>10</v>
      </c>
      <c r="E24" s="76">
        <v>9.5</v>
      </c>
      <c r="F24" s="76">
        <v>65</v>
      </c>
      <c r="G24" s="52">
        <v>1208</v>
      </c>
      <c r="H24" s="76">
        <v>24.31</v>
      </c>
      <c r="I24" s="76">
        <v>1.77</v>
      </c>
      <c r="J24" s="52" t="s">
        <v>20</v>
      </c>
      <c r="K24" s="48" t="s">
        <v>20</v>
      </c>
      <c r="L24" s="48">
        <v>3.86</v>
      </c>
      <c r="M24" s="48">
        <v>5.63</v>
      </c>
      <c r="N24" s="52" t="s">
        <v>20</v>
      </c>
      <c r="O24" s="76" t="s">
        <v>20</v>
      </c>
      <c r="P24" s="76">
        <v>190</v>
      </c>
      <c r="Q24" s="76">
        <v>255</v>
      </c>
      <c r="R24" s="74">
        <f>IFERROR((TBL_DATA[[#This Row],[NORDBORD_R]] - TBL_DATA[[#This Row],[NORDBORD_L]])/TBL_DATA[[#This Row],[NORDBORD_L]], "")</f>
        <v>0.34210526315789475</v>
      </c>
      <c r="S24" s="48">
        <v>0.96499999999999997</v>
      </c>
    </row>
    <row r="25" spans="1:19" x14ac:dyDescent="0.25">
      <c r="A25" s="1" t="s">
        <v>43</v>
      </c>
      <c r="B25" s="7">
        <v>45294</v>
      </c>
      <c r="C25" s="52">
        <f>FLOOR(
_xlfn.DAYS(TBL_DATA[[#This Row],[Date]],
VLOOKUP(TBL_DATA[[#This Row],[Athlete]],
_xlfn.HSTACK(TBL_INFO[NAME], TBL_INFO[DOB]),
2, FALSE)) / 365.25, 1)</f>
        <v>14</v>
      </c>
      <c r="D25" s="76">
        <v>12.1</v>
      </c>
      <c r="E25" s="76">
        <v>14.5</v>
      </c>
      <c r="F25" s="76">
        <v>75</v>
      </c>
      <c r="G25" s="52">
        <v>1114</v>
      </c>
      <c r="H25" s="76">
        <v>26.4</v>
      </c>
      <c r="I25" s="76">
        <v>21.71</v>
      </c>
      <c r="J25" s="52" t="s">
        <v>20</v>
      </c>
      <c r="K25" s="48" t="s">
        <v>20</v>
      </c>
      <c r="L25" s="48">
        <v>3.63</v>
      </c>
      <c r="M25" s="48">
        <v>4.8099999999999996</v>
      </c>
      <c r="N25" s="52" t="s">
        <v>20</v>
      </c>
      <c r="O25" s="76" t="s">
        <v>20</v>
      </c>
      <c r="P25" s="76">
        <v>214</v>
      </c>
      <c r="Q25" s="76">
        <v>211</v>
      </c>
      <c r="R25" s="74">
        <f>IFERROR((TBL_DATA[[#This Row],[NORDBORD_R]] - TBL_DATA[[#This Row],[NORDBORD_L]])/TBL_DATA[[#This Row],[NORDBORD_L]], "")</f>
        <v>-1.4018691588785047E-2</v>
      </c>
      <c r="S25" s="48">
        <v>0.77</v>
      </c>
    </row>
    <row r="26" spans="1:19" x14ac:dyDescent="0.25">
      <c r="A26" s="1" t="s">
        <v>44</v>
      </c>
      <c r="B26" s="7">
        <v>45294</v>
      </c>
      <c r="C26" s="52">
        <f>FLOOR(
_xlfn.DAYS(TBL_DATA[[#This Row],[Date]],
VLOOKUP(TBL_DATA[[#This Row],[Athlete]],
_xlfn.HSTACK(TBL_INFO[NAME], TBL_INFO[DOB]),
2, FALSE)) / 365.25, 1)</f>
        <v>13</v>
      </c>
      <c r="D26" s="76">
        <v>8.6</v>
      </c>
      <c r="E26" s="76">
        <v>8.4</v>
      </c>
      <c r="F26" s="76">
        <v>59</v>
      </c>
      <c r="G26" s="52">
        <v>1080</v>
      </c>
      <c r="H26" s="76">
        <v>29.58</v>
      </c>
      <c r="I26" s="76">
        <v>9.06</v>
      </c>
      <c r="J26" s="52" t="s">
        <v>20</v>
      </c>
      <c r="K26" s="48" t="s">
        <v>20</v>
      </c>
      <c r="L26" s="48">
        <v>3.84</v>
      </c>
      <c r="M26" s="48">
        <v>5.25</v>
      </c>
      <c r="N26" s="52" t="s">
        <v>20</v>
      </c>
      <c r="O26" s="76" t="s">
        <v>20</v>
      </c>
      <c r="P26" s="76">
        <v>114</v>
      </c>
      <c r="Q26" s="76">
        <v>111</v>
      </c>
      <c r="R26" s="74">
        <f>IFERROR((TBL_DATA[[#This Row],[NORDBORD_R]] - TBL_DATA[[#This Row],[NORDBORD_L]])/TBL_DATA[[#This Row],[NORDBORD_L]], "")</f>
        <v>-2.6315789473684209E-2</v>
      </c>
      <c r="S26" s="48">
        <v>0.67200000000000004</v>
      </c>
    </row>
    <row r="27" spans="1:19" x14ac:dyDescent="0.25">
      <c r="A27" s="1" t="s">
        <v>45</v>
      </c>
      <c r="B27" s="7">
        <v>45294</v>
      </c>
      <c r="C27" s="52">
        <f>FLOOR(
_xlfn.DAYS(TBL_DATA[[#This Row],[Date]],
VLOOKUP(TBL_DATA[[#This Row],[Athlete]],
_xlfn.HSTACK(TBL_INFO[NAME], TBL_INFO[DOB]),
2, FALSE)) / 365.25, 1)</f>
        <v>11</v>
      </c>
      <c r="D27" s="76">
        <v>7.5</v>
      </c>
      <c r="E27" s="76">
        <v>6.7</v>
      </c>
      <c r="F27" s="76">
        <v>61</v>
      </c>
      <c r="G27" s="52">
        <v>1078</v>
      </c>
      <c r="H27" s="76">
        <v>25.34</v>
      </c>
      <c r="I27" s="76">
        <v>9.0299999999999994</v>
      </c>
      <c r="J27" s="52" t="s">
        <v>20</v>
      </c>
      <c r="K27" s="48" t="s">
        <v>20</v>
      </c>
      <c r="L27" s="48">
        <v>4.03</v>
      </c>
      <c r="M27" s="48">
        <v>5.71</v>
      </c>
      <c r="N27" s="52" t="s">
        <v>20</v>
      </c>
      <c r="O27" s="76" t="s">
        <v>20</v>
      </c>
      <c r="P27" s="76">
        <v>210</v>
      </c>
      <c r="Q27" s="76">
        <v>186</v>
      </c>
      <c r="R27" s="74">
        <f>IFERROR((TBL_DATA[[#This Row],[NORDBORD_R]] - TBL_DATA[[#This Row],[NORDBORD_L]])/TBL_DATA[[#This Row],[NORDBORD_L]], "")</f>
        <v>-0.11428571428571428</v>
      </c>
      <c r="S27" s="48">
        <v>0.80100000000000005</v>
      </c>
    </row>
    <row r="28" spans="1:19" x14ac:dyDescent="0.25">
      <c r="A28" s="1" t="s">
        <v>46</v>
      </c>
      <c r="B28" s="7">
        <v>45294</v>
      </c>
      <c r="C28" s="52">
        <f>FLOOR(
_xlfn.DAYS(TBL_DATA[[#This Row],[Date]],
VLOOKUP(TBL_DATA[[#This Row],[Athlete]],
_xlfn.HSTACK(TBL_INFO[NAME], TBL_INFO[DOB]),
2, FALSE)) / 365.25, 1)</f>
        <v>10</v>
      </c>
      <c r="D28" s="76">
        <v>6.5</v>
      </c>
      <c r="E28" s="76">
        <v>6</v>
      </c>
      <c r="F28" s="76">
        <v>46</v>
      </c>
      <c r="G28" s="52">
        <v>945</v>
      </c>
      <c r="H28" s="76">
        <v>18.100000000000001</v>
      </c>
      <c r="I28" s="76" t="s">
        <v>20</v>
      </c>
      <c r="J28" s="52" t="s">
        <v>20</v>
      </c>
      <c r="K28" s="48" t="s">
        <v>20</v>
      </c>
      <c r="L28" s="48">
        <v>4.28</v>
      </c>
      <c r="M28" s="48">
        <v>6.14</v>
      </c>
      <c r="N28" s="52" t="s">
        <v>20</v>
      </c>
      <c r="O28" s="76" t="s">
        <v>20</v>
      </c>
      <c r="P28" s="76">
        <v>120</v>
      </c>
      <c r="Q28" s="76">
        <v>156</v>
      </c>
      <c r="R28" s="74">
        <f>IFERROR((TBL_DATA[[#This Row],[NORDBORD_R]] - TBL_DATA[[#This Row],[NORDBORD_L]])/TBL_DATA[[#This Row],[NORDBORD_L]], "")</f>
        <v>0.3</v>
      </c>
      <c r="S28" s="48">
        <v>1.478</v>
      </c>
    </row>
    <row r="29" spans="1:19" x14ac:dyDescent="0.25">
      <c r="A29" s="1" t="s">
        <v>47</v>
      </c>
      <c r="B29" s="7">
        <v>45295</v>
      </c>
      <c r="C29" s="52">
        <f>FLOOR(
_xlfn.DAYS(TBL_DATA[[#This Row],[Date]],
VLOOKUP(TBL_DATA[[#This Row],[Athlete]],
_xlfn.HSTACK(TBL_INFO[NAME], TBL_INFO[DOB]),
2, FALSE)) / 365.25, 1)</f>
        <v>10</v>
      </c>
      <c r="D29" s="76">
        <v>8.6999999999999993</v>
      </c>
      <c r="E29" s="76">
        <v>13.2</v>
      </c>
      <c r="F29" s="76">
        <v>57</v>
      </c>
      <c r="G29" s="52">
        <v>862</v>
      </c>
      <c r="H29" s="76">
        <v>25.19</v>
      </c>
      <c r="I29" s="76" t="s">
        <v>20</v>
      </c>
      <c r="J29" s="52">
        <v>5</v>
      </c>
      <c r="K29" s="48" t="s">
        <v>20</v>
      </c>
      <c r="L29" s="48">
        <v>3.62</v>
      </c>
      <c r="M29" s="48">
        <v>5.28</v>
      </c>
      <c r="N29" s="52" t="s">
        <v>20</v>
      </c>
      <c r="O29" s="76" t="s">
        <v>20</v>
      </c>
      <c r="P29" s="76">
        <v>171</v>
      </c>
      <c r="Q29" s="76">
        <v>189</v>
      </c>
      <c r="R29" s="74">
        <f>IFERROR((TBL_DATA[[#This Row],[NORDBORD_R]] - TBL_DATA[[#This Row],[NORDBORD_L]])/TBL_DATA[[#This Row],[NORDBORD_L]], "")</f>
        <v>0.10526315789473684</v>
      </c>
      <c r="S29" s="48">
        <v>0.78200000000000003</v>
      </c>
    </row>
    <row r="30" spans="1:19" x14ac:dyDescent="0.25">
      <c r="A30" s="1" t="s">
        <v>48</v>
      </c>
      <c r="B30" s="7">
        <v>45295</v>
      </c>
      <c r="C30" s="52">
        <f>FLOOR(
_xlfn.DAYS(TBL_DATA[[#This Row],[Date]],
VLOOKUP(TBL_DATA[[#This Row],[Athlete]],
_xlfn.HSTACK(TBL_INFO[NAME], TBL_INFO[DOB]),
2, FALSE)) / 365.25, 1)</f>
        <v>9</v>
      </c>
      <c r="D30" s="76">
        <v>7.2</v>
      </c>
      <c r="E30" s="76">
        <v>8.3000000000000007</v>
      </c>
      <c r="F30" s="76">
        <v>63</v>
      </c>
      <c r="G30" s="52">
        <v>840</v>
      </c>
      <c r="H30" s="76">
        <v>26.17</v>
      </c>
      <c r="I30" s="76" t="s">
        <v>20</v>
      </c>
      <c r="J30" s="52">
        <v>5</v>
      </c>
      <c r="K30" s="48" t="s">
        <v>20</v>
      </c>
      <c r="L30" s="48">
        <v>3.71</v>
      </c>
      <c r="M30" s="48">
        <v>5.47</v>
      </c>
      <c r="N30" s="52" t="s">
        <v>20</v>
      </c>
      <c r="O30" s="76" t="s">
        <v>20</v>
      </c>
      <c r="P30" s="76">
        <v>156</v>
      </c>
      <c r="Q30" s="76">
        <v>192</v>
      </c>
      <c r="R30" s="74">
        <f>IFERROR((TBL_DATA[[#This Row],[NORDBORD_R]] - TBL_DATA[[#This Row],[NORDBORD_L]])/TBL_DATA[[#This Row],[NORDBORD_L]], "")</f>
        <v>0.23076923076923078</v>
      </c>
      <c r="S30" s="48">
        <v>1.0049999999999999</v>
      </c>
    </row>
    <row r="31" spans="1:19" x14ac:dyDescent="0.25">
      <c r="A31" s="1" t="s">
        <v>49</v>
      </c>
      <c r="B31" s="7">
        <v>45301</v>
      </c>
      <c r="C31" s="52">
        <f>FLOOR(
_xlfn.DAYS(TBL_DATA[[#This Row],[Date]],
VLOOKUP(TBL_DATA[[#This Row],[Athlete]],
_xlfn.HSTACK(TBL_INFO[NAME], TBL_INFO[DOB]),
2, FALSE)) / 365.25, 1)</f>
        <v>11</v>
      </c>
      <c r="D31" s="76">
        <v>9.1</v>
      </c>
      <c r="E31" s="76">
        <v>8.9</v>
      </c>
      <c r="F31" s="76">
        <v>70</v>
      </c>
      <c r="G31" s="52">
        <v>1186</v>
      </c>
      <c r="H31" s="76">
        <v>21.72</v>
      </c>
      <c r="I31" s="76" t="s">
        <v>20</v>
      </c>
      <c r="J31" s="52">
        <v>5</v>
      </c>
      <c r="K31" s="48" t="s">
        <v>20</v>
      </c>
      <c r="L31" s="48">
        <v>3.43</v>
      </c>
      <c r="M31" s="48">
        <v>5.28</v>
      </c>
      <c r="N31" s="52" t="s">
        <v>20</v>
      </c>
      <c r="O31" s="76">
        <v>71</v>
      </c>
      <c r="P31" s="76">
        <v>170</v>
      </c>
      <c r="Q31" s="76">
        <v>178</v>
      </c>
      <c r="R31" s="74">
        <f>IFERROR((TBL_DATA[[#This Row],[NORDBORD_R]] - TBL_DATA[[#This Row],[NORDBORD_L]])/TBL_DATA[[#This Row],[NORDBORD_L]], "")</f>
        <v>4.7058823529411764E-2</v>
      </c>
      <c r="S31" s="48">
        <v>0.93899999999999995</v>
      </c>
    </row>
    <row r="32" spans="1:19" x14ac:dyDescent="0.25">
      <c r="A32" s="1" t="s">
        <v>50</v>
      </c>
      <c r="B32" s="7">
        <v>45313</v>
      </c>
      <c r="C32" s="52">
        <f>FLOOR(
_xlfn.DAYS(TBL_DATA[[#This Row],[Date]],
VLOOKUP(TBL_DATA[[#This Row],[Athlete]],
_xlfn.HSTACK(TBL_INFO[NAME], TBL_INFO[DOB]),
2, FALSE)) / 365.25, 1)</f>
        <v>17</v>
      </c>
      <c r="D32" s="76">
        <v>8.6999999999999993</v>
      </c>
      <c r="E32" s="76">
        <v>9.1999999999999993</v>
      </c>
      <c r="F32" s="76">
        <v>72</v>
      </c>
      <c r="G32" s="52">
        <v>1483</v>
      </c>
      <c r="H32" s="76">
        <v>24.31</v>
      </c>
      <c r="I32" s="76">
        <v>58.62</v>
      </c>
      <c r="J32" s="52" t="s">
        <v>20</v>
      </c>
      <c r="K32" s="48" t="s">
        <v>20</v>
      </c>
      <c r="L32" s="48">
        <v>3.35</v>
      </c>
      <c r="M32" s="48">
        <v>5</v>
      </c>
      <c r="N32" s="52">
        <v>2</v>
      </c>
      <c r="O32" s="76" t="s">
        <v>20</v>
      </c>
      <c r="P32" s="76">
        <v>287</v>
      </c>
      <c r="Q32" s="76">
        <v>310</v>
      </c>
      <c r="R32" s="74">
        <f>IFERROR((TBL_DATA[[#This Row],[NORDBORD_R]] - TBL_DATA[[#This Row],[NORDBORD_L]])/TBL_DATA[[#This Row],[NORDBORD_L]], "")</f>
        <v>8.0139372822299645E-2</v>
      </c>
      <c r="S32" s="48">
        <v>0.77600000000000002</v>
      </c>
    </row>
    <row r="33" spans="1:19" x14ac:dyDescent="0.25">
      <c r="A33" s="1" t="s">
        <v>51</v>
      </c>
      <c r="B33" s="7">
        <v>45316</v>
      </c>
      <c r="C33" s="52">
        <f>FLOOR(
_xlfn.DAYS(TBL_DATA[[#This Row],[Date]],
VLOOKUP(TBL_DATA[[#This Row],[Athlete]],
_xlfn.HSTACK(TBL_INFO[NAME], TBL_INFO[DOB]),
2, FALSE)) / 365.25, 1)</f>
        <v>14</v>
      </c>
      <c r="D33" s="76">
        <v>5.2</v>
      </c>
      <c r="E33" s="76">
        <v>7.5</v>
      </c>
      <c r="F33" s="76">
        <v>54</v>
      </c>
      <c r="G33" s="52">
        <v>1526</v>
      </c>
      <c r="H33" s="76">
        <v>24.63</v>
      </c>
      <c r="I33" s="76">
        <v>12</v>
      </c>
      <c r="J33" s="52" t="s">
        <v>20</v>
      </c>
      <c r="K33" s="48" t="s">
        <v>20</v>
      </c>
      <c r="L33" s="48">
        <v>3.75</v>
      </c>
      <c r="M33" s="48">
        <v>5.82</v>
      </c>
      <c r="N33" s="52" t="s">
        <v>20</v>
      </c>
      <c r="O33" s="76">
        <v>80</v>
      </c>
      <c r="P33" s="76">
        <v>274</v>
      </c>
      <c r="Q33" s="76">
        <v>304</v>
      </c>
      <c r="R33" s="74">
        <f>IFERROR((TBL_DATA[[#This Row],[NORDBORD_R]] - TBL_DATA[[#This Row],[NORDBORD_L]])/TBL_DATA[[#This Row],[NORDBORD_L]], "")</f>
        <v>0.10948905109489052</v>
      </c>
      <c r="S33" s="48">
        <v>0.95199999999999996</v>
      </c>
    </row>
    <row r="34" spans="1:19" x14ac:dyDescent="0.25">
      <c r="A34" s="1" t="s">
        <v>52</v>
      </c>
      <c r="B34" s="7">
        <v>45320</v>
      </c>
      <c r="C34" s="52">
        <f>FLOOR(
_xlfn.DAYS(TBL_DATA[[#This Row],[Date]],
VLOOKUP(TBL_DATA[[#This Row],[Athlete]],
_xlfn.HSTACK(TBL_INFO[NAME], TBL_INFO[DOB]),
2, FALSE)) / 365.25, 1)</f>
        <v>12</v>
      </c>
      <c r="D34" s="76">
        <v>8.1</v>
      </c>
      <c r="E34" s="76">
        <v>8.6</v>
      </c>
      <c r="F34" s="76">
        <v>61</v>
      </c>
      <c r="G34" s="52">
        <v>1101</v>
      </c>
      <c r="H34" s="76">
        <v>29.68</v>
      </c>
      <c r="I34" s="76">
        <v>2.5</v>
      </c>
      <c r="J34" s="52" t="s">
        <v>20</v>
      </c>
      <c r="K34" s="48" t="s">
        <v>20</v>
      </c>
      <c r="L34" s="48">
        <v>3.19</v>
      </c>
      <c r="M34" s="48">
        <v>5.69</v>
      </c>
      <c r="N34" s="52" t="s">
        <v>20</v>
      </c>
      <c r="O34" s="76" t="s">
        <v>20</v>
      </c>
      <c r="P34" s="76">
        <v>163</v>
      </c>
      <c r="Q34" s="76">
        <v>169</v>
      </c>
      <c r="R34" s="74">
        <f>IFERROR((TBL_DATA[[#This Row],[NORDBORD_R]] - TBL_DATA[[#This Row],[NORDBORD_L]])/TBL_DATA[[#This Row],[NORDBORD_L]], "")</f>
        <v>3.6809815950920248E-2</v>
      </c>
      <c r="S34" s="48">
        <v>0.79700000000000004</v>
      </c>
    </row>
    <row r="35" spans="1:19" x14ac:dyDescent="0.25">
      <c r="A35" s="1" t="s">
        <v>53</v>
      </c>
      <c r="B35" s="7">
        <v>45321</v>
      </c>
      <c r="C35" s="52">
        <f>FLOOR(
_xlfn.DAYS(TBL_DATA[[#This Row],[Date]],
VLOOKUP(TBL_DATA[[#This Row],[Athlete]],
_xlfn.HSTACK(TBL_INFO[NAME], TBL_INFO[DOB]),
2, FALSE)) / 365.25, 1)</f>
        <v>14</v>
      </c>
      <c r="D35" s="76">
        <v>11.5</v>
      </c>
      <c r="E35" s="76">
        <v>11.6</v>
      </c>
      <c r="F35" s="76">
        <v>81</v>
      </c>
      <c r="G35" s="52">
        <v>2447</v>
      </c>
      <c r="H35" s="76">
        <v>32.869999999999997</v>
      </c>
      <c r="I35" s="76" t="s">
        <v>20</v>
      </c>
      <c r="J35" s="52">
        <v>9</v>
      </c>
      <c r="K35" s="48" t="s">
        <v>20</v>
      </c>
      <c r="L35" s="48">
        <v>3.35</v>
      </c>
      <c r="M35" s="48">
        <v>4.82</v>
      </c>
      <c r="N35" s="52">
        <v>7</v>
      </c>
      <c r="O35" s="76" t="s">
        <v>20</v>
      </c>
      <c r="P35" s="76">
        <v>392</v>
      </c>
      <c r="Q35" s="76">
        <v>416</v>
      </c>
      <c r="R35" s="74">
        <f>IFERROR((TBL_DATA[[#This Row],[NORDBORD_R]] - TBL_DATA[[#This Row],[NORDBORD_L]])/TBL_DATA[[#This Row],[NORDBORD_L]], "")</f>
        <v>6.1224489795918366E-2</v>
      </c>
      <c r="S35" s="48">
        <v>0.72699999999999998</v>
      </c>
    </row>
    <row r="36" spans="1:19" x14ac:dyDescent="0.25">
      <c r="A36" s="1" t="s">
        <v>54</v>
      </c>
      <c r="B36" s="7">
        <v>45321</v>
      </c>
      <c r="C36" s="52">
        <f>FLOOR(
_xlfn.DAYS(TBL_DATA[[#This Row],[Date]],
VLOOKUP(TBL_DATA[[#This Row],[Athlete]],
_xlfn.HSTACK(TBL_INFO[NAME], TBL_INFO[DOB]),
2, FALSE)) / 365.25, 1)</f>
        <v>14</v>
      </c>
      <c r="D36" s="76">
        <v>11.8</v>
      </c>
      <c r="E36" s="76">
        <v>12</v>
      </c>
      <c r="F36" s="76">
        <v>73</v>
      </c>
      <c r="G36" s="52">
        <v>1565</v>
      </c>
      <c r="H36" s="76">
        <v>30.11</v>
      </c>
      <c r="I36" s="76">
        <v>59.87</v>
      </c>
      <c r="J36" s="52" t="s">
        <v>20</v>
      </c>
      <c r="K36" s="48" t="s">
        <v>20</v>
      </c>
      <c r="L36" s="48">
        <v>3.4</v>
      </c>
      <c r="M36" s="48">
        <v>5.18</v>
      </c>
      <c r="N36" s="52">
        <v>4</v>
      </c>
      <c r="O36" s="76" t="s">
        <v>20</v>
      </c>
      <c r="P36" s="76">
        <v>202</v>
      </c>
      <c r="Q36" s="76">
        <v>249</v>
      </c>
      <c r="R36" s="74">
        <f>IFERROR((TBL_DATA[[#This Row],[NORDBORD_R]] - TBL_DATA[[#This Row],[NORDBORD_L]])/TBL_DATA[[#This Row],[NORDBORD_L]], "")</f>
        <v>0.23267326732673269</v>
      </c>
      <c r="S36" s="48">
        <v>0.71899999999999997</v>
      </c>
    </row>
    <row r="37" spans="1:19" x14ac:dyDescent="0.25">
      <c r="A37" s="1" t="s">
        <v>55</v>
      </c>
      <c r="B37" s="7">
        <v>45321</v>
      </c>
      <c r="C37" s="52">
        <f>FLOOR(
_xlfn.DAYS(TBL_DATA[[#This Row],[Date]],
VLOOKUP(TBL_DATA[[#This Row],[Athlete]],
_xlfn.HSTACK(TBL_INFO[NAME], TBL_INFO[DOB]),
2, FALSE)) / 365.25, 1)</f>
        <v>14</v>
      </c>
      <c r="D37" s="76">
        <v>11.2</v>
      </c>
      <c r="E37" s="76">
        <v>11.3</v>
      </c>
      <c r="F37" s="76">
        <v>68.5</v>
      </c>
      <c r="G37" s="52">
        <v>1288</v>
      </c>
      <c r="H37" s="76">
        <v>23.75</v>
      </c>
      <c r="I37" s="76">
        <v>28.66</v>
      </c>
      <c r="J37" s="52" t="s">
        <v>20</v>
      </c>
      <c r="K37" s="48" t="s">
        <v>20</v>
      </c>
      <c r="L37" s="48">
        <v>3.32</v>
      </c>
      <c r="M37" s="48">
        <v>4.91</v>
      </c>
      <c r="N37" s="52">
        <v>2</v>
      </c>
      <c r="O37" s="76" t="s">
        <v>20</v>
      </c>
      <c r="P37" s="76">
        <v>199</v>
      </c>
      <c r="Q37" s="76">
        <v>240</v>
      </c>
      <c r="R37" s="74">
        <f>IFERROR((TBL_DATA[[#This Row],[NORDBORD_R]] - TBL_DATA[[#This Row],[NORDBORD_L]])/TBL_DATA[[#This Row],[NORDBORD_L]], "")</f>
        <v>0.20603015075376885</v>
      </c>
      <c r="S37" s="48">
        <v>0.93899999999999995</v>
      </c>
    </row>
    <row r="38" spans="1:19" x14ac:dyDescent="0.25">
      <c r="A38" s="1" t="s">
        <v>56</v>
      </c>
      <c r="B38" s="7">
        <v>45324</v>
      </c>
      <c r="C38" s="52">
        <f>FLOOR(
_xlfn.DAYS(TBL_DATA[[#This Row],[Date]],
VLOOKUP(TBL_DATA[[#This Row],[Athlete]],
_xlfn.HSTACK(TBL_INFO[NAME], TBL_INFO[DOB]),
2, FALSE)) / 365.25, 1)</f>
        <v>12</v>
      </c>
      <c r="D38" s="76">
        <v>9.3000000000000007</v>
      </c>
      <c r="E38" s="76">
        <v>10.199999999999999</v>
      </c>
      <c r="F38" s="76">
        <v>62</v>
      </c>
      <c r="G38" s="52">
        <v>1105</v>
      </c>
      <c r="H38" s="76">
        <v>20.100000000000001</v>
      </c>
      <c r="I38" s="76">
        <v>11</v>
      </c>
      <c r="J38" s="52" t="s">
        <v>20</v>
      </c>
      <c r="K38" s="48" t="s">
        <v>20</v>
      </c>
      <c r="L38" s="48">
        <v>3.49</v>
      </c>
      <c r="M38" s="48">
        <v>5.54</v>
      </c>
      <c r="N38" s="52" t="s">
        <v>20</v>
      </c>
      <c r="O38" s="76">
        <v>81</v>
      </c>
      <c r="P38" s="76">
        <v>155</v>
      </c>
      <c r="Q38" s="76">
        <v>187</v>
      </c>
      <c r="R38" s="74">
        <f>IFERROR((TBL_DATA[[#This Row],[NORDBORD_R]] - TBL_DATA[[#This Row],[NORDBORD_L]])/TBL_DATA[[#This Row],[NORDBORD_L]], "")</f>
        <v>0.20645161290322581</v>
      </c>
      <c r="S38" s="48">
        <v>1.121</v>
      </c>
    </row>
    <row r="39" spans="1:19" x14ac:dyDescent="0.25">
      <c r="A39" s="1" t="s">
        <v>57</v>
      </c>
      <c r="B39" s="7">
        <v>45328</v>
      </c>
      <c r="C39" s="52">
        <f>FLOOR(
_xlfn.DAYS(TBL_DATA[[#This Row],[Date]],
VLOOKUP(TBL_DATA[[#This Row],[Athlete]],
_xlfn.HSTACK(TBL_INFO[NAME], TBL_INFO[DOB]),
2, FALSE)) / 365.25, 1)</f>
        <v>13</v>
      </c>
      <c r="D39" s="76" t="s">
        <v>20</v>
      </c>
      <c r="E39" s="76">
        <v>12</v>
      </c>
      <c r="F39" s="76">
        <v>83</v>
      </c>
      <c r="G39" s="52">
        <v>2143</v>
      </c>
      <c r="H39" s="76">
        <v>28.22</v>
      </c>
      <c r="I39" s="76" t="s">
        <v>20</v>
      </c>
      <c r="J39" s="52">
        <v>9</v>
      </c>
      <c r="K39" s="48" t="s">
        <v>20</v>
      </c>
      <c r="L39" s="48">
        <v>3.13</v>
      </c>
      <c r="M39" s="48">
        <v>4.88</v>
      </c>
      <c r="N39" s="52">
        <v>4</v>
      </c>
      <c r="O39" s="76" t="s">
        <v>20</v>
      </c>
      <c r="P39" s="76">
        <v>316</v>
      </c>
      <c r="Q39" s="76">
        <v>340</v>
      </c>
      <c r="R39" s="74">
        <f>IFERROR((TBL_DATA[[#This Row],[NORDBORD_R]] - TBL_DATA[[#This Row],[NORDBORD_L]])/TBL_DATA[[#This Row],[NORDBORD_L]], "")</f>
        <v>7.5949367088607597E-2</v>
      </c>
      <c r="S39" s="48">
        <v>0.84</v>
      </c>
    </row>
    <row r="40" spans="1:19" x14ac:dyDescent="0.25">
      <c r="A40" s="1" t="s">
        <v>19</v>
      </c>
      <c r="B40" s="7">
        <v>45328</v>
      </c>
      <c r="C40" s="52">
        <f>FLOOR(
_xlfn.DAYS(TBL_DATA[[#This Row],[Date]],
VLOOKUP(TBL_DATA[[#This Row],[Athlete]],
_xlfn.HSTACK(TBL_INFO[NAME], TBL_INFO[DOB]),
2, FALSE)) / 365.25, 1)</f>
        <v>17</v>
      </c>
      <c r="D40" s="76" t="s">
        <v>20</v>
      </c>
      <c r="E40" s="76">
        <v>15.6</v>
      </c>
      <c r="F40" s="76">
        <v>93</v>
      </c>
      <c r="G40" s="52">
        <v>2121</v>
      </c>
      <c r="H40" s="76">
        <v>27.61</v>
      </c>
      <c r="I40" s="76" t="s">
        <v>20</v>
      </c>
      <c r="J40" s="52">
        <v>7</v>
      </c>
      <c r="K40" s="48" t="s">
        <v>20</v>
      </c>
      <c r="L40" s="48">
        <v>3.04</v>
      </c>
      <c r="M40" s="48">
        <v>4.38</v>
      </c>
      <c r="N40" s="52" t="s">
        <v>20</v>
      </c>
      <c r="O40" s="76" t="s">
        <v>20</v>
      </c>
      <c r="P40" s="76">
        <v>379</v>
      </c>
      <c r="Q40" s="76">
        <v>438</v>
      </c>
      <c r="R40" s="74">
        <f>IFERROR((TBL_DATA[[#This Row],[NORDBORD_R]] - TBL_DATA[[#This Row],[NORDBORD_L]])/TBL_DATA[[#This Row],[NORDBORD_L]], "")</f>
        <v>0.15567282321899736</v>
      </c>
      <c r="S40" s="48" t="s">
        <v>20</v>
      </c>
    </row>
    <row r="41" spans="1:19" x14ac:dyDescent="0.25">
      <c r="A41" s="1" t="s">
        <v>22</v>
      </c>
      <c r="B41" s="7">
        <v>45328</v>
      </c>
      <c r="C41" s="52">
        <f>FLOOR(
_xlfn.DAYS(TBL_DATA[[#This Row],[Date]],
VLOOKUP(TBL_DATA[[#This Row],[Athlete]],
_xlfn.HSTACK(TBL_INFO[NAME], TBL_INFO[DOB]),
2, FALSE)) / 365.25, 1)</f>
        <v>16</v>
      </c>
      <c r="D41" s="76">
        <v>10</v>
      </c>
      <c r="E41" s="76">
        <v>9.8000000000000007</v>
      </c>
      <c r="F41" s="76">
        <v>73</v>
      </c>
      <c r="G41" s="52">
        <v>1950</v>
      </c>
      <c r="H41" s="76">
        <v>23.9</v>
      </c>
      <c r="I41" s="76">
        <v>18.5</v>
      </c>
      <c r="J41" s="52" t="s">
        <v>20</v>
      </c>
      <c r="K41" s="48" t="s">
        <v>20</v>
      </c>
      <c r="L41" s="48">
        <v>3.56</v>
      </c>
      <c r="M41" s="48">
        <v>5.09</v>
      </c>
      <c r="N41" s="52">
        <v>2</v>
      </c>
      <c r="O41" s="76" t="s">
        <v>20</v>
      </c>
      <c r="P41" s="76">
        <v>369</v>
      </c>
      <c r="Q41" s="76">
        <v>384</v>
      </c>
      <c r="R41" s="74">
        <f>IFERROR((TBL_DATA[[#This Row],[NORDBORD_R]] - TBL_DATA[[#This Row],[NORDBORD_L]])/TBL_DATA[[#This Row],[NORDBORD_L]], "")</f>
        <v>4.065040650406504E-2</v>
      </c>
      <c r="S41" s="48">
        <v>0.95499999999999996</v>
      </c>
    </row>
    <row r="42" spans="1:19" x14ac:dyDescent="0.25">
      <c r="A42" s="1" t="s">
        <v>58</v>
      </c>
      <c r="B42" s="7">
        <v>45328</v>
      </c>
      <c r="C42" s="52">
        <f>FLOOR(
_xlfn.DAYS(TBL_DATA[[#This Row],[Date]],
VLOOKUP(TBL_DATA[[#This Row],[Athlete]],
_xlfn.HSTACK(TBL_INFO[NAME], TBL_INFO[DOB]),
2, FALSE)) / 365.25, 1)</f>
        <v>13</v>
      </c>
      <c r="D42" s="76">
        <v>11</v>
      </c>
      <c r="E42" s="76">
        <v>9.3000000000000007</v>
      </c>
      <c r="F42" s="76">
        <v>74</v>
      </c>
      <c r="G42" s="52">
        <v>1431</v>
      </c>
      <c r="H42" s="76">
        <v>26.03</v>
      </c>
      <c r="I42" s="76" t="s">
        <v>20</v>
      </c>
      <c r="J42" s="52">
        <v>1</v>
      </c>
      <c r="K42" s="48" t="s">
        <v>20</v>
      </c>
      <c r="L42" s="48">
        <v>3.28</v>
      </c>
      <c r="M42" s="48">
        <v>4.47</v>
      </c>
      <c r="N42" s="52">
        <v>6</v>
      </c>
      <c r="O42" s="76" t="s">
        <v>20</v>
      </c>
      <c r="P42" s="76">
        <v>253</v>
      </c>
      <c r="Q42" s="76">
        <v>291</v>
      </c>
      <c r="R42" s="74">
        <f>IFERROR((TBL_DATA[[#This Row],[NORDBORD_R]] - TBL_DATA[[#This Row],[NORDBORD_L]])/TBL_DATA[[#This Row],[NORDBORD_L]], "")</f>
        <v>0.15019762845849802</v>
      </c>
      <c r="S42" s="48">
        <v>0.83399999999999996</v>
      </c>
    </row>
    <row r="43" spans="1:19" x14ac:dyDescent="0.25">
      <c r="A43" s="1" t="s">
        <v>35</v>
      </c>
      <c r="B43" s="7">
        <v>45328</v>
      </c>
      <c r="C43" s="52">
        <f>FLOOR(
_xlfn.DAYS(TBL_DATA[[#This Row],[Date]],
VLOOKUP(TBL_DATA[[#This Row],[Athlete]],
_xlfn.HSTACK(TBL_INFO[NAME], TBL_INFO[DOB]),
2, FALSE)) / 365.25, 1)</f>
        <v>13</v>
      </c>
      <c r="D43" s="76">
        <v>11.8</v>
      </c>
      <c r="E43" s="76">
        <v>9.8000000000000007</v>
      </c>
      <c r="F43" s="76">
        <v>73</v>
      </c>
      <c r="G43" s="52">
        <v>1403</v>
      </c>
      <c r="H43" s="76">
        <v>24.23</v>
      </c>
      <c r="I43" s="76">
        <v>17.22</v>
      </c>
      <c r="J43" s="52" t="s">
        <v>20</v>
      </c>
      <c r="K43" s="48" t="s">
        <v>20</v>
      </c>
      <c r="L43" s="48">
        <v>3.41</v>
      </c>
      <c r="M43" s="48">
        <v>5.19</v>
      </c>
      <c r="N43" s="52" t="s">
        <v>20</v>
      </c>
      <c r="O43" s="76">
        <v>66.09</v>
      </c>
      <c r="P43" s="76">
        <v>246</v>
      </c>
      <c r="Q43" s="76">
        <v>285</v>
      </c>
      <c r="R43" s="74">
        <f>IFERROR((TBL_DATA[[#This Row],[NORDBORD_R]] - TBL_DATA[[#This Row],[NORDBORD_L]])/TBL_DATA[[#This Row],[NORDBORD_L]], "")</f>
        <v>0.15853658536585366</v>
      </c>
      <c r="S43" s="48">
        <v>0.83299999999999996</v>
      </c>
    </row>
    <row r="44" spans="1:19" x14ac:dyDescent="0.25">
      <c r="A44" s="1" t="s">
        <v>59</v>
      </c>
      <c r="B44" s="7">
        <v>45328</v>
      </c>
      <c r="C44" s="52">
        <f>FLOOR(
_xlfn.DAYS(TBL_DATA[[#This Row],[Date]],
VLOOKUP(TBL_DATA[[#This Row],[Athlete]],
_xlfn.HSTACK(TBL_INFO[NAME], TBL_INFO[DOB]),
2, FALSE)) / 365.25, 1)</f>
        <v>12</v>
      </c>
      <c r="D44" s="76">
        <v>5.7</v>
      </c>
      <c r="E44" s="76">
        <v>4.8</v>
      </c>
      <c r="F44" s="76">
        <v>55.5</v>
      </c>
      <c r="G44" s="52">
        <v>1396</v>
      </c>
      <c r="H44" s="76">
        <v>18.96</v>
      </c>
      <c r="I44" s="76" t="s">
        <v>20</v>
      </c>
      <c r="J44" s="52" t="s">
        <v>20</v>
      </c>
      <c r="K44" s="48" t="s">
        <v>20</v>
      </c>
      <c r="L44" s="48">
        <v>3.93</v>
      </c>
      <c r="M44" s="48">
        <v>6.03</v>
      </c>
      <c r="N44" s="52" t="s">
        <v>20</v>
      </c>
      <c r="O44" s="76" t="s">
        <v>20</v>
      </c>
      <c r="P44" s="76" t="s">
        <v>20</v>
      </c>
      <c r="Q44" s="76" t="s">
        <v>20</v>
      </c>
      <c r="R44" s="74" t="str">
        <f>IFERROR((TBL_DATA[[#This Row],[NORDBORD_R]] - TBL_DATA[[#This Row],[NORDBORD_L]])/TBL_DATA[[#This Row],[NORDBORD_L]], "")</f>
        <v/>
      </c>
      <c r="S44" s="48">
        <v>0.98699999999999999</v>
      </c>
    </row>
    <row r="45" spans="1:19" x14ac:dyDescent="0.25">
      <c r="A45" s="1" t="s">
        <v>27</v>
      </c>
      <c r="B45" s="7">
        <v>45328</v>
      </c>
      <c r="C45" s="52">
        <f>FLOOR(
_xlfn.DAYS(TBL_DATA[[#This Row],[Date]],
VLOOKUP(TBL_DATA[[#This Row],[Athlete]],
_xlfn.HSTACK(TBL_INFO[NAME], TBL_INFO[DOB]),
2, FALSE)) / 365.25, 1)</f>
        <v>14</v>
      </c>
      <c r="D45" s="76">
        <v>10.8</v>
      </c>
      <c r="E45" s="76">
        <v>10.6</v>
      </c>
      <c r="F45" s="76">
        <v>81.5</v>
      </c>
      <c r="G45" s="52">
        <v>1344</v>
      </c>
      <c r="H45" s="76">
        <v>23.94</v>
      </c>
      <c r="I45" s="76" t="s">
        <v>20</v>
      </c>
      <c r="J45" s="52">
        <v>4</v>
      </c>
      <c r="K45" s="48" t="s">
        <v>20</v>
      </c>
      <c r="L45" s="48">
        <v>3.62</v>
      </c>
      <c r="M45" s="48">
        <v>5.16</v>
      </c>
      <c r="N45" s="52">
        <v>5</v>
      </c>
      <c r="O45" s="76" t="s">
        <v>20</v>
      </c>
      <c r="P45" s="76">
        <v>248</v>
      </c>
      <c r="Q45" s="76">
        <v>252</v>
      </c>
      <c r="R45" s="74">
        <f>IFERROR((TBL_DATA[[#This Row],[NORDBORD_R]] - TBL_DATA[[#This Row],[NORDBORD_L]])/TBL_DATA[[#This Row],[NORDBORD_L]], "")</f>
        <v>1.6129032258064516E-2</v>
      </c>
      <c r="S45" s="48">
        <v>0.90300000000000002</v>
      </c>
    </row>
    <row r="46" spans="1:19" x14ac:dyDescent="0.25">
      <c r="A46" s="1" t="s">
        <v>60</v>
      </c>
      <c r="B46" s="7">
        <v>45328</v>
      </c>
      <c r="C46" s="52">
        <f>FLOOR(
_xlfn.DAYS(TBL_DATA[[#This Row],[Date]],
VLOOKUP(TBL_DATA[[#This Row],[Athlete]],
_xlfn.HSTACK(TBL_INFO[NAME], TBL_INFO[DOB]),
2, FALSE)) / 365.25, 1)</f>
        <v>18</v>
      </c>
      <c r="D46" s="76">
        <v>12.4</v>
      </c>
      <c r="E46" s="76">
        <v>11.7</v>
      </c>
      <c r="F46" s="76">
        <v>74</v>
      </c>
      <c r="G46" s="52">
        <v>1282</v>
      </c>
      <c r="H46" s="76">
        <v>21.53</v>
      </c>
      <c r="I46" s="76" t="s">
        <v>20</v>
      </c>
      <c r="J46" s="52" t="s">
        <v>20</v>
      </c>
      <c r="K46" s="48" t="s">
        <v>20</v>
      </c>
      <c r="L46" s="48">
        <v>3.19</v>
      </c>
      <c r="M46" s="48">
        <v>4.75</v>
      </c>
      <c r="N46" s="52">
        <v>5</v>
      </c>
      <c r="O46" s="76" t="s">
        <v>20</v>
      </c>
      <c r="P46" s="76" t="s">
        <v>20</v>
      </c>
      <c r="Q46" s="76" t="s">
        <v>20</v>
      </c>
      <c r="R46" s="74" t="str">
        <f>IFERROR((TBL_DATA[[#This Row],[NORDBORD_R]] - TBL_DATA[[#This Row],[NORDBORD_L]])/TBL_DATA[[#This Row],[NORDBORD_L]], "")</f>
        <v/>
      </c>
      <c r="S46" s="48">
        <v>1.121</v>
      </c>
    </row>
    <row r="47" spans="1:19" x14ac:dyDescent="0.25">
      <c r="A47" s="1" t="s">
        <v>61</v>
      </c>
      <c r="B47" s="7">
        <v>45328</v>
      </c>
      <c r="C47" s="52">
        <f>FLOOR(
_xlfn.DAYS(TBL_DATA[[#This Row],[Date]],
VLOOKUP(TBL_DATA[[#This Row],[Athlete]],
_xlfn.HSTACK(TBL_INFO[NAME], TBL_INFO[DOB]),
2, FALSE)) / 365.25, 1)</f>
        <v>15</v>
      </c>
      <c r="D47" s="76">
        <v>10.1</v>
      </c>
      <c r="E47" s="76">
        <v>8.5</v>
      </c>
      <c r="F47" s="76">
        <v>69</v>
      </c>
      <c r="G47" s="52">
        <v>1199</v>
      </c>
      <c r="H47" s="76">
        <v>24.54</v>
      </c>
      <c r="I47" s="76">
        <v>43.38</v>
      </c>
      <c r="J47" s="52" t="s">
        <v>20</v>
      </c>
      <c r="K47" s="48" t="s">
        <v>20</v>
      </c>
      <c r="L47" s="48">
        <v>3.42</v>
      </c>
      <c r="M47" s="48">
        <v>5.22</v>
      </c>
      <c r="N47" s="52">
        <v>4</v>
      </c>
      <c r="O47" s="76" t="s">
        <v>20</v>
      </c>
      <c r="P47" s="76">
        <v>213</v>
      </c>
      <c r="Q47" s="76">
        <v>243</v>
      </c>
      <c r="R47" s="74">
        <f>IFERROR((TBL_DATA[[#This Row],[NORDBORD_R]] - TBL_DATA[[#This Row],[NORDBORD_L]])/TBL_DATA[[#This Row],[NORDBORD_L]], "")</f>
        <v>0.14084507042253522</v>
      </c>
      <c r="S47" s="48">
        <v>0.83299999999999996</v>
      </c>
    </row>
    <row r="48" spans="1:19" x14ac:dyDescent="0.25">
      <c r="A48" s="1" t="s">
        <v>45</v>
      </c>
      <c r="B48" s="7">
        <v>45328</v>
      </c>
      <c r="C48" s="52">
        <f>FLOOR(
_xlfn.DAYS(TBL_DATA[[#This Row],[Date]],
VLOOKUP(TBL_DATA[[#This Row],[Athlete]],
_xlfn.HSTACK(TBL_INFO[NAME], TBL_INFO[DOB]),
2, FALSE)) / 365.25, 1)</f>
        <v>11</v>
      </c>
      <c r="D48" s="76">
        <v>8.4</v>
      </c>
      <c r="E48" s="76">
        <v>7.1</v>
      </c>
      <c r="F48" s="76">
        <v>62</v>
      </c>
      <c r="G48" s="52">
        <v>1018</v>
      </c>
      <c r="H48" s="76">
        <v>23.76</v>
      </c>
      <c r="I48" s="76">
        <v>35</v>
      </c>
      <c r="J48" s="52" t="s">
        <v>20</v>
      </c>
      <c r="K48" s="48" t="s">
        <v>20</v>
      </c>
      <c r="L48" s="48">
        <v>3.74</v>
      </c>
      <c r="M48" s="48">
        <v>5.35</v>
      </c>
      <c r="N48" s="52" t="s">
        <v>20</v>
      </c>
      <c r="O48" s="76">
        <v>70.12</v>
      </c>
      <c r="P48" s="76">
        <v>213</v>
      </c>
      <c r="Q48" s="76">
        <v>195</v>
      </c>
      <c r="R48" s="74">
        <f>IFERROR((TBL_DATA[[#This Row],[NORDBORD_R]] - TBL_DATA[[#This Row],[NORDBORD_L]])/TBL_DATA[[#This Row],[NORDBORD_L]], "")</f>
        <v>-8.4507042253521125E-2</v>
      </c>
      <c r="S48" s="48">
        <v>0.99399999999999999</v>
      </c>
    </row>
    <row r="49" spans="1:19" x14ac:dyDescent="0.25">
      <c r="A49" s="1" t="s">
        <v>62</v>
      </c>
      <c r="B49" s="7">
        <v>45328</v>
      </c>
      <c r="C49" s="52">
        <f>FLOOR(
_xlfn.DAYS(TBL_DATA[[#This Row],[Date]],
VLOOKUP(TBL_DATA[[#This Row],[Athlete]],
_xlfn.HSTACK(TBL_INFO[NAME], TBL_INFO[DOB]),
2, FALSE)) / 365.25, 1)</f>
        <v>10</v>
      </c>
      <c r="D49" s="76">
        <v>8</v>
      </c>
      <c r="E49" s="76">
        <v>5.8</v>
      </c>
      <c r="F49" s="76">
        <v>60</v>
      </c>
      <c r="G49" s="52">
        <v>992</v>
      </c>
      <c r="H49" s="76">
        <v>22.25</v>
      </c>
      <c r="I49" s="76">
        <v>5.43</v>
      </c>
      <c r="J49" s="52" t="s">
        <v>20</v>
      </c>
      <c r="K49" s="48" t="s">
        <v>20</v>
      </c>
      <c r="L49" s="48">
        <v>3.82</v>
      </c>
      <c r="M49" s="48">
        <v>5.84</v>
      </c>
      <c r="N49" s="52" t="s">
        <v>20</v>
      </c>
      <c r="O49" s="76">
        <v>78.5</v>
      </c>
      <c r="P49" s="76">
        <v>127</v>
      </c>
      <c r="Q49" s="76">
        <v>140</v>
      </c>
      <c r="R49" s="74">
        <f>IFERROR((TBL_DATA[[#This Row],[NORDBORD_R]] - TBL_DATA[[#This Row],[NORDBORD_L]])/TBL_DATA[[#This Row],[NORDBORD_L]], "")</f>
        <v>0.10236220472440945</v>
      </c>
      <c r="S49" s="48">
        <v>0.92700000000000005</v>
      </c>
    </row>
    <row r="50" spans="1:19" x14ac:dyDescent="0.25">
      <c r="A50" s="1" t="s">
        <v>33</v>
      </c>
      <c r="B50" s="7">
        <v>45329</v>
      </c>
      <c r="C50" s="52">
        <f>FLOOR(
_xlfn.DAYS(TBL_DATA[[#This Row],[Date]],
VLOOKUP(TBL_DATA[[#This Row],[Athlete]],
_xlfn.HSTACK(TBL_INFO[NAME], TBL_INFO[DOB]),
2, FALSE)) / 365.25, 1)</f>
        <v>15</v>
      </c>
      <c r="D50" s="76">
        <v>12.7</v>
      </c>
      <c r="E50" s="76">
        <v>12.1</v>
      </c>
      <c r="F50" s="76">
        <v>93</v>
      </c>
      <c r="G50" s="52">
        <v>1972</v>
      </c>
      <c r="H50" s="76">
        <v>28.77</v>
      </c>
      <c r="I50" s="76" t="s">
        <v>20</v>
      </c>
      <c r="J50" s="52">
        <v>4</v>
      </c>
      <c r="K50" s="48" t="s">
        <v>20</v>
      </c>
      <c r="L50" s="48">
        <v>2.97</v>
      </c>
      <c r="M50" s="48">
        <v>4.75</v>
      </c>
      <c r="N50" s="52">
        <v>8</v>
      </c>
      <c r="O50" s="76" t="s">
        <v>20</v>
      </c>
      <c r="P50" s="76">
        <v>309</v>
      </c>
      <c r="Q50" s="76">
        <v>298</v>
      </c>
      <c r="R50" s="74">
        <f>IFERROR((TBL_DATA[[#This Row],[NORDBORD_R]] - TBL_DATA[[#This Row],[NORDBORD_L]])/TBL_DATA[[#This Row],[NORDBORD_L]], "")</f>
        <v>-3.5598705501618123E-2</v>
      </c>
      <c r="S50" s="48">
        <v>0.82899999999999996</v>
      </c>
    </row>
    <row r="51" spans="1:19" x14ac:dyDescent="0.25">
      <c r="A51" s="1" t="s">
        <v>63</v>
      </c>
      <c r="B51" s="7">
        <v>45329</v>
      </c>
      <c r="C51" s="52">
        <f>FLOOR(
_xlfn.DAYS(TBL_DATA[[#This Row],[Date]],
VLOOKUP(TBL_DATA[[#This Row],[Athlete]],
_xlfn.HSTACK(TBL_INFO[NAME], TBL_INFO[DOB]),
2, FALSE)) / 365.25, 1)</f>
        <v>16</v>
      </c>
      <c r="D51" s="76">
        <v>12.8</v>
      </c>
      <c r="E51" s="76">
        <v>12.6</v>
      </c>
      <c r="F51" s="76">
        <v>74.5</v>
      </c>
      <c r="G51" s="52">
        <v>1812</v>
      </c>
      <c r="H51" s="76">
        <v>32.909999999999997</v>
      </c>
      <c r="I51" s="76" t="s">
        <v>20</v>
      </c>
      <c r="J51" s="52">
        <v>3</v>
      </c>
      <c r="K51" s="48" t="s">
        <v>20</v>
      </c>
      <c r="L51" s="48">
        <v>3.05</v>
      </c>
      <c r="M51" s="48">
        <v>4.78</v>
      </c>
      <c r="N51" s="52">
        <v>4</v>
      </c>
      <c r="O51" s="76" t="s">
        <v>20</v>
      </c>
      <c r="P51" s="76">
        <v>282</v>
      </c>
      <c r="Q51" s="76">
        <v>334</v>
      </c>
      <c r="R51" s="74">
        <f>IFERROR((TBL_DATA[[#This Row],[NORDBORD_R]] - TBL_DATA[[#This Row],[NORDBORD_L]])/TBL_DATA[[#This Row],[NORDBORD_L]], "")</f>
        <v>0.18439716312056736</v>
      </c>
      <c r="S51" s="48">
        <v>0.70599999999999996</v>
      </c>
    </row>
    <row r="52" spans="1:19" x14ac:dyDescent="0.25">
      <c r="A52" s="1" t="s">
        <v>38</v>
      </c>
      <c r="B52" s="7">
        <v>45329</v>
      </c>
      <c r="C52" s="52">
        <f>FLOOR(
_xlfn.DAYS(TBL_DATA[[#This Row],[Date]],
VLOOKUP(TBL_DATA[[#This Row],[Athlete]],
_xlfn.HSTACK(TBL_INFO[NAME], TBL_INFO[DOB]),
2, FALSE)) / 365.25, 1)</f>
        <v>15</v>
      </c>
      <c r="D52" s="76">
        <v>17.100000000000001</v>
      </c>
      <c r="E52" s="76">
        <v>16.7</v>
      </c>
      <c r="F52" s="76">
        <v>94</v>
      </c>
      <c r="G52" s="52">
        <v>1434</v>
      </c>
      <c r="H52" s="76">
        <v>25.1</v>
      </c>
      <c r="I52" s="76" t="s">
        <v>20</v>
      </c>
      <c r="J52" s="52">
        <v>3</v>
      </c>
      <c r="K52" s="48" t="s">
        <v>20</v>
      </c>
      <c r="L52" s="48">
        <v>2.88</v>
      </c>
      <c r="M52" s="48">
        <v>4.3499999999999996</v>
      </c>
      <c r="N52" s="52">
        <v>10</v>
      </c>
      <c r="O52" s="76" t="s">
        <v>20</v>
      </c>
      <c r="P52" s="76">
        <v>267</v>
      </c>
      <c r="Q52" s="76">
        <v>265</v>
      </c>
      <c r="R52" s="74">
        <f>IFERROR((TBL_DATA[[#This Row],[NORDBORD_R]] - TBL_DATA[[#This Row],[NORDBORD_L]])/TBL_DATA[[#This Row],[NORDBORD_L]], "")</f>
        <v>-7.4906367041198503E-3</v>
      </c>
      <c r="S52" s="48">
        <v>0.92200000000000004</v>
      </c>
    </row>
    <row r="53" spans="1:19" x14ac:dyDescent="0.25">
      <c r="A53" s="1" t="s">
        <v>39</v>
      </c>
      <c r="B53" s="7">
        <v>45329</v>
      </c>
      <c r="C53" s="52">
        <f>FLOOR(
_xlfn.DAYS(TBL_DATA[[#This Row],[Date]],
VLOOKUP(TBL_DATA[[#This Row],[Athlete]],
_xlfn.HSTACK(TBL_INFO[NAME], TBL_INFO[DOB]),
2, FALSE)) / 365.25, 1)</f>
        <v>13</v>
      </c>
      <c r="D53" s="76">
        <v>9.6999999999999993</v>
      </c>
      <c r="E53" s="76">
        <v>7.9</v>
      </c>
      <c r="F53" s="76">
        <v>63.5</v>
      </c>
      <c r="G53" s="52">
        <v>1369</v>
      </c>
      <c r="H53" s="76">
        <v>19.670000000000002</v>
      </c>
      <c r="I53" s="76">
        <v>3.73</v>
      </c>
      <c r="J53" s="52" t="s">
        <v>20</v>
      </c>
      <c r="K53" s="48" t="s">
        <v>20</v>
      </c>
      <c r="L53" s="48">
        <v>3.84</v>
      </c>
      <c r="M53" s="48">
        <v>5.41</v>
      </c>
      <c r="N53" s="52" t="s">
        <v>20</v>
      </c>
      <c r="O53" s="76">
        <v>77</v>
      </c>
      <c r="P53" s="76">
        <v>376</v>
      </c>
      <c r="Q53" s="76">
        <v>376</v>
      </c>
      <c r="R53" s="74">
        <f>IFERROR((TBL_DATA[[#This Row],[NORDBORD_R]] - TBL_DATA[[#This Row],[NORDBORD_L]])/TBL_DATA[[#This Row],[NORDBORD_L]], "")</f>
        <v>0</v>
      </c>
      <c r="S53" s="48">
        <v>1.018</v>
      </c>
    </row>
    <row r="54" spans="1:19" x14ac:dyDescent="0.25">
      <c r="A54" s="1" t="s">
        <v>42</v>
      </c>
      <c r="B54" s="7">
        <v>45329</v>
      </c>
      <c r="C54" s="52">
        <f>FLOOR(
_xlfn.DAYS(TBL_DATA[[#This Row],[Date]],
VLOOKUP(TBL_DATA[[#This Row],[Athlete]],
_xlfn.HSTACK(TBL_INFO[NAME], TBL_INFO[DOB]),
2, FALSE)) / 365.25, 1)</f>
        <v>12</v>
      </c>
      <c r="D54" s="76">
        <v>10.4</v>
      </c>
      <c r="E54" s="76">
        <v>8.9</v>
      </c>
      <c r="F54" s="76">
        <v>70</v>
      </c>
      <c r="G54" s="52">
        <v>1193</v>
      </c>
      <c r="H54" s="76">
        <v>23.72</v>
      </c>
      <c r="I54" s="76">
        <v>14.5</v>
      </c>
      <c r="J54" s="52" t="s">
        <v>20</v>
      </c>
      <c r="K54" s="48" t="s">
        <v>20</v>
      </c>
      <c r="L54" s="48">
        <v>3.57</v>
      </c>
      <c r="M54" s="48">
        <v>5.35</v>
      </c>
      <c r="N54" s="52" t="s">
        <v>20</v>
      </c>
      <c r="O54" s="76">
        <v>78</v>
      </c>
      <c r="P54" s="76">
        <v>181</v>
      </c>
      <c r="Q54" s="76">
        <v>210</v>
      </c>
      <c r="R54" s="74">
        <f>IFERROR((TBL_DATA[[#This Row],[NORDBORD_R]] - TBL_DATA[[#This Row],[NORDBORD_L]])/TBL_DATA[[#This Row],[NORDBORD_L]], "")</f>
        <v>0.16022099447513813</v>
      </c>
      <c r="S54" s="48">
        <v>1.07</v>
      </c>
    </row>
    <row r="55" spans="1:19" x14ac:dyDescent="0.25">
      <c r="A55" s="1" t="s">
        <v>29</v>
      </c>
      <c r="B55" s="7">
        <v>45329</v>
      </c>
      <c r="C55" s="52">
        <f>FLOOR(
_xlfn.DAYS(TBL_DATA[[#This Row],[Date]],
VLOOKUP(TBL_DATA[[#This Row],[Athlete]],
_xlfn.HSTACK(TBL_INFO[NAME], TBL_INFO[DOB]),
2, FALSE)) / 365.25, 1)</f>
        <v>14</v>
      </c>
      <c r="D55" s="76">
        <v>12.7</v>
      </c>
      <c r="E55" s="76">
        <v>12.1</v>
      </c>
      <c r="F55" s="76">
        <v>79</v>
      </c>
      <c r="G55" s="52">
        <v>1190</v>
      </c>
      <c r="H55" s="76">
        <v>23.77</v>
      </c>
      <c r="I55" s="76">
        <v>6.6</v>
      </c>
      <c r="J55" s="52" t="s">
        <v>20</v>
      </c>
      <c r="K55" s="48" t="s">
        <v>20</v>
      </c>
      <c r="L55" s="48">
        <v>3.23</v>
      </c>
      <c r="M55" s="48">
        <v>4.91</v>
      </c>
      <c r="N55" s="52">
        <v>4</v>
      </c>
      <c r="O55" s="76" t="s">
        <v>20</v>
      </c>
      <c r="P55" s="76">
        <v>228</v>
      </c>
      <c r="Q55" s="76">
        <v>249</v>
      </c>
      <c r="R55" s="74">
        <f>IFERROR((TBL_DATA[[#This Row],[NORDBORD_R]] - TBL_DATA[[#This Row],[NORDBORD_L]])/TBL_DATA[[#This Row],[NORDBORD_L]], "")</f>
        <v>9.2105263157894732E-2</v>
      </c>
      <c r="S55" s="48">
        <v>0.90400000000000003</v>
      </c>
    </row>
    <row r="56" spans="1:19" x14ac:dyDescent="0.25">
      <c r="A56" s="1" t="s">
        <v>28</v>
      </c>
      <c r="B56" s="7">
        <v>45329</v>
      </c>
      <c r="C56" s="52">
        <f>FLOOR(
_xlfn.DAYS(TBL_DATA[[#This Row],[Date]],
VLOOKUP(TBL_DATA[[#This Row],[Athlete]],
_xlfn.HSTACK(TBL_INFO[NAME], TBL_INFO[DOB]),
2, FALSE)) / 365.25, 1)</f>
        <v>13</v>
      </c>
      <c r="D56" s="76">
        <v>11.2</v>
      </c>
      <c r="E56" s="76">
        <v>9.9</v>
      </c>
      <c r="F56" s="76">
        <v>79</v>
      </c>
      <c r="G56" s="52">
        <v>1120</v>
      </c>
      <c r="H56" s="76">
        <v>25.8</v>
      </c>
      <c r="I56" s="76">
        <v>73.680000000000007</v>
      </c>
      <c r="J56" s="52" t="s">
        <v>20</v>
      </c>
      <c r="K56" s="48" t="s">
        <v>20</v>
      </c>
      <c r="L56" s="48">
        <v>3.32</v>
      </c>
      <c r="M56" s="48">
        <v>4.5999999999999996</v>
      </c>
      <c r="N56" s="52">
        <v>10</v>
      </c>
      <c r="O56" s="76" t="s">
        <v>20</v>
      </c>
      <c r="P56" s="76">
        <v>209</v>
      </c>
      <c r="Q56" s="76">
        <v>241</v>
      </c>
      <c r="R56" s="74">
        <f>IFERROR((TBL_DATA[[#This Row],[NORDBORD_R]] - TBL_DATA[[#This Row],[NORDBORD_L]])/TBL_DATA[[#This Row],[NORDBORD_L]], "")</f>
        <v>0.15311004784688995</v>
      </c>
      <c r="S56" s="48">
        <v>0.90300000000000002</v>
      </c>
    </row>
    <row r="57" spans="1:19" x14ac:dyDescent="0.25">
      <c r="A57" s="1" t="s">
        <v>64</v>
      </c>
      <c r="B57" s="7">
        <v>45336</v>
      </c>
      <c r="C57" s="52">
        <f>FLOOR(
_xlfn.DAYS(TBL_DATA[[#This Row],[Date]],
VLOOKUP(TBL_DATA[[#This Row],[Athlete]],
_xlfn.HSTACK(TBL_INFO[NAME], TBL_INFO[DOB]),
2, FALSE)) / 365.25, 1)</f>
        <v>11</v>
      </c>
      <c r="D57" s="76">
        <v>7</v>
      </c>
      <c r="E57" s="76">
        <v>7.2</v>
      </c>
      <c r="F57" s="76">
        <v>59</v>
      </c>
      <c r="G57" s="52">
        <v>1219</v>
      </c>
      <c r="H57" s="76">
        <v>22.17</v>
      </c>
      <c r="I57" s="76">
        <v>5.09</v>
      </c>
      <c r="J57" s="52" t="s">
        <v>20</v>
      </c>
      <c r="K57" s="48" t="s">
        <v>20</v>
      </c>
      <c r="L57" s="48">
        <v>4.0599999999999996</v>
      </c>
      <c r="M57" s="48">
        <v>6.13</v>
      </c>
      <c r="N57" s="52" t="s">
        <v>20</v>
      </c>
      <c r="O57" s="76">
        <v>88.47</v>
      </c>
      <c r="P57" s="76">
        <v>144</v>
      </c>
      <c r="Q57" s="76">
        <v>158</v>
      </c>
      <c r="R57" s="74">
        <f>IFERROR((TBL_DATA[[#This Row],[NORDBORD_R]] - TBL_DATA[[#This Row],[NORDBORD_L]])/TBL_DATA[[#This Row],[NORDBORD_L]], "")</f>
        <v>9.7222222222222224E-2</v>
      </c>
      <c r="S57" s="48">
        <v>1.099</v>
      </c>
    </row>
    <row r="58" spans="1:19" x14ac:dyDescent="0.25">
      <c r="A58" s="1" t="s">
        <v>65</v>
      </c>
      <c r="B58" s="7">
        <v>45339</v>
      </c>
      <c r="C58" s="52">
        <f>FLOOR(
_xlfn.DAYS(TBL_DATA[[#This Row],[Date]],
VLOOKUP(TBL_DATA[[#This Row],[Athlete]],
_xlfn.HSTACK(TBL_INFO[NAME], TBL_INFO[DOB]),
2, FALSE)) / 365.25, 1)</f>
        <v>14</v>
      </c>
      <c r="D58" s="76">
        <v>15.8</v>
      </c>
      <c r="E58" s="76">
        <v>15.8</v>
      </c>
      <c r="F58" s="76">
        <v>94</v>
      </c>
      <c r="G58" s="52">
        <v>1287</v>
      </c>
      <c r="H58" s="76">
        <v>25.13</v>
      </c>
      <c r="I58" s="76" t="s">
        <v>20</v>
      </c>
      <c r="J58" s="52">
        <v>9</v>
      </c>
      <c r="K58" s="48" t="s">
        <v>20</v>
      </c>
      <c r="L58" s="48">
        <v>2.99</v>
      </c>
      <c r="M58" s="48">
        <v>4.8</v>
      </c>
      <c r="N58" s="52">
        <v>7</v>
      </c>
      <c r="O58" s="76" t="s">
        <v>20</v>
      </c>
      <c r="P58" s="76">
        <v>249</v>
      </c>
      <c r="Q58" s="76">
        <v>256</v>
      </c>
      <c r="R58" s="74">
        <f>IFERROR((TBL_DATA[[#This Row],[NORDBORD_R]] - TBL_DATA[[#This Row],[NORDBORD_L]])/TBL_DATA[[#This Row],[NORDBORD_L]], "")</f>
        <v>2.8112449799196786E-2</v>
      </c>
      <c r="S58" s="48">
        <v>1.07</v>
      </c>
    </row>
    <row r="59" spans="1:19" x14ac:dyDescent="0.25">
      <c r="A59" s="1" t="s">
        <v>66</v>
      </c>
      <c r="B59" s="7">
        <v>45344</v>
      </c>
      <c r="C59" s="52">
        <f>FLOOR(
_xlfn.DAYS(TBL_DATA[[#This Row],[Date]],
VLOOKUP(TBL_DATA[[#This Row],[Athlete]],
_xlfn.HSTACK(TBL_INFO[NAME], TBL_INFO[DOB]),
2, FALSE)) / 365.25, 1)</f>
        <v>16</v>
      </c>
      <c r="D59" s="76">
        <v>7.9</v>
      </c>
      <c r="E59" s="76">
        <v>8.3000000000000007</v>
      </c>
      <c r="F59" s="76" t="s">
        <v>20</v>
      </c>
      <c r="G59" s="52">
        <v>1785</v>
      </c>
      <c r="H59" s="76">
        <v>25.62</v>
      </c>
      <c r="I59" s="76">
        <v>8.6300000000000008</v>
      </c>
      <c r="J59" s="52" t="s">
        <v>20</v>
      </c>
      <c r="K59" s="48" t="s">
        <v>20</v>
      </c>
      <c r="L59" s="48" t="s">
        <v>20</v>
      </c>
      <c r="M59" s="48" t="s">
        <v>20</v>
      </c>
      <c r="N59" s="52" t="s">
        <v>20</v>
      </c>
      <c r="O59" s="76" t="s">
        <v>20</v>
      </c>
      <c r="P59" s="76">
        <v>288</v>
      </c>
      <c r="Q59" s="76">
        <v>324</v>
      </c>
      <c r="R59" s="74">
        <f>IFERROR((TBL_DATA[[#This Row],[NORDBORD_R]] - TBL_DATA[[#This Row],[NORDBORD_L]])/TBL_DATA[[#This Row],[NORDBORD_L]], "")</f>
        <v>0.125</v>
      </c>
      <c r="S59" s="48">
        <v>0.80400000000000005</v>
      </c>
    </row>
    <row r="60" spans="1:19" x14ac:dyDescent="0.25">
      <c r="A60" s="1" t="s">
        <v>67</v>
      </c>
      <c r="B60" s="7">
        <v>45344</v>
      </c>
      <c r="C60" s="52">
        <f>FLOOR(
_xlfn.DAYS(TBL_DATA[[#This Row],[Date]],
VLOOKUP(TBL_DATA[[#This Row],[Athlete]],
_xlfn.HSTACK(TBL_INFO[NAME], TBL_INFO[DOB]),
2, FALSE)) / 365.25, 1)</f>
        <v>11</v>
      </c>
      <c r="D60" s="76">
        <v>6.5</v>
      </c>
      <c r="E60" s="76">
        <v>6.8</v>
      </c>
      <c r="F60" s="76">
        <v>57.5</v>
      </c>
      <c r="G60" s="52">
        <v>1069</v>
      </c>
      <c r="H60" s="76">
        <v>29.97</v>
      </c>
      <c r="I60" s="76">
        <v>42.59</v>
      </c>
      <c r="J60" s="52" t="s">
        <v>20</v>
      </c>
      <c r="K60" s="48" t="s">
        <v>20</v>
      </c>
      <c r="L60" s="48">
        <v>3.74</v>
      </c>
      <c r="M60" s="48">
        <v>5.41</v>
      </c>
      <c r="N60" s="52" t="s">
        <v>20</v>
      </c>
      <c r="O60" s="76">
        <v>74.09</v>
      </c>
      <c r="P60" s="76">
        <v>160</v>
      </c>
      <c r="Q60" s="76">
        <v>175</v>
      </c>
      <c r="R60" s="74">
        <f>IFERROR((TBL_DATA[[#This Row],[NORDBORD_R]] - TBL_DATA[[#This Row],[NORDBORD_L]])/TBL_DATA[[#This Row],[NORDBORD_L]], "")</f>
        <v>9.375E-2</v>
      </c>
      <c r="S60" s="48">
        <v>0.73199999999999998</v>
      </c>
    </row>
    <row r="61" spans="1:19" x14ac:dyDescent="0.25">
      <c r="A61" s="1" t="s">
        <v>68</v>
      </c>
      <c r="B61" s="7">
        <v>45345</v>
      </c>
      <c r="C61" s="52">
        <f>FLOOR(
_xlfn.DAYS(TBL_DATA[[#This Row],[Date]],
VLOOKUP(TBL_DATA[[#This Row],[Athlete]],
_xlfn.HSTACK(TBL_INFO[NAME], TBL_INFO[DOB]),
2, FALSE)) / 365.25, 1)</f>
        <v>16</v>
      </c>
      <c r="D61" s="76">
        <v>11.9</v>
      </c>
      <c r="E61" s="76">
        <v>10.6</v>
      </c>
      <c r="F61" s="76">
        <v>76</v>
      </c>
      <c r="G61" s="52">
        <v>2267</v>
      </c>
      <c r="H61" s="76">
        <v>32.590000000000003</v>
      </c>
      <c r="I61" s="76">
        <v>64.75</v>
      </c>
      <c r="J61" s="52" t="s">
        <v>20</v>
      </c>
      <c r="K61" s="48" t="s">
        <v>20</v>
      </c>
      <c r="L61" s="48">
        <v>3.4</v>
      </c>
      <c r="M61" s="48">
        <v>5.03</v>
      </c>
      <c r="N61" s="52">
        <v>4</v>
      </c>
      <c r="O61" s="76" t="s">
        <v>20</v>
      </c>
      <c r="P61" s="76">
        <v>213</v>
      </c>
      <c r="Q61" s="76">
        <v>281</v>
      </c>
      <c r="R61" s="74">
        <f>IFERROR((TBL_DATA[[#This Row],[NORDBORD_R]] - TBL_DATA[[#This Row],[NORDBORD_L]])/TBL_DATA[[#This Row],[NORDBORD_L]], "")</f>
        <v>0.31924882629107981</v>
      </c>
      <c r="S61" s="48">
        <v>0.64500000000000002</v>
      </c>
    </row>
    <row r="62" spans="1:19" x14ac:dyDescent="0.25">
      <c r="A62" s="1" t="s">
        <v>69</v>
      </c>
      <c r="B62" s="7">
        <v>45345</v>
      </c>
      <c r="C62" s="52">
        <f>FLOOR(
_xlfn.DAYS(TBL_DATA[[#This Row],[Date]],
VLOOKUP(TBL_DATA[[#This Row],[Athlete]],
_xlfn.HSTACK(TBL_INFO[NAME], TBL_INFO[DOB]),
2, FALSE)) / 365.25, 1)</f>
        <v>16</v>
      </c>
      <c r="D62" s="76">
        <v>12.9</v>
      </c>
      <c r="E62" s="76">
        <v>13</v>
      </c>
      <c r="F62" s="76">
        <v>81</v>
      </c>
      <c r="G62" s="52">
        <v>2159</v>
      </c>
      <c r="H62" s="76">
        <v>31.49</v>
      </c>
      <c r="I62" s="76">
        <v>43.75</v>
      </c>
      <c r="J62" s="52" t="s">
        <v>20</v>
      </c>
      <c r="K62" s="48" t="s">
        <v>20</v>
      </c>
      <c r="L62" s="48">
        <v>3.17</v>
      </c>
      <c r="M62" s="48">
        <v>5.09</v>
      </c>
      <c r="N62" s="52">
        <v>4</v>
      </c>
      <c r="O62" s="76" t="s">
        <v>20</v>
      </c>
      <c r="P62" s="76">
        <v>300</v>
      </c>
      <c r="Q62" s="76">
        <v>331</v>
      </c>
      <c r="R62" s="74">
        <f>IFERROR((TBL_DATA[[#This Row],[NORDBORD_R]] - TBL_DATA[[#This Row],[NORDBORD_L]])/TBL_DATA[[#This Row],[NORDBORD_L]], "")</f>
        <v>0.10333333333333333</v>
      </c>
      <c r="S62" s="48">
        <v>0.73499999999999999</v>
      </c>
    </row>
    <row r="63" spans="1:19" x14ac:dyDescent="0.25">
      <c r="A63" s="1" t="s">
        <v>70</v>
      </c>
      <c r="B63" s="7">
        <v>45348</v>
      </c>
      <c r="C63" s="52">
        <f>FLOOR(
_xlfn.DAYS(TBL_DATA[[#This Row],[Date]],
VLOOKUP(TBL_DATA[[#This Row],[Athlete]],
_xlfn.HSTACK(TBL_INFO[NAME], TBL_INFO[DOB]),
2, FALSE)) / 365.25, 1)</f>
        <v>13</v>
      </c>
      <c r="D63" s="76">
        <v>11</v>
      </c>
      <c r="E63" s="76">
        <v>10.1</v>
      </c>
      <c r="F63" s="76">
        <v>78</v>
      </c>
      <c r="G63" s="52">
        <v>1916</v>
      </c>
      <c r="H63" s="76">
        <v>28.77</v>
      </c>
      <c r="I63" s="76">
        <v>8.8800000000000008</v>
      </c>
      <c r="J63" s="52" t="s">
        <v>20</v>
      </c>
      <c r="K63" s="48" t="s">
        <v>20</v>
      </c>
      <c r="L63" s="48">
        <v>3.15</v>
      </c>
      <c r="M63" s="48">
        <v>5.47</v>
      </c>
      <c r="N63" s="52" t="s">
        <v>20</v>
      </c>
      <c r="O63" s="76">
        <v>67.47</v>
      </c>
      <c r="P63" s="76">
        <v>277</v>
      </c>
      <c r="Q63" s="76">
        <v>346</v>
      </c>
      <c r="R63" s="74">
        <f>IFERROR((TBL_DATA[[#This Row],[NORDBORD_R]] - TBL_DATA[[#This Row],[NORDBORD_L]])/TBL_DATA[[#This Row],[NORDBORD_L]], "")</f>
        <v>0.24909747292418771</v>
      </c>
      <c r="S63" s="48">
        <v>0.85899999999999999</v>
      </c>
    </row>
    <row r="64" spans="1:19" x14ac:dyDescent="0.25">
      <c r="A64" s="1" t="s">
        <v>71</v>
      </c>
      <c r="B64" s="7">
        <v>45350</v>
      </c>
      <c r="C64" s="52">
        <f>FLOOR(
_xlfn.DAYS(TBL_DATA[[#This Row],[Date]],
VLOOKUP(TBL_DATA[[#This Row],[Athlete]],
_xlfn.HSTACK(TBL_INFO[NAME], TBL_INFO[DOB]),
2, FALSE)) / 365.25, 1)</f>
        <v>22</v>
      </c>
      <c r="D64" s="76">
        <v>15.1</v>
      </c>
      <c r="E64" s="76">
        <v>14</v>
      </c>
      <c r="F64" s="76">
        <v>86.5</v>
      </c>
      <c r="G64" s="52">
        <v>1602</v>
      </c>
      <c r="H64" s="76">
        <v>29.55</v>
      </c>
      <c r="I64" s="76" t="s">
        <v>20</v>
      </c>
      <c r="J64" s="52">
        <v>10</v>
      </c>
      <c r="K64" s="48" t="s">
        <v>20</v>
      </c>
      <c r="L64" s="48">
        <v>2.97</v>
      </c>
      <c r="M64" s="48">
        <v>4.93</v>
      </c>
      <c r="N64" s="52" t="s">
        <v>20</v>
      </c>
      <c r="O64" s="76">
        <v>60.56</v>
      </c>
      <c r="P64" s="76">
        <v>217</v>
      </c>
      <c r="Q64" s="76">
        <v>176</v>
      </c>
      <c r="R64" s="74">
        <f>IFERROR((TBL_DATA[[#This Row],[NORDBORD_R]] - TBL_DATA[[#This Row],[NORDBORD_L]])/TBL_DATA[[#This Row],[NORDBORD_L]], "")</f>
        <v>-0.1889400921658986</v>
      </c>
      <c r="S64" s="48">
        <v>0.79900000000000004</v>
      </c>
    </row>
    <row r="65" spans="1:19" x14ac:dyDescent="0.25">
      <c r="A65" s="1" t="s">
        <v>57</v>
      </c>
      <c r="B65" s="7">
        <v>45356</v>
      </c>
      <c r="C65" s="52">
        <f>FLOOR(
_xlfn.DAYS(TBL_DATA[[#This Row],[Date]],
VLOOKUP(TBL_DATA[[#This Row],[Athlete]],
_xlfn.HSTACK(TBL_INFO[NAME], TBL_INFO[DOB]),
2, FALSE)) / 365.25, 1)</f>
        <v>13</v>
      </c>
      <c r="D65" s="76">
        <v>11.7</v>
      </c>
      <c r="E65" s="76">
        <v>11.7</v>
      </c>
      <c r="F65" s="76">
        <v>89</v>
      </c>
      <c r="G65" s="52">
        <v>2983</v>
      </c>
      <c r="H65" s="76">
        <v>38.549999999999997</v>
      </c>
      <c r="I65" s="76" t="s">
        <v>20</v>
      </c>
      <c r="J65" s="52">
        <v>10</v>
      </c>
      <c r="K65" s="48" t="s">
        <v>20</v>
      </c>
      <c r="L65" s="48">
        <v>3.24</v>
      </c>
      <c r="M65" s="48">
        <v>4.72</v>
      </c>
      <c r="N65" s="52">
        <v>4</v>
      </c>
      <c r="O65" s="76" t="s">
        <v>20</v>
      </c>
      <c r="P65" s="76">
        <v>344</v>
      </c>
      <c r="Q65" s="76">
        <v>390</v>
      </c>
      <c r="R65" s="74">
        <f>IFERROR((TBL_DATA[[#This Row],[NORDBORD_R]] - TBL_DATA[[#This Row],[NORDBORD_L]])/TBL_DATA[[#This Row],[NORDBORD_L]], "")</f>
        <v>0.13372093023255813</v>
      </c>
      <c r="S65" s="48">
        <v>0.66200000000000003</v>
      </c>
    </row>
    <row r="66" spans="1:19" x14ac:dyDescent="0.25">
      <c r="A66" s="1" t="s">
        <v>19</v>
      </c>
      <c r="B66" s="7">
        <v>45356</v>
      </c>
      <c r="C66" s="52">
        <f>FLOOR(
_xlfn.DAYS(TBL_DATA[[#This Row],[Date]],
VLOOKUP(TBL_DATA[[#This Row],[Athlete]],
_xlfn.HSTACK(TBL_INFO[NAME], TBL_INFO[DOB]),
2, FALSE)) / 365.25, 1)</f>
        <v>17</v>
      </c>
      <c r="D66" s="76">
        <v>19.3</v>
      </c>
      <c r="E66" s="76">
        <v>16</v>
      </c>
      <c r="F66" s="76">
        <v>98</v>
      </c>
      <c r="G66" s="52">
        <v>2713</v>
      </c>
      <c r="H66" s="76">
        <v>35.06</v>
      </c>
      <c r="I66" s="76" t="s">
        <v>20</v>
      </c>
      <c r="J66" s="52">
        <v>11</v>
      </c>
      <c r="K66" s="48" t="s">
        <v>20</v>
      </c>
      <c r="L66" s="48">
        <v>2.97</v>
      </c>
      <c r="M66" s="48">
        <v>4.4400000000000004</v>
      </c>
      <c r="N66" s="52">
        <v>18</v>
      </c>
      <c r="O66" s="76" t="s">
        <v>20</v>
      </c>
      <c r="P66" s="76">
        <v>412</v>
      </c>
      <c r="Q66" s="76">
        <v>447</v>
      </c>
      <c r="R66" s="74">
        <f>IFERROR((TBL_DATA[[#This Row],[NORDBORD_R]] - TBL_DATA[[#This Row],[NORDBORD_L]])/TBL_DATA[[#This Row],[NORDBORD_L]], "")</f>
        <v>8.4951456310679616E-2</v>
      </c>
      <c r="S66" s="48">
        <v>0.73199999999999998</v>
      </c>
    </row>
    <row r="67" spans="1:19" x14ac:dyDescent="0.25">
      <c r="A67" s="1" t="s">
        <v>33</v>
      </c>
      <c r="B67" s="7">
        <v>45356</v>
      </c>
      <c r="C67" s="52">
        <f>FLOOR(
_xlfn.DAYS(TBL_DATA[[#This Row],[Date]],
VLOOKUP(TBL_DATA[[#This Row],[Athlete]],
_xlfn.HSTACK(TBL_INFO[NAME], TBL_INFO[DOB]),
2, FALSE)) / 365.25, 1)</f>
        <v>15</v>
      </c>
      <c r="D67" s="76">
        <v>13.4</v>
      </c>
      <c r="E67" s="76">
        <v>13.2</v>
      </c>
      <c r="F67" s="76">
        <v>95.5</v>
      </c>
      <c r="G67" s="52">
        <v>2473</v>
      </c>
      <c r="H67" s="76">
        <v>34.51</v>
      </c>
      <c r="I67" s="76" t="s">
        <v>20</v>
      </c>
      <c r="J67" s="52">
        <v>3</v>
      </c>
      <c r="K67" s="48" t="s">
        <v>20</v>
      </c>
      <c r="L67" s="48">
        <v>2.95</v>
      </c>
      <c r="M67" s="48">
        <v>4.6900000000000004</v>
      </c>
      <c r="N67" s="52" t="s">
        <v>20</v>
      </c>
      <c r="O67" s="76" t="s">
        <v>20</v>
      </c>
      <c r="P67" s="76" t="s">
        <v>20</v>
      </c>
      <c r="Q67" s="76" t="s">
        <v>20</v>
      </c>
      <c r="R67" s="74" t="str">
        <f>IFERROR((TBL_DATA[[#This Row],[NORDBORD_R]] - TBL_DATA[[#This Row],[NORDBORD_L]])/TBL_DATA[[#This Row],[NORDBORD_L]], "")</f>
        <v/>
      </c>
      <c r="S67" s="48">
        <v>0.70199999999999996</v>
      </c>
    </row>
    <row r="68" spans="1:19" x14ac:dyDescent="0.25">
      <c r="A68" s="1" t="s">
        <v>27</v>
      </c>
      <c r="B68" s="7">
        <v>45356</v>
      </c>
      <c r="C68" s="52">
        <f>FLOOR(
_xlfn.DAYS(TBL_DATA[[#This Row],[Date]],
VLOOKUP(TBL_DATA[[#This Row],[Athlete]],
_xlfn.HSTACK(TBL_INFO[NAME], TBL_INFO[DOB]),
2, FALSE)) / 365.25, 1)</f>
        <v>14</v>
      </c>
      <c r="D68" s="76">
        <v>11.1</v>
      </c>
      <c r="E68" s="76">
        <v>10.8</v>
      </c>
      <c r="F68" s="76">
        <v>79.5</v>
      </c>
      <c r="G68" s="52">
        <v>2369</v>
      </c>
      <c r="H68" s="76">
        <v>41.83</v>
      </c>
      <c r="I68" s="76" t="s">
        <v>20</v>
      </c>
      <c r="J68" s="52">
        <v>5</v>
      </c>
      <c r="K68" s="48" t="s">
        <v>20</v>
      </c>
      <c r="L68" s="48">
        <v>3.31</v>
      </c>
      <c r="M68" s="48">
        <v>5</v>
      </c>
      <c r="N68" s="52">
        <v>5</v>
      </c>
      <c r="O68" s="76" t="s">
        <v>20</v>
      </c>
      <c r="P68" s="76">
        <v>241</v>
      </c>
      <c r="Q68" s="76">
        <v>257</v>
      </c>
      <c r="R68" s="74">
        <f>IFERROR((TBL_DATA[[#This Row],[NORDBORD_R]] - TBL_DATA[[#This Row],[NORDBORD_L]])/TBL_DATA[[#This Row],[NORDBORD_L]], "")</f>
        <v>6.6390041493775934E-2</v>
      </c>
      <c r="S68" s="48">
        <v>0.52800000000000002</v>
      </c>
    </row>
    <row r="69" spans="1:19" x14ac:dyDescent="0.25">
      <c r="A69" s="1" t="s">
        <v>72</v>
      </c>
      <c r="B69" s="7">
        <v>45356</v>
      </c>
      <c r="C69" s="52">
        <f>FLOOR(
_xlfn.DAYS(TBL_DATA[[#This Row],[Date]],
VLOOKUP(TBL_DATA[[#This Row],[Athlete]],
_xlfn.HSTACK(TBL_INFO[NAME], TBL_INFO[DOB]),
2, FALSE)) / 365.25, 1)</f>
        <v>12</v>
      </c>
      <c r="D69" s="76">
        <v>13.3</v>
      </c>
      <c r="E69" s="76">
        <v>12.1</v>
      </c>
      <c r="F69" s="76">
        <v>83</v>
      </c>
      <c r="G69" s="52">
        <v>1972</v>
      </c>
      <c r="H69" s="76">
        <v>31.68</v>
      </c>
      <c r="I69" s="76" t="s">
        <v>20</v>
      </c>
      <c r="J69" s="52">
        <v>11</v>
      </c>
      <c r="K69" s="48" t="s">
        <v>20</v>
      </c>
      <c r="L69" s="48">
        <v>3.26</v>
      </c>
      <c r="M69" s="48">
        <v>5.12</v>
      </c>
      <c r="N69" s="52">
        <v>4</v>
      </c>
      <c r="O69" s="76" t="s">
        <v>20</v>
      </c>
      <c r="P69" s="76">
        <v>205</v>
      </c>
      <c r="Q69" s="76">
        <v>255</v>
      </c>
      <c r="R69" s="74">
        <f>IFERROR((TBL_DATA[[#This Row],[NORDBORD_R]] - TBL_DATA[[#This Row],[NORDBORD_L]])/TBL_DATA[[#This Row],[NORDBORD_L]], "")</f>
        <v>0.24390243902439024</v>
      </c>
      <c r="S69" s="48">
        <v>0.84499999999999997</v>
      </c>
    </row>
    <row r="70" spans="1:19" x14ac:dyDescent="0.25">
      <c r="A70" s="1" t="s">
        <v>29</v>
      </c>
      <c r="B70" s="7">
        <v>45356</v>
      </c>
      <c r="C70" s="52">
        <f>FLOOR(
_xlfn.DAYS(TBL_DATA[[#This Row],[Date]],
VLOOKUP(TBL_DATA[[#This Row],[Athlete]],
_xlfn.HSTACK(TBL_INFO[NAME], TBL_INFO[DOB]),
2, FALSE)) / 365.25, 1)</f>
        <v>14</v>
      </c>
      <c r="D70" s="76">
        <v>13.4</v>
      </c>
      <c r="E70" s="76">
        <v>13.3</v>
      </c>
      <c r="F70" s="76">
        <v>81</v>
      </c>
      <c r="G70" s="52">
        <v>1764</v>
      </c>
      <c r="H70" s="76">
        <v>34.770000000000003</v>
      </c>
      <c r="I70" s="76">
        <v>14.07</v>
      </c>
      <c r="J70" s="52" t="s">
        <v>20</v>
      </c>
      <c r="K70" s="48" t="s">
        <v>20</v>
      </c>
      <c r="L70" s="48">
        <v>3.17</v>
      </c>
      <c r="M70" s="48">
        <v>4.97</v>
      </c>
      <c r="N70" s="52">
        <v>7</v>
      </c>
      <c r="O70" s="76" t="s">
        <v>20</v>
      </c>
      <c r="P70" s="76">
        <v>221</v>
      </c>
      <c r="Q70" s="76">
        <v>236</v>
      </c>
      <c r="R70" s="74">
        <f>IFERROR((TBL_DATA[[#This Row],[NORDBORD_R]] - TBL_DATA[[#This Row],[NORDBORD_L]])/TBL_DATA[[#This Row],[NORDBORD_L]], "")</f>
        <v>6.7873303167420809E-2</v>
      </c>
      <c r="S70" s="48">
        <v>0.64500000000000002</v>
      </c>
    </row>
    <row r="71" spans="1:19" x14ac:dyDescent="0.25">
      <c r="A71" s="1" t="s">
        <v>35</v>
      </c>
      <c r="B71" s="7">
        <v>45356</v>
      </c>
      <c r="C71" s="52">
        <f>FLOOR(
_xlfn.DAYS(TBL_DATA[[#This Row],[Date]],
VLOOKUP(TBL_DATA[[#This Row],[Athlete]],
_xlfn.HSTACK(TBL_INFO[NAME], TBL_INFO[DOB]),
2, FALSE)) / 365.25, 1)</f>
        <v>13</v>
      </c>
      <c r="D71" s="76">
        <v>10.8</v>
      </c>
      <c r="E71" s="76">
        <v>10.9</v>
      </c>
      <c r="F71" s="76">
        <v>79.5</v>
      </c>
      <c r="G71" s="52">
        <v>1713</v>
      </c>
      <c r="H71" s="76">
        <v>29.83</v>
      </c>
      <c r="I71" s="76" t="s">
        <v>20</v>
      </c>
      <c r="J71" s="52">
        <v>2</v>
      </c>
      <c r="K71" s="48">
        <v>2.1</v>
      </c>
      <c r="L71" s="48">
        <v>3.3</v>
      </c>
      <c r="M71" s="48">
        <v>4.9000000000000004</v>
      </c>
      <c r="N71" s="52" t="s">
        <v>20</v>
      </c>
      <c r="O71" s="76">
        <v>66</v>
      </c>
      <c r="P71" s="76">
        <v>277</v>
      </c>
      <c r="Q71" s="76">
        <v>330</v>
      </c>
      <c r="R71" s="74">
        <f>IFERROR((TBL_DATA[[#This Row],[NORDBORD_R]] - TBL_DATA[[#This Row],[NORDBORD_L]])/TBL_DATA[[#This Row],[NORDBORD_L]], "")</f>
        <v>0.19133574007220217</v>
      </c>
      <c r="S71" s="48">
        <v>0.74199999999999999</v>
      </c>
    </row>
    <row r="72" spans="1:19" x14ac:dyDescent="0.25">
      <c r="A72" s="1" t="s">
        <v>45</v>
      </c>
      <c r="B72" s="7">
        <v>45356</v>
      </c>
      <c r="C72" s="52">
        <f>FLOOR(
_xlfn.DAYS(TBL_DATA[[#This Row],[Date]],
VLOOKUP(TBL_DATA[[#This Row],[Athlete]],
_xlfn.HSTACK(TBL_INFO[NAME], TBL_INFO[DOB]),
2, FALSE)) / 365.25, 1)</f>
        <v>11</v>
      </c>
      <c r="D72" s="76">
        <v>8.9</v>
      </c>
      <c r="E72" s="76">
        <v>8</v>
      </c>
      <c r="F72" s="76">
        <v>62</v>
      </c>
      <c r="G72" s="52">
        <v>1360</v>
      </c>
      <c r="H72" s="76">
        <v>30.46</v>
      </c>
      <c r="I72" s="76">
        <v>17</v>
      </c>
      <c r="J72" s="52" t="s">
        <v>20</v>
      </c>
      <c r="K72" s="48" t="s">
        <v>20</v>
      </c>
      <c r="L72" s="48">
        <v>3.69</v>
      </c>
      <c r="M72" s="48">
        <v>5.31</v>
      </c>
      <c r="N72" s="52" t="s">
        <v>20</v>
      </c>
      <c r="O72" s="76">
        <v>70</v>
      </c>
      <c r="P72" s="76">
        <v>230</v>
      </c>
      <c r="Q72" s="76">
        <v>219</v>
      </c>
      <c r="R72" s="74">
        <f>IFERROR((TBL_DATA[[#This Row],[NORDBORD_R]] - TBL_DATA[[#This Row],[NORDBORD_L]])/TBL_DATA[[#This Row],[NORDBORD_L]], "")</f>
        <v>-4.7826086956521741E-2</v>
      </c>
      <c r="S72" s="48">
        <v>0.69899999999999995</v>
      </c>
    </row>
    <row r="73" spans="1:19" x14ac:dyDescent="0.25">
      <c r="A73" s="1" t="s">
        <v>46</v>
      </c>
      <c r="B73" s="7">
        <v>45356</v>
      </c>
      <c r="C73" s="52">
        <f>FLOOR(
_xlfn.DAYS(TBL_DATA[[#This Row],[Date]],
VLOOKUP(TBL_DATA[[#This Row],[Athlete]],
_xlfn.HSTACK(TBL_INFO[NAME], TBL_INFO[DOB]),
2, FALSE)) / 365.25, 1)</f>
        <v>10</v>
      </c>
      <c r="D73" s="76">
        <v>5.4</v>
      </c>
      <c r="E73" s="76">
        <v>6</v>
      </c>
      <c r="F73" s="76">
        <v>51.5</v>
      </c>
      <c r="G73" s="52">
        <v>1299</v>
      </c>
      <c r="H73" s="76">
        <v>24.75</v>
      </c>
      <c r="I73" s="76" t="s">
        <v>20</v>
      </c>
      <c r="J73" s="52" t="s">
        <v>20</v>
      </c>
      <c r="K73" s="48">
        <v>2.31</v>
      </c>
      <c r="L73" s="48">
        <v>4.2300000000000004</v>
      </c>
      <c r="M73" s="48">
        <v>6.09</v>
      </c>
      <c r="N73" s="52" t="s">
        <v>20</v>
      </c>
      <c r="O73" s="76">
        <v>88.44</v>
      </c>
      <c r="P73" s="76">
        <v>124</v>
      </c>
      <c r="Q73" s="76">
        <v>128</v>
      </c>
      <c r="R73" s="74">
        <f>IFERROR((TBL_DATA[[#This Row],[NORDBORD_R]] - TBL_DATA[[#This Row],[NORDBORD_L]])/TBL_DATA[[#This Row],[NORDBORD_L]], "")</f>
        <v>3.2258064516129031E-2</v>
      </c>
      <c r="S73" s="48">
        <v>0.95599999999999996</v>
      </c>
    </row>
    <row r="74" spans="1:19" x14ac:dyDescent="0.25">
      <c r="A74" s="1" t="s">
        <v>43</v>
      </c>
      <c r="B74" s="7">
        <v>45356</v>
      </c>
      <c r="C74" s="52">
        <f>FLOOR(
_xlfn.DAYS(TBL_DATA[[#This Row],[Date]],
VLOOKUP(TBL_DATA[[#This Row],[Athlete]],
_xlfn.HSTACK(TBL_INFO[NAME], TBL_INFO[DOB]),
2, FALSE)) / 365.25, 1)</f>
        <v>14</v>
      </c>
      <c r="D74" s="76">
        <v>10.5</v>
      </c>
      <c r="E74" s="76">
        <v>10.5</v>
      </c>
      <c r="F74" s="76">
        <v>70</v>
      </c>
      <c r="G74" s="52">
        <v>1286</v>
      </c>
      <c r="H74" s="76">
        <v>29.41</v>
      </c>
      <c r="I74" s="76" t="s">
        <v>20</v>
      </c>
      <c r="J74" s="52">
        <v>2</v>
      </c>
      <c r="K74" s="48">
        <v>1.98</v>
      </c>
      <c r="L74" s="48">
        <v>3.45</v>
      </c>
      <c r="M74" s="48" t="s">
        <v>20</v>
      </c>
      <c r="N74" s="52" t="s">
        <v>20</v>
      </c>
      <c r="O74" s="76" t="s">
        <v>20</v>
      </c>
      <c r="P74" s="76">
        <v>210</v>
      </c>
      <c r="Q74" s="76">
        <v>232</v>
      </c>
      <c r="R74" s="74">
        <f>IFERROR((TBL_DATA[[#This Row],[NORDBORD_R]] - TBL_DATA[[#This Row],[NORDBORD_L]])/TBL_DATA[[#This Row],[NORDBORD_L]], "")</f>
        <v>0.10476190476190476</v>
      </c>
      <c r="S74" s="48">
        <v>0.68100000000000005</v>
      </c>
    </row>
    <row r="75" spans="1:19" x14ac:dyDescent="0.25">
      <c r="A75" s="1" t="s">
        <v>73</v>
      </c>
      <c r="B75" s="7">
        <v>45356</v>
      </c>
      <c r="C75" s="52">
        <f>FLOOR(
_xlfn.DAYS(TBL_DATA[[#This Row],[Date]],
VLOOKUP(TBL_DATA[[#This Row],[Athlete]],
_xlfn.HSTACK(TBL_INFO[NAME], TBL_INFO[DOB]),
2, FALSE)) / 365.25, 1)</f>
        <v>11</v>
      </c>
      <c r="D75" s="76">
        <v>8.3000000000000007</v>
      </c>
      <c r="E75" s="76">
        <v>8.1</v>
      </c>
      <c r="F75" s="76">
        <v>65</v>
      </c>
      <c r="G75" s="52">
        <v>1211</v>
      </c>
      <c r="H75" s="76">
        <v>20.11</v>
      </c>
      <c r="I75" s="76" t="s">
        <v>20</v>
      </c>
      <c r="J75" s="52" t="s">
        <v>20</v>
      </c>
      <c r="K75" s="48">
        <v>2.09</v>
      </c>
      <c r="L75" s="48">
        <v>3.76</v>
      </c>
      <c r="M75" s="48">
        <v>5.75</v>
      </c>
      <c r="N75" s="52" t="s">
        <v>20</v>
      </c>
      <c r="O75" s="76" t="s">
        <v>20</v>
      </c>
      <c r="P75" s="76">
        <v>195</v>
      </c>
      <c r="Q75" s="76">
        <v>248</v>
      </c>
      <c r="R75" s="74">
        <f>IFERROR((TBL_DATA[[#This Row],[NORDBORD_R]] - TBL_DATA[[#This Row],[NORDBORD_L]])/TBL_DATA[[#This Row],[NORDBORD_L]], "")</f>
        <v>0.27179487179487177</v>
      </c>
      <c r="S75" s="48" t="s">
        <v>20</v>
      </c>
    </row>
    <row r="76" spans="1:19" x14ac:dyDescent="0.25">
      <c r="A76" s="1" t="s">
        <v>74</v>
      </c>
      <c r="B76" s="7">
        <v>45357</v>
      </c>
      <c r="C76" s="52">
        <f>FLOOR(
_xlfn.DAYS(TBL_DATA[[#This Row],[Date]],
VLOOKUP(TBL_DATA[[#This Row],[Athlete]],
_xlfn.HSTACK(TBL_INFO[NAME], TBL_INFO[DOB]),
2, FALSE)) / 365.25, 1)</f>
        <v>15</v>
      </c>
      <c r="D76" s="76">
        <v>13.8</v>
      </c>
      <c r="E76" s="76">
        <v>13.7</v>
      </c>
      <c r="F76" s="76">
        <v>87.5</v>
      </c>
      <c r="G76" s="52">
        <v>2683</v>
      </c>
      <c r="H76" s="76">
        <v>34.950000000000003</v>
      </c>
      <c r="I76" s="76" t="s">
        <v>20</v>
      </c>
      <c r="J76" s="52">
        <v>3</v>
      </c>
      <c r="K76" s="48" t="s">
        <v>20</v>
      </c>
      <c r="L76" s="48">
        <v>2.97</v>
      </c>
      <c r="M76" s="48">
        <v>4.8099999999999996</v>
      </c>
      <c r="N76" s="52">
        <v>5</v>
      </c>
      <c r="O76" s="76" t="s">
        <v>20</v>
      </c>
      <c r="P76" s="76">
        <v>384</v>
      </c>
      <c r="Q76" s="76">
        <v>423</v>
      </c>
      <c r="R76" s="74">
        <f>IFERROR((TBL_DATA[[#This Row],[NORDBORD_R]] - TBL_DATA[[#This Row],[NORDBORD_L]])/TBL_DATA[[#This Row],[NORDBORD_L]], "")</f>
        <v>0.1015625</v>
      </c>
      <c r="S76" s="48">
        <v>0.77900000000000003</v>
      </c>
    </row>
    <row r="77" spans="1:19" x14ac:dyDescent="0.25">
      <c r="A77" s="1" t="s">
        <v>50</v>
      </c>
      <c r="B77" s="7">
        <v>45357</v>
      </c>
      <c r="C77" s="52">
        <f>FLOOR(
_xlfn.DAYS(TBL_DATA[[#This Row],[Date]],
VLOOKUP(TBL_DATA[[#This Row],[Athlete]],
_xlfn.HSTACK(TBL_INFO[NAME], TBL_INFO[DOB]),
2, FALSE)) / 365.25, 1)</f>
        <v>17</v>
      </c>
      <c r="D77" s="76">
        <v>10.199999999999999</v>
      </c>
      <c r="E77" s="76">
        <v>10.5</v>
      </c>
      <c r="F77" s="76">
        <v>71</v>
      </c>
      <c r="G77" s="52">
        <v>2025</v>
      </c>
      <c r="H77" s="76">
        <v>33.049999999999997</v>
      </c>
      <c r="I77" s="76">
        <v>73.040000000000006</v>
      </c>
      <c r="J77" s="52" t="s">
        <v>20</v>
      </c>
      <c r="K77" s="48" t="s">
        <v>20</v>
      </c>
      <c r="L77" s="48">
        <v>3.21</v>
      </c>
      <c r="M77" s="48">
        <v>4.9400000000000004</v>
      </c>
      <c r="N77" s="52">
        <v>4</v>
      </c>
      <c r="O77" s="76" t="s">
        <v>20</v>
      </c>
      <c r="P77" s="76">
        <v>290</v>
      </c>
      <c r="Q77" s="76">
        <v>323</v>
      </c>
      <c r="R77" s="74">
        <f>IFERROR((TBL_DATA[[#This Row],[NORDBORD_R]] - TBL_DATA[[#This Row],[NORDBORD_L]])/TBL_DATA[[#This Row],[NORDBORD_L]], "")</f>
        <v>0.11379310344827587</v>
      </c>
      <c r="S77" s="48">
        <v>0.58399999999999996</v>
      </c>
    </row>
    <row r="78" spans="1:19" x14ac:dyDescent="0.25">
      <c r="A78" s="1" t="s">
        <v>38</v>
      </c>
      <c r="B78" s="7">
        <v>45357</v>
      </c>
      <c r="C78" s="52">
        <f>FLOOR(
_xlfn.DAYS(TBL_DATA[[#This Row],[Date]],
VLOOKUP(TBL_DATA[[#This Row],[Athlete]],
_xlfn.HSTACK(TBL_INFO[NAME], TBL_INFO[DOB]),
2, FALSE)) / 365.25, 1)</f>
        <v>15</v>
      </c>
      <c r="D78" s="76">
        <v>16.7</v>
      </c>
      <c r="E78" s="76">
        <v>17.399999999999999</v>
      </c>
      <c r="F78" s="76">
        <v>95</v>
      </c>
      <c r="G78" s="52">
        <v>1873</v>
      </c>
      <c r="H78" s="76">
        <v>31.9</v>
      </c>
      <c r="I78" s="76" t="s">
        <v>20</v>
      </c>
      <c r="J78" s="52">
        <v>4</v>
      </c>
      <c r="K78" s="48" t="s">
        <v>20</v>
      </c>
      <c r="L78" s="48">
        <v>2.89</v>
      </c>
      <c r="M78" s="48">
        <v>4.34</v>
      </c>
      <c r="N78" s="52">
        <v>12</v>
      </c>
      <c r="O78" s="76" t="s">
        <v>20</v>
      </c>
      <c r="P78" s="76">
        <v>261</v>
      </c>
      <c r="Q78" s="76">
        <v>293</v>
      </c>
      <c r="R78" s="74">
        <f>IFERROR((TBL_DATA[[#This Row],[NORDBORD_R]] - TBL_DATA[[#This Row],[NORDBORD_L]])/TBL_DATA[[#This Row],[NORDBORD_L]], "")</f>
        <v>0.12260536398467432</v>
      </c>
      <c r="S78" s="48">
        <v>0.68100000000000005</v>
      </c>
    </row>
    <row r="79" spans="1:19" x14ac:dyDescent="0.25">
      <c r="A79" s="1" t="s">
        <v>75</v>
      </c>
      <c r="B79" s="7">
        <v>45357</v>
      </c>
      <c r="C79" s="52">
        <f>FLOOR(
_xlfn.DAYS(TBL_DATA[[#This Row],[Date]],
VLOOKUP(TBL_DATA[[#This Row],[Athlete]],
_xlfn.HSTACK(TBL_INFO[NAME], TBL_INFO[DOB]),
2, FALSE)) / 365.25, 1)</f>
        <v>14</v>
      </c>
      <c r="D79" s="76">
        <v>10.3</v>
      </c>
      <c r="E79" s="76">
        <v>9.1999999999999993</v>
      </c>
      <c r="F79" s="76">
        <v>72</v>
      </c>
      <c r="G79" s="52">
        <v>1774</v>
      </c>
      <c r="H79" s="76">
        <v>32.56</v>
      </c>
      <c r="I79" s="76">
        <v>3</v>
      </c>
      <c r="J79" s="52">
        <v>1</v>
      </c>
      <c r="K79" s="48" t="s">
        <v>20</v>
      </c>
      <c r="L79" s="48">
        <v>3.57</v>
      </c>
      <c r="M79" s="48">
        <v>5.4</v>
      </c>
      <c r="N79" s="52">
        <v>2</v>
      </c>
      <c r="O79" s="76" t="s">
        <v>20</v>
      </c>
      <c r="P79" s="76">
        <v>218</v>
      </c>
      <c r="Q79" s="76">
        <v>247</v>
      </c>
      <c r="R79" s="74">
        <f>IFERROR((TBL_DATA[[#This Row],[NORDBORD_R]] - TBL_DATA[[#This Row],[NORDBORD_L]])/TBL_DATA[[#This Row],[NORDBORD_L]], "")</f>
        <v>0.13302752293577982</v>
      </c>
      <c r="S79" s="48">
        <v>0.66700000000000004</v>
      </c>
    </row>
    <row r="80" spans="1:19" x14ac:dyDescent="0.25">
      <c r="A80" s="1" t="s">
        <v>61</v>
      </c>
      <c r="B80" s="7">
        <v>45357</v>
      </c>
      <c r="C80" s="52">
        <f>FLOOR(
_xlfn.DAYS(TBL_DATA[[#This Row],[Date]],
VLOOKUP(TBL_DATA[[#This Row],[Athlete]],
_xlfn.HSTACK(TBL_INFO[NAME], TBL_INFO[DOB]),
2, FALSE)) / 365.25, 1)</f>
        <v>15</v>
      </c>
      <c r="D80" s="76">
        <v>10.6</v>
      </c>
      <c r="E80" s="76">
        <v>10.1</v>
      </c>
      <c r="F80" s="76">
        <v>72</v>
      </c>
      <c r="G80" s="52">
        <v>1620</v>
      </c>
      <c r="H80" s="76">
        <v>33.68</v>
      </c>
      <c r="I80" s="76">
        <v>63.91</v>
      </c>
      <c r="J80" s="52" t="s">
        <v>20</v>
      </c>
      <c r="K80" s="48" t="s">
        <v>20</v>
      </c>
      <c r="L80" s="48">
        <v>3.41</v>
      </c>
      <c r="M80" s="48">
        <v>5.07</v>
      </c>
      <c r="N80" s="52">
        <v>7</v>
      </c>
      <c r="O80" s="76" t="s">
        <v>20</v>
      </c>
      <c r="P80" s="76">
        <v>228</v>
      </c>
      <c r="Q80" s="76">
        <v>257</v>
      </c>
      <c r="R80" s="74">
        <f>IFERROR((TBL_DATA[[#This Row],[NORDBORD_R]] - TBL_DATA[[#This Row],[NORDBORD_L]])/TBL_DATA[[#This Row],[NORDBORD_L]], "")</f>
        <v>0.12719298245614036</v>
      </c>
      <c r="S80" s="48">
        <v>0.65</v>
      </c>
    </row>
    <row r="81" spans="1:19" x14ac:dyDescent="0.25">
      <c r="A81" s="1" t="s">
        <v>42</v>
      </c>
      <c r="B81" s="7">
        <v>45357</v>
      </c>
      <c r="C81" s="52">
        <f>FLOOR(
_xlfn.DAYS(TBL_DATA[[#This Row],[Date]],
VLOOKUP(TBL_DATA[[#This Row],[Athlete]],
_xlfn.HSTACK(TBL_INFO[NAME], TBL_INFO[DOB]),
2, FALSE)) / 365.25, 1)</f>
        <v>12</v>
      </c>
      <c r="D81" s="76">
        <v>9.9</v>
      </c>
      <c r="E81" s="76">
        <v>9.5</v>
      </c>
      <c r="F81" s="76">
        <v>69</v>
      </c>
      <c r="G81" s="52">
        <v>1568</v>
      </c>
      <c r="H81" s="76">
        <v>30.97</v>
      </c>
      <c r="I81" s="76">
        <v>17.53</v>
      </c>
      <c r="J81" s="52" t="s">
        <v>20</v>
      </c>
      <c r="K81" s="48" t="s">
        <v>20</v>
      </c>
      <c r="L81" s="48">
        <v>3.61</v>
      </c>
      <c r="M81" s="48">
        <v>5.41</v>
      </c>
      <c r="N81" s="52" t="s">
        <v>20</v>
      </c>
      <c r="O81" s="76">
        <v>81.59</v>
      </c>
      <c r="P81" s="76">
        <v>200</v>
      </c>
      <c r="Q81" s="76">
        <v>218</v>
      </c>
      <c r="R81" s="74">
        <f>IFERROR((TBL_DATA[[#This Row],[NORDBORD_R]] - TBL_DATA[[#This Row],[NORDBORD_L]])/TBL_DATA[[#This Row],[NORDBORD_L]], "")</f>
        <v>0.09</v>
      </c>
      <c r="S81" s="48">
        <v>0.71699999999999997</v>
      </c>
    </row>
    <row r="82" spans="1:19" x14ac:dyDescent="0.25">
      <c r="A82" s="1" t="s">
        <v>28</v>
      </c>
      <c r="B82" s="7">
        <v>45357</v>
      </c>
      <c r="C82" s="52">
        <f>FLOOR(
_xlfn.DAYS(TBL_DATA[[#This Row],[Date]],
VLOOKUP(TBL_DATA[[#This Row],[Athlete]],
_xlfn.HSTACK(TBL_INFO[NAME], TBL_INFO[DOB]),
2, FALSE)) / 365.25, 1)</f>
        <v>13</v>
      </c>
      <c r="D82" s="76">
        <v>12.6</v>
      </c>
      <c r="E82" s="76">
        <v>10.9</v>
      </c>
      <c r="F82" s="76">
        <v>81</v>
      </c>
      <c r="G82" s="52">
        <v>1453</v>
      </c>
      <c r="H82" s="76">
        <v>33.090000000000003</v>
      </c>
      <c r="I82" s="76">
        <v>70.47</v>
      </c>
      <c r="J82" s="52" t="s">
        <v>20</v>
      </c>
      <c r="K82" s="48" t="s">
        <v>20</v>
      </c>
      <c r="L82" s="48">
        <v>3.33</v>
      </c>
      <c r="M82" s="48">
        <v>4.6900000000000004</v>
      </c>
      <c r="N82" s="52">
        <v>10</v>
      </c>
      <c r="O82" s="76" t="s">
        <v>20</v>
      </c>
      <c r="P82" s="76">
        <v>228</v>
      </c>
      <c r="Q82" s="76">
        <v>260</v>
      </c>
      <c r="R82" s="74">
        <f>IFERROR((TBL_DATA[[#This Row],[NORDBORD_R]] - TBL_DATA[[#This Row],[NORDBORD_L]])/TBL_DATA[[#This Row],[NORDBORD_L]], "")</f>
        <v>0.14035087719298245</v>
      </c>
      <c r="S82" s="48">
        <v>0.68700000000000006</v>
      </c>
    </row>
    <row r="83" spans="1:19" x14ac:dyDescent="0.25">
      <c r="A83" s="1" t="s">
        <v>32</v>
      </c>
      <c r="B83" s="7">
        <v>45357</v>
      </c>
      <c r="C83" s="52">
        <f>FLOOR(
_xlfn.DAYS(TBL_DATA[[#This Row],[Date]],
VLOOKUP(TBL_DATA[[#This Row],[Athlete]],
_xlfn.HSTACK(TBL_INFO[NAME], TBL_INFO[DOB]),
2, FALSE)) / 365.25, 1)</f>
        <v>11</v>
      </c>
      <c r="D83" s="76">
        <v>10</v>
      </c>
      <c r="E83" s="76">
        <v>10.9</v>
      </c>
      <c r="F83" s="76">
        <v>66</v>
      </c>
      <c r="G83" s="52">
        <v>1049</v>
      </c>
      <c r="H83" s="76">
        <v>29.66</v>
      </c>
      <c r="I83" s="76" t="s">
        <v>20</v>
      </c>
      <c r="J83" s="52" t="s">
        <v>20</v>
      </c>
      <c r="K83" s="48" t="s">
        <v>20</v>
      </c>
      <c r="L83" s="48">
        <v>3.59</v>
      </c>
      <c r="M83" s="48" t="s">
        <v>20</v>
      </c>
      <c r="N83" s="52" t="s">
        <v>20</v>
      </c>
      <c r="O83" s="76" t="s">
        <v>20</v>
      </c>
      <c r="P83" s="76" t="s">
        <v>20</v>
      </c>
      <c r="Q83" s="76" t="s">
        <v>20</v>
      </c>
      <c r="R83" s="74" t="str">
        <f>IFERROR((TBL_DATA[[#This Row],[NORDBORD_R]] - TBL_DATA[[#This Row],[NORDBORD_L]])/TBL_DATA[[#This Row],[NORDBORD_L]], "")</f>
        <v/>
      </c>
      <c r="S83" s="48">
        <v>0.76300000000000001</v>
      </c>
    </row>
    <row r="84" spans="1:19" x14ac:dyDescent="0.25">
      <c r="A84" s="1" t="s">
        <v>76</v>
      </c>
      <c r="B84" s="7">
        <v>45360</v>
      </c>
      <c r="C84" s="52">
        <f>FLOOR(
_xlfn.DAYS(TBL_DATA[[#This Row],[Date]],
VLOOKUP(TBL_DATA[[#This Row],[Athlete]],
_xlfn.HSTACK(TBL_INFO[NAME], TBL_INFO[DOB]),
2, FALSE)) / 365.25, 1)</f>
        <v>14</v>
      </c>
      <c r="D84" s="76">
        <v>11.5</v>
      </c>
      <c r="E84" s="76">
        <v>12</v>
      </c>
      <c r="F84" s="76">
        <v>76</v>
      </c>
      <c r="G84" s="52">
        <v>1513</v>
      </c>
      <c r="H84" s="76">
        <v>33.15</v>
      </c>
      <c r="I84" s="76">
        <v>62.19</v>
      </c>
      <c r="J84" s="52" t="s">
        <v>20</v>
      </c>
      <c r="K84" s="48" t="s">
        <v>20</v>
      </c>
      <c r="L84" s="48">
        <v>3.34</v>
      </c>
      <c r="M84" s="48">
        <v>5</v>
      </c>
      <c r="N84" s="52">
        <v>4</v>
      </c>
      <c r="O84" s="76" t="s">
        <v>20</v>
      </c>
      <c r="P84" s="76">
        <v>229</v>
      </c>
      <c r="Q84" s="76">
        <v>254</v>
      </c>
      <c r="R84" s="74">
        <f>IFERROR((TBL_DATA[[#This Row],[NORDBORD_R]] - TBL_DATA[[#This Row],[NORDBORD_L]])/TBL_DATA[[#This Row],[NORDBORD_L]], "")</f>
        <v>0.1091703056768559</v>
      </c>
      <c r="S84" s="48" t="s">
        <v>20</v>
      </c>
    </row>
    <row r="85" spans="1:19" x14ac:dyDescent="0.25">
      <c r="A85" s="1" t="s">
        <v>22</v>
      </c>
      <c r="B85" s="7">
        <v>45362</v>
      </c>
      <c r="C85" s="52">
        <f>FLOOR(
_xlfn.DAYS(TBL_DATA[[#This Row],[Date]],
VLOOKUP(TBL_DATA[[#This Row],[Athlete]],
_xlfn.HSTACK(TBL_INFO[NAME], TBL_INFO[DOB]),
2, FALSE)) / 365.25, 1)</f>
        <v>17</v>
      </c>
      <c r="D85" s="76">
        <v>10.9</v>
      </c>
      <c r="E85" s="76">
        <v>10.3</v>
      </c>
      <c r="F85" s="76" t="s">
        <v>20</v>
      </c>
      <c r="G85" s="52" t="s">
        <v>20</v>
      </c>
      <c r="H85" s="76" t="s">
        <v>20</v>
      </c>
      <c r="I85" s="76" t="s">
        <v>20</v>
      </c>
      <c r="J85" s="52" t="s">
        <v>20</v>
      </c>
      <c r="K85" s="48" t="s">
        <v>20</v>
      </c>
      <c r="L85" s="48" t="s">
        <v>20</v>
      </c>
      <c r="M85" s="48" t="s">
        <v>20</v>
      </c>
      <c r="N85" s="52" t="s">
        <v>20</v>
      </c>
      <c r="O85" s="76" t="s">
        <v>20</v>
      </c>
      <c r="P85" s="76" t="s">
        <v>20</v>
      </c>
      <c r="Q85" s="76" t="s">
        <v>20</v>
      </c>
      <c r="R85" s="74" t="str">
        <f>IFERROR((TBL_DATA[[#This Row],[NORDBORD_R]] - TBL_DATA[[#This Row],[NORDBORD_L]])/TBL_DATA[[#This Row],[NORDBORD_L]], "")</f>
        <v/>
      </c>
      <c r="S85" s="48" t="s">
        <v>20</v>
      </c>
    </row>
    <row r="86" spans="1:19" x14ac:dyDescent="0.25">
      <c r="A86" s="1" t="s">
        <v>77</v>
      </c>
      <c r="B86" s="7">
        <v>45362</v>
      </c>
      <c r="C86" s="52">
        <f>FLOOR(
_xlfn.DAYS(TBL_DATA[[#This Row],[Date]],
VLOOKUP(TBL_DATA[[#This Row],[Athlete]],
_xlfn.HSTACK(TBL_INFO[NAME], TBL_INFO[DOB]),
2, FALSE)) / 365.25, 1)</f>
        <v>15</v>
      </c>
      <c r="D86" s="76">
        <v>9.3000000000000007</v>
      </c>
      <c r="E86" s="76">
        <v>8</v>
      </c>
      <c r="F86" s="76">
        <v>58</v>
      </c>
      <c r="G86" s="52">
        <v>1837</v>
      </c>
      <c r="H86" s="76">
        <v>22.16</v>
      </c>
      <c r="I86" s="76" t="s">
        <v>20</v>
      </c>
      <c r="J86" s="52" t="s">
        <v>20</v>
      </c>
      <c r="K86" s="48" t="s">
        <v>20</v>
      </c>
      <c r="L86" s="48" t="s">
        <v>20</v>
      </c>
      <c r="M86" s="48" t="s">
        <v>20</v>
      </c>
      <c r="N86" s="52" t="s">
        <v>20</v>
      </c>
      <c r="O86" s="76" t="s">
        <v>20</v>
      </c>
      <c r="P86" s="76" t="s">
        <v>20</v>
      </c>
      <c r="Q86" s="76" t="s">
        <v>20</v>
      </c>
      <c r="R86" s="74" t="str">
        <f>IFERROR((TBL_DATA[[#This Row],[NORDBORD_R]] - TBL_DATA[[#This Row],[NORDBORD_L]])/TBL_DATA[[#This Row],[NORDBORD_L]], "")</f>
        <v/>
      </c>
      <c r="S86" s="48">
        <v>0.99399999999999999</v>
      </c>
    </row>
    <row r="87" spans="1:19" x14ac:dyDescent="0.25">
      <c r="A87" s="1" t="s">
        <v>78</v>
      </c>
      <c r="B87" s="7">
        <v>45371</v>
      </c>
      <c r="C87" s="52">
        <f>FLOOR(
_xlfn.DAYS(TBL_DATA[[#This Row],[Date]],
VLOOKUP(TBL_DATA[[#This Row],[Athlete]],
_xlfn.HSTACK(TBL_INFO[NAME], TBL_INFO[DOB]),
2, FALSE)) / 365.25, 1)</f>
        <v>11</v>
      </c>
      <c r="D87" s="76">
        <v>8.4</v>
      </c>
      <c r="E87" s="76">
        <v>8.9</v>
      </c>
      <c r="F87" s="76">
        <v>62</v>
      </c>
      <c r="G87" s="52">
        <v>1076</v>
      </c>
      <c r="H87" s="76">
        <v>33.090000000000003</v>
      </c>
      <c r="I87" s="76">
        <v>59.81</v>
      </c>
      <c r="J87" s="52" t="s">
        <v>20</v>
      </c>
      <c r="K87" s="48">
        <v>2.08</v>
      </c>
      <c r="L87" s="48">
        <v>4.17</v>
      </c>
      <c r="M87" s="48">
        <v>5.33</v>
      </c>
      <c r="N87" s="52">
        <v>3</v>
      </c>
      <c r="O87" s="76" t="s">
        <v>20</v>
      </c>
      <c r="P87" s="76">
        <v>161</v>
      </c>
      <c r="Q87" s="76">
        <v>180</v>
      </c>
      <c r="R87" s="74">
        <f>IFERROR((TBL_DATA[[#This Row],[NORDBORD_R]] - TBL_DATA[[#This Row],[NORDBORD_L]])/TBL_DATA[[#This Row],[NORDBORD_L]], "")</f>
        <v>0.11801242236024845</v>
      </c>
      <c r="S87" s="48">
        <v>0.69899999999999995</v>
      </c>
    </row>
    <row r="88" spans="1:19" x14ac:dyDescent="0.25">
      <c r="A88" s="1" t="s">
        <v>79</v>
      </c>
      <c r="B88" s="7">
        <v>45373</v>
      </c>
      <c r="C88" s="52">
        <f>FLOOR(
_xlfn.DAYS(TBL_DATA[[#This Row],[Date]],
VLOOKUP(TBL_DATA[[#This Row],[Athlete]],
_xlfn.HSTACK(TBL_INFO[NAME], TBL_INFO[DOB]),
2, FALSE)) / 365.25, 1)</f>
        <v>15</v>
      </c>
      <c r="D88" s="76">
        <v>9.1</v>
      </c>
      <c r="E88" s="76">
        <v>9.5</v>
      </c>
      <c r="F88" s="76">
        <v>68</v>
      </c>
      <c r="G88" s="52">
        <v>1239</v>
      </c>
      <c r="H88" s="76">
        <v>18.47</v>
      </c>
      <c r="I88" s="76">
        <v>31</v>
      </c>
      <c r="J88" s="52" t="s">
        <v>20</v>
      </c>
      <c r="K88" s="48">
        <v>2.0299999999999998</v>
      </c>
      <c r="L88" s="48">
        <v>3.55</v>
      </c>
      <c r="M88" s="48">
        <v>5.34</v>
      </c>
      <c r="N88" s="52" t="s">
        <v>20</v>
      </c>
      <c r="O88" s="76">
        <v>68</v>
      </c>
      <c r="P88" s="76">
        <v>192</v>
      </c>
      <c r="Q88" s="76">
        <v>219</v>
      </c>
      <c r="R88" s="74">
        <f>IFERROR((TBL_DATA[[#This Row],[NORDBORD_R]] - TBL_DATA[[#This Row],[NORDBORD_L]])/TBL_DATA[[#This Row],[NORDBORD_L]], "")</f>
        <v>0.140625</v>
      </c>
      <c r="S88" s="48">
        <v>1.0860000000000001</v>
      </c>
    </row>
    <row r="89" spans="1:19" x14ac:dyDescent="0.25">
      <c r="A89" s="1" t="s">
        <v>80</v>
      </c>
      <c r="B89" s="7">
        <v>45376</v>
      </c>
      <c r="C89" s="52">
        <f>FLOOR(
_xlfn.DAYS(TBL_DATA[[#This Row],[Date]],
VLOOKUP(TBL_DATA[[#This Row],[Athlete]],
_xlfn.HSTACK(TBL_INFO[NAME], TBL_INFO[DOB]),
2, FALSE)) / 365.25, 1)</f>
        <v>18</v>
      </c>
      <c r="D89" s="76">
        <v>7.6</v>
      </c>
      <c r="E89" s="76">
        <v>7.9</v>
      </c>
      <c r="F89" s="76">
        <v>73</v>
      </c>
      <c r="G89" s="52">
        <v>1850</v>
      </c>
      <c r="H89" s="76">
        <v>33.450000000000003</v>
      </c>
      <c r="I89" s="76">
        <v>15.53</v>
      </c>
      <c r="J89" s="52" t="s">
        <v>20</v>
      </c>
      <c r="K89" s="48">
        <v>2.19</v>
      </c>
      <c r="L89" s="48">
        <v>3.67</v>
      </c>
      <c r="M89" s="48">
        <v>5.0199999999999996</v>
      </c>
      <c r="N89" s="52">
        <v>4</v>
      </c>
      <c r="O89" s="76" t="s">
        <v>20</v>
      </c>
      <c r="P89" s="76">
        <v>224</v>
      </c>
      <c r="Q89" s="76">
        <v>225</v>
      </c>
      <c r="R89" s="74">
        <f>IFERROR((TBL_DATA[[#This Row],[NORDBORD_R]] - TBL_DATA[[#This Row],[NORDBORD_L]])/TBL_DATA[[#This Row],[NORDBORD_L]], "")</f>
        <v>4.464285714285714E-3</v>
      </c>
      <c r="S89" s="48">
        <v>0.68200000000000005</v>
      </c>
    </row>
    <row r="90" spans="1:19" x14ac:dyDescent="0.25">
      <c r="A90" s="1" t="s">
        <v>81</v>
      </c>
      <c r="B90" s="7">
        <v>45379</v>
      </c>
      <c r="C90" s="52">
        <f>FLOOR(
_xlfn.DAYS(TBL_DATA[[#This Row],[Date]],
VLOOKUP(TBL_DATA[[#This Row],[Athlete]],
_xlfn.HSTACK(TBL_INFO[NAME], TBL_INFO[DOB]),
2, FALSE)) / 365.25, 1)</f>
        <v>10</v>
      </c>
      <c r="D90" s="76">
        <v>7.9</v>
      </c>
      <c r="E90" s="76">
        <v>7.2</v>
      </c>
      <c r="F90" s="76">
        <v>57</v>
      </c>
      <c r="G90" s="52">
        <v>1405</v>
      </c>
      <c r="H90" s="76">
        <v>31.42</v>
      </c>
      <c r="I90" s="76">
        <v>13.21</v>
      </c>
      <c r="J90" s="52" t="s">
        <v>20</v>
      </c>
      <c r="K90" s="48">
        <v>2.21</v>
      </c>
      <c r="L90" s="48">
        <v>3.85</v>
      </c>
      <c r="M90" s="48">
        <v>5.7</v>
      </c>
      <c r="N90" s="52" t="s">
        <v>20</v>
      </c>
      <c r="O90" s="76">
        <v>74</v>
      </c>
      <c r="P90" s="76">
        <v>133</v>
      </c>
      <c r="Q90" s="76">
        <v>151</v>
      </c>
      <c r="R90" s="74">
        <f>IFERROR((TBL_DATA[[#This Row],[NORDBORD_R]] - TBL_DATA[[#This Row],[NORDBORD_L]])/TBL_DATA[[#This Row],[NORDBORD_L]], "")</f>
        <v>0.13533834586466165</v>
      </c>
      <c r="S90" s="48">
        <v>0.623</v>
      </c>
    </row>
    <row r="91" spans="1:19" x14ac:dyDescent="0.25">
      <c r="A91" s="1" t="s">
        <v>82</v>
      </c>
      <c r="B91" s="7">
        <v>45379</v>
      </c>
      <c r="C91" s="52">
        <f>FLOOR(
_xlfn.DAYS(TBL_DATA[[#This Row],[Date]],
VLOOKUP(TBL_DATA[[#This Row],[Athlete]],
_xlfn.HSTACK(TBL_INFO[NAME], TBL_INFO[DOB]),
2, FALSE)) / 365.25, 1)</f>
        <v>9</v>
      </c>
      <c r="D91" s="76">
        <v>8.5</v>
      </c>
      <c r="E91" s="76">
        <v>7.2</v>
      </c>
      <c r="F91" s="76">
        <v>60</v>
      </c>
      <c r="G91" s="52">
        <v>938</v>
      </c>
      <c r="H91" s="76">
        <v>29.7</v>
      </c>
      <c r="I91" s="76">
        <v>17.88</v>
      </c>
      <c r="J91" s="52" t="s">
        <v>20</v>
      </c>
      <c r="K91" s="48">
        <v>2.3199999999999998</v>
      </c>
      <c r="L91" s="48">
        <v>4.03</v>
      </c>
      <c r="M91" s="48">
        <v>5.63</v>
      </c>
      <c r="N91" s="52" t="s">
        <v>20</v>
      </c>
      <c r="O91" s="76">
        <v>75.5</v>
      </c>
      <c r="P91" s="76">
        <v>105</v>
      </c>
      <c r="Q91" s="76">
        <v>117</v>
      </c>
      <c r="R91" s="74">
        <f>IFERROR((TBL_DATA[[#This Row],[NORDBORD_R]] - TBL_DATA[[#This Row],[NORDBORD_L]])/TBL_DATA[[#This Row],[NORDBORD_L]], "")</f>
        <v>0.11428571428571428</v>
      </c>
      <c r="S91" s="48">
        <v>0.70099999999999996</v>
      </c>
    </row>
    <row r="92" spans="1:19" x14ac:dyDescent="0.25">
      <c r="A92" s="1" t="s">
        <v>19</v>
      </c>
      <c r="B92" s="7">
        <v>45384</v>
      </c>
      <c r="C92" s="52">
        <f>FLOOR(
_xlfn.DAYS(TBL_DATA[[#This Row],[Date]],
VLOOKUP(TBL_DATA[[#This Row],[Athlete]],
_xlfn.HSTACK(TBL_INFO[NAME], TBL_INFO[DOB]),
2, FALSE)) / 365.25, 1)</f>
        <v>17</v>
      </c>
      <c r="D92" s="76">
        <v>18.899999999999999</v>
      </c>
      <c r="E92" s="76">
        <v>16.399999999999999</v>
      </c>
      <c r="F92" s="76">
        <v>99</v>
      </c>
      <c r="G92" s="52">
        <v>3406</v>
      </c>
      <c r="H92" s="76">
        <v>43.9</v>
      </c>
      <c r="I92" s="76" t="s">
        <v>20</v>
      </c>
      <c r="J92" s="52">
        <v>11</v>
      </c>
      <c r="K92" s="48">
        <v>1.71</v>
      </c>
      <c r="L92" s="48">
        <v>2.92</v>
      </c>
      <c r="M92" s="48">
        <v>4.26</v>
      </c>
      <c r="N92" s="52">
        <v>11</v>
      </c>
      <c r="O92" s="76" t="s">
        <v>20</v>
      </c>
      <c r="P92" s="76">
        <v>412</v>
      </c>
      <c r="Q92" s="76">
        <v>447</v>
      </c>
      <c r="R92" s="74">
        <f>IFERROR((TBL_DATA[[#This Row],[NORDBORD_R]] - TBL_DATA[[#This Row],[NORDBORD_L]])/TBL_DATA[[#This Row],[NORDBORD_L]], "")</f>
        <v>8.4951456310679616E-2</v>
      </c>
      <c r="S92" s="48">
        <v>0.57899999999999996</v>
      </c>
    </row>
    <row r="93" spans="1:19" x14ac:dyDescent="0.25">
      <c r="A93" s="1" t="s">
        <v>77</v>
      </c>
      <c r="B93" s="7">
        <v>45384</v>
      </c>
      <c r="C93" s="52">
        <f>FLOOR(
_xlfn.DAYS(TBL_DATA[[#This Row],[Date]],
VLOOKUP(TBL_DATA[[#This Row],[Athlete]],
_xlfn.HSTACK(TBL_INFO[NAME], TBL_INFO[DOB]),
2, FALSE)) / 365.25, 1)</f>
        <v>15</v>
      </c>
      <c r="D93" s="76">
        <v>9.1</v>
      </c>
      <c r="E93" s="76">
        <v>8.5</v>
      </c>
      <c r="F93" s="76">
        <v>65</v>
      </c>
      <c r="G93" s="52">
        <v>2336</v>
      </c>
      <c r="H93" s="76">
        <v>28.55</v>
      </c>
      <c r="I93" s="76">
        <v>16</v>
      </c>
      <c r="J93" s="52" t="s">
        <v>20</v>
      </c>
      <c r="K93" s="48">
        <v>2.25</v>
      </c>
      <c r="L93" s="48">
        <v>3.8</v>
      </c>
      <c r="M93" s="48">
        <v>5.29</v>
      </c>
      <c r="N93" s="52" t="s">
        <v>20</v>
      </c>
      <c r="O93" s="76">
        <v>80</v>
      </c>
      <c r="P93" s="76">
        <v>298</v>
      </c>
      <c r="Q93" s="76">
        <v>295</v>
      </c>
      <c r="R93" s="74">
        <f>IFERROR((TBL_DATA[[#This Row],[NORDBORD_R]] - TBL_DATA[[#This Row],[NORDBORD_L]])/TBL_DATA[[#This Row],[NORDBORD_L]], "")</f>
        <v>-1.0067114093959731E-2</v>
      </c>
      <c r="S93" s="48">
        <v>1.032</v>
      </c>
    </row>
    <row r="94" spans="1:19" x14ac:dyDescent="0.25">
      <c r="A94" s="1" t="s">
        <v>51</v>
      </c>
      <c r="B94" s="7">
        <v>45384</v>
      </c>
      <c r="C94" s="52">
        <f>FLOOR(
_xlfn.DAYS(TBL_DATA[[#This Row],[Date]],
VLOOKUP(TBL_DATA[[#This Row],[Athlete]],
_xlfn.HSTACK(TBL_INFO[NAME], TBL_INFO[DOB]),
2, FALSE)) / 365.25, 1)</f>
        <v>14</v>
      </c>
      <c r="D94" s="76">
        <v>8.1</v>
      </c>
      <c r="E94" s="76">
        <v>7.9</v>
      </c>
      <c r="F94" s="76">
        <v>55.5</v>
      </c>
      <c r="G94" s="52">
        <v>1975</v>
      </c>
      <c r="H94" s="76">
        <v>30.12</v>
      </c>
      <c r="I94" s="76">
        <v>25</v>
      </c>
      <c r="J94" s="52" t="s">
        <v>20</v>
      </c>
      <c r="K94" s="48">
        <v>2.19</v>
      </c>
      <c r="L94" s="48">
        <v>3.73</v>
      </c>
      <c r="M94" s="48">
        <v>5.47</v>
      </c>
      <c r="N94" s="52" t="s">
        <v>20</v>
      </c>
      <c r="O94" s="76">
        <v>71</v>
      </c>
      <c r="P94" s="76">
        <v>312</v>
      </c>
      <c r="Q94" s="76">
        <v>324</v>
      </c>
      <c r="R94" s="74">
        <f>IFERROR((TBL_DATA[[#This Row],[NORDBORD_R]] - TBL_DATA[[#This Row],[NORDBORD_L]])/TBL_DATA[[#This Row],[NORDBORD_L]], "")</f>
        <v>3.8461538461538464E-2</v>
      </c>
      <c r="S94" s="48">
        <v>0.76400000000000001</v>
      </c>
    </row>
    <row r="95" spans="1:19" x14ac:dyDescent="0.25">
      <c r="A95" s="1" t="s">
        <v>36</v>
      </c>
      <c r="B95" s="7">
        <v>45384</v>
      </c>
      <c r="C95" s="52">
        <f>FLOOR(
_xlfn.DAYS(TBL_DATA[[#This Row],[Date]],
VLOOKUP(TBL_DATA[[#This Row],[Athlete]],
_xlfn.HSTACK(TBL_INFO[NAME], TBL_INFO[DOB]),
2, FALSE)) / 365.25, 1)</f>
        <v>15</v>
      </c>
      <c r="D95" s="76">
        <v>11.7</v>
      </c>
      <c r="E95" s="76">
        <v>10.3</v>
      </c>
      <c r="F95" s="76">
        <v>76</v>
      </c>
      <c r="G95" s="52">
        <v>1817</v>
      </c>
      <c r="H95" s="76">
        <v>28.21</v>
      </c>
      <c r="I95" s="76" t="s">
        <v>20</v>
      </c>
      <c r="J95" s="52">
        <v>3</v>
      </c>
      <c r="K95" s="48">
        <v>2.06</v>
      </c>
      <c r="L95" s="48">
        <v>3.46</v>
      </c>
      <c r="M95" s="48">
        <v>4.7300000000000004</v>
      </c>
      <c r="N95" s="52">
        <v>4</v>
      </c>
      <c r="O95" s="76" t="s">
        <v>20</v>
      </c>
      <c r="P95" s="76">
        <v>274</v>
      </c>
      <c r="Q95" s="76">
        <v>344</v>
      </c>
      <c r="R95" s="74">
        <f>IFERROR((TBL_DATA[[#This Row],[NORDBORD_R]] - TBL_DATA[[#This Row],[NORDBORD_L]])/TBL_DATA[[#This Row],[NORDBORD_L]], "")</f>
        <v>0.25547445255474455</v>
      </c>
      <c r="S95" s="48">
        <v>0.70299999999999996</v>
      </c>
    </row>
    <row r="96" spans="1:19" x14ac:dyDescent="0.25">
      <c r="A96" s="1" t="s">
        <v>58</v>
      </c>
      <c r="B96" s="7">
        <v>45384</v>
      </c>
      <c r="C96" s="52">
        <f>FLOOR(
_xlfn.DAYS(TBL_DATA[[#This Row],[Date]],
VLOOKUP(TBL_DATA[[#This Row],[Athlete]],
_xlfn.HSTACK(TBL_INFO[NAME], TBL_INFO[DOB]),
2, FALSE)) / 365.25, 1)</f>
        <v>13</v>
      </c>
      <c r="D96" s="76">
        <v>11.7</v>
      </c>
      <c r="E96" s="76">
        <v>10.1</v>
      </c>
      <c r="F96" s="76">
        <v>74</v>
      </c>
      <c r="G96" s="52">
        <v>1669</v>
      </c>
      <c r="H96" s="76">
        <v>30.29</v>
      </c>
      <c r="I96" s="76" t="s">
        <v>20</v>
      </c>
      <c r="J96" s="52">
        <v>2</v>
      </c>
      <c r="K96" s="48">
        <v>2.06</v>
      </c>
      <c r="L96" s="48">
        <v>3.48</v>
      </c>
      <c r="M96" s="48">
        <v>4.6100000000000003</v>
      </c>
      <c r="N96" s="52">
        <v>6</v>
      </c>
      <c r="O96" s="76" t="s">
        <v>20</v>
      </c>
      <c r="P96" s="76">
        <v>267</v>
      </c>
      <c r="Q96" s="76">
        <v>263</v>
      </c>
      <c r="R96" s="74">
        <f>IFERROR((TBL_DATA[[#This Row],[NORDBORD_R]] - TBL_DATA[[#This Row],[NORDBORD_L]])/TBL_DATA[[#This Row],[NORDBORD_L]], "")</f>
        <v>-1.4981273408239701E-2</v>
      </c>
      <c r="S96" s="48">
        <v>0.71499999999999997</v>
      </c>
    </row>
    <row r="97" spans="1:19" x14ac:dyDescent="0.25">
      <c r="A97" s="1" t="s">
        <v>29</v>
      </c>
      <c r="B97" s="7">
        <v>45384</v>
      </c>
      <c r="C97" s="52">
        <f>FLOOR(
_xlfn.DAYS(TBL_DATA[[#This Row],[Date]],
VLOOKUP(TBL_DATA[[#This Row],[Athlete]],
_xlfn.HSTACK(TBL_INFO[NAME], TBL_INFO[DOB]),
2, FALSE)) / 365.25, 1)</f>
        <v>14</v>
      </c>
      <c r="D97" s="76">
        <v>13.1</v>
      </c>
      <c r="E97" s="76">
        <v>14.3</v>
      </c>
      <c r="F97" s="76">
        <v>88</v>
      </c>
      <c r="G97" s="52">
        <v>1612</v>
      </c>
      <c r="H97" s="76">
        <v>31.15</v>
      </c>
      <c r="I97" s="76">
        <v>12.31</v>
      </c>
      <c r="J97" s="52" t="s">
        <v>20</v>
      </c>
      <c r="K97" s="48">
        <v>1.87</v>
      </c>
      <c r="L97" s="48">
        <v>3.2</v>
      </c>
      <c r="M97" s="48">
        <v>4.88</v>
      </c>
      <c r="N97" s="52">
        <v>7</v>
      </c>
      <c r="O97" s="76" t="s">
        <v>20</v>
      </c>
      <c r="P97" s="76">
        <v>242</v>
      </c>
      <c r="Q97" s="76">
        <v>281</v>
      </c>
      <c r="R97" s="74">
        <f>IFERROR((TBL_DATA[[#This Row],[NORDBORD_R]] - TBL_DATA[[#This Row],[NORDBORD_L]])/TBL_DATA[[#This Row],[NORDBORD_L]], "")</f>
        <v>0.16115702479338842</v>
      </c>
      <c r="S97" s="48">
        <v>0.67500000000000004</v>
      </c>
    </row>
    <row r="98" spans="1:19" x14ac:dyDescent="0.25">
      <c r="A98" s="1" t="s">
        <v>83</v>
      </c>
      <c r="B98" s="7">
        <v>45384</v>
      </c>
      <c r="C98" s="52">
        <f>FLOOR(
_xlfn.DAYS(TBL_DATA[[#This Row],[Date]],
VLOOKUP(TBL_DATA[[#This Row],[Athlete]],
_xlfn.HSTACK(TBL_INFO[NAME], TBL_INFO[DOB]),
2, FALSE)) / 365.25, 1)</f>
        <v>11</v>
      </c>
      <c r="D98" s="76">
        <v>9.5</v>
      </c>
      <c r="E98" s="76">
        <v>8.8000000000000007</v>
      </c>
      <c r="F98" s="76">
        <v>63</v>
      </c>
      <c r="G98" s="52">
        <v>1331</v>
      </c>
      <c r="H98" s="76">
        <v>29.63</v>
      </c>
      <c r="I98" s="76">
        <v>14</v>
      </c>
      <c r="J98" s="52" t="s">
        <v>20</v>
      </c>
      <c r="K98" s="48">
        <v>1.99</v>
      </c>
      <c r="L98" s="48">
        <v>3.52</v>
      </c>
      <c r="M98" s="48">
        <v>5.0199999999999996</v>
      </c>
      <c r="N98" s="52" t="s">
        <v>20</v>
      </c>
      <c r="O98" s="76">
        <v>66</v>
      </c>
      <c r="P98" s="76">
        <v>202</v>
      </c>
      <c r="Q98" s="76">
        <v>194</v>
      </c>
      <c r="R98" s="74">
        <f>IFERROR((TBL_DATA[[#This Row],[NORDBORD_R]] - TBL_DATA[[#This Row],[NORDBORD_L]])/TBL_DATA[[#This Row],[NORDBORD_L]], "")</f>
        <v>-3.9603960396039604E-2</v>
      </c>
      <c r="S98" s="48">
        <v>0.71899999999999997</v>
      </c>
    </row>
    <row r="99" spans="1:19" x14ac:dyDescent="0.25">
      <c r="A99" s="1" t="s">
        <v>70</v>
      </c>
      <c r="B99" s="7">
        <v>45385</v>
      </c>
      <c r="C99" s="52">
        <f>FLOOR(
_xlfn.DAYS(TBL_DATA[[#This Row],[Date]],
VLOOKUP(TBL_DATA[[#This Row],[Athlete]],
_xlfn.HSTACK(TBL_INFO[NAME], TBL_INFO[DOB]),
2, FALSE)) / 365.25, 1)</f>
        <v>13</v>
      </c>
      <c r="D99" s="76">
        <v>9.1</v>
      </c>
      <c r="E99" s="76">
        <v>9</v>
      </c>
      <c r="F99" s="76">
        <v>80</v>
      </c>
      <c r="G99" s="52">
        <v>2029</v>
      </c>
      <c r="H99" s="76">
        <v>30.31</v>
      </c>
      <c r="I99" s="76">
        <v>6.54</v>
      </c>
      <c r="J99" s="52" t="s">
        <v>20</v>
      </c>
      <c r="K99" s="48">
        <v>1.83</v>
      </c>
      <c r="L99" s="48">
        <v>3.21</v>
      </c>
      <c r="M99" s="48">
        <v>5.13</v>
      </c>
      <c r="N99" s="52" t="s">
        <v>20</v>
      </c>
      <c r="O99" s="76">
        <v>65.28</v>
      </c>
      <c r="P99" s="76">
        <v>291</v>
      </c>
      <c r="Q99" s="76">
        <v>352</v>
      </c>
      <c r="R99" s="74">
        <f>IFERROR((TBL_DATA[[#This Row],[NORDBORD_R]] - TBL_DATA[[#This Row],[NORDBORD_L]])/TBL_DATA[[#This Row],[NORDBORD_L]], "")</f>
        <v>0.20962199312714777</v>
      </c>
      <c r="S99" s="48">
        <v>0.79300000000000004</v>
      </c>
    </row>
    <row r="100" spans="1:19" x14ac:dyDescent="0.25">
      <c r="A100" s="1" t="s">
        <v>39</v>
      </c>
      <c r="B100" s="7">
        <v>45385</v>
      </c>
      <c r="C100" s="52">
        <f>FLOOR(
_xlfn.DAYS(TBL_DATA[[#This Row],[Date]],
VLOOKUP(TBL_DATA[[#This Row],[Athlete]],
_xlfn.HSTACK(TBL_INFO[NAME], TBL_INFO[DOB]),
2, FALSE)) / 365.25, 1)</f>
        <v>14</v>
      </c>
      <c r="D100" s="76">
        <v>9.1</v>
      </c>
      <c r="E100" s="76">
        <v>7.9</v>
      </c>
      <c r="F100" s="76">
        <v>63</v>
      </c>
      <c r="G100" s="52">
        <v>1926</v>
      </c>
      <c r="H100" s="76">
        <v>27.98</v>
      </c>
      <c r="I100" s="76">
        <v>3.93</v>
      </c>
      <c r="J100" s="52" t="s">
        <v>20</v>
      </c>
      <c r="K100" s="48">
        <v>2.15</v>
      </c>
      <c r="L100" s="48">
        <v>3.76</v>
      </c>
      <c r="M100" s="48">
        <v>5.29</v>
      </c>
      <c r="N100" s="52" t="s">
        <v>20</v>
      </c>
      <c r="O100" s="76">
        <v>80</v>
      </c>
      <c r="P100" s="76">
        <v>376</v>
      </c>
      <c r="Q100" s="76">
        <v>364</v>
      </c>
      <c r="R100" s="74">
        <f>IFERROR((TBL_DATA[[#This Row],[NORDBORD_R]] - TBL_DATA[[#This Row],[NORDBORD_L]])/TBL_DATA[[#This Row],[NORDBORD_L]], "")</f>
        <v>-3.1914893617021274E-2</v>
      </c>
      <c r="S100" s="48">
        <v>0.745</v>
      </c>
    </row>
    <row r="101" spans="1:19" x14ac:dyDescent="0.25">
      <c r="A101" s="1" t="s">
        <v>64</v>
      </c>
      <c r="B101" s="7">
        <v>45385</v>
      </c>
      <c r="C101" s="52">
        <f>FLOOR(
_xlfn.DAYS(TBL_DATA[[#This Row],[Date]],
VLOOKUP(TBL_DATA[[#This Row],[Athlete]],
_xlfn.HSTACK(TBL_INFO[NAME], TBL_INFO[DOB]),
2, FALSE)) / 365.25, 1)</f>
        <v>12</v>
      </c>
      <c r="D101" s="76">
        <v>6.2</v>
      </c>
      <c r="E101" s="76">
        <v>6.3</v>
      </c>
      <c r="F101" s="76">
        <v>63</v>
      </c>
      <c r="G101" s="52">
        <v>1422</v>
      </c>
      <c r="H101" s="76">
        <v>26.95</v>
      </c>
      <c r="I101" s="76">
        <v>3.19</v>
      </c>
      <c r="J101" s="52" t="s">
        <v>20</v>
      </c>
      <c r="K101" s="48">
        <v>2.1800000000000002</v>
      </c>
      <c r="L101" s="48">
        <v>3.87</v>
      </c>
      <c r="M101" s="48">
        <v>5.65</v>
      </c>
      <c r="N101" s="52" t="s">
        <v>20</v>
      </c>
      <c r="O101" s="76">
        <v>83.46</v>
      </c>
      <c r="P101" s="76">
        <v>137</v>
      </c>
      <c r="Q101" s="76">
        <v>178</v>
      </c>
      <c r="R101" s="74">
        <f>IFERROR((TBL_DATA[[#This Row],[NORDBORD_R]] - TBL_DATA[[#This Row],[NORDBORD_L]])/TBL_DATA[[#This Row],[NORDBORD_L]], "")</f>
        <v>0.29927007299270075</v>
      </c>
      <c r="S101" s="48">
        <v>1.056</v>
      </c>
    </row>
    <row r="102" spans="1:19" x14ac:dyDescent="0.25">
      <c r="A102" s="1" t="s">
        <v>46</v>
      </c>
      <c r="B102" s="7">
        <v>45385</v>
      </c>
      <c r="C102" s="52">
        <f>FLOOR(
_xlfn.DAYS(TBL_DATA[[#This Row],[Date]],
VLOOKUP(TBL_DATA[[#This Row],[Athlete]],
_xlfn.HSTACK(TBL_INFO[NAME], TBL_INFO[DOB]),
2, FALSE)) / 365.25, 1)</f>
        <v>10</v>
      </c>
      <c r="D102" s="76">
        <v>5.8</v>
      </c>
      <c r="E102" s="76">
        <v>5.7</v>
      </c>
      <c r="F102" s="76">
        <v>53</v>
      </c>
      <c r="G102" s="52">
        <v>1243</v>
      </c>
      <c r="H102" s="76">
        <v>23.68</v>
      </c>
      <c r="I102" s="76" t="s">
        <v>20</v>
      </c>
      <c r="J102" s="52" t="s">
        <v>20</v>
      </c>
      <c r="K102" s="48">
        <v>2.34</v>
      </c>
      <c r="L102" s="48">
        <v>4.21</v>
      </c>
      <c r="M102" s="48">
        <v>6.23</v>
      </c>
      <c r="N102" s="52" t="s">
        <v>20</v>
      </c>
      <c r="O102" s="76">
        <v>91</v>
      </c>
      <c r="P102" s="76">
        <v>131</v>
      </c>
      <c r="Q102" s="76">
        <v>161</v>
      </c>
      <c r="R102" s="74">
        <f>IFERROR((TBL_DATA[[#This Row],[NORDBORD_R]] - TBL_DATA[[#This Row],[NORDBORD_L]])/TBL_DATA[[#This Row],[NORDBORD_L]], "")</f>
        <v>0.22900763358778625</v>
      </c>
      <c r="S102" s="48">
        <v>0.83599999999999997</v>
      </c>
    </row>
    <row r="103" spans="1:19" x14ac:dyDescent="0.25">
      <c r="A103" s="1" t="s">
        <v>32</v>
      </c>
      <c r="B103" s="7">
        <v>45385</v>
      </c>
      <c r="C103" s="52">
        <f>FLOOR(
_xlfn.DAYS(TBL_DATA[[#This Row],[Date]],
VLOOKUP(TBL_DATA[[#This Row],[Athlete]],
_xlfn.HSTACK(TBL_INFO[NAME], TBL_INFO[DOB]),
2, FALSE)) / 365.25, 1)</f>
        <v>11</v>
      </c>
      <c r="D103" s="76">
        <v>9.6</v>
      </c>
      <c r="E103" s="76">
        <v>8.9</v>
      </c>
      <c r="F103" s="76">
        <v>72</v>
      </c>
      <c r="G103" s="52">
        <v>1227</v>
      </c>
      <c r="H103" s="76">
        <v>34.11</v>
      </c>
      <c r="I103" s="76">
        <v>46.37</v>
      </c>
      <c r="J103" s="52" t="s">
        <v>20</v>
      </c>
      <c r="K103" s="48">
        <v>1.9</v>
      </c>
      <c r="L103" s="48">
        <v>3.44</v>
      </c>
      <c r="M103" s="48">
        <v>5.19</v>
      </c>
      <c r="N103" s="52" t="s">
        <v>20</v>
      </c>
      <c r="O103" s="76">
        <v>63.6</v>
      </c>
      <c r="P103" s="76">
        <v>133</v>
      </c>
      <c r="Q103" s="76">
        <v>138</v>
      </c>
      <c r="R103" s="74">
        <f>IFERROR((TBL_DATA[[#This Row],[NORDBORD_R]] - TBL_DATA[[#This Row],[NORDBORD_L]])/TBL_DATA[[#This Row],[NORDBORD_L]], "")</f>
        <v>3.7593984962406013E-2</v>
      </c>
      <c r="S103" s="48">
        <v>0.61399999999999999</v>
      </c>
    </row>
    <row r="104" spans="1:19" x14ac:dyDescent="0.25">
      <c r="A104" s="1" t="s">
        <v>84</v>
      </c>
      <c r="B104" s="7">
        <v>45385</v>
      </c>
      <c r="C104" s="52">
        <f>FLOOR(
_xlfn.DAYS(TBL_DATA[[#This Row],[Date]],
VLOOKUP(TBL_DATA[[#This Row],[Athlete]],
_xlfn.HSTACK(TBL_INFO[NAME], TBL_INFO[DOB]),
2, FALSE)) / 365.25, 1)</f>
        <v>11</v>
      </c>
      <c r="D104" s="76">
        <v>11.6</v>
      </c>
      <c r="E104" s="76">
        <v>12.1</v>
      </c>
      <c r="F104" s="76">
        <v>82</v>
      </c>
      <c r="G104" s="52">
        <v>1090</v>
      </c>
      <c r="H104" s="76">
        <v>28.62</v>
      </c>
      <c r="I104" s="76">
        <v>27.13</v>
      </c>
      <c r="J104" s="52" t="s">
        <v>20</v>
      </c>
      <c r="K104" s="48">
        <v>1.92</v>
      </c>
      <c r="L104" s="48">
        <v>3.26</v>
      </c>
      <c r="M104" s="48">
        <v>4.7699999999999996</v>
      </c>
      <c r="N104" s="52" t="s">
        <v>20</v>
      </c>
      <c r="O104" s="76">
        <v>67.650000000000006</v>
      </c>
      <c r="P104" s="76">
        <v>173</v>
      </c>
      <c r="Q104" s="76">
        <v>193</v>
      </c>
      <c r="R104" s="74">
        <f>IFERROR((TBL_DATA[[#This Row],[NORDBORD_R]] - TBL_DATA[[#This Row],[NORDBORD_L]])/TBL_DATA[[#This Row],[NORDBORD_L]], "")</f>
        <v>0.11560693641618497</v>
      </c>
      <c r="S104" s="48">
        <v>0.79</v>
      </c>
    </row>
    <row r="105" spans="1:19" x14ac:dyDescent="0.25">
      <c r="A105" s="1" t="s">
        <v>22</v>
      </c>
      <c r="B105" s="7">
        <v>45386</v>
      </c>
      <c r="C105" s="52">
        <f>FLOOR(
_xlfn.DAYS(TBL_DATA[[#This Row],[Date]],
VLOOKUP(TBL_DATA[[#This Row],[Athlete]],
_xlfn.HSTACK(TBL_INFO[NAME], TBL_INFO[DOB]),
2, FALSE)) / 365.25, 1)</f>
        <v>17</v>
      </c>
      <c r="D105" s="76">
        <v>10.3</v>
      </c>
      <c r="E105" s="76">
        <v>9.6</v>
      </c>
      <c r="F105" s="76">
        <v>73</v>
      </c>
      <c r="G105" s="52">
        <v>2226</v>
      </c>
      <c r="H105" s="76">
        <v>27.27</v>
      </c>
      <c r="I105" s="76">
        <v>22.31</v>
      </c>
      <c r="J105" s="52" t="s">
        <v>20</v>
      </c>
      <c r="K105" s="48">
        <v>2.08</v>
      </c>
      <c r="L105" s="48">
        <v>3.53</v>
      </c>
      <c r="M105" s="48">
        <v>5.1100000000000003</v>
      </c>
      <c r="N105" s="52" t="s">
        <v>20</v>
      </c>
      <c r="O105" s="76" t="s">
        <v>20</v>
      </c>
      <c r="P105" s="76">
        <v>358</v>
      </c>
      <c r="Q105" s="76">
        <v>348</v>
      </c>
      <c r="R105" s="74">
        <f>IFERROR((TBL_DATA[[#This Row],[NORDBORD_R]] - TBL_DATA[[#This Row],[NORDBORD_L]])/TBL_DATA[[#This Row],[NORDBORD_L]], "")</f>
        <v>-2.7932960893854747E-2</v>
      </c>
      <c r="S105" s="48">
        <v>0.81599999999999995</v>
      </c>
    </row>
    <row r="106" spans="1:19" x14ac:dyDescent="0.25">
      <c r="A106" s="1" t="s">
        <v>85</v>
      </c>
      <c r="B106" s="7">
        <v>45393</v>
      </c>
      <c r="C106" s="52">
        <f>FLOOR(
_xlfn.DAYS(TBL_DATA[[#This Row],[Date]],
VLOOKUP(TBL_DATA[[#This Row],[Athlete]],
_xlfn.HSTACK(TBL_INFO[NAME], TBL_INFO[DOB]),
2, FALSE)) / 365.25, 1)</f>
        <v>14</v>
      </c>
      <c r="D106" s="76">
        <v>9.1</v>
      </c>
      <c r="E106" s="76">
        <v>9.9</v>
      </c>
      <c r="F106" s="76">
        <v>69</v>
      </c>
      <c r="G106" s="52">
        <v>1643</v>
      </c>
      <c r="H106" s="76">
        <v>26.4</v>
      </c>
      <c r="I106" s="76">
        <v>35.72</v>
      </c>
      <c r="J106" s="52" t="s">
        <v>20</v>
      </c>
      <c r="K106" s="48">
        <v>1.91</v>
      </c>
      <c r="L106" s="48">
        <v>3.41</v>
      </c>
      <c r="M106" s="48">
        <v>5.9</v>
      </c>
      <c r="N106" s="52" t="s">
        <v>20</v>
      </c>
      <c r="O106" s="76">
        <v>65.97</v>
      </c>
      <c r="P106" s="76">
        <v>206</v>
      </c>
      <c r="Q106" s="76">
        <v>204</v>
      </c>
      <c r="R106" s="74">
        <f>IFERROR((TBL_DATA[[#This Row],[NORDBORD_R]] - TBL_DATA[[#This Row],[NORDBORD_L]])/TBL_DATA[[#This Row],[NORDBORD_L]], "")</f>
        <v>-9.7087378640776691E-3</v>
      </c>
      <c r="S106" s="48">
        <v>0.79700000000000004</v>
      </c>
    </row>
    <row r="107" spans="1:19" x14ac:dyDescent="0.25">
      <c r="A107" s="1" t="s">
        <v>86</v>
      </c>
      <c r="B107" s="7">
        <v>45407</v>
      </c>
      <c r="C107" s="52">
        <f>FLOOR(
_xlfn.DAYS(TBL_DATA[[#This Row],[Date]],
VLOOKUP(TBL_DATA[[#This Row],[Athlete]],
_xlfn.HSTACK(TBL_INFO[NAME], TBL_INFO[DOB]),
2, FALSE)) / 365.25, 1)</f>
        <v>15</v>
      </c>
      <c r="D107" s="76">
        <v>7.8</v>
      </c>
      <c r="E107" s="76">
        <v>10</v>
      </c>
      <c r="F107" s="76">
        <v>64</v>
      </c>
      <c r="G107" s="52">
        <v>1599</v>
      </c>
      <c r="H107" s="76">
        <v>28.01</v>
      </c>
      <c r="I107" s="76">
        <v>8.5</v>
      </c>
      <c r="J107" s="52" t="s">
        <v>20</v>
      </c>
      <c r="K107" s="48">
        <v>2.15</v>
      </c>
      <c r="L107" s="48">
        <v>3.83</v>
      </c>
      <c r="M107" s="48">
        <v>5.6</v>
      </c>
      <c r="N107" s="52" t="s">
        <v>20</v>
      </c>
      <c r="O107" s="76">
        <v>71</v>
      </c>
      <c r="P107" s="76">
        <v>243</v>
      </c>
      <c r="Q107" s="76">
        <v>230</v>
      </c>
      <c r="R107" s="74">
        <f>IFERROR((TBL_DATA[[#This Row],[NORDBORD_R]] - TBL_DATA[[#This Row],[NORDBORD_L]])/TBL_DATA[[#This Row],[NORDBORD_L]], "")</f>
        <v>-5.3497942386831275E-2</v>
      </c>
      <c r="S107" s="48">
        <v>0.81200000000000006</v>
      </c>
    </row>
    <row r="108" spans="1:19" x14ac:dyDescent="0.25">
      <c r="A108" s="1" t="s">
        <v>87</v>
      </c>
      <c r="B108" s="7">
        <v>45412</v>
      </c>
      <c r="C108" s="52">
        <f>FLOOR(
_xlfn.DAYS(TBL_DATA[[#This Row],[Date]],
VLOOKUP(TBL_DATA[[#This Row],[Athlete]],
_xlfn.HSTACK(TBL_INFO[NAME], TBL_INFO[DOB]),
2, FALSE)) / 365.25, 1)</f>
        <v>13</v>
      </c>
      <c r="D108" s="76">
        <v>9.6</v>
      </c>
      <c r="E108" s="76">
        <v>9.6999999999999993</v>
      </c>
      <c r="F108" s="76">
        <v>64</v>
      </c>
      <c r="G108" s="52">
        <v>2329</v>
      </c>
      <c r="H108" s="76">
        <v>32.11</v>
      </c>
      <c r="I108" s="76">
        <v>10.51</v>
      </c>
      <c r="J108" s="52" t="s">
        <v>20</v>
      </c>
      <c r="K108" s="48">
        <v>2.11</v>
      </c>
      <c r="L108" s="48">
        <v>3.59</v>
      </c>
      <c r="M108" s="48">
        <v>5.45</v>
      </c>
      <c r="N108" s="52">
        <v>2</v>
      </c>
      <c r="O108" s="76" t="s">
        <v>20</v>
      </c>
      <c r="P108" s="76">
        <v>227</v>
      </c>
      <c r="Q108" s="76">
        <v>231</v>
      </c>
      <c r="R108" s="74">
        <f>IFERROR((TBL_DATA[[#This Row],[NORDBORD_R]] - TBL_DATA[[#This Row],[NORDBORD_L]])/TBL_DATA[[#This Row],[NORDBORD_L]], "")</f>
        <v>1.7621145374449341E-2</v>
      </c>
      <c r="S108" s="48">
        <v>0.70699999999999996</v>
      </c>
    </row>
    <row r="109" spans="1:19" x14ac:dyDescent="0.25">
      <c r="A109" s="1" t="s">
        <v>77</v>
      </c>
      <c r="B109" s="7">
        <v>45412</v>
      </c>
      <c r="C109" s="52">
        <f>FLOOR(
_xlfn.DAYS(TBL_DATA[[#This Row],[Date]],
VLOOKUP(TBL_DATA[[#This Row],[Athlete]],
_xlfn.HSTACK(TBL_INFO[NAME], TBL_INFO[DOB]),
2, FALSE)) / 365.25, 1)</f>
        <v>15</v>
      </c>
      <c r="D109" s="76">
        <v>10</v>
      </c>
      <c r="E109" s="76">
        <v>7.7</v>
      </c>
      <c r="F109" s="76">
        <v>68</v>
      </c>
      <c r="G109" s="52">
        <v>2273</v>
      </c>
      <c r="H109" s="76">
        <v>27.15</v>
      </c>
      <c r="I109" s="76">
        <v>32.35</v>
      </c>
      <c r="J109" s="52" t="s">
        <v>20</v>
      </c>
      <c r="K109" s="48">
        <v>2.1</v>
      </c>
      <c r="L109" s="48">
        <v>3.69</v>
      </c>
      <c r="M109" s="48">
        <v>5.33</v>
      </c>
      <c r="N109" s="52" t="s">
        <v>20</v>
      </c>
      <c r="O109" s="76">
        <v>80.39</v>
      </c>
      <c r="P109" s="76">
        <v>280</v>
      </c>
      <c r="Q109" s="76">
        <v>315</v>
      </c>
      <c r="R109" s="74">
        <f>IFERROR((TBL_DATA[[#This Row],[NORDBORD_R]] - TBL_DATA[[#This Row],[NORDBORD_L]])/TBL_DATA[[#This Row],[NORDBORD_L]], "")</f>
        <v>0.125</v>
      </c>
      <c r="S109" s="48">
        <v>1.0069999999999999</v>
      </c>
    </row>
    <row r="110" spans="1:19" x14ac:dyDescent="0.25">
      <c r="A110" s="1" t="s">
        <v>33</v>
      </c>
      <c r="B110" s="7">
        <v>45412</v>
      </c>
      <c r="C110" s="52">
        <f>FLOOR(
_xlfn.DAYS(TBL_DATA[[#This Row],[Date]],
VLOOKUP(TBL_DATA[[#This Row],[Athlete]],
_xlfn.HSTACK(TBL_INFO[NAME], TBL_INFO[DOB]),
2, FALSE)) / 365.25, 1)</f>
        <v>15</v>
      </c>
      <c r="D110" s="76">
        <v>13.7</v>
      </c>
      <c r="E110" s="76">
        <v>13.5</v>
      </c>
      <c r="F110" s="76">
        <v>98</v>
      </c>
      <c r="G110" s="52">
        <v>2154</v>
      </c>
      <c r="H110" s="76">
        <v>28.6</v>
      </c>
      <c r="I110" s="76" t="s">
        <v>20</v>
      </c>
      <c r="J110" s="52">
        <v>4</v>
      </c>
      <c r="K110" s="48">
        <v>1.73</v>
      </c>
      <c r="L110" s="48">
        <v>3.03</v>
      </c>
      <c r="M110" s="48">
        <v>4.66</v>
      </c>
      <c r="N110" s="52">
        <v>10</v>
      </c>
      <c r="O110" s="76" t="s">
        <v>20</v>
      </c>
      <c r="P110" s="76">
        <v>340</v>
      </c>
      <c r="Q110" s="76">
        <v>288</v>
      </c>
      <c r="R110" s="74">
        <f>IFERROR((TBL_DATA[[#This Row],[NORDBORD_R]] - TBL_DATA[[#This Row],[NORDBORD_L]])/TBL_DATA[[#This Row],[NORDBORD_L]], "")</f>
        <v>-0.15294117647058825</v>
      </c>
      <c r="S110" s="48">
        <v>0.81299999999999994</v>
      </c>
    </row>
    <row r="111" spans="1:19" x14ac:dyDescent="0.25">
      <c r="A111" s="1" t="s">
        <v>88</v>
      </c>
      <c r="B111" s="7">
        <v>45412</v>
      </c>
      <c r="C111" s="52">
        <f>FLOOR(
_xlfn.DAYS(TBL_DATA[[#This Row],[Date]],
VLOOKUP(TBL_DATA[[#This Row],[Athlete]],
_xlfn.HSTACK(TBL_INFO[NAME], TBL_INFO[DOB]),
2, FALSE)) / 365.25, 1)</f>
        <v>16</v>
      </c>
      <c r="D111" s="76">
        <v>12.9</v>
      </c>
      <c r="E111" s="76">
        <v>12.4</v>
      </c>
      <c r="F111" s="76">
        <v>86</v>
      </c>
      <c r="G111" s="52">
        <v>1848</v>
      </c>
      <c r="H111" s="76">
        <v>30.3</v>
      </c>
      <c r="I111" s="76">
        <v>33.340000000000003</v>
      </c>
      <c r="J111" s="52" t="s">
        <v>20</v>
      </c>
      <c r="K111" s="48">
        <v>1.82</v>
      </c>
      <c r="L111" s="48">
        <v>3.08</v>
      </c>
      <c r="M111" s="48">
        <v>4.88</v>
      </c>
      <c r="N111" s="52">
        <v>5</v>
      </c>
      <c r="O111" s="76" t="s">
        <v>20</v>
      </c>
      <c r="P111" s="76">
        <v>266</v>
      </c>
      <c r="Q111" s="76">
        <v>286</v>
      </c>
      <c r="R111" s="74">
        <f>IFERROR((TBL_DATA[[#This Row],[NORDBORD_R]] - TBL_DATA[[#This Row],[NORDBORD_L]])/TBL_DATA[[#This Row],[NORDBORD_L]], "")</f>
        <v>7.5187969924812026E-2</v>
      </c>
      <c r="S111" s="48">
        <v>0.71399999999999997</v>
      </c>
    </row>
    <row r="112" spans="1:19" x14ac:dyDescent="0.25">
      <c r="A112" s="1" t="s">
        <v>35</v>
      </c>
      <c r="B112" s="7">
        <v>45412</v>
      </c>
      <c r="C112" s="52">
        <f>FLOOR(
_xlfn.DAYS(TBL_DATA[[#This Row],[Date]],
VLOOKUP(TBL_DATA[[#This Row],[Athlete]],
_xlfn.HSTACK(TBL_INFO[NAME], TBL_INFO[DOB]),
2, FALSE)) / 365.25, 1)</f>
        <v>14</v>
      </c>
      <c r="D112" s="76">
        <v>11.4</v>
      </c>
      <c r="E112" s="76">
        <v>10.5</v>
      </c>
      <c r="F112" s="76">
        <v>77</v>
      </c>
      <c r="G112" s="52">
        <v>1818</v>
      </c>
      <c r="H112" s="76">
        <v>30.34</v>
      </c>
      <c r="I112" s="76">
        <v>25.7</v>
      </c>
      <c r="J112" s="52" t="s">
        <v>20</v>
      </c>
      <c r="K112" s="48">
        <v>2.0299999999999998</v>
      </c>
      <c r="L112" s="48">
        <v>3.44</v>
      </c>
      <c r="M112" s="48">
        <v>5.15</v>
      </c>
      <c r="N112" s="52" t="s">
        <v>20</v>
      </c>
      <c r="O112" s="76">
        <v>65.56</v>
      </c>
      <c r="P112" s="76">
        <v>282</v>
      </c>
      <c r="Q112" s="76">
        <v>319</v>
      </c>
      <c r="R112" s="74">
        <f>IFERROR((TBL_DATA[[#This Row],[NORDBORD_R]] - TBL_DATA[[#This Row],[NORDBORD_L]])/TBL_DATA[[#This Row],[NORDBORD_L]], "")</f>
        <v>0.13120567375886524</v>
      </c>
      <c r="S112" s="48">
        <v>0.71599999999999997</v>
      </c>
    </row>
    <row r="113" spans="1:19" x14ac:dyDescent="0.25">
      <c r="A113" s="1" t="s">
        <v>51</v>
      </c>
      <c r="B113" s="7">
        <v>45412</v>
      </c>
      <c r="C113" s="52">
        <f>FLOOR(
_xlfn.DAYS(TBL_DATA[[#This Row],[Date]],
VLOOKUP(TBL_DATA[[#This Row],[Athlete]],
_xlfn.HSTACK(TBL_INFO[NAME], TBL_INFO[DOB]),
2, FALSE)) / 365.25, 1)</f>
        <v>15</v>
      </c>
      <c r="D113" s="76">
        <v>8.4</v>
      </c>
      <c r="E113" s="76">
        <v>8</v>
      </c>
      <c r="F113" s="76">
        <v>59</v>
      </c>
      <c r="G113" s="52">
        <v>1694</v>
      </c>
      <c r="H113" s="76">
        <v>25.68</v>
      </c>
      <c r="I113" s="76">
        <v>26.22</v>
      </c>
      <c r="J113" s="52" t="s">
        <v>20</v>
      </c>
      <c r="K113" s="48">
        <v>2.02</v>
      </c>
      <c r="L113" s="48">
        <v>3.63</v>
      </c>
      <c r="M113" s="48">
        <v>5.25</v>
      </c>
      <c r="N113" s="52" t="s">
        <v>20</v>
      </c>
      <c r="O113" s="76">
        <v>74.08</v>
      </c>
      <c r="P113" s="76">
        <v>332</v>
      </c>
      <c r="Q113" s="76">
        <v>377</v>
      </c>
      <c r="R113" s="74">
        <f>IFERROR((TBL_DATA[[#This Row],[NORDBORD_R]] - TBL_DATA[[#This Row],[NORDBORD_L]])/TBL_DATA[[#This Row],[NORDBORD_L]], "")</f>
        <v>0.13554216867469879</v>
      </c>
      <c r="S113" s="48" t="s">
        <v>20</v>
      </c>
    </row>
    <row r="114" spans="1:19" x14ac:dyDescent="0.25">
      <c r="A114" s="1" t="s">
        <v>58</v>
      </c>
      <c r="B114" s="7">
        <v>45412</v>
      </c>
      <c r="C114" s="52">
        <f>FLOOR(
_xlfn.DAYS(TBL_DATA[[#This Row],[Date]],
VLOOKUP(TBL_DATA[[#This Row],[Athlete]],
_xlfn.HSTACK(TBL_INFO[NAME], TBL_INFO[DOB]),
2, FALSE)) / 365.25, 1)</f>
        <v>13</v>
      </c>
      <c r="D114" s="76">
        <v>12.2</v>
      </c>
      <c r="E114" s="76">
        <v>11</v>
      </c>
      <c r="F114" s="76">
        <v>78</v>
      </c>
      <c r="G114" s="52">
        <v>1693</v>
      </c>
      <c r="H114" s="76">
        <v>30.15</v>
      </c>
      <c r="I114" s="76" t="s">
        <v>20</v>
      </c>
      <c r="J114" s="52">
        <v>3</v>
      </c>
      <c r="K114" s="48">
        <v>2.1800000000000002</v>
      </c>
      <c r="L114" s="48">
        <v>3.56</v>
      </c>
      <c r="M114" s="48">
        <v>4.62</v>
      </c>
      <c r="N114" s="52" t="s">
        <v>20</v>
      </c>
      <c r="O114" s="76">
        <v>64.89</v>
      </c>
      <c r="P114" s="76">
        <v>284</v>
      </c>
      <c r="Q114" s="76">
        <v>298</v>
      </c>
      <c r="R114" s="74">
        <f>IFERROR((TBL_DATA[[#This Row],[NORDBORD_R]] - TBL_DATA[[#This Row],[NORDBORD_L]])/TBL_DATA[[#This Row],[NORDBORD_L]], "")</f>
        <v>4.9295774647887321E-2</v>
      </c>
      <c r="S114" s="48">
        <v>0.748</v>
      </c>
    </row>
    <row r="115" spans="1:19" x14ac:dyDescent="0.25">
      <c r="A115" s="1" t="s">
        <v>63</v>
      </c>
      <c r="B115" s="7">
        <v>45412</v>
      </c>
      <c r="C115" s="52">
        <f>FLOOR(
_xlfn.DAYS(TBL_DATA[[#This Row],[Date]],
VLOOKUP(TBL_DATA[[#This Row],[Athlete]],
_xlfn.HSTACK(TBL_INFO[NAME], TBL_INFO[DOB]),
2, FALSE)) / 365.25, 1)</f>
        <v>16</v>
      </c>
      <c r="D115" s="76">
        <v>13.6</v>
      </c>
      <c r="E115" s="76">
        <v>12.7</v>
      </c>
      <c r="F115" s="76">
        <v>90</v>
      </c>
      <c r="G115" s="52">
        <v>1585</v>
      </c>
      <c r="H115" s="76">
        <v>27.88</v>
      </c>
      <c r="I115" s="76" t="s">
        <v>20</v>
      </c>
      <c r="J115" s="52">
        <v>3</v>
      </c>
      <c r="K115" s="48">
        <v>1.79</v>
      </c>
      <c r="L115" s="48">
        <v>3.12</v>
      </c>
      <c r="M115" s="48">
        <v>4.8600000000000003</v>
      </c>
      <c r="N115" s="52">
        <v>7</v>
      </c>
      <c r="O115" s="76" t="s">
        <v>20</v>
      </c>
      <c r="P115" s="76">
        <v>224</v>
      </c>
      <c r="Q115" s="76">
        <v>261</v>
      </c>
      <c r="R115" s="74">
        <f>IFERROR((TBL_DATA[[#This Row],[NORDBORD_R]] - TBL_DATA[[#This Row],[NORDBORD_L]])/TBL_DATA[[#This Row],[NORDBORD_L]], "")</f>
        <v>0.16517857142857142</v>
      </c>
      <c r="S115" s="48">
        <v>0.78100000000000003</v>
      </c>
    </row>
    <row r="116" spans="1:19" x14ac:dyDescent="0.25">
      <c r="A116" s="1" t="s">
        <v>45</v>
      </c>
      <c r="B116" s="7">
        <v>45412</v>
      </c>
      <c r="C116" s="52">
        <f>FLOOR(
_xlfn.DAYS(TBL_DATA[[#This Row],[Date]],
VLOOKUP(TBL_DATA[[#This Row],[Athlete]],
_xlfn.HSTACK(TBL_INFO[NAME], TBL_INFO[DOB]),
2, FALSE)) / 365.25, 1)</f>
        <v>12</v>
      </c>
      <c r="D116" s="76">
        <v>8.6</v>
      </c>
      <c r="E116" s="76">
        <v>8</v>
      </c>
      <c r="F116" s="76">
        <v>62</v>
      </c>
      <c r="G116" s="52">
        <v>1522</v>
      </c>
      <c r="H116" s="76">
        <v>35.08</v>
      </c>
      <c r="I116" s="76">
        <v>17</v>
      </c>
      <c r="J116" s="52" t="s">
        <v>20</v>
      </c>
      <c r="K116" s="48">
        <v>2.27</v>
      </c>
      <c r="L116" s="48">
        <v>3.85</v>
      </c>
      <c r="M116" s="48">
        <v>5.4</v>
      </c>
      <c r="N116" s="52" t="s">
        <v>20</v>
      </c>
      <c r="O116" s="76">
        <v>70.25</v>
      </c>
      <c r="P116" s="76">
        <v>225</v>
      </c>
      <c r="Q116" s="76">
        <v>226</v>
      </c>
      <c r="R116" s="74">
        <f>IFERROR((TBL_DATA[[#This Row],[NORDBORD_R]] - TBL_DATA[[#This Row],[NORDBORD_L]])/TBL_DATA[[#This Row],[NORDBORD_L]], "")</f>
        <v>4.4444444444444444E-3</v>
      </c>
      <c r="S116" s="48">
        <v>0.64500000000000002</v>
      </c>
    </row>
    <row r="117" spans="1:19" x14ac:dyDescent="0.25">
      <c r="A117" s="1" t="s">
        <v>46</v>
      </c>
      <c r="B117" s="7">
        <v>45412</v>
      </c>
      <c r="C117" s="52">
        <f>FLOOR(
_xlfn.DAYS(TBL_DATA[[#This Row],[Date]],
VLOOKUP(TBL_DATA[[#This Row],[Athlete]],
_xlfn.HSTACK(TBL_INFO[NAME], TBL_INFO[DOB]),
2, FALSE)) / 365.25, 1)</f>
        <v>10</v>
      </c>
      <c r="D117" s="76">
        <v>5.6</v>
      </c>
      <c r="E117" s="76">
        <v>5.2</v>
      </c>
      <c r="F117" s="76">
        <v>53</v>
      </c>
      <c r="G117" s="52">
        <v>1331</v>
      </c>
      <c r="H117" s="76">
        <v>25.06</v>
      </c>
      <c r="I117" s="76">
        <v>23.44</v>
      </c>
      <c r="J117" s="52" t="s">
        <v>20</v>
      </c>
      <c r="K117" s="48">
        <v>2.68</v>
      </c>
      <c r="L117" s="48">
        <v>4.67</v>
      </c>
      <c r="M117" s="48" t="s">
        <v>20</v>
      </c>
      <c r="N117" s="52" t="s">
        <v>20</v>
      </c>
      <c r="O117" s="76" t="s">
        <v>20</v>
      </c>
      <c r="P117" s="76">
        <v>115</v>
      </c>
      <c r="Q117" s="76">
        <v>158</v>
      </c>
      <c r="R117" s="74">
        <f>IFERROR((TBL_DATA[[#This Row],[NORDBORD_R]] - TBL_DATA[[#This Row],[NORDBORD_L]])/TBL_DATA[[#This Row],[NORDBORD_L]], "")</f>
        <v>0.37391304347826088</v>
      </c>
      <c r="S117" s="48">
        <v>1.089</v>
      </c>
    </row>
    <row r="118" spans="1:19" x14ac:dyDescent="0.25">
      <c r="A118" s="1" t="s">
        <v>83</v>
      </c>
      <c r="B118" s="7">
        <v>45412</v>
      </c>
      <c r="C118" s="52">
        <f>FLOOR(
_xlfn.DAYS(TBL_DATA[[#This Row],[Date]],
VLOOKUP(TBL_DATA[[#This Row],[Athlete]],
_xlfn.HSTACK(TBL_INFO[NAME], TBL_INFO[DOB]),
2, FALSE)) / 365.25, 1)</f>
        <v>11</v>
      </c>
      <c r="D118" s="76">
        <v>9.4</v>
      </c>
      <c r="E118" s="76">
        <v>8.6999999999999993</v>
      </c>
      <c r="F118" s="76">
        <v>65</v>
      </c>
      <c r="G118" s="52">
        <v>1330</v>
      </c>
      <c r="H118" s="76">
        <v>29.58</v>
      </c>
      <c r="I118" s="76">
        <v>14.32</v>
      </c>
      <c r="J118" s="52" t="s">
        <v>20</v>
      </c>
      <c r="K118" s="48">
        <v>2.11</v>
      </c>
      <c r="L118" s="48">
        <v>3.67</v>
      </c>
      <c r="M118" s="48">
        <v>5.0199999999999996</v>
      </c>
      <c r="N118" s="52" t="s">
        <v>20</v>
      </c>
      <c r="O118" s="76">
        <v>70.63</v>
      </c>
      <c r="P118" s="76">
        <v>188</v>
      </c>
      <c r="Q118" s="76">
        <v>227</v>
      </c>
      <c r="R118" s="74">
        <f>IFERROR((TBL_DATA[[#This Row],[NORDBORD_R]] - TBL_DATA[[#This Row],[NORDBORD_L]])/TBL_DATA[[#This Row],[NORDBORD_L]], "")</f>
        <v>0.20744680851063829</v>
      </c>
      <c r="S118" s="48">
        <v>0.71199999999999997</v>
      </c>
    </row>
    <row r="119" spans="1:19" x14ac:dyDescent="0.25">
      <c r="A119" s="1" t="s">
        <v>89</v>
      </c>
      <c r="B119" s="7">
        <v>45412</v>
      </c>
      <c r="C119" s="52">
        <f>FLOOR(
_xlfn.DAYS(TBL_DATA[[#This Row],[Date]],
VLOOKUP(TBL_DATA[[#This Row],[Athlete]],
_xlfn.HSTACK(TBL_INFO[NAME], TBL_INFO[DOB]),
2, FALSE)) / 365.25, 1)</f>
        <v>12</v>
      </c>
      <c r="D119" s="76">
        <v>6.5</v>
      </c>
      <c r="E119" s="76">
        <v>6.8</v>
      </c>
      <c r="F119" s="76">
        <v>63.5</v>
      </c>
      <c r="G119" s="52">
        <v>1201</v>
      </c>
      <c r="H119" s="76">
        <v>26.73</v>
      </c>
      <c r="I119" s="76">
        <v>31.32</v>
      </c>
      <c r="J119" s="52" t="s">
        <v>20</v>
      </c>
      <c r="K119" s="48">
        <v>2.17</v>
      </c>
      <c r="L119" s="48">
        <v>3.72</v>
      </c>
      <c r="M119" s="48">
        <v>5.22</v>
      </c>
      <c r="N119" s="52">
        <v>3</v>
      </c>
      <c r="O119" s="76" t="s">
        <v>20</v>
      </c>
      <c r="P119" s="76">
        <v>159</v>
      </c>
      <c r="Q119" s="76">
        <v>173</v>
      </c>
      <c r="R119" s="74">
        <f>IFERROR((TBL_DATA[[#This Row],[NORDBORD_R]] - TBL_DATA[[#This Row],[NORDBORD_L]])/TBL_DATA[[#This Row],[NORDBORD_L]], "")</f>
        <v>8.8050314465408799E-2</v>
      </c>
      <c r="S119" s="48">
        <v>0.72199999999999998</v>
      </c>
    </row>
    <row r="120" spans="1:19" x14ac:dyDescent="0.25">
      <c r="A120" s="1" t="s">
        <v>22</v>
      </c>
      <c r="B120" s="7">
        <v>45413</v>
      </c>
      <c r="C120" s="52">
        <f>FLOOR(
_xlfn.DAYS(TBL_DATA[[#This Row],[Date]],
VLOOKUP(TBL_DATA[[#This Row],[Athlete]],
_xlfn.HSTACK(TBL_INFO[NAME], TBL_INFO[DOB]),
2, FALSE)) / 365.25, 1)</f>
        <v>17</v>
      </c>
      <c r="D120" s="76">
        <v>10.7</v>
      </c>
      <c r="E120" s="76">
        <v>9.3000000000000007</v>
      </c>
      <c r="F120" s="76">
        <v>72</v>
      </c>
      <c r="G120" s="52">
        <v>2135</v>
      </c>
      <c r="H120" s="76">
        <v>26.29</v>
      </c>
      <c r="I120" s="76">
        <v>25.07</v>
      </c>
      <c r="J120" s="52" t="s">
        <v>20</v>
      </c>
      <c r="K120" s="48">
        <v>2.02</v>
      </c>
      <c r="L120" s="48">
        <v>3.45</v>
      </c>
      <c r="M120" s="48">
        <v>5.01</v>
      </c>
      <c r="N120" s="52">
        <v>3</v>
      </c>
      <c r="O120" s="76" t="s">
        <v>20</v>
      </c>
      <c r="P120" s="76">
        <v>373</v>
      </c>
      <c r="Q120" s="76">
        <v>385</v>
      </c>
      <c r="R120" s="74">
        <f>IFERROR((TBL_DATA[[#This Row],[NORDBORD_R]] - TBL_DATA[[#This Row],[NORDBORD_L]])/TBL_DATA[[#This Row],[NORDBORD_L]], "")</f>
        <v>3.2171581769436998E-2</v>
      </c>
      <c r="S120" s="48">
        <v>0.86899999999999999</v>
      </c>
    </row>
    <row r="121" spans="1:19" x14ac:dyDescent="0.25">
      <c r="A121" s="1" t="s">
        <v>70</v>
      </c>
      <c r="B121" s="7">
        <v>45413</v>
      </c>
      <c r="C121" s="52">
        <f>FLOOR(
_xlfn.DAYS(TBL_DATA[[#This Row],[Date]],
VLOOKUP(TBL_DATA[[#This Row],[Athlete]],
_xlfn.HSTACK(TBL_INFO[NAME], TBL_INFO[DOB]),
2, FALSE)) / 365.25, 1)</f>
        <v>13</v>
      </c>
      <c r="D121" s="76">
        <v>12.2</v>
      </c>
      <c r="E121" s="76">
        <v>12</v>
      </c>
      <c r="F121" s="76">
        <v>87</v>
      </c>
      <c r="G121" s="52">
        <v>2037</v>
      </c>
      <c r="H121" s="76">
        <v>30.45</v>
      </c>
      <c r="I121" s="76">
        <v>19.63</v>
      </c>
      <c r="J121" s="52" t="s">
        <v>20</v>
      </c>
      <c r="K121" s="48">
        <v>1.78</v>
      </c>
      <c r="L121" s="48">
        <v>3.09</v>
      </c>
      <c r="M121" s="48">
        <v>5.2</v>
      </c>
      <c r="N121" s="52" t="s">
        <v>20</v>
      </c>
      <c r="O121" s="76">
        <v>68.09</v>
      </c>
      <c r="P121" s="76">
        <v>297</v>
      </c>
      <c r="Q121" s="76">
        <v>336</v>
      </c>
      <c r="R121" s="74">
        <f>IFERROR((TBL_DATA[[#This Row],[NORDBORD_R]] - TBL_DATA[[#This Row],[NORDBORD_L]])/TBL_DATA[[#This Row],[NORDBORD_L]], "")</f>
        <v>0.13131313131313133</v>
      </c>
      <c r="S121" s="48">
        <v>0.81899999999999995</v>
      </c>
    </row>
    <row r="122" spans="1:19" x14ac:dyDescent="0.25">
      <c r="A122" s="1" t="s">
        <v>39</v>
      </c>
      <c r="B122" s="7">
        <v>45413</v>
      </c>
      <c r="C122" s="52">
        <f>FLOOR(
_xlfn.DAYS(TBL_DATA[[#This Row],[Date]],
VLOOKUP(TBL_DATA[[#This Row],[Athlete]],
_xlfn.HSTACK(TBL_INFO[NAME], TBL_INFO[DOB]),
2, FALSE)) / 365.25, 1)</f>
        <v>14</v>
      </c>
      <c r="D122" s="76">
        <v>9</v>
      </c>
      <c r="E122" s="76">
        <v>8.1</v>
      </c>
      <c r="F122" s="76">
        <v>66</v>
      </c>
      <c r="G122" s="52">
        <v>2019</v>
      </c>
      <c r="H122" s="76">
        <v>28.49</v>
      </c>
      <c r="I122" s="76">
        <v>3.06</v>
      </c>
      <c r="J122" s="52" t="s">
        <v>20</v>
      </c>
      <c r="K122" s="48">
        <v>2.15</v>
      </c>
      <c r="L122" s="48">
        <v>3.75</v>
      </c>
      <c r="M122" s="48">
        <v>5.58</v>
      </c>
      <c r="N122" s="52" t="s">
        <v>20</v>
      </c>
      <c r="O122" s="76">
        <v>78.47</v>
      </c>
      <c r="P122" s="76" t="s">
        <v>20</v>
      </c>
      <c r="Q122" s="76" t="s">
        <v>20</v>
      </c>
      <c r="R122" s="74" t="str">
        <f>IFERROR((TBL_DATA[[#This Row],[NORDBORD_R]] - TBL_DATA[[#This Row],[NORDBORD_L]])/TBL_DATA[[#This Row],[NORDBORD_L]], "")</f>
        <v/>
      </c>
      <c r="S122" s="48">
        <v>0.70599999999999996</v>
      </c>
    </row>
    <row r="123" spans="1:19" x14ac:dyDescent="0.25">
      <c r="A123" s="1" t="s">
        <v>38</v>
      </c>
      <c r="B123" s="7">
        <v>45413</v>
      </c>
      <c r="C123" s="52">
        <f>FLOOR(
_xlfn.DAYS(TBL_DATA[[#This Row],[Date]],
VLOOKUP(TBL_DATA[[#This Row],[Athlete]],
_xlfn.HSTACK(TBL_INFO[NAME], TBL_INFO[DOB]),
2, FALSE)) / 365.25, 1)</f>
        <v>15</v>
      </c>
      <c r="D123" s="76">
        <v>16.7</v>
      </c>
      <c r="E123" s="76">
        <v>17</v>
      </c>
      <c r="F123" s="76">
        <v>99</v>
      </c>
      <c r="G123" s="52">
        <v>1974</v>
      </c>
      <c r="H123" s="76">
        <v>33.01</v>
      </c>
      <c r="I123" s="76" t="s">
        <v>20</v>
      </c>
      <c r="J123" s="52">
        <v>4</v>
      </c>
      <c r="K123" s="48">
        <v>1.61</v>
      </c>
      <c r="L123" s="48">
        <v>2.89</v>
      </c>
      <c r="M123" s="48">
        <v>4.4000000000000004</v>
      </c>
      <c r="N123" s="52">
        <v>11</v>
      </c>
      <c r="O123" s="76" t="s">
        <v>20</v>
      </c>
      <c r="P123" s="76">
        <v>285</v>
      </c>
      <c r="Q123" s="76">
        <v>282</v>
      </c>
      <c r="R123" s="74">
        <f>IFERROR((TBL_DATA[[#This Row],[NORDBORD_R]] - TBL_DATA[[#This Row],[NORDBORD_L]])/TBL_DATA[[#This Row],[NORDBORD_L]], "")</f>
        <v>-1.0526315789473684E-2</v>
      </c>
      <c r="S123" s="48">
        <v>0.68</v>
      </c>
    </row>
    <row r="124" spans="1:19" x14ac:dyDescent="0.25">
      <c r="A124" s="1" t="s">
        <v>28</v>
      </c>
      <c r="B124" s="7">
        <v>45413</v>
      </c>
      <c r="C124" s="52">
        <f>FLOOR(
_xlfn.DAYS(TBL_DATA[[#This Row],[Date]],
VLOOKUP(TBL_DATA[[#This Row],[Athlete]],
_xlfn.HSTACK(TBL_INFO[NAME], TBL_INFO[DOB]),
2, FALSE)) / 365.25, 1)</f>
        <v>13</v>
      </c>
      <c r="D124" s="76">
        <v>13.9</v>
      </c>
      <c r="E124" s="76">
        <v>11.4</v>
      </c>
      <c r="F124" s="76">
        <v>82</v>
      </c>
      <c r="G124" s="52">
        <v>1476</v>
      </c>
      <c r="H124" s="76">
        <v>33.25</v>
      </c>
      <c r="I124" s="76">
        <v>80.650000000000006</v>
      </c>
      <c r="J124" s="52" t="s">
        <v>20</v>
      </c>
      <c r="K124" s="48">
        <v>1.87</v>
      </c>
      <c r="L124" s="48">
        <v>3.28</v>
      </c>
      <c r="M124" s="48">
        <v>4.7</v>
      </c>
      <c r="N124" s="52">
        <v>7</v>
      </c>
      <c r="O124" s="76" t="s">
        <v>20</v>
      </c>
      <c r="P124" s="76">
        <v>182</v>
      </c>
      <c r="Q124" s="76">
        <v>256</v>
      </c>
      <c r="R124" s="74">
        <f>IFERROR((TBL_DATA[[#This Row],[NORDBORD_R]] - TBL_DATA[[#This Row],[NORDBORD_L]])/TBL_DATA[[#This Row],[NORDBORD_L]], "")</f>
        <v>0.40659340659340659</v>
      </c>
      <c r="S124" s="48">
        <v>0.73199999999999998</v>
      </c>
    </row>
    <row r="125" spans="1:19" x14ac:dyDescent="0.25">
      <c r="A125" s="1" t="s">
        <v>64</v>
      </c>
      <c r="B125" s="7">
        <v>45413</v>
      </c>
      <c r="C125" s="52">
        <f>FLOOR(
_xlfn.DAYS(TBL_DATA[[#This Row],[Date]],
VLOOKUP(TBL_DATA[[#This Row],[Athlete]],
_xlfn.HSTACK(TBL_INFO[NAME], TBL_INFO[DOB]),
2, FALSE)) / 365.25, 1)</f>
        <v>12</v>
      </c>
      <c r="D125" s="76">
        <v>7.1</v>
      </c>
      <c r="E125" s="76">
        <v>7</v>
      </c>
      <c r="F125" s="76">
        <v>61</v>
      </c>
      <c r="G125" s="52">
        <v>1250</v>
      </c>
      <c r="H125" s="76">
        <v>22.52</v>
      </c>
      <c r="I125" s="76">
        <v>8.4499999999999993</v>
      </c>
      <c r="J125" s="52" t="s">
        <v>20</v>
      </c>
      <c r="K125" s="48">
        <v>2.0499999999999998</v>
      </c>
      <c r="L125" s="48">
        <v>3.75</v>
      </c>
      <c r="M125" s="48">
        <v>5.68</v>
      </c>
      <c r="N125" s="52" t="s">
        <v>20</v>
      </c>
      <c r="O125" s="76">
        <v>77.27</v>
      </c>
      <c r="P125" s="76">
        <v>142</v>
      </c>
      <c r="Q125" s="76">
        <v>165</v>
      </c>
      <c r="R125" s="74">
        <f>IFERROR((TBL_DATA[[#This Row],[NORDBORD_R]] - TBL_DATA[[#This Row],[NORDBORD_L]])/TBL_DATA[[#This Row],[NORDBORD_L]], "")</f>
        <v>0.1619718309859155</v>
      </c>
      <c r="S125" s="48">
        <v>0.94</v>
      </c>
    </row>
    <row r="126" spans="1:19" x14ac:dyDescent="0.25">
      <c r="A126" s="1" t="s">
        <v>90</v>
      </c>
      <c r="B126" s="7">
        <v>45413</v>
      </c>
      <c r="C126" s="52">
        <f>FLOOR(
_xlfn.DAYS(TBL_DATA[[#This Row],[Date]],
VLOOKUP(TBL_DATA[[#This Row],[Athlete]],
_xlfn.HSTACK(TBL_INFO[NAME], TBL_INFO[DOB]),
2, FALSE)) / 365.25, 1)</f>
        <v>12</v>
      </c>
      <c r="D126" s="76">
        <v>9.3000000000000007</v>
      </c>
      <c r="E126" s="76">
        <v>8.8000000000000007</v>
      </c>
      <c r="F126" s="76">
        <v>66</v>
      </c>
      <c r="G126" s="52">
        <v>1224</v>
      </c>
      <c r="H126" s="76">
        <v>29.35</v>
      </c>
      <c r="I126" s="76">
        <v>20.69</v>
      </c>
      <c r="J126" s="52" t="s">
        <v>20</v>
      </c>
      <c r="K126" s="48">
        <v>1.96</v>
      </c>
      <c r="L126" s="48">
        <v>3.49</v>
      </c>
      <c r="M126" s="48">
        <v>4.9800000000000004</v>
      </c>
      <c r="N126" s="52" t="s">
        <v>20</v>
      </c>
      <c r="O126" s="76">
        <v>67.900000000000006</v>
      </c>
      <c r="P126" s="76">
        <v>187</v>
      </c>
      <c r="Q126" s="76">
        <v>184</v>
      </c>
      <c r="R126" s="74">
        <f>IFERROR((TBL_DATA[[#This Row],[NORDBORD_R]] - TBL_DATA[[#This Row],[NORDBORD_L]])/TBL_DATA[[#This Row],[NORDBORD_L]], "")</f>
        <v>-1.6042780748663103E-2</v>
      </c>
      <c r="S126" s="48">
        <v>0.78900000000000003</v>
      </c>
    </row>
    <row r="127" spans="1:19" x14ac:dyDescent="0.25">
      <c r="A127" s="1" t="s">
        <v>91</v>
      </c>
      <c r="B127" s="7">
        <v>45413</v>
      </c>
      <c r="C127" s="52">
        <f>FLOOR(
_xlfn.DAYS(TBL_DATA[[#This Row],[Date]],
VLOOKUP(TBL_DATA[[#This Row],[Athlete]],
_xlfn.HSTACK(TBL_INFO[NAME], TBL_INFO[DOB]),
2, FALSE)) / 365.25, 1)</f>
        <v>12</v>
      </c>
      <c r="D127" s="76">
        <v>9.8000000000000007</v>
      </c>
      <c r="E127" s="76">
        <v>9.1999999999999993</v>
      </c>
      <c r="F127" s="76">
        <v>69</v>
      </c>
      <c r="G127" s="52">
        <v>1208</v>
      </c>
      <c r="H127" s="76">
        <v>31.53</v>
      </c>
      <c r="I127" s="76">
        <v>26.43</v>
      </c>
      <c r="J127" s="52" t="s">
        <v>20</v>
      </c>
      <c r="K127" s="48">
        <v>1.83</v>
      </c>
      <c r="L127" s="48">
        <v>3.23</v>
      </c>
      <c r="M127" s="48">
        <v>4.88</v>
      </c>
      <c r="N127" s="52">
        <v>7</v>
      </c>
      <c r="O127" s="76" t="s">
        <v>20</v>
      </c>
      <c r="P127" s="76">
        <v>123</v>
      </c>
      <c r="Q127" s="76">
        <v>177</v>
      </c>
      <c r="R127" s="74">
        <f>IFERROR((TBL_DATA[[#This Row],[NORDBORD_R]] - TBL_DATA[[#This Row],[NORDBORD_L]])/TBL_DATA[[#This Row],[NORDBORD_L]], "")</f>
        <v>0.43902439024390244</v>
      </c>
      <c r="S127" s="48">
        <v>0.69</v>
      </c>
    </row>
    <row r="128" spans="1:19" x14ac:dyDescent="0.25">
      <c r="A128" s="1" t="s">
        <v>92</v>
      </c>
      <c r="B128" s="7">
        <v>45418</v>
      </c>
      <c r="C128" s="52">
        <f>FLOOR(
_xlfn.DAYS(TBL_DATA[[#This Row],[Date]],
VLOOKUP(TBL_DATA[[#This Row],[Athlete]],
_xlfn.HSTACK(TBL_INFO[NAME], TBL_INFO[DOB]),
2, FALSE)) / 365.25, 1)</f>
        <v>14</v>
      </c>
      <c r="D128" s="76">
        <v>11.6</v>
      </c>
      <c r="E128" s="76">
        <v>11.2</v>
      </c>
      <c r="F128" s="76">
        <v>76</v>
      </c>
      <c r="G128" s="52">
        <v>2122</v>
      </c>
      <c r="H128" s="76">
        <v>22.66</v>
      </c>
      <c r="I128" s="76">
        <v>6.44</v>
      </c>
      <c r="J128" s="52" t="s">
        <v>20</v>
      </c>
      <c r="K128" s="48">
        <v>1.88</v>
      </c>
      <c r="L128" s="48">
        <v>3.26</v>
      </c>
      <c r="M128" s="48">
        <v>4.82</v>
      </c>
      <c r="N128" s="52" t="s">
        <v>20</v>
      </c>
      <c r="O128" s="76">
        <v>59.94</v>
      </c>
      <c r="P128" s="76">
        <v>199</v>
      </c>
      <c r="Q128" s="76">
        <v>231</v>
      </c>
      <c r="R128" s="74">
        <f>IFERROR((TBL_DATA[[#This Row],[NORDBORD_R]] - TBL_DATA[[#This Row],[NORDBORD_L]])/TBL_DATA[[#This Row],[NORDBORD_L]], "")</f>
        <v>0.16080402010050251</v>
      </c>
      <c r="S128" s="48">
        <v>1.0329999999999999</v>
      </c>
    </row>
    <row r="129" spans="1:19" x14ac:dyDescent="0.25">
      <c r="A129" s="1" t="s">
        <v>93</v>
      </c>
      <c r="B129" s="7">
        <v>45421</v>
      </c>
      <c r="C129" s="52">
        <f>FLOOR(
_xlfn.DAYS(TBL_DATA[[#This Row],[Date]],
VLOOKUP(TBL_DATA[[#This Row],[Athlete]],
_xlfn.HSTACK(TBL_INFO[NAME], TBL_INFO[DOB]),
2, FALSE)) / 365.25, 1)</f>
        <v>15</v>
      </c>
      <c r="D129" s="76">
        <v>13.2</v>
      </c>
      <c r="E129" s="76">
        <v>12.3</v>
      </c>
      <c r="F129" s="76">
        <v>69</v>
      </c>
      <c r="G129" s="52">
        <v>2424</v>
      </c>
      <c r="H129" s="76">
        <v>27.89</v>
      </c>
      <c r="I129" s="76">
        <v>31.69</v>
      </c>
      <c r="J129" s="52" t="s">
        <v>20</v>
      </c>
      <c r="K129" s="48">
        <v>1.78</v>
      </c>
      <c r="L129" s="48">
        <v>3.15</v>
      </c>
      <c r="M129" s="48">
        <v>5.1100000000000003</v>
      </c>
      <c r="N129" s="52">
        <v>4</v>
      </c>
      <c r="O129" s="76" t="s">
        <v>20</v>
      </c>
      <c r="P129" s="76">
        <v>345</v>
      </c>
      <c r="Q129" s="76">
        <v>299</v>
      </c>
      <c r="R129" s="74">
        <f>IFERROR((TBL_DATA[[#This Row],[NORDBORD_R]] - TBL_DATA[[#This Row],[NORDBORD_L]])/TBL_DATA[[#This Row],[NORDBORD_L]], "")</f>
        <v>-0.13333333333333333</v>
      </c>
      <c r="S129" s="48">
        <v>0.85899999999999999</v>
      </c>
    </row>
    <row r="130" spans="1:19" x14ac:dyDescent="0.25">
      <c r="A130" s="1" t="s">
        <v>94</v>
      </c>
      <c r="B130" s="7">
        <v>45422</v>
      </c>
      <c r="C130" s="52">
        <f>FLOOR(
_xlfn.DAYS(TBL_DATA[[#This Row],[Date]],
VLOOKUP(TBL_DATA[[#This Row],[Athlete]],
_xlfn.HSTACK(TBL_INFO[NAME], TBL_INFO[DOB]),
2, FALSE)) / 365.25, 1)</f>
        <v>13</v>
      </c>
      <c r="D130" s="76">
        <v>7.9</v>
      </c>
      <c r="E130" s="76">
        <v>8</v>
      </c>
      <c r="F130" s="76">
        <v>63.5</v>
      </c>
      <c r="G130" s="52">
        <v>1447</v>
      </c>
      <c r="H130" s="76">
        <v>28.09</v>
      </c>
      <c r="I130" s="76">
        <v>6.47</v>
      </c>
      <c r="J130" s="52" t="s">
        <v>20</v>
      </c>
      <c r="K130" s="48">
        <v>2.12</v>
      </c>
      <c r="L130" s="48">
        <v>3.66</v>
      </c>
      <c r="M130" s="48">
        <v>5.55</v>
      </c>
      <c r="N130" s="52" t="s">
        <v>20</v>
      </c>
      <c r="O130" s="76">
        <v>69.12</v>
      </c>
      <c r="P130" s="76">
        <v>246</v>
      </c>
      <c r="Q130" s="76">
        <v>303</v>
      </c>
      <c r="R130" s="74">
        <f>IFERROR((TBL_DATA[[#This Row],[NORDBORD_R]] - TBL_DATA[[#This Row],[NORDBORD_L]])/TBL_DATA[[#This Row],[NORDBORD_L]], "")</f>
        <v>0.23170731707317074</v>
      </c>
      <c r="S130" s="48">
        <v>0.77100000000000002</v>
      </c>
    </row>
    <row r="131" spans="1:19" x14ac:dyDescent="0.25">
      <c r="A131" s="1" t="s">
        <v>95</v>
      </c>
      <c r="B131" s="7">
        <v>45425</v>
      </c>
      <c r="C131" s="52">
        <f>FLOOR(
_xlfn.DAYS(TBL_DATA[[#This Row],[Date]],
VLOOKUP(TBL_DATA[[#This Row],[Athlete]],
_xlfn.HSTACK(TBL_INFO[NAME], TBL_INFO[DOB]),
2, FALSE)) / 365.25, 1)</f>
        <v>13</v>
      </c>
      <c r="D131" s="76">
        <v>9</v>
      </c>
      <c r="E131" s="76">
        <v>7.9</v>
      </c>
      <c r="F131" s="76">
        <v>60</v>
      </c>
      <c r="G131" s="52">
        <v>2271</v>
      </c>
      <c r="H131" s="76">
        <v>28.04</v>
      </c>
      <c r="I131" s="76">
        <v>7.72</v>
      </c>
      <c r="J131" s="52" t="s">
        <v>20</v>
      </c>
      <c r="K131" s="48">
        <v>2.0499999999999998</v>
      </c>
      <c r="L131" s="48">
        <v>3.65</v>
      </c>
      <c r="M131" s="48">
        <v>5.68</v>
      </c>
      <c r="N131" s="52" t="s">
        <v>20</v>
      </c>
      <c r="O131" s="76">
        <v>70.150000000000006</v>
      </c>
      <c r="P131" s="76">
        <v>299</v>
      </c>
      <c r="Q131" s="76">
        <v>282</v>
      </c>
      <c r="R131" s="74">
        <f>IFERROR((TBL_DATA[[#This Row],[NORDBORD_R]] - TBL_DATA[[#This Row],[NORDBORD_L]])/TBL_DATA[[#This Row],[NORDBORD_L]], "")</f>
        <v>-5.6856187290969896E-2</v>
      </c>
      <c r="S131" s="48">
        <v>0.80800000000000005</v>
      </c>
    </row>
    <row r="132" spans="1:19" x14ac:dyDescent="0.25">
      <c r="A132" s="1" t="s">
        <v>96</v>
      </c>
      <c r="B132" s="7">
        <v>45427</v>
      </c>
      <c r="C132" s="52">
        <f>FLOOR(
_xlfn.DAYS(TBL_DATA[[#This Row],[Date]],
VLOOKUP(TBL_DATA[[#This Row],[Athlete]],
_xlfn.HSTACK(TBL_INFO[NAME], TBL_INFO[DOB]),
2, FALSE)) / 365.25, 1)</f>
        <v>20</v>
      </c>
      <c r="D132" s="76">
        <v>12.4</v>
      </c>
      <c r="E132" s="76">
        <v>11.9</v>
      </c>
      <c r="F132" s="76">
        <v>67</v>
      </c>
      <c r="G132" s="52">
        <v>2080</v>
      </c>
      <c r="H132" s="76">
        <v>25.55</v>
      </c>
      <c r="I132" s="76">
        <v>13.58</v>
      </c>
      <c r="J132" s="52" t="s">
        <v>20</v>
      </c>
      <c r="K132" s="48">
        <v>2.09</v>
      </c>
      <c r="L132" s="48">
        <v>3.61</v>
      </c>
      <c r="M132" s="48">
        <v>5.28</v>
      </c>
      <c r="N132" s="52" t="s">
        <v>20</v>
      </c>
      <c r="O132" s="76" t="s">
        <v>20</v>
      </c>
      <c r="P132" s="76">
        <v>242</v>
      </c>
      <c r="Q132" s="76">
        <v>253</v>
      </c>
      <c r="R132" s="74">
        <f>IFERROR((TBL_DATA[[#This Row],[NORDBORD_R]] - TBL_DATA[[#This Row],[NORDBORD_L]])/TBL_DATA[[#This Row],[NORDBORD_L]], "")</f>
        <v>4.5454545454545456E-2</v>
      </c>
      <c r="S132" s="48">
        <v>0.85099999999999998</v>
      </c>
    </row>
    <row r="133" spans="1:19" x14ac:dyDescent="0.25">
      <c r="A133" s="1" t="s">
        <v>97</v>
      </c>
      <c r="B133" s="7">
        <v>45427</v>
      </c>
      <c r="C133" s="52">
        <f>FLOOR(
_xlfn.DAYS(TBL_DATA[[#This Row],[Date]],
VLOOKUP(TBL_DATA[[#This Row],[Athlete]],
_xlfn.HSTACK(TBL_INFO[NAME], TBL_INFO[DOB]),
2, FALSE)) / 365.25, 1)</f>
        <v>13</v>
      </c>
      <c r="D133" s="76">
        <v>9.1</v>
      </c>
      <c r="E133" s="76">
        <v>9.6</v>
      </c>
      <c r="F133" s="76">
        <v>65.5</v>
      </c>
      <c r="G133" s="52">
        <v>1992</v>
      </c>
      <c r="H133" s="76">
        <v>29.45</v>
      </c>
      <c r="I133" s="76" t="s">
        <v>20</v>
      </c>
      <c r="J133" s="52">
        <v>2</v>
      </c>
      <c r="K133" s="48">
        <v>1.79</v>
      </c>
      <c r="L133" s="48">
        <v>3.13</v>
      </c>
      <c r="M133" s="48">
        <v>5</v>
      </c>
      <c r="N133" s="52">
        <v>4</v>
      </c>
      <c r="O133" s="76" t="s">
        <v>20</v>
      </c>
      <c r="P133" s="76">
        <v>276</v>
      </c>
      <c r="Q133" s="76">
        <v>438</v>
      </c>
      <c r="R133" s="74">
        <f>IFERROR((TBL_DATA[[#This Row],[NORDBORD_R]] - TBL_DATA[[#This Row],[NORDBORD_L]])/TBL_DATA[[#This Row],[NORDBORD_L]], "")</f>
        <v>0.58695652173913049</v>
      </c>
      <c r="S133" s="48">
        <v>0.67900000000000005</v>
      </c>
    </row>
    <row r="134" spans="1:19" x14ac:dyDescent="0.25">
      <c r="A134" s="1" t="s">
        <v>98</v>
      </c>
      <c r="B134" s="7">
        <v>45428</v>
      </c>
      <c r="C134" s="52">
        <f>FLOOR(
_xlfn.DAYS(TBL_DATA[[#This Row],[Date]],
VLOOKUP(TBL_DATA[[#This Row],[Athlete]],
_xlfn.HSTACK(TBL_INFO[NAME], TBL_INFO[DOB]),
2, FALSE)) / 365.25, 1)</f>
        <v>11</v>
      </c>
      <c r="D134" s="76">
        <v>10.3</v>
      </c>
      <c r="E134" s="76">
        <v>10.199999999999999</v>
      </c>
      <c r="F134" s="76">
        <v>72</v>
      </c>
      <c r="G134" s="52">
        <v>1523</v>
      </c>
      <c r="H134" s="76">
        <v>29.92</v>
      </c>
      <c r="I134" s="76">
        <v>22.65</v>
      </c>
      <c r="J134" s="52" t="s">
        <v>20</v>
      </c>
      <c r="K134" s="48">
        <v>2.02</v>
      </c>
      <c r="L134" s="48">
        <v>3.49</v>
      </c>
      <c r="M134" s="48">
        <v>5.0599999999999996</v>
      </c>
      <c r="N134" s="52" t="s">
        <v>20</v>
      </c>
      <c r="O134" s="76">
        <v>62.09</v>
      </c>
      <c r="P134" s="76">
        <v>186</v>
      </c>
      <c r="Q134" s="76">
        <v>213</v>
      </c>
      <c r="R134" s="74">
        <f>IFERROR((TBL_DATA[[#This Row],[NORDBORD_R]] - TBL_DATA[[#This Row],[NORDBORD_L]])/TBL_DATA[[#This Row],[NORDBORD_L]], "")</f>
        <v>0.14516129032258066</v>
      </c>
      <c r="S134" s="48">
        <v>0.71699999999999997</v>
      </c>
    </row>
    <row r="135" spans="1:19" x14ac:dyDescent="0.25">
      <c r="A135" s="1" t="s">
        <v>99</v>
      </c>
      <c r="B135" s="7">
        <v>45429</v>
      </c>
      <c r="C135" s="52">
        <f>FLOOR(
_xlfn.DAYS(TBL_DATA[[#This Row],[Date]],
VLOOKUP(TBL_DATA[[#This Row],[Athlete]],
_xlfn.HSTACK(TBL_INFO[NAME], TBL_INFO[DOB]),
2, FALSE)) / 365.25, 1)</f>
        <v>14</v>
      </c>
      <c r="D135" s="76">
        <v>13.9</v>
      </c>
      <c r="E135" s="76">
        <v>14.5</v>
      </c>
      <c r="F135" s="76">
        <v>75</v>
      </c>
      <c r="G135" s="52">
        <v>2466</v>
      </c>
      <c r="H135" s="76">
        <v>34.35</v>
      </c>
      <c r="I135" s="76">
        <v>27.6</v>
      </c>
      <c r="J135" s="52" t="s">
        <v>20</v>
      </c>
      <c r="K135" s="48">
        <v>1.85</v>
      </c>
      <c r="L135" s="48">
        <v>3.22</v>
      </c>
      <c r="M135" s="48">
        <v>5.1100000000000003</v>
      </c>
      <c r="N135" s="52">
        <v>4</v>
      </c>
      <c r="O135" s="76" t="s">
        <v>20</v>
      </c>
      <c r="P135" s="76">
        <v>303</v>
      </c>
      <c r="Q135" s="76">
        <v>366</v>
      </c>
      <c r="R135" s="74">
        <f>IFERROR((TBL_DATA[[#This Row],[NORDBORD_R]] - TBL_DATA[[#This Row],[NORDBORD_L]])/TBL_DATA[[#This Row],[NORDBORD_L]], "")</f>
        <v>0.20792079207920791</v>
      </c>
      <c r="S135" s="48">
        <v>0.65400000000000003</v>
      </c>
    </row>
    <row r="136" spans="1:19" x14ac:dyDescent="0.25">
      <c r="A136" s="1" t="s">
        <v>100</v>
      </c>
      <c r="B136" s="7">
        <v>45433</v>
      </c>
      <c r="C136" s="52">
        <f>FLOOR(
_xlfn.DAYS(TBL_DATA[[#This Row],[Date]],
VLOOKUP(TBL_DATA[[#This Row],[Athlete]],
_xlfn.HSTACK(TBL_INFO[NAME], TBL_INFO[DOB]),
2, FALSE)) / 365.25, 1)</f>
        <v>15</v>
      </c>
      <c r="D136" s="76">
        <v>8.4</v>
      </c>
      <c r="E136" s="76">
        <v>7.7</v>
      </c>
      <c r="F136" s="76">
        <v>70</v>
      </c>
      <c r="G136" s="52">
        <v>1369</v>
      </c>
      <c r="H136" s="76">
        <v>24.04</v>
      </c>
      <c r="I136" s="76">
        <v>19.7</v>
      </c>
      <c r="J136" s="52" t="s">
        <v>20</v>
      </c>
      <c r="K136" s="48">
        <v>1.97</v>
      </c>
      <c r="L136" s="48">
        <v>3.47</v>
      </c>
      <c r="M136" s="48">
        <v>5.13</v>
      </c>
      <c r="N136" s="52">
        <v>4</v>
      </c>
      <c r="O136" s="76" t="s">
        <v>20</v>
      </c>
      <c r="P136" s="76">
        <v>252</v>
      </c>
      <c r="Q136" s="76">
        <v>301</v>
      </c>
      <c r="R136" s="74">
        <f>IFERROR((TBL_DATA[[#This Row],[NORDBORD_R]] - TBL_DATA[[#This Row],[NORDBORD_L]])/TBL_DATA[[#This Row],[NORDBORD_L]], "")</f>
        <v>0.19444444444444445</v>
      </c>
      <c r="S136" s="48">
        <v>0.86599999999999999</v>
      </c>
    </row>
    <row r="137" spans="1:19" x14ac:dyDescent="0.25">
      <c r="A137" s="1" t="s">
        <v>101</v>
      </c>
      <c r="B137" s="7">
        <v>45441</v>
      </c>
      <c r="C137" s="52">
        <f>FLOOR(
_xlfn.DAYS(TBL_DATA[[#This Row],[Date]],
VLOOKUP(TBL_DATA[[#This Row],[Athlete]],
_xlfn.HSTACK(TBL_INFO[NAME], TBL_INFO[DOB]),
2, FALSE)) / 365.25, 1)</f>
        <v>13</v>
      </c>
      <c r="D137" s="76">
        <v>11.4</v>
      </c>
      <c r="E137" s="76">
        <v>10.9</v>
      </c>
      <c r="F137" s="76">
        <v>77</v>
      </c>
      <c r="G137" s="52">
        <v>3576</v>
      </c>
      <c r="H137" s="76">
        <v>33.72</v>
      </c>
      <c r="I137" s="76" t="s">
        <v>20</v>
      </c>
      <c r="J137" s="52">
        <v>6</v>
      </c>
      <c r="K137" s="48">
        <v>1.9</v>
      </c>
      <c r="L137" s="48">
        <v>3.24</v>
      </c>
      <c r="M137" s="48">
        <v>5</v>
      </c>
      <c r="N137" s="52" t="s">
        <v>20</v>
      </c>
      <c r="O137" s="76">
        <v>64.84</v>
      </c>
      <c r="P137" s="76">
        <v>502</v>
      </c>
      <c r="Q137" s="76">
        <v>554</v>
      </c>
      <c r="R137" s="74">
        <f>IFERROR((TBL_DATA[[#This Row],[NORDBORD_R]] - TBL_DATA[[#This Row],[NORDBORD_L]])/TBL_DATA[[#This Row],[NORDBORD_L]], "")</f>
        <v>0.10358565737051793</v>
      </c>
      <c r="S137" s="48">
        <v>0.6</v>
      </c>
    </row>
    <row r="138" spans="1:19" x14ac:dyDescent="0.25">
      <c r="A138" s="1" t="s">
        <v>102</v>
      </c>
      <c r="B138" s="7">
        <v>45441</v>
      </c>
      <c r="C138" s="52">
        <f>FLOOR(
_xlfn.DAYS(TBL_DATA[[#This Row],[Date]],
VLOOKUP(TBL_DATA[[#This Row],[Athlete]],
_xlfn.HSTACK(TBL_INFO[NAME], TBL_INFO[DOB]),
2, FALSE)) / 365.25, 1)</f>
        <v>12</v>
      </c>
      <c r="D138" s="76">
        <v>8.5</v>
      </c>
      <c r="E138" s="76">
        <v>7.5</v>
      </c>
      <c r="F138" s="76">
        <v>50</v>
      </c>
      <c r="G138" s="52">
        <v>1149</v>
      </c>
      <c r="H138" s="76">
        <v>23.94</v>
      </c>
      <c r="I138" s="76">
        <v>1.5</v>
      </c>
      <c r="J138" s="52" t="s">
        <v>20</v>
      </c>
      <c r="K138" s="48">
        <v>2.2400000000000002</v>
      </c>
      <c r="L138" s="48">
        <v>3.99</v>
      </c>
      <c r="M138" s="48">
        <v>5.99</v>
      </c>
      <c r="N138" s="52" t="s">
        <v>20</v>
      </c>
      <c r="O138" s="76">
        <v>84.33</v>
      </c>
      <c r="P138" s="76">
        <v>108</v>
      </c>
      <c r="Q138" s="76">
        <v>147</v>
      </c>
      <c r="R138" s="74">
        <f>IFERROR((TBL_DATA[[#This Row],[NORDBORD_R]] - TBL_DATA[[#This Row],[NORDBORD_L]])/TBL_DATA[[#This Row],[NORDBORD_L]], "")</f>
        <v>0.3611111111111111</v>
      </c>
      <c r="S138" s="48">
        <v>0.89800000000000002</v>
      </c>
    </row>
    <row r="139" spans="1:19" x14ac:dyDescent="0.25">
      <c r="A139" s="1" t="s">
        <v>103</v>
      </c>
      <c r="B139" s="7">
        <v>45441</v>
      </c>
      <c r="C139" s="52">
        <f>FLOOR(
_xlfn.DAYS(TBL_DATA[[#This Row],[Date]],
VLOOKUP(TBL_DATA[[#This Row],[Athlete]],
_xlfn.HSTACK(TBL_INFO[NAME], TBL_INFO[DOB]),
2, FALSE)) / 365.25, 1)</f>
        <v>9</v>
      </c>
      <c r="D139" s="76">
        <v>7.3</v>
      </c>
      <c r="E139" s="76">
        <v>7.1</v>
      </c>
      <c r="F139" s="76">
        <v>43</v>
      </c>
      <c r="G139" s="52">
        <v>823</v>
      </c>
      <c r="H139" s="76">
        <v>30.54</v>
      </c>
      <c r="I139" s="76" t="s">
        <v>20</v>
      </c>
      <c r="J139" s="52">
        <v>1</v>
      </c>
      <c r="K139" s="48">
        <v>2.2000000000000002</v>
      </c>
      <c r="L139" s="48">
        <v>3.93</v>
      </c>
      <c r="M139" s="48">
        <v>6.35</v>
      </c>
      <c r="N139" s="52" t="s">
        <v>20</v>
      </c>
      <c r="O139" s="76">
        <v>80.78</v>
      </c>
      <c r="P139" s="76">
        <v>92</v>
      </c>
      <c r="Q139" s="76">
        <v>85</v>
      </c>
      <c r="R139" s="74">
        <f>IFERROR((TBL_DATA[[#This Row],[NORDBORD_R]] - TBL_DATA[[#This Row],[NORDBORD_L]])/TBL_DATA[[#This Row],[NORDBORD_L]], "")</f>
        <v>-7.6086956521739135E-2</v>
      </c>
      <c r="S139" s="48">
        <v>1.095</v>
      </c>
    </row>
    <row r="140" spans="1:19" x14ac:dyDescent="0.25">
      <c r="A140" s="1" t="s">
        <v>104</v>
      </c>
      <c r="B140" s="7">
        <v>45443</v>
      </c>
      <c r="C140" s="52">
        <f>FLOOR(
_xlfn.DAYS(TBL_DATA[[#This Row],[Date]],
VLOOKUP(TBL_DATA[[#This Row],[Athlete]],
_xlfn.HSTACK(TBL_INFO[NAME], TBL_INFO[DOB]),
2, FALSE)) / 365.25, 1)</f>
        <v>9</v>
      </c>
      <c r="D140" s="76">
        <v>4.5999999999999996</v>
      </c>
      <c r="E140" s="76">
        <v>3.9</v>
      </c>
      <c r="F140" s="76">
        <v>57</v>
      </c>
      <c r="G140" s="52">
        <v>767</v>
      </c>
      <c r="H140" s="76">
        <v>22.28</v>
      </c>
      <c r="I140" s="76">
        <v>5.16</v>
      </c>
      <c r="J140" s="52" t="s">
        <v>20</v>
      </c>
      <c r="K140" s="48">
        <v>2.25</v>
      </c>
      <c r="L140" s="48">
        <v>3.97</v>
      </c>
      <c r="M140" s="48">
        <v>5.77</v>
      </c>
      <c r="N140" s="52" t="s">
        <v>20</v>
      </c>
      <c r="O140" s="76">
        <v>80.53</v>
      </c>
      <c r="P140" s="76">
        <v>97</v>
      </c>
      <c r="Q140" s="76">
        <v>111</v>
      </c>
      <c r="R140" s="74">
        <f>IFERROR((TBL_DATA[[#This Row],[NORDBORD_R]] - TBL_DATA[[#This Row],[NORDBORD_L]])/TBL_DATA[[#This Row],[NORDBORD_L]], "")</f>
        <v>0.14432989690721648</v>
      </c>
      <c r="S140" s="48" t="s">
        <v>20</v>
      </c>
    </row>
    <row r="141" spans="1:19" x14ac:dyDescent="0.25">
      <c r="A141" s="1" t="s">
        <v>105</v>
      </c>
      <c r="B141" s="7">
        <v>45444</v>
      </c>
      <c r="C141" s="52">
        <f>FLOOR(
_xlfn.DAYS(TBL_DATA[[#This Row],[Date]],
VLOOKUP(TBL_DATA[[#This Row],[Athlete]],
_xlfn.HSTACK(TBL_INFO[NAME], TBL_INFO[DOB]),
2, FALSE)) / 365.25, 1)</f>
        <v>13</v>
      </c>
      <c r="D141" s="76">
        <v>9.8000000000000007</v>
      </c>
      <c r="E141" s="76">
        <v>10.4</v>
      </c>
      <c r="F141" s="76">
        <v>77</v>
      </c>
      <c r="G141" s="52">
        <v>1284</v>
      </c>
      <c r="H141" s="76">
        <v>25.94</v>
      </c>
      <c r="I141" s="76">
        <v>63.82</v>
      </c>
      <c r="J141" s="52" t="s">
        <v>20</v>
      </c>
      <c r="K141" s="48">
        <v>1.97</v>
      </c>
      <c r="L141" s="48">
        <v>3.42</v>
      </c>
      <c r="M141" s="48">
        <v>5</v>
      </c>
      <c r="N141" s="52" t="s">
        <v>20</v>
      </c>
      <c r="O141" s="76">
        <v>63.96</v>
      </c>
      <c r="P141" s="76">
        <v>209</v>
      </c>
      <c r="Q141" s="76">
        <v>203</v>
      </c>
      <c r="R141" s="74">
        <f>IFERROR((TBL_DATA[[#This Row],[NORDBORD_R]] - TBL_DATA[[#This Row],[NORDBORD_L]])/TBL_DATA[[#This Row],[NORDBORD_L]], "")</f>
        <v>-2.8708133971291867E-2</v>
      </c>
      <c r="S141" s="48">
        <v>0.92800000000000005</v>
      </c>
    </row>
    <row r="142" spans="1:19" x14ac:dyDescent="0.25">
      <c r="A142" s="1" t="s">
        <v>106</v>
      </c>
      <c r="B142" s="7">
        <v>45447</v>
      </c>
      <c r="C142" s="52">
        <f>FLOOR(
_xlfn.DAYS(TBL_DATA[[#This Row],[Date]],
VLOOKUP(TBL_DATA[[#This Row],[Athlete]],
_xlfn.HSTACK(TBL_INFO[NAME], TBL_INFO[DOB]),
2, FALSE)) / 365.25, 1)</f>
        <v>23</v>
      </c>
      <c r="D142" s="76">
        <v>17.8</v>
      </c>
      <c r="E142" s="76">
        <v>15.4</v>
      </c>
      <c r="F142" s="76">
        <v>93.5</v>
      </c>
      <c r="G142" s="52">
        <v>5007</v>
      </c>
      <c r="H142" s="76">
        <v>59.55</v>
      </c>
      <c r="I142" s="76" t="s">
        <v>20</v>
      </c>
      <c r="J142" s="52">
        <v>8</v>
      </c>
      <c r="K142" s="48">
        <v>1.71</v>
      </c>
      <c r="L142" s="48">
        <v>2.91</v>
      </c>
      <c r="M142" s="48">
        <v>4.3899999999999997</v>
      </c>
      <c r="N142" s="52">
        <v>9</v>
      </c>
      <c r="O142" s="76" t="s">
        <v>20</v>
      </c>
      <c r="P142" s="76">
        <v>490</v>
      </c>
      <c r="Q142" s="76">
        <v>480</v>
      </c>
      <c r="R142" s="74">
        <f>IFERROR((TBL_DATA[[#This Row],[NORDBORD_R]] - TBL_DATA[[#This Row],[NORDBORD_L]])/TBL_DATA[[#This Row],[NORDBORD_L]], "")</f>
        <v>-2.0408163265306121E-2</v>
      </c>
      <c r="S142" s="48">
        <v>0.51400000000000001</v>
      </c>
    </row>
    <row r="143" spans="1:19" x14ac:dyDescent="0.25">
      <c r="A143" s="1" t="s">
        <v>19</v>
      </c>
      <c r="B143" s="7">
        <v>45447</v>
      </c>
      <c r="C143" s="52">
        <f>FLOOR(
_xlfn.DAYS(TBL_DATA[[#This Row],[Date]],
VLOOKUP(TBL_DATA[[#This Row],[Athlete]],
_xlfn.HSTACK(TBL_INFO[NAME], TBL_INFO[DOB]),
2, FALSE)) / 365.25, 1)</f>
        <v>17</v>
      </c>
      <c r="D143" s="76">
        <v>17.899999999999999</v>
      </c>
      <c r="E143" s="76">
        <v>15.8</v>
      </c>
      <c r="F143" s="76">
        <v>100</v>
      </c>
      <c r="G143" s="52">
        <v>3314</v>
      </c>
      <c r="H143" s="76">
        <v>41.58</v>
      </c>
      <c r="I143" s="76" t="s">
        <v>20</v>
      </c>
      <c r="J143" s="52">
        <v>9</v>
      </c>
      <c r="K143" s="48">
        <v>1.82</v>
      </c>
      <c r="L143" s="48">
        <v>3.08</v>
      </c>
      <c r="M143" s="48">
        <v>4.22</v>
      </c>
      <c r="N143" s="52">
        <v>18</v>
      </c>
      <c r="O143" s="76" t="s">
        <v>20</v>
      </c>
      <c r="P143" s="76">
        <v>400</v>
      </c>
      <c r="Q143" s="76">
        <v>560</v>
      </c>
      <c r="R143" s="74">
        <f>IFERROR((TBL_DATA[[#This Row],[NORDBORD_R]] - TBL_DATA[[#This Row],[NORDBORD_L]])/TBL_DATA[[#This Row],[NORDBORD_L]], "")</f>
        <v>0.4</v>
      </c>
      <c r="S143" s="48">
        <v>0.60499999999999998</v>
      </c>
    </row>
    <row r="144" spans="1:19" x14ac:dyDescent="0.25">
      <c r="A144" s="1" t="s">
        <v>107</v>
      </c>
      <c r="B144" s="7">
        <v>45447</v>
      </c>
      <c r="C144" s="52">
        <f>FLOOR(
_xlfn.DAYS(TBL_DATA[[#This Row],[Date]],
VLOOKUP(TBL_DATA[[#This Row],[Athlete]],
_xlfn.HSTACK(TBL_INFO[NAME], TBL_INFO[DOB]),
2, FALSE)) / 365.25, 1)</f>
        <v>17</v>
      </c>
      <c r="D144" s="76">
        <v>12</v>
      </c>
      <c r="E144" s="76">
        <v>11.8</v>
      </c>
      <c r="F144" s="76">
        <v>85.5</v>
      </c>
      <c r="G144" s="52">
        <v>3313</v>
      </c>
      <c r="H144" s="76">
        <v>28.55</v>
      </c>
      <c r="I144" s="76">
        <v>1</v>
      </c>
      <c r="J144" s="52" t="s">
        <v>20</v>
      </c>
      <c r="K144" s="48">
        <v>2.04</v>
      </c>
      <c r="L144" s="48">
        <v>3.53</v>
      </c>
      <c r="M144" s="48">
        <v>5.23</v>
      </c>
      <c r="N144" s="52" t="s">
        <v>20</v>
      </c>
      <c r="O144" s="76">
        <v>71.8</v>
      </c>
      <c r="P144" s="76">
        <v>408</v>
      </c>
      <c r="Q144" s="76">
        <v>416</v>
      </c>
      <c r="R144" s="74">
        <f>IFERROR((TBL_DATA[[#This Row],[NORDBORD_R]] - TBL_DATA[[#This Row],[NORDBORD_L]])/TBL_DATA[[#This Row],[NORDBORD_L]], "")</f>
        <v>1.9607843137254902E-2</v>
      </c>
      <c r="S144" s="48">
        <v>0.68100000000000005</v>
      </c>
    </row>
    <row r="145" spans="1:19" x14ac:dyDescent="0.25">
      <c r="A145" s="1" t="s">
        <v>33</v>
      </c>
      <c r="B145" s="7">
        <v>45447</v>
      </c>
      <c r="C145" s="52">
        <f>FLOOR(
_xlfn.DAYS(TBL_DATA[[#This Row],[Date]],
VLOOKUP(TBL_DATA[[#This Row],[Athlete]],
_xlfn.HSTACK(TBL_INFO[NAME], TBL_INFO[DOB]),
2, FALSE)) / 365.25, 1)</f>
        <v>15</v>
      </c>
      <c r="D145" s="76">
        <v>13.3</v>
      </c>
      <c r="E145" s="76">
        <v>13</v>
      </c>
      <c r="F145" s="76">
        <v>95.5</v>
      </c>
      <c r="G145" s="52">
        <v>2392</v>
      </c>
      <c r="H145" s="76">
        <v>31.83</v>
      </c>
      <c r="I145" s="76" t="s">
        <v>20</v>
      </c>
      <c r="J145" s="52">
        <v>5</v>
      </c>
      <c r="K145" s="48">
        <v>1.71</v>
      </c>
      <c r="L145" s="48">
        <v>3</v>
      </c>
      <c r="M145" s="48">
        <v>4.59</v>
      </c>
      <c r="N145" s="52">
        <v>9</v>
      </c>
      <c r="O145" s="76" t="s">
        <v>20</v>
      </c>
      <c r="P145" s="76">
        <v>336</v>
      </c>
      <c r="Q145" s="76">
        <v>326</v>
      </c>
      <c r="R145" s="74">
        <f>IFERROR((TBL_DATA[[#This Row],[NORDBORD_R]] - TBL_DATA[[#This Row],[NORDBORD_L]])/TBL_DATA[[#This Row],[NORDBORD_L]], "")</f>
        <v>-2.976190476190476E-2</v>
      </c>
      <c r="S145" s="48">
        <v>0.749</v>
      </c>
    </row>
    <row r="146" spans="1:19" x14ac:dyDescent="0.25">
      <c r="A146" s="1" t="s">
        <v>96</v>
      </c>
      <c r="B146" s="7">
        <v>45447</v>
      </c>
      <c r="C146" s="52">
        <f>FLOOR(
_xlfn.DAYS(TBL_DATA[[#This Row],[Date]],
VLOOKUP(TBL_DATA[[#This Row],[Athlete]],
_xlfn.HSTACK(TBL_INFO[NAME], TBL_INFO[DOB]),
2, FALSE)) / 365.25, 1)</f>
        <v>20</v>
      </c>
      <c r="D146" s="76">
        <v>12</v>
      </c>
      <c r="E146" s="76">
        <v>11.1</v>
      </c>
      <c r="F146" s="76">
        <v>75</v>
      </c>
      <c r="G146" s="52">
        <v>2312</v>
      </c>
      <c r="H146" s="76">
        <v>27.96</v>
      </c>
      <c r="I146" s="76">
        <v>28.28</v>
      </c>
      <c r="J146" s="52" t="s">
        <v>20</v>
      </c>
      <c r="K146" s="48">
        <v>2.0099999999999998</v>
      </c>
      <c r="L146" s="48">
        <v>3.45</v>
      </c>
      <c r="M146" s="48">
        <v>5.31</v>
      </c>
      <c r="N146" s="52">
        <v>2</v>
      </c>
      <c r="O146" s="76" t="s">
        <v>20</v>
      </c>
      <c r="P146" s="76">
        <v>275</v>
      </c>
      <c r="Q146" s="76">
        <v>267</v>
      </c>
      <c r="R146" s="74">
        <f>IFERROR((TBL_DATA[[#This Row],[NORDBORD_R]] - TBL_DATA[[#This Row],[NORDBORD_L]])/TBL_DATA[[#This Row],[NORDBORD_L]], "")</f>
        <v>-2.9090909090909091E-2</v>
      </c>
      <c r="S146" s="48">
        <v>0.79500000000000004</v>
      </c>
    </row>
    <row r="147" spans="1:19" x14ac:dyDescent="0.25">
      <c r="A147" s="1" t="s">
        <v>22</v>
      </c>
      <c r="B147" s="7">
        <v>45447</v>
      </c>
      <c r="C147" s="52">
        <f>FLOOR(
_xlfn.DAYS(TBL_DATA[[#This Row],[Date]],
VLOOKUP(TBL_DATA[[#This Row],[Athlete]],
_xlfn.HSTACK(TBL_INFO[NAME], TBL_INFO[DOB]),
2, FALSE)) / 365.25, 1)</f>
        <v>17</v>
      </c>
      <c r="D147" s="76">
        <v>10.8</v>
      </c>
      <c r="E147" s="76">
        <v>10.1</v>
      </c>
      <c r="F147" s="76">
        <v>70</v>
      </c>
      <c r="G147" s="52">
        <v>2277</v>
      </c>
      <c r="H147" s="76">
        <v>27.63</v>
      </c>
      <c r="I147" s="76">
        <v>18.63</v>
      </c>
      <c r="J147" s="52" t="s">
        <v>20</v>
      </c>
      <c r="K147" s="48">
        <v>2</v>
      </c>
      <c r="L147" s="48">
        <v>3.52</v>
      </c>
      <c r="M147" s="48">
        <v>5.13</v>
      </c>
      <c r="N147" s="52">
        <v>2</v>
      </c>
      <c r="O147" s="76" t="s">
        <v>20</v>
      </c>
      <c r="P147" s="76">
        <v>417</v>
      </c>
      <c r="Q147" s="76">
        <v>357</v>
      </c>
      <c r="R147" s="74">
        <f>IFERROR((TBL_DATA[[#This Row],[NORDBORD_R]] - TBL_DATA[[#This Row],[NORDBORD_L]])/TBL_DATA[[#This Row],[NORDBORD_L]], "")</f>
        <v>-0.14388489208633093</v>
      </c>
      <c r="S147" s="48">
        <v>0.80700000000000005</v>
      </c>
    </row>
    <row r="148" spans="1:19" x14ac:dyDescent="0.25">
      <c r="A148" s="1" t="s">
        <v>27</v>
      </c>
      <c r="B148" s="7">
        <v>45447</v>
      </c>
      <c r="C148" s="52">
        <f>FLOOR(
_xlfn.DAYS(TBL_DATA[[#This Row],[Date]],
VLOOKUP(TBL_DATA[[#This Row],[Athlete]],
_xlfn.HSTACK(TBL_INFO[NAME], TBL_INFO[DOB]),
2, FALSE)) / 365.25, 1)</f>
        <v>15</v>
      </c>
      <c r="D148" s="76">
        <v>10.4</v>
      </c>
      <c r="E148" s="76">
        <v>10.5</v>
      </c>
      <c r="F148" s="76">
        <v>78</v>
      </c>
      <c r="G148" s="52">
        <v>2244</v>
      </c>
      <c r="H148" s="76">
        <v>38.51</v>
      </c>
      <c r="I148" s="76" t="s">
        <v>20</v>
      </c>
      <c r="J148" s="52">
        <v>6</v>
      </c>
      <c r="K148" s="48">
        <v>1.91</v>
      </c>
      <c r="L148" s="48">
        <v>3.39</v>
      </c>
      <c r="M148" s="48">
        <v>4.9000000000000004</v>
      </c>
      <c r="N148" s="52">
        <v>6</v>
      </c>
      <c r="O148" s="76" t="s">
        <v>20</v>
      </c>
      <c r="P148" s="76">
        <v>269</v>
      </c>
      <c r="Q148" s="76">
        <v>282</v>
      </c>
      <c r="R148" s="74">
        <f>IFERROR((TBL_DATA[[#This Row],[NORDBORD_R]] - TBL_DATA[[#This Row],[NORDBORD_L]])/TBL_DATA[[#This Row],[NORDBORD_L]], "")</f>
        <v>4.8327137546468404E-2</v>
      </c>
      <c r="S148" s="48">
        <v>0.55900000000000005</v>
      </c>
    </row>
    <row r="149" spans="1:19" x14ac:dyDescent="0.25">
      <c r="A149" s="1" t="s">
        <v>87</v>
      </c>
      <c r="B149" s="7">
        <v>45447</v>
      </c>
      <c r="C149" s="52">
        <f>FLOOR(
_xlfn.DAYS(TBL_DATA[[#This Row],[Date]],
VLOOKUP(TBL_DATA[[#This Row],[Athlete]],
_xlfn.HSTACK(TBL_INFO[NAME], TBL_INFO[DOB]),
2, FALSE)) / 365.25, 1)</f>
        <v>13</v>
      </c>
      <c r="D149" s="76">
        <v>9.3000000000000007</v>
      </c>
      <c r="E149" s="76">
        <v>9</v>
      </c>
      <c r="F149" s="76">
        <v>66.5</v>
      </c>
      <c r="G149" s="52">
        <v>1977</v>
      </c>
      <c r="H149" s="76">
        <v>26.78</v>
      </c>
      <c r="I149" s="76">
        <v>21.31</v>
      </c>
      <c r="J149" s="52" t="s">
        <v>20</v>
      </c>
      <c r="K149" s="48">
        <v>1.94</v>
      </c>
      <c r="L149" s="48">
        <v>3.4</v>
      </c>
      <c r="M149" s="48" t="s">
        <v>20</v>
      </c>
      <c r="N149" s="52" t="s">
        <v>20</v>
      </c>
      <c r="O149" s="76">
        <v>65</v>
      </c>
      <c r="P149" s="76">
        <v>335</v>
      </c>
      <c r="Q149" s="76">
        <v>393</v>
      </c>
      <c r="R149" s="74">
        <f>IFERROR((TBL_DATA[[#This Row],[NORDBORD_R]] - TBL_DATA[[#This Row],[NORDBORD_L]])/TBL_DATA[[#This Row],[NORDBORD_L]], "")</f>
        <v>0.17313432835820897</v>
      </c>
      <c r="S149" s="48">
        <v>0.874</v>
      </c>
    </row>
    <row r="150" spans="1:19" x14ac:dyDescent="0.25">
      <c r="A150" s="1" t="s">
        <v>63</v>
      </c>
      <c r="B150" s="7">
        <v>45447</v>
      </c>
      <c r="C150" s="52">
        <f>FLOOR(
_xlfn.DAYS(TBL_DATA[[#This Row],[Date]],
VLOOKUP(TBL_DATA[[#This Row],[Athlete]],
_xlfn.HSTACK(TBL_INFO[NAME], TBL_INFO[DOB]),
2, FALSE)) / 365.25, 1)</f>
        <v>16</v>
      </c>
      <c r="D150" s="76">
        <v>13.7</v>
      </c>
      <c r="E150" s="76">
        <v>13.8</v>
      </c>
      <c r="F150" s="76">
        <v>87</v>
      </c>
      <c r="G150" s="52">
        <v>1957</v>
      </c>
      <c r="H150" s="76">
        <v>34.4</v>
      </c>
      <c r="I150" s="76" t="s">
        <v>20</v>
      </c>
      <c r="J150" s="52">
        <v>4</v>
      </c>
      <c r="K150" s="48">
        <v>1.97</v>
      </c>
      <c r="L150" s="48">
        <v>3.31</v>
      </c>
      <c r="M150" s="48">
        <v>4.7300000000000004</v>
      </c>
      <c r="N150" s="52">
        <v>8</v>
      </c>
      <c r="O150" s="76" t="s">
        <v>20</v>
      </c>
      <c r="P150" s="76">
        <v>271</v>
      </c>
      <c r="Q150" s="76">
        <v>298</v>
      </c>
      <c r="R150" s="74">
        <f>IFERROR((TBL_DATA[[#This Row],[NORDBORD_R]] - TBL_DATA[[#This Row],[NORDBORD_L]])/TBL_DATA[[#This Row],[NORDBORD_L]], "")</f>
        <v>9.9630996309963096E-2</v>
      </c>
      <c r="S150" s="48">
        <v>0.624</v>
      </c>
    </row>
    <row r="151" spans="1:19" x14ac:dyDescent="0.25">
      <c r="A151" s="1" t="s">
        <v>88</v>
      </c>
      <c r="B151" s="7">
        <v>45447</v>
      </c>
      <c r="C151" s="52">
        <f>FLOOR(
_xlfn.DAYS(TBL_DATA[[#This Row],[Date]],
VLOOKUP(TBL_DATA[[#This Row],[Athlete]],
_xlfn.HSTACK(TBL_INFO[NAME], TBL_INFO[DOB]),
2, FALSE)) / 365.25, 1)</f>
        <v>16</v>
      </c>
      <c r="D151" s="76">
        <v>13.1</v>
      </c>
      <c r="E151" s="76">
        <v>12.6</v>
      </c>
      <c r="F151" s="76">
        <v>83</v>
      </c>
      <c r="G151" s="52">
        <v>1908</v>
      </c>
      <c r="H151" s="76">
        <v>31.1</v>
      </c>
      <c r="I151" s="76" t="s">
        <v>20</v>
      </c>
      <c r="J151" s="52">
        <v>2</v>
      </c>
      <c r="K151" s="48">
        <v>1.77</v>
      </c>
      <c r="L151" s="48">
        <v>3.18</v>
      </c>
      <c r="M151" s="48">
        <v>4.8099999999999996</v>
      </c>
      <c r="N151" s="52">
        <v>8</v>
      </c>
      <c r="O151" s="76" t="s">
        <v>20</v>
      </c>
      <c r="P151" s="76">
        <v>269</v>
      </c>
      <c r="Q151" s="76">
        <v>280</v>
      </c>
      <c r="R151" s="74">
        <f>IFERROR((TBL_DATA[[#This Row],[NORDBORD_R]] - TBL_DATA[[#This Row],[NORDBORD_L]])/TBL_DATA[[#This Row],[NORDBORD_L]], "")</f>
        <v>4.0892193308550186E-2</v>
      </c>
      <c r="S151" s="48">
        <v>0.72899999999999998</v>
      </c>
    </row>
    <row r="152" spans="1:19" x14ac:dyDescent="0.25">
      <c r="A152" s="1" t="s">
        <v>36</v>
      </c>
      <c r="B152" s="7">
        <v>45447</v>
      </c>
      <c r="C152" s="52">
        <f>FLOOR(
_xlfn.DAYS(TBL_DATA[[#This Row],[Date]],
VLOOKUP(TBL_DATA[[#This Row],[Athlete]],
_xlfn.HSTACK(TBL_INFO[NAME], TBL_INFO[DOB]),
2, FALSE)) / 365.25, 1)</f>
        <v>15</v>
      </c>
      <c r="D152" s="76">
        <v>10.3</v>
      </c>
      <c r="E152" s="76">
        <v>11</v>
      </c>
      <c r="F152" s="76" t="s">
        <v>20</v>
      </c>
      <c r="G152" s="52">
        <v>1887</v>
      </c>
      <c r="H152" s="76">
        <v>29.9</v>
      </c>
      <c r="I152" s="76" t="s">
        <v>20</v>
      </c>
      <c r="J152" s="52" t="s">
        <v>20</v>
      </c>
      <c r="K152" s="48" t="s">
        <v>20</v>
      </c>
      <c r="L152" s="48" t="s">
        <v>20</v>
      </c>
      <c r="M152" s="48" t="s">
        <v>20</v>
      </c>
      <c r="N152" s="52">
        <v>4</v>
      </c>
      <c r="O152" s="76" t="s">
        <v>20</v>
      </c>
      <c r="P152" s="76">
        <v>289</v>
      </c>
      <c r="Q152" s="76">
        <v>381</v>
      </c>
      <c r="R152" s="74">
        <f>IFERROR((TBL_DATA[[#This Row],[NORDBORD_R]] - TBL_DATA[[#This Row],[NORDBORD_L]])/TBL_DATA[[#This Row],[NORDBORD_L]], "")</f>
        <v>0.31833910034602075</v>
      </c>
      <c r="S152" s="48">
        <v>0.66700000000000004</v>
      </c>
    </row>
    <row r="153" spans="1:19" x14ac:dyDescent="0.25">
      <c r="A153" s="1" t="s">
        <v>61</v>
      </c>
      <c r="B153" s="7">
        <v>45447</v>
      </c>
      <c r="C153" s="52">
        <f>FLOOR(
_xlfn.DAYS(TBL_DATA[[#This Row],[Date]],
VLOOKUP(TBL_DATA[[#This Row],[Athlete]],
_xlfn.HSTACK(TBL_INFO[NAME], TBL_INFO[DOB]),
2, FALSE)) / 365.25, 1)</f>
        <v>15</v>
      </c>
      <c r="D153" s="76">
        <v>10.9</v>
      </c>
      <c r="E153" s="76">
        <v>10.199999999999999</v>
      </c>
      <c r="F153" s="76">
        <v>73</v>
      </c>
      <c r="G153" s="52">
        <v>1857</v>
      </c>
      <c r="H153" s="76">
        <v>36.69</v>
      </c>
      <c r="I153" s="76">
        <v>62.41</v>
      </c>
      <c r="J153" s="52" t="s">
        <v>20</v>
      </c>
      <c r="K153" s="48">
        <v>1.93</v>
      </c>
      <c r="L153" s="48">
        <v>3.34</v>
      </c>
      <c r="M153" s="48">
        <v>4.99</v>
      </c>
      <c r="N153" s="52">
        <v>8</v>
      </c>
      <c r="O153" s="76" t="s">
        <v>20</v>
      </c>
      <c r="P153" s="76">
        <v>255</v>
      </c>
      <c r="Q153" s="76">
        <v>281</v>
      </c>
      <c r="R153" s="74">
        <f>IFERROR((TBL_DATA[[#This Row],[NORDBORD_R]] - TBL_DATA[[#This Row],[NORDBORD_L]])/TBL_DATA[[#This Row],[NORDBORD_L]], "")</f>
        <v>0.10196078431372549</v>
      </c>
      <c r="S153" s="48">
        <v>0.64200000000000002</v>
      </c>
    </row>
    <row r="154" spans="1:19" x14ac:dyDescent="0.25">
      <c r="A154" s="1" t="s">
        <v>39</v>
      </c>
      <c r="B154" s="7">
        <v>45447</v>
      </c>
      <c r="C154" s="52">
        <f>FLOOR(
_xlfn.DAYS(TBL_DATA[[#This Row],[Date]],
VLOOKUP(TBL_DATA[[#This Row],[Athlete]],
_xlfn.HSTACK(TBL_INFO[NAME], TBL_INFO[DOB]),
2, FALSE)) / 365.25, 1)</f>
        <v>14</v>
      </c>
      <c r="D154" s="76">
        <v>9.8000000000000007</v>
      </c>
      <c r="E154" s="76">
        <v>8.3000000000000007</v>
      </c>
      <c r="F154" s="76">
        <v>68</v>
      </c>
      <c r="G154" s="52">
        <v>1855</v>
      </c>
      <c r="H154" s="76">
        <v>26.15</v>
      </c>
      <c r="I154" s="76">
        <v>3.65</v>
      </c>
      <c r="J154" s="52" t="s">
        <v>20</v>
      </c>
      <c r="K154" s="48">
        <v>2.29</v>
      </c>
      <c r="L154" s="48">
        <v>3.87</v>
      </c>
      <c r="M154" s="48">
        <v>5.41</v>
      </c>
      <c r="N154" s="52" t="s">
        <v>20</v>
      </c>
      <c r="O154" s="76">
        <v>75.260000000000005</v>
      </c>
      <c r="P154" s="76">
        <v>399</v>
      </c>
      <c r="Q154" s="76">
        <v>387</v>
      </c>
      <c r="R154" s="74">
        <f>IFERROR((TBL_DATA[[#This Row],[NORDBORD_R]] - TBL_DATA[[#This Row],[NORDBORD_L]])/TBL_DATA[[#This Row],[NORDBORD_L]], "")</f>
        <v>-3.007518796992481E-2</v>
      </c>
      <c r="S154" s="48">
        <v>0.78500000000000003</v>
      </c>
    </row>
    <row r="155" spans="1:19" x14ac:dyDescent="0.25">
      <c r="A155" s="1" t="s">
        <v>51</v>
      </c>
      <c r="B155" s="7">
        <v>45447</v>
      </c>
      <c r="C155" s="52">
        <f>FLOOR(
_xlfn.DAYS(TBL_DATA[[#This Row],[Date]],
VLOOKUP(TBL_DATA[[#This Row],[Athlete]],
_xlfn.HSTACK(TBL_INFO[NAME], TBL_INFO[DOB]),
2, FALSE)) / 365.25, 1)</f>
        <v>15</v>
      </c>
      <c r="D155" s="76">
        <v>9</v>
      </c>
      <c r="E155" s="76">
        <v>8.6999999999999993</v>
      </c>
      <c r="F155" s="76">
        <v>60</v>
      </c>
      <c r="G155" s="52">
        <v>1620</v>
      </c>
      <c r="H155" s="76">
        <v>24.47</v>
      </c>
      <c r="I155" s="76">
        <v>22.41</v>
      </c>
      <c r="J155" s="52" t="s">
        <v>20</v>
      </c>
      <c r="K155" s="48">
        <v>2.12</v>
      </c>
      <c r="L155" s="48">
        <v>3.72</v>
      </c>
      <c r="M155" s="48">
        <v>5.42</v>
      </c>
      <c r="N155" s="52" t="s">
        <v>20</v>
      </c>
      <c r="O155" s="76">
        <v>71</v>
      </c>
      <c r="P155" s="76">
        <v>321</v>
      </c>
      <c r="Q155" s="76">
        <v>317</v>
      </c>
      <c r="R155" s="74">
        <f>IFERROR((TBL_DATA[[#This Row],[NORDBORD_R]] - TBL_DATA[[#This Row],[NORDBORD_L]])/TBL_DATA[[#This Row],[NORDBORD_L]], "")</f>
        <v>-1.2461059190031152E-2</v>
      </c>
      <c r="S155" s="48">
        <v>0.874</v>
      </c>
    </row>
    <row r="156" spans="1:19" x14ac:dyDescent="0.25">
      <c r="A156" s="1" t="s">
        <v>94</v>
      </c>
      <c r="B156" s="7">
        <v>45447</v>
      </c>
      <c r="C156" s="52">
        <f>FLOOR(
_xlfn.DAYS(TBL_DATA[[#This Row],[Date]],
VLOOKUP(TBL_DATA[[#This Row],[Athlete]],
_xlfn.HSTACK(TBL_INFO[NAME], TBL_INFO[DOB]),
2, FALSE)) / 365.25, 1)</f>
        <v>13</v>
      </c>
      <c r="D156" s="76">
        <v>9.1999999999999993</v>
      </c>
      <c r="E156" s="76">
        <v>9.1</v>
      </c>
      <c r="F156" s="76">
        <v>74</v>
      </c>
      <c r="G156" s="52">
        <v>1606</v>
      </c>
      <c r="H156" s="76">
        <v>30.66</v>
      </c>
      <c r="I156" s="76">
        <v>7.49</v>
      </c>
      <c r="J156" s="52" t="s">
        <v>20</v>
      </c>
      <c r="K156" s="48">
        <v>1.92</v>
      </c>
      <c r="L156" s="48">
        <v>3.35</v>
      </c>
      <c r="M156" s="48">
        <v>5.27</v>
      </c>
      <c r="N156" s="52" t="s">
        <v>20</v>
      </c>
      <c r="O156" s="76">
        <v>62</v>
      </c>
      <c r="P156" s="76">
        <v>246</v>
      </c>
      <c r="Q156" s="76">
        <v>261</v>
      </c>
      <c r="R156" s="74">
        <f>IFERROR((TBL_DATA[[#This Row],[NORDBORD_R]] - TBL_DATA[[#This Row],[NORDBORD_L]])/TBL_DATA[[#This Row],[NORDBORD_L]], "")</f>
        <v>6.097560975609756E-2</v>
      </c>
      <c r="S156" s="48">
        <v>0.77500000000000002</v>
      </c>
    </row>
    <row r="157" spans="1:19" x14ac:dyDescent="0.25">
      <c r="A157" s="1" t="s">
        <v>98</v>
      </c>
      <c r="B157" s="7">
        <v>45447</v>
      </c>
      <c r="C157" s="52">
        <f>FLOOR(
_xlfn.DAYS(TBL_DATA[[#This Row],[Date]],
VLOOKUP(TBL_DATA[[#This Row],[Athlete]],
_xlfn.HSTACK(TBL_INFO[NAME], TBL_INFO[DOB]),
2, FALSE)) / 365.25, 1)</f>
        <v>11</v>
      </c>
      <c r="D157" s="76">
        <v>9.8000000000000007</v>
      </c>
      <c r="E157" s="76">
        <v>9.8000000000000007</v>
      </c>
      <c r="F157" s="76">
        <v>73.5</v>
      </c>
      <c r="G157" s="52">
        <v>1588</v>
      </c>
      <c r="H157" s="76">
        <v>30.61</v>
      </c>
      <c r="I157" s="76">
        <v>29.61</v>
      </c>
      <c r="J157" s="52" t="s">
        <v>20</v>
      </c>
      <c r="K157" s="48">
        <v>2.11</v>
      </c>
      <c r="L157" s="48">
        <v>3.6</v>
      </c>
      <c r="M157" s="48">
        <v>5.04</v>
      </c>
      <c r="N157" s="52" t="s">
        <v>20</v>
      </c>
      <c r="O157" s="76">
        <v>61.66</v>
      </c>
      <c r="P157" s="76">
        <v>199</v>
      </c>
      <c r="Q157" s="76">
        <v>195</v>
      </c>
      <c r="R157" s="74">
        <f>IFERROR((TBL_DATA[[#This Row],[NORDBORD_R]] - TBL_DATA[[#This Row],[NORDBORD_L]])/TBL_DATA[[#This Row],[NORDBORD_L]], "")</f>
        <v>-2.0100502512562814E-2</v>
      </c>
      <c r="S157" s="48">
        <v>0.67100000000000004</v>
      </c>
    </row>
    <row r="158" spans="1:19" x14ac:dyDescent="0.25">
      <c r="A158" s="1" t="s">
        <v>108</v>
      </c>
      <c r="B158" s="7">
        <v>45447</v>
      </c>
      <c r="C158" s="52">
        <f>FLOOR(
_xlfn.DAYS(TBL_DATA[[#This Row],[Date]],
VLOOKUP(TBL_DATA[[#This Row],[Athlete]],
_xlfn.HSTACK(TBL_INFO[NAME], TBL_INFO[DOB]),
2, FALSE)) / 365.25, 1)</f>
        <v>10</v>
      </c>
      <c r="D158" s="76">
        <v>8.6999999999999993</v>
      </c>
      <c r="E158" s="76">
        <v>8.6999999999999993</v>
      </c>
      <c r="F158" s="76">
        <v>66</v>
      </c>
      <c r="G158" s="52">
        <v>1503</v>
      </c>
      <c r="H158" s="76">
        <v>26.02</v>
      </c>
      <c r="I158" s="76" t="s">
        <v>20</v>
      </c>
      <c r="J158" s="52">
        <v>1</v>
      </c>
      <c r="K158" s="48">
        <v>2.06</v>
      </c>
      <c r="L158" s="48">
        <v>3.67</v>
      </c>
      <c r="M158" s="48">
        <v>5.53</v>
      </c>
      <c r="N158" s="52" t="s">
        <v>20</v>
      </c>
      <c r="O158" s="76">
        <v>73</v>
      </c>
      <c r="P158" s="76">
        <v>224</v>
      </c>
      <c r="Q158" s="76">
        <v>234</v>
      </c>
      <c r="R158" s="74">
        <f>IFERROR((TBL_DATA[[#This Row],[NORDBORD_R]] - TBL_DATA[[#This Row],[NORDBORD_L]])/TBL_DATA[[#This Row],[NORDBORD_L]], "")</f>
        <v>4.4642857142857144E-2</v>
      </c>
      <c r="S158" s="48">
        <v>0.85599999999999998</v>
      </c>
    </row>
    <row r="159" spans="1:19" x14ac:dyDescent="0.25">
      <c r="A159" s="1" t="s">
        <v>109</v>
      </c>
      <c r="B159" s="7">
        <v>45447</v>
      </c>
      <c r="C159" s="52">
        <f>FLOOR(
_xlfn.DAYS(TBL_DATA[[#This Row],[Date]],
VLOOKUP(TBL_DATA[[#This Row],[Athlete]],
_xlfn.HSTACK(TBL_INFO[NAME], TBL_INFO[DOB]),
2, FALSE)) / 365.25, 1)</f>
        <v>14</v>
      </c>
      <c r="D159" s="76">
        <v>9.4</v>
      </c>
      <c r="E159" s="76">
        <v>8</v>
      </c>
      <c r="F159" s="76">
        <v>66.5</v>
      </c>
      <c r="G159" s="52">
        <v>1435</v>
      </c>
      <c r="H159" s="76">
        <v>29.04</v>
      </c>
      <c r="I159" s="76">
        <v>5.97</v>
      </c>
      <c r="J159" s="52" t="s">
        <v>20</v>
      </c>
      <c r="K159" s="48">
        <v>2</v>
      </c>
      <c r="L159" s="48">
        <v>3.57</v>
      </c>
      <c r="M159" s="48">
        <v>5.43</v>
      </c>
      <c r="N159" s="52" t="s">
        <v>20</v>
      </c>
      <c r="O159" s="76">
        <v>72</v>
      </c>
      <c r="P159" s="76">
        <v>247</v>
      </c>
      <c r="Q159" s="76">
        <v>257</v>
      </c>
      <c r="R159" s="74">
        <f>IFERROR((TBL_DATA[[#This Row],[NORDBORD_R]] - TBL_DATA[[#This Row],[NORDBORD_L]])/TBL_DATA[[#This Row],[NORDBORD_L]], "")</f>
        <v>4.048582995951417E-2</v>
      </c>
      <c r="S159" s="48" t="s">
        <v>20</v>
      </c>
    </row>
    <row r="160" spans="1:19" x14ac:dyDescent="0.25">
      <c r="A160" s="1" t="s">
        <v>45</v>
      </c>
      <c r="B160" s="7">
        <v>45447</v>
      </c>
      <c r="C160" s="52">
        <f>FLOOR(
_xlfn.DAYS(TBL_DATA[[#This Row],[Date]],
VLOOKUP(TBL_DATA[[#This Row],[Athlete]],
_xlfn.HSTACK(TBL_INFO[NAME], TBL_INFO[DOB]),
2, FALSE)) / 365.25, 1)</f>
        <v>12</v>
      </c>
      <c r="D160" s="76">
        <v>8</v>
      </c>
      <c r="E160" s="76">
        <v>7.3</v>
      </c>
      <c r="F160" s="76">
        <v>63</v>
      </c>
      <c r="G160" s="52">
        <v>1380</v>
      </c>
      <c r="H160" s="76">
        <v>31.73</v>
      </c>
      <c r="I160" s="76">
        <v>17.59</v>
      </c>
      <c r="J160" s="52" t="s">
        <v>20</v>
      </c>
      <c r="K160" s="48">
        <v>2.12</v>
      </c>
      <c r="L160" s="48">
        <v>3.78</v>
      </c>
      <c r="M160" s="48">
        <v>5.0999999999999996</v>
      </c>
      <c r="N160" s="52">
        <v>2</v>
      </c>
      <c r="O160" s="76" t="s">
        <v>20</v>
      </c>
      <c r="P160" s="76" t="s">
        <v>20</v>
      </c>
      <c r="Q160" s="76" t="s">
        <v>20</v>
      </c>
      <c r="R160" s="74" t="str">
        <f>IFERROR((TBL_DATA[[#This Row],[NORDBORD_R]] - TBL_DATA[[#This Row],[NORDBORD_L]])/TBL_DATA[[#This Row],[NORDBORD_L]], "")</f>
        <v/>
      </c>
      <c r="S160" s="48">
        <v>0.78400000000000003</v>
      </c>
    </row>
    <row r="161" spans="1:19" x14ac:dyDescent="0.25">
      <c r="A161" s="1" t="s">
        <v>110</v>
      </c>
      <c r="B161" s="7">
        <v>45447</v>
      </c>
      <c r="C161" s="52">
        <f>FLOOR(
_xlfn.DAYS(TBL_DATA[[#This Row],[Date]],
VLOOKUP(TBL_DATA[[#This Row],[Athlete]],
_xlfn.HSTACK(TBL_INFO[NAME], TBL_INFO[DOB]),
2, FALSE)) / 365.25, 1)</f>
        <v>14</v>
      </c>
      <c r="D161" s="76">
        <v>8.9</v>
      </c>
      <c r="E161" s="76">
        <v>8.6999999999999993</v>
      </c>
      <c r="F161" s="76">
        <v>73</v>
      </c>
      <c r="G161" s="52">
        <v>1317</v>
      </c>
      <c r="H161" s="76">
        <v>28.78</v>
      </c>
      <c r="I161" s="76">
        <v>42.4</v>
      </c>
      <c r="J161" s="52" t="s">
        <v>20</v>
      </c>
      <c r="K161" s="48">
        <v>1.97</v>
      </c>
      <c r="L161" s="48">
        <v>3.49</v>
      </c>
      <c r="M161" s="48">
        <v>4.8</v>
      </c>
      <c r="N161" s="52">
        <v>4</v>
      </c>
      <c r="O161" s="76" t="s">
        <v>20</v>
      </c>
      <c r="P161" s="76">
        <v>202</v>
      </c>
      <c r="Q161" s="76">
        <v>280</v>
      </c>
      <c r="R161" s="74">
        <f>IFERROR((TBL_DATA[[#This Row],[NORDBORD_R]] - TBL_DATA[[#This Row],[NORDBORD_L]])/TBL_DATA[[#This Row],[NORDBORD_L]], "")</f>
        <v>0.38613861386138615</v>
      </c>
      <c r="S161" s="48">
        <v>0.74299999999999999</v>
      </c>
    </row>
    <row r="162" spans="1:19" x14ac:dyDescent="0.25">
      <c r="A162" s="1" t="s">
        <v>46</v>
      </c>
      <c r="B162" s="7">
        <v>45447</v>
      </c>
      <c r="C162" s="52">
        <f>FLOOR(
_xlfn.DAYS(TBL_DATA[[#This Row],[Date]],
VLOOKUP(TBL_DATA[[#This Row],[Athlete]],
_xlfn.HSTACK(TBL_INFO[NAME], TBL_INFO[DOB]),
2, FALSE)) / 365.25, 1)</f>
        <v>10</v>
      </c>
      <c r="D162" s="76">
        <v>5.6</v>
      </c>
      <c r="E162" s="76">
        <v>5.0999999999999996</v>
      </c>
      <c r="F162" s="76">
        <v>50</v>
      </c>
      <c r="G162" s="52">
        <v>1169</v>
      </c>
      <c r="H162" s="76">
        <v>22.1</v>
      </c>
      <c r="I162" s="76" t="s">
        <v>20</v>
      </c>
      <c r="J162" s="52" t="s">
        <v>20</v>
      </c>
      <c r="K162" s="48">
        <v>2.33</v>
      </c>
      <c r="L162" s="48">
        <v>4.2699999999999996</v>
      </c>
      <c r="M162" s="48">
        <v>5.6</v>
      </c>
      <c r="N162" s="52" t="s">
        <v>20</v>
      </c>
      <c r="O162" s="76">
        <v>84</v>
      </c>
      <c r="P162" s="76">
        <v>127</v>
      </c>
      <c r="Q162" s="76">
        <v>162</v>
      </c>
      <c r="R162" s="74">
        <f>IFERROR((TBL_DATA[[#This Row],[NORDBORD_R]] - TBL_DATA[[#This Row],[NORDBORD_L]])/TBL_DATA[[#This Row],[NORDBORD_L]], "")</f>
        <v>0.27559055118110237</v>
      </c>
      <c r="S162" s="48">
        <v>0.91500000000000004</v>
      </c>
    </row>
    <row r="163" spans="1:19" x14ac:dyDescent="0.25">
      <c r="A163" s="1" t="s">
        <v>111</v>
      </c>
      <c r="B163" s="7">
        <v>45447</v>
      </c>
      <c r="C163" s="52">
        <f>FLOOR(
_xlfn.DAYS(TBL_DATA[[#This Row],[Date]],
VLOOKUP(TBL_DATA[[#This Row],[Athlete]],
_xlfn.HSTACK(TBL_INFO[NAME], TBL_INFO[DOB]),
2, FALSE)) / 365.25, 1)</f>
        <v>14</v>
      </c>
      <c r="D163" s="76">
        <v>10.7</v>
      </c>
      <c r="E163" s="76">
        <v>10.5</v>
      </c>
      <c r="F163" s="76">
        <v>78</v>
      </c>
      <c r="G163" s="52">
        <v>1144</v>
      </c>
      <c r="H163" s="76">
        <v>25.1</v>
      </c>
      <c r="I163" s="76" t="s">
        <v>20</v>
      </c>
      <c r="J163" s="52">
        <v>5</v>
      </c>
      <c r="K163" s="48">
        <v>1.8</v>
      </c>
      <c r="L163" s="48">
        <v>3.15</v>
      </c>
      <c r="M163" s="48">
        <v>4.8</v>
      </c>
      <c r="N163" s="52" t="s">
        <v>20</v>
      </c>
      <c r="O163" s="76">
        <v>60</v>
      </c>
      <c r="P163" s="76">
        <v>212</v>
      </c>
      <c r="Q163" s="76">
        <v>262</v>
      </c>
      <c r="R163" s="74">
        <f>IFERROR((TBL_DATA[[#This Row],[NORDBORD_R]] - TBL_DATA[[#This Row],[NORDBORD_L]])/TBL_DATA[[#This Row],[NORDBORD_L]], "")</f>
        <v>0.23584905660377359</v>
      </c>
      <c r="S163" s="48">
        <v>0.81599999999999995</v>
      </c>
    </row>
    <row r="164" spans="1:19" x14ac:dyDescent="0.25">
      <c r="A164" s="1" t="s">
        <v>32</v>
      </c>
      <c r="B164" s="7">
        <v>45447</v>
      </c>
      <c r="C164" s="52">
        <f>FLOOR(
_xlfn.DAYS(TBL_DATA[[#This Row],[Date]],
VLOOKUP(TBL_DATA[[#This Row],[Athlete]],
_xlfn.HSTACK(TBL_INFO[NAME], TBL_INFO[DOB]),
2, FALSE)) / 365.25, 1)</f>
        <v>12</v>
      </c>
      <c r="D164" s="76">
        <v>10.6</v>
      </c>
      <c r="E164" s="76">
        <v>9.1</v>
      </c>
      <c r="F164" s="76">
        <v>70.5</v>
      </c>
      <c r="G164" s="52">
        <v>1140</v>
      </c>
      <c r="H164" s="76">
        <v>30.89</v>
      </c>
      <c r="I164" s="76">
        <v>36.1</v>
      </c>
      <c r="J164" s="52" t="s">
        <v>20</v>
      </c>
      <c r="K164" s="48">
        <v>1.94</v>
      </c>
      <c r="L164" s="48">
        <v>3.5</v>
      </c>
      <c r="M164" s="48">
        <v>5.21</v>
      </c>
      <c r="N164" s="52" t="s">
        <v>20</v>
      </c>
      <c r="O164" s="76">
        <v>63</v>
      </c>
      <c r="P164" s="76">
        <v>137</v>
      </c>
      <c r="Q164" s="76">
        <v>152</v>
      </c>
      <c r="R164" s="74">
        <f>IFERROR((TBL_DATA[[#This Row],[NORDBORD_R]] - TBL_DATA[[#This Row],[NORDBORD_L]])/TBL_DATA[[#This Row],[NORDBORD_L]], "")</f>
        <v>0.10948905109489052</v>
      </c>
      <c r="S164" s="48">
        <v>0.65100000000000002</v>
      </c>
    </row>
    <row r="165" spans="1:19" x14ac:dyDescent="0.25">
      <c r="A165" s="1" t="s">
        <v>57</v>
      </c>
      <c r="B165" s="7">
        <v>45448</v>
      </c>
      <c r="C165" s="52">
        <f>FLOOR(
_xlfn.DAYS(TBL_DATA[[#This Row],[Date]],
VLOOKUP(TBL_DATA[[#This Row],[Athlete]],
_xlfn.HSTACK(TBL_INFO[NAME], TBL_INFO[DOB]),
2, FALSE)) / 365.25, 1)</f>
        <v>14</v>
      </c>
      <c r="D165" s="76">
        <v>11.2</v>
      </c>
      <c r="E165" s="76">
        <v>11.6</v>
      </c>
      <c r="F165" s="76">
        <v>86</v>
      </c>
      <c r="G165" s="52">
        <v>2835</v>
      </c>
      <c r="H165" s="76">
        <v>34.65</v>
      </c>
      <c r="I165" s="76" t="s">
        <v>20</v>
      </c>
      <c r="J165" s="52">
        <v>4</v>
      </c>
      <c r="K165" s="48">
        <v>1.85</v>
      </c>
      <c r="L165" s="48">
        <v>3.19</v>
      </c>
      <c r="M165" s="48">
        <v>4.76</v>
      </c>
      <c r="N165" s="52">
        <v>4</v>
      </c>
      <c r="O165" s="76" t="s">
        <v>20</v>
      </c>
      <c r="P165" s="76">
        <v>365</v>
      </c>
      <c r="Q165" s="76">
        <v>397</v>
      </c>
      <c r="R165" s="74">
        <f>IFERROR((TBL_DATA[[#This Row],[NORDBORD_R]] - TBL_DATA[[#This Row],[NORDBORD_L]])/TBL_DATA[[#This Row],[NORDBORD_L]], "")</f>
        <v>8.7671232876712329E-2</v>
      </c>
      <c r="S165" s="48">
        <v>0.79800000000000004</v>
      </c>
    </row>
    <row r="166" spans="1:19" x14ac:dyDescent="0.25">
      <c r="A166" s="1" t="s">
        <v>112</v>
      </c>
      <c r="B166" s="7">
        <v>45448</v>
      </c>
      <c r="C166" s="52">
        <f>FLOOR(
_xlfn.DAYS(TBL_DATA[[#This Row],[Date]],
VLOOKUP(TBL_DATA[[#This Row],[Athlete]],
_xlfn.HSTACK(TBL_INFO[NAME], TBL_INFO[DOB]),
2, FALSE)) / 365.25, 1)</f>
        <v>15</v>
      </c>
      <c r="D166" s="76">
        <v>4.8</v>
      </c>
      <c r="E166" s="76">
        <v>5.0999999999999996</v>
      </c>
      <c r="F166" s="76">
        <v>50.5</v>
      </c>
      <c r="G166" s="52">
        <v>1692</v>
      </c>
      <c r="H166" s="76">
        <v>25.77</v>
      </c>
      <c r="I166" s="76">
        <v>2.2799999999999998</v>
      </c>
      <c r="J166" s="52" t="s">
        <v>20</v>
      </c>
      <c r="K166" s="48">
        <v>2.11</v>
      </c>
      <c r="L166" s="48">
        <v>3.72</v>
      </c>
      <c r="M166" s="48">
        <v>5.86</v>
      </c>
      <c r="N166" s="52" t="s">
        <v>20</v>
      </c>
      <c r="O166" s="76" t="s">
        <v>20</v>
      </c>
      <c r="P166" s="76">
        <v>268</v>
      </c>
      <c r="Q166" s="76">
        <v>276</v>
      </c>
      <c r="R166" s="74">
        <f>IFERROR((TBL_DATA[[#This Row],[NORDBORD_R]] - TBL_DATA[[#This Row],[NORDBORD_L]])/TBL_DATA[[#This Row],[NORDBORD_L]], "")</f>
        <v>2.9850746268656716E-2</v>
      </c>
      <c r="S166" s="48">
        <v>0.76</v>
      </c>
    </row>
    <row r="167" spans="1:19" x14ac:dyDescent="0.25">
      <c r="A167" s="1" t="s">
        <v>29</v>
      </c>
      <c r="B167" s="7">
        <v>45448</v>
      </c>
      <c r="C167" s="52">
        <f>FLOOR(
_xlfn.DAYS(TBL_DATA[[#This Row],[Date]],
VLOOKUP(TBL_DATA[[#This Row],[Athlete]],
_xlfn.HSTACK(TBL_INFO[NAME], TBL_INFO[DOB]),
2, FALSE)) / 365.25, 1)</f>
        <v>14</v>
      </c>
      <c r="D167" s="76">
        <v>13.7</v>
      </c>
      <c r="E167" s="76">
        <v>13.2</v>
      </c>
      <c r="F167" s="76">
        <v>82</v>
      </c>
      <c r="G167" s="52">
        <v>1539</v>
      </c>
      <c r="H167" s="76">
        <v>28.54</v>
      </c>
      <c r="I167" s="76">
        <v>2.63</v>
      </c>
      <c r="J167" s="52" t="s">
        <v>20</v>
      </c>
      <c r="K167" s="48">
        <v>1.82</v>
      </c>
      <c r="L167" s="48">
        <v>3.16</v>
      </c>
      <c r="M167" s="48">
        <v>4.93</v>
      </c>
      <c r="N167" s="52">
        <v>4</v>
      </c>
      <c r="O167" s="76" t="s">
        <v>20</v>
      </c>
      <c r="P167" s="76">
        <v>208</v>
      </c>
      <c r="Q167" s="76">
        <v>226</v>
      </c>
      <c r="R167" s="74">
        <f>IFERROR((TBL_DATA[[#This Row],[NORDBORD_R]] - TBL_DATA[[#This Row],[NORDBORD_L]])/TBL_DATA[[#This Row],[NORDBORD_L]], "")</f>
        <v>8.6538461538461536E-2</v>
      </c>
      <c r="S167" s="48">
        <v>0.79</v>
      </c>
    </row>
    <row r="168" spans="1:19" x14ac:dyDescent="0.25">
      <c r="A168" s="1" t="s">
        <v>28</v>
      </c>
      <c r="B168" s="7">
        <v>45448</v>
      </c>
      <c r="C168" s="52">
        <f>FLOOR(
_xlfn.DAYS(TBL_DATA[[#This Row],[Date]],
VLOOKUP(TBL_DATA[[#This Row],[Athlete]],
_xlfn.HSTACK(TBL_INFO[NAME], TBL_INFO[DOB]),
2, FALSE)) / 365.25, 1)</f>
        <v>13</v>
      </c>
      <c r="D168" s="76">
        <v>12.5</v>
      </c>
      <c r="E168" s="76">
        <v>11</v>
      </c>
      <c r="F168" s="76">
        <v>79</v>
      </c>
      <c r="G168" s="52">
        <v>1491</v>
      </c>
      <c r="H168" s="76">
        <v>33.770000000000003</v>
      </c>
      <c r="I168" s="76" t="s">
        <v>20</v>
      </c>
      <c r="J168" s="52">
        <v>1</v>
      </c>
      <c r="K168" s="48">
        <v>1.85</v>
      </c>
      <c r="L168" s="48">
        <v>3.27</v>
      </c>
      <c r="M168" s="48">
        <v>4.6900000000000004</v>
      </c>
      <c r="N168" s="52">
        <v>8</v>
      </c>
      <c r="O168" s="76" t="s">
        <v>20</v>
      </c>
      <c r="P168" s="76">
        <v>195</v>
      </c>
      <c r="Q168" s="76">
        <v>280</v>
      </c>
      <c r="R168" s="74">
        <f>IFERROR((TBL_DATA[[#This Row],[NORDBORD_R]] - TBL_DATA[[#This Row],[NORDBORD_L]])/TBL_DATA[[#This Row],[NORDBORD_L]], "")</f>
        <v>0.4358974358974359</v>
      </c>
      <c r="S168" s="48">
        <v>0.76400000000000001</v>
      </c>
    </row>
    <row r="169" spans="1:19" x14ac:dyDescent="0.25">
      <c r="A169" s="1" t="s">
        <v>113</v>
      </c>
      <c r="B169" s="7">
        <v>45448</v>
      </c>
      <c r="C169" s="52">
        <f>FLOOR(
_xlfn.DAYS(TBL_DATA[[#This Row],[Date]],
VLOOKUP(TBL_DATA[[#This Row],[Athlete]],
_xlfn.HSTACK(TBL_INFO[NAME], TBL_INFO[DOB]),
2, FALSE)) / 365.25, 1)</f>
        <v>12</v>
      </c>
      <c r="D169" s="76">
        <v>8.4</v>
      </c>
      <c r="E169" s="76">
        <v>8.1999999999999993</v>
      </c>
      <c r="F169" s="76">
        <v>66</v>
      </c>
      <c r="G169" s="52">
        <v>1372</v>
      </c>
      <c r="H169" s="76">
        <v>27.83</v>
      </c>
      <c r="I169" s="76">
        <v>6.93</v>
      </c>
      <c r="J169" s="52" t="s">
        <v>20</v>
      </c>
      <c r="K169" s="48">
        <v>2.12</v>
      </c>
      <c r="L169" s="48">
        <v>3.64</v>
      </c>
      <c r="M169" s="48">
        <v>5.33</v>
      </c>
      <c r="N169" s="52" t="s">
        <v>20</v>
      </c>
      <c r="O169" s="76">
        <v>70.78</v>
      </c>
      <c r="P169" s="76">
        <v>178</v>
      </c>
      <c r="Q169" s="76">
        <v>228</v>
      </c>
      <c r="R169" s="74">
        <f>IFERROR((TBL_DATA[[#This Row],[NORDBORD_R]] - TBL_DATA[[#This Row],[NORDBORD_L]])/TBL_DATA[[#This Row],[NORDBORD_L]], "")</f>
        <v>0.2808988764044944</v>
      </c>
      <c r="S169" s="48" t="s">
        <v>20</v>
      </c>
    </row>
    <row r="170" spans="1:19" x14ac:dyDescent="0.25">
      <c r="A170" s="1" t="s">
        <v>91</v>
      </c>
      <c r="B170" s="7">
        <v>45448</v>
      </c>
      <c r="C170" s="52">
        <f>FLOOR(
_xlfn.DAYS(TBL_DATA[[#This Row],[Date]],
VLOOKUP(TBL_DATA[[#This Row],[Athlete]],
_xlfn.HSTACK(TBL_INFO[NAME], TBL_INFO[DOB]),
2, FALSE)) / 365.25, 1)</f>
        <v>12</v>
      </c>
      <c r="D170" s="76">
        <v>10.1</v>
      </c>
      <c r="E170" s="76">
        <v>10.199999999999999</v>
      </c>
      <c r="F170" s="76">
        <v>71</v>
      </c>
      <c r="G170" s="52">
        <v>1233</v>
      </c>
      <c r="H170" s="76">
        <v>30.84</v>
      </c>
      <c r="I170" s="76">
        <v>29.78</v>
      </c>
      <c r="J170" s="52" t="s">
        <v>20</v>
      </c>
      <c r="K170" s="48">
        <v>1.82</v>
      </c>
      <c r="L170" s="48">
        <v>3.2</v>
      </c>
      <c r="M170" s="48">
        <v>4.8499999999999996</v>
      </c>
      <c r="N170" s="52">
        <v>9</v>
      </c>
      <c r="O170" s="76" t="s">
        <v>20</v>
      </c>
      <c r="P170" s="76">
        <v>147</v>
      </c>
      <c r="Q170" s="76">
        <v>163</v>
      </c>
      <c r="R170" s="74">
        <f>IFERROR((TBL_DATA[[#This Row],[NORDBORD_R]] - TBL_DATA[[#This Row],[NORDBORD_L]])/TBL_DATA[[#This Row],[NORDBORD_L]], "")</f>
        <v>0.10884353741496598</v>
      </c>
      <c r="S170" s="48">
        <v>0.74</v>
      </c>
    </row>
    <row r="171" spans="1:19" x14ac:dyDescent="0.25">
      <c r="A171" s="1" t="s">
        <v>114</v>
      </c>
      <c r="B171" s="7">
        <v>45454</v>
      </c>
      <c r="C171" s="52">
        <f>FLOOR(
_xlfn.DAYS(TBL_DATA[[#This Row],[Date]],
VLOOKUP(TBL_DATA[[#This Row],[Athlete]],
_xlfn.HSTACK(TBL_INFO[NAME], TBL_INFO[DOB]),
2, FALSE)) / 365.25, 1)</f>
        <v>10</v>
      </c>
      <c r="D171" s="76">
        <v>5.6</v>
      </c>
      <c r="E171" s="76">
        <v>5.9</v>
      </c>
      <c r="F171" s="76">
        <v>48.5</v>
      </c>
      <c r="G171" s="52">
        <v>1669</v>
      </c>
      <c r="H171" s="76">
        <v>21.66</v>
      </c>
      <c r="I171" s="76">
        <v>0.81</v>
      </c>
      <c r="J171" s="52" t="s">
        <v>20</v>
      </c>
      <c r="K171" s="48">
        <v>2.21</v>
      </c>
      <c r="L171" s="48">
        <v>4.03</v>
      </c>
      <c r="M171" s="48">
        <v>6.08</v>
      </c>
      <c r="N171" s="52" t="s">
        <v>20</v>
      </c>
      <c r="O171" s="76">
        <v>81.599999999999994</v>
      </c>
      <c r="P171" s="76">
        <v>244</v>
      </c>
      <c r="Q171" s="76">
        <v>262</v>
      </c>
      <c r="R171" s="74">
        <f>IFERROR((TBL_DATA[[#This Row],[NORDBORD_R]] - TBL_DATA[[#This Row],[NORDBORD_L]])/TBL_DATA[[#This Row],[NORDBORD_L]], "")</f>
        <v>7.3770491803278687E-2</v>
      </c>
      <c r="S171" s="48">
        <v>0.88900000000000001</v>
      </c>
    </row>
    <row r="172" spans="1:19" x14ac:dyDescent="0.25">
      <c r="A172" s="1" t="s">
        <v>115</v>
      </c>
      <c r="B172" s="7">
        <v>45460</v>
      </c>
      <c r="C172" s="52">
        <f>FLOOR(
_xlfn.DAYS(TBL_DATA[[#This Row],[Date]],
VLOOKUP(TBL_DATA[[#This Row],[Athlete]],
_xlfn.HSTACK(TBL_INFO[NAME], TBL_INFO[DOB]),
2, FALSE)) / 365.25, 1)</f>
        <v>13</v>
      </c>
      <c r="D172" s="76">
        <v>11.5</v>
      </c>
      <c r="E172" s="76">
        <v>10.9</v>
      </c>
      <c r="F172" s="76">
        <v>66.5</v>
      </c>
      <c r="G172" s="52">
        <v>1071</v>
      </c>
      <c r="H172" s="76">
        <v>25.31</v>
      </c>
      <c r="I172" s="76">
        <v>9.1999999999999993</v>
      </c>
      <c r="J172" s="52" t="s">
        <v>20</v>
      </c>
      <c r="K172" s="48">
        <v>1.88</v>
      </c>
      <c r="L172" s="48">
        <v>3.43</v>
      </c>
      <c r="M172" s="48">
        <v>5.5</v>
      </c>
      <c r="N172" s="52" t="s">
        <v>20</v>
      </c>
      <c r="O172" s="76">
        <v>70.94</v>
      </c>
      <c r="P172" s="76">
        <v>180</v>
      </c>
      <c r="Q172" s="76">
        <v>174</v>
      </c>
      <c r="R172" s="74">
        <f>IFERROR((TBL_DATA[[#This Row],[NORDBORD_R]] - TBL_DATA[[#This Row],[NORDBORD_L]])/TBL_DATA[[#This Row],[NORDBORD_L]], "")</f>
        <v>-3.3333333333333333E-2</v>
      </c>
      <c r="S172" s="48">
        <v>0.97699999999999998</v>
      </c>
    </row>
    <row r="173" spans="1:19" x14ac:dyDescent="0.25">
      <c r="A173" s="1" t="s">
        <v>116</v>
      </c>
      <c r="B173" s="7">
        <v>45467</v>
      </c>
      <c r="C173" s="52">
        <f>FLOOR(
_xlfn.DAYS(TBL_DATA[[#This Row],[Date]],
VLOOKUP(TBL_DATA[[#This Row],[Athlete]],
_xlfn.HSTACK(TBL_INFO[NAME], TBL_INFO[DOB]),
2, FALSE)) / 365.25, 1)</f>
        <v>20</v>
      </c>
      <c r="D173" s="76" t="s">
        <v>20</v>
      </c>
      <c r="E173" s="76" t="s">
        <v>20</v>
      </c>
      <c r="F173" s="76" t="s">
        <v>20</v>
      </c>
      <c r="G173" s="52" t="s">
        <v>20</v>
      </c>
      <c r="H173" s="76" t="s">
        <v>20</v>
      </c>
      <c r="I173" s="76" t="s">
        <v>20</v>
      </c>
      <c r="J173" s="52" t="s">
        <v>20</v>
      </c>
      <c r="K173" s="48">
        <v>1.8</v>
      </c>
      <c r="L173" s="48">
        <v>3.08</v>
      </c>
      <c r="M173" s="48" t="s">
        <v>20</v>
      </c>
      <c r="N173" s="52" t="s">
        <v>20</v>
      </c>
      <c r="O173" s="76" t="s">
        <v>20</v>
      </c>
      <c r="P173" s="76" t="s">
        <v>20</v>
      </c>
      <c r="Q173" s="76" t="s">
        <v>20</v>
      </c>
      <c r="R173" s="74" t="str">
        <f>IFERROR((TBL_DATA[[#This Row],[NORDBORD_R]] - TBL_DATA[[#This Row],[NORDBORD_L]])/TBL_DATA[[#This Row],[NORDBORD_L]], "")</f>
        <v/>
      </c>
      <c r="S173" s="48" t="s">
        <v>20</v>
      </c>
    </row>
    <row r="174" spans="1:19" x14ac:dyDescent="0.25">
      <c r="A174" s="1" t="s">
        <v>117</v>
      </c>
      <c r="B174" s="7">
        <v>45462</v>
      </c>
      <c r="C174" s="52">
        <f>FLOOR(
_xlfn.DAYS(TBL_DATA[[#This Row],[Date]],
VLOOKUP(TBL_DATA[[#This Row],[Athlete]],
_xlfn.HSTACK(TBL_INFO[NAME], TBL_INFO[DOB]),
2, FALSE)) / 365.25, 1)</f>
        <v>12</v>
      </c>
      <c r="D174" s="76">
        <v>7.3</v>
      </c>
      <c r="E174" s="76">
        <v>7.4</v>
      </c>
      <c r="F174" s="76">
        <v>61.5</v>
      </c>
      <c r="G174" s="52">
        <v>1026</v>
      </c>
      <c r="H174" s="76">
        <v>22.36</v>
      </c>
      <c r="I174" s="76">
        <v>3.47</v>
      </c>
      <c r="J174" s="52" t="s">
        <v>20</v>
      </c>
      <c r="K174" s="48">
        <v>2.0499999999999998</v>
      </c>
      <c r="L174" s="48">
        <v>3.7</v>
      </c>
      <c r="M174" s="48">
        <v>5.77</v>
      </c>
      <c r="N174" s="52" t="s">
        <v>20</v>
      </c>
      <c r="O174" s="76">
        <v>77</v>
      </c>
      <c r="P174" s="76">
        <v>133</v>
      </c>
      <c r="Q174" s="76">
        <v>157</v>
      </c>
      <c r="R174" s="74">
        <f>IFERROR((TBL_DATA[[#This Row],[NORDBORD_R]] - TBL_DATA[[#This Row],[NORDBORD_L]])/TBL_DATA[[#This Row],[NORDBORD_L]], "")</f>
        <v>0.18045112781954886</v>
      </c>
      <c r="S174" s="48">
        <v>0.999</v>
      </c>
    </row>
    <row r="175" spans="1:19" x14ac:dyDescent="0.25">
      <c r="A175" s="1" t="s">
        <v>118</v>
      </c>
      <c r="B175" s="7">
        <v>45467</v>
      </c>
      <c r="C175" s="52">
        <f>FLOOR(
_xlfn.DAYS(TBL_DATA[[#This Row],[Date]],
VLOOKUP(TBL_DATA[[#This Row],[Athlete]],
_xlfn.HSTACK(TBL_INFO[NAME], TBL_INFO[DOB]),
2, FALSE)) / 365.25, 1)</f>
        <v>15</v>
      </c>
      <c r="D175" s="76">
        <v>12.7</v>
      </c>
      <c r="E175" s="76">
        <v>12.5</v>
      </c>
      <c r="F175" s="76">
        <v>83</v>
      </c>
      <c r="G175" s="52">
        <v>2266</v>
      </c>
      <c r="H175" s="76">
        <v>31.09</v>
      </c>
      <c r="I175" s="76" t="s">
        <v>20</v>
      </c>
      <c r="J175" s="52">
        <v>3</v>
      </c>
      <c r="K175" s="48">
        <v>1.79</v>
      </c>
      <c r="L175" s="48">
        <v>3.01</v>
      </c>
      <c r="M175" s="48">
        <v>4.75</v>
      </c>
      <c r="N175" s="52">
        <v>7</v>
      </c>
      <c r="O175" s="76" t="s">
        <v>20</v>
      </c>
      <c r="P175" s="76">
        <v>338</v>
      </c>
      <c r="Q175" s="76">
        <v>303</v>
      </c>
      <c r="R175" s="74">
        <f>IFERROR((TBL_DATA[[#This Row],[NORDBORD_R]] - TBL_DATA[[#This Row],[NORDBORD_L]])/TBL_DATA[[#This Row],[NORDBORD_L]], "")</f>
        <v>-0.10355029585798817</v>
      </c>
      <c r="S175" s="48">
        <v>1.1220000000000001</v>
      </c>
    </row>
    <row r="176" spans="1:19" x14ac:dyDescent="0.25">
      <c r="A176" s="1" t="s">
        <v>119</v>
      </c>
      <c r="B176" s="7">
        <v>45467</v>
      </c>
      <c r="C176" s="52">
        <f>FLOOR(
_xlfn.DAYS(TBL_DATA[[#This Row],[Date]],
VLOOKUP(TBL_DATA[[#This Row],[Athlete]],
_xlfn.HSTACK(TBL_INFO[NAME], TBL_INFO[DOB]),
2, FALSE)) / 365.25, 1)</f>
        <v>14</v>
      </c>
      <c r="D176" s="76">
        <v>10.7</v>
      </c>
      <c r="E176" s="76">
        <v>9.6</v>
      </c>
      <c r="F176" s="76">
        <v>67.5</v>
      </c>
      <c r="G176" s="52">
        <v>1549</v>
      </c>
      <c r="H176" s="76">
        <v>28.37</v>
      </c>
      <c r="I176" s="76" t="s">
        <v>20</v>
      </c>
      <c r="J176" s="52">
        <v>1</v>
      </c>
      <c r="K176" s="48">
        <v>1.92</v>
      </c>
      <c r="L176" s="48">
        <v>3.35</v>
      </c>
      <c r="M176" s="48">
        <v>5.45</v>
      </c>
      <c r="N176" s="52" t="s">
        <v>20</v>
      </c>
      <c r="O176" s="76">
        <v>67.53</v>
      </c>
      <c r="P176" s="76">
        <v>206</v>
      </c>
      <c r="Q176" s="76">
        <v>209</v>
      </c>
      <c r="R176" s="74">
        <f>IFERROR((TBL_DATA[[#This Row],[NORDBORD_R]] - TBL_DATA[[#This Row],[NORDBORD_L]])/TBL_DATA[[#This Row],[NORDBORD_L]], "")</f>
        <v>1.4563106796116505E-2</v>
      </c>
      <c r="S176" s="48">
        <v>0.81399999999999995</v>
      </c>
    </row>
    <row r="177" spans="1:19" x14ac:dyDescent="0.25">
      <c r="A177" s="1" t="s">
        <v>120</v>
      </c>
      <c r="B177" s="7">
        <v>45474</v>
      </c>
      <c r="C177" s="52">
        <f>FLOOR(
_xlfn.DAYS(TBL_DATA[[#This Row],[Date]],
VLOOKUP(TBL_DATA[[#This Row],[Athlete]],
_xlfn.HSTACK(TBL_INFO[NAME], TBL_INFO[DOB]),
2, FALSE)) / 365.25, 1)</f>
        <v>14</v>
      </c>
      <c r="D177" s="76">
        <v>8.6999999999999993</v>
      </c>
      <c r="E177" s="76">
        <v>8.5</v>
      </c>
      <c r="F177" s="76">
        <v>67.5</v>
      </c>
      <c r="G177" s="52">
        <v>1688</v>
      </c>
      <c r="H177" s="76">
        <v>29.48</v>
      </c>
      <c r="I177" s="76">
        <v>21.47</v>
      </c>
      <c r="J177" s="52" t="s">
        <v>20</v>
      </c>
      <c r="K177" s="48">
        <v>1.83</v>
      </c>
      <c r="L177" s="48">
        <v>3.2</v>
      </c>
      <c r="M177" s="48">
        <v>5.13</v>
      </c>
      <c r="N177" s="52" t="s">
        <v>20</v>
      </c>
      <c r="O177" s="76">
        <v>62.06</v>
      </c>
      <c r="P177" s="76">
        <v>211</v>
      </c>
      <c r="Q177" s="76">
        <v>266</v>
      </c>
      <c r="R177" s="74">
        <f>IFERROR((TBL_DATA[[#This Row],[NORDBORD_R]] - TBL_DATA[[#This Row],[NORDBORD_L]])/TBL_DATA[[#This Row],[NORDBORD_L]], "")</f>
        <v>0.26066350710900477</v>
      </c>
      <c r="S177" s="48">
        <v>0.82599999999999996</v>
      </c>
    </row>
    <row r="178" spans="1:19" x14ac:dyDescent="0.25">
      <c r="A178" s="1" t="s">
        <v>22</v>
      </c>
      <c r="B178" s="7">
        <v>45475</v>
      </c>
      <c r="C178" s="52">
        <f>FLOOR(
_xlfn.DAYS(TBL_DATA[[#This Row],[Date]],
VLOOKUP(TBL_DATA[[#This Row],[Athlete]],
_xlfn.HSTACK(TBL_INFO[NAME], TBL_INFO[DOB]),
2, FALSE)) / 365.25, 1)</f>
        <v>17</v>
      </c>
      <c r="D178" s="76">
        <v>10</v>
      </c>
      <c r="E178" s="76">
        <v>9.4</v>
      </c>
      <c r="F178" s="76">
        <v>72</v>
      </c>
      <c r="G178" s="52">
        <v>2163</v>
      </c>
      <c r="H178" s="76">
        <v>25.68</v>
      </c>
      <c r="I178" s="76">
        <v>20.22</v>
      </c>
      <c r="J178" s="52" t="s">
        <v>20</v>
      </c>
      <c r="K178" s="48">
        <v>2.06</v>
      </c>
      <c r="L178" s="48">
        <v>3.59</v>
      </c>
      <c r="M178" s="48">
        <v>5.17</v>
      </c>
      <c r="N178" s="52">
        <v>3</v>
      </c>
      <c r="O178" s="76" t="s">
        <v>20</v>
      </c>
      <c r="P178" s="76">
        <v>401</v>
      </c>
      <c r="Q178" s="76">
        <v>335</v>
      </c>
      <c r="R178" s="74">
        <f>IFERROR((TBL_DATA[[#This Row],[NORDBORD_R]] - TBL_DATA[[#This Row],[NORDBORD_L]])/TBL_DATA[[#This Row],[NORDBORD_L]], "")</f>
        <v>-0.16458852867830423</v>
      </c>
      <c r="S178" s="48">
        <v>0.86399999999999999</v>
      </c>
    </row>
    <row r="179" spans="1:19" x14ac:dyDescent="0.25">
      <c r="A179" s="1" t="s">
        <v>121</v>
      </c>
      <c r="B179" s="7">
        <v>45475</v>
      </c>
      <c r="C179" s="52">
        <f>FLOOR(
_xlfn.DAYS(TBL_DATA[[#This Row],[Date]],
VLOOKUP(TBL_DATA[[#This Row],[Athlete]],
_xlfn.HSTACK(TBL_INFO[NAME], TBL_INFO[DOB]),
2, FALSE)) / 365.25, 1)</f>
        <v>13</v>
      </c>
      <c r="D179" s="76">
        <v>8.1</v>
      </c>
      <c r="E179" s="76">
        <v>7.5</v>
      </c>
      <c r="F179" s="76">
        <v>68</v>
      </c>
      <c r="G179" s="52">
        <v>1656</v>
      </c>
      <c r="H179" s="76">
        <v>27.95</v>
      </c>
      <c r="I179" s="76">
        <v>8.07</v>
      </c>
      <c r="J179" s="52" t="s">
        <v>20</v>
      </c>
      <c r="K179" s="48">
        <v>2</v>
      </c>
      <c r="L179" s="48">
        <v>3.59</v>
      </c>
      <c r="M179" s="48">
        <v>5.51</v>
      </c>
      <c r="N179" s="52" t="s">
        <v>20</v>
      </c>
      <c r="O179" s="76">
        <v>71.010000000000005</v>
      </c>
      <c r="P179" s="76">
        <v>231</v>
      </c>
      <c r="Q179" s="76">
        <v>206</v>
      </c>
      <c r="R179" s="74">
        <f>IFERROR((TBL_DATA[[#This Row],[NORDBORD_R]] - TBL_DATA[[#This Row],[NORDBORD_L]])/TBL_DATA[[#This Row],[NORDBORD_L]], "")</f>
        <v>-0.10822510822510822</v>
      </c>
      <c r="S179" s="48">
        <v>0.70499999999999996</v>
      </c>
    </row>
    <row r="180" spans="1:19" x14ac:dyDescent="0.25">
      <c r="A180" s="1" t="s">
        <v>122</v>
      </c>
      <c r="B180" s="7">
        <v>45475</v>
      </c>
      <c r="C180" s="52">
        <f>FLOOR(
_xlfn.DAYS(TBL_DATA[[#This Row],[Date]],
VLOOKUP(TBL_DATA[[#This Row],[Athlete]],
_xlfn.HSTACK(TBL_INFO[NAME], TBL_INFO[DOB]),
2, FALSE)) / 365.25, 1)</f>
        <v>12</v>
      </c>
      <c r="D180" s="76">
        <v>10.5</v>
      </c>
      <c r="E180" s="76">
        <v>10.1</v>
      </c>
      <c r="F180" s="76">
        <v>61</v>
      </c>
      <c r="G180" s="52">
        <v>1096</v>
      </c>
      <c r="H180" s="76">
        <v>31.54</v>
      </c>
      <c r="I180" s="76" t="s">
        <v>20</v>
      </c>
      <c r="J180" s="52">
        <v>3</v>
      </c>
      <c r="K180" s="48">
        <v>2.0699999999999998</v>
      </c>
      <c r="L180" s="48">
        <v>3.59</v>
      </c>
      <c r="M180" s="48">
        <v>5.12</v>
      </c>
      <c r="N180" s="52" t="s">
        <v>20</v>
      </c>
      <c r="O180" s="76">
        <v>65.31</v>
      </c>
      <c r="P180" s="76">
        <v>138</v>
      </c>
      <c r="Q180" s="76">
        <v>147</v>
      </c>
      <c r="R180" s="74">
        <f>IFERROR((TBL_DATA[[#This Row],[NORDBORD_R]] - TBL_DATA[[#This Row],[NORDBORD_L]])/TBL_DATA[[#This Row],[NORDBORD_L]], "")</f>
        <v>6.5217391304347824E-2</v>
      </c>
      <c r="S180" s="48">
        <v>0.70699999999999996</v>
      </c>
    </row>
    <row r="181" spans="1:19" x14ac:dyDescent="0.25">
      <c r="A181" s="1" t="s">
        <v>92</v>
      </c>
      <c r="B181" s="7">
        <v>45475</v>
      </c>
      <c r="C181" s="52">
        <f>FLOOR(
_xlfn.DAYS(TBL_DATA[[#This Row],[Date]],
VLOOKUP(TBL_DATA[[#This Row],[Athlete]],
_xlfn.HSTACK(TBL_INFO[NAME], TBL_INFO[DOB]),
2, FALSE)) / 365.25, 1)</f>
        <v>14</v>
      </c>
      <c r="D181" s="76">
        <v>13.5</v>
      </c>
      <c r="E181" s="76">
        <v>13.2</v>
      </c>
      <c r="F181" s="76">
        <v>83.5</v>
      </c>
      <c r="G181" s="52">
        <v>2521</v>
      </c>
      <c r="H181" s="76">
        <v>26.61</v>
      </c>
      <c r="I181" s="76">
        <v>7.22</v>
      </c>
      <c r="J181" s="52" t="s">
        <v>20</v>
      </c>
      <c r="K181" s="48">
        <v>1.77</v>
      </c>
      <c r="L181" s="48">
        <v>3.12</v>
      </c>
      <c r="M181" s="48">
        <v>4.59</v>
      </c>
      <c r="N181" s="52" t="s">
        <v>20</v>
      </c>
      <c r="O181" s="76">
        <v>60.66</v>
      </c>
      <c r="P181" s="76">
        <v>314</v>
      </c>
      <c r="Q181" s="76">
        <v>346</v>
      </c>
      <c r="R181" s="74">
        <f>IFERROR((TBL_DATA[[#This Row],[NORDBORD_R]] - TBL_DATA[[#This Row],[NORDBORD_L]])/TBL_DATA[[#This Row],[NORDBORD_L]], "")</f>
        <v>0.10191082802547771</v>
      </c>
      <c r="S181" s="48">
        <v>0.88</v>
      </c>
    </row>
    <row r="182" spans="1:19" x14ac:dyDescent="0.25">
      <c r="A182" s="1" t="s">
        <v>123</v>
      </c>
      <c r="B182" s="7">
        <v>45475</v>
      </c>
      <c r="C182" s="52">
        <f>FLOOR(
_xlfn.DAYS(TBL_DATA[[#This Row],[Date]],
VLOOKUP(TBL_DATA[[#This Row],[Athlete]],
_xlfn.HSTACK(TBL_INFO[NAME], TBL_INFO[DOB]),
2, FALSE)) / 365.25, 1)</f>
        <v>11</v>
      </c>
      <c r="D182" s="76">
        <v>10.6</v>
      </c>
      <c r="E182" s="76">
        <v>9.8000000000000007</v>
      </c>
      <c r="F182" s="76">
        <v>72</v>
      </c>
      <c r="G182" s="52">
        <v>1335</v>
      </c>
      <c r="H182" s="76">
        <v>33.07</v>
      </c>
      <c r="I182" s="76">
        <v>13.96</v>
      </c>
      <c r="J182" s="52" t="s">
        <v>20</v>
      </c>
      <c r="K182" s="48">
        <v>1.9</v>
      </c>
      <c r="L182" s="48">
        <v>3.38</v>
      </c>
      <c r="M182" s="48">
        <v>5</v>
      </c>
      <c r="N182" s="52" t="s">
        <v>20</v>
      </c>
      <c r="O182" s="76">
        <v>65.97</v>
      </c>
      <c r="P182" s="76">
        <v>184</v>
      </c>
      <c r="Q182" s="76">
        <v>225</v>
      </c>
      <c r="R182" s="74">
        <f>IFERROR((TBL_DATA[[#This Row],[NORDBORD_R]] - TBL_DATA[[#This Row],[NORDBORD_L]])/TBL_DATA[[#This Row],[NORDBORD_L]], "")</f>
        <v>0.22282608695652173</v>
      </c>
      <c r="S182" s="48">
        <v>0.746</v>
      </c>
    </row>
    <row r="183" spans="1:19" x14ac:dyDescent="0.25">
      <c r="A183" s="1" t="s">
        <v>27</v>
      </c>
      <c r="B183" s="7">
        <v>45475</v>
      </c>
      <c r="C183" s="52">
        <f>FLOOR(
_xlfn.DAYS(TBL_DATA[[#This Row],[Date]],
VLOOKUP(TBL_DATA[[#This Row],[Athlete]],
_xlfn.HSTACK(TBL_INFO[NAME], TBL_INFO[DOB]),
2, FALSE)) / 365.25, 1)</f>
        <v>15</v>
      </c>
      <c r="D183" s="76">
        <v>11.5</v>
      </c>
      <c r="E183" s="76">
        <v>11.3</v>
      </c>
      <c r="F183" s="76">
        <v>83</v>
      </c>
      <c r="G183" s="52">
        <v>2151</v>
      </c>
      <c r="H183" s="76">
        <v>36.79</v>
      </c>
      <c r="I183" s="76" t="s">
        <v>20</v>
      </c>
      <c r="J183" s="52">
        <v>6</v>
      </c>
      <c r="K183" s="48">
        <v>1.84</v>
      </c>
      <c r="L183" s="48">
        <v>3.23</v>
      </c>
      <c r="M183" s="48">
        <v>4.7</v>
      </c>
      <c r="N183" s="52">
        <v>6</v>
      </c>
      <c r="O183" s="76" t="s">
        <v>20</v>
      </c>
      <c r="P183" s="76">
        <v>274</v>
      </c>
      <c r="Q183" s="76">
        <v>275</v>
      </c>
      <c r="R183" s="74">
        <f>IFERROR((TBL_DATA[[#This Row],[NORDBORD_R]] - TBL_DATA[[#This Row],[NORDBORD_L]])/TBL_DATA[[#This Row],[NORDBORD_L]], "")</f>
        <v>3.6496350364963502E-3</v>
      </c>
      <c r="S183" s="48">
        <v>0.625</v>
      </c>
    </row>
    <row r="184" spans="1:19" x14ac:dyDescent="0.25">
      <c r="A184" s="1" t="s">
        <v>102</v>
      </c>
      <c r="B184" s="7">
        <v>45476</v>
      </c>
      <c r="C184" s="52">
        <f>FLOOR(
_xlfn.DAYS(TBL_DATA[[#This Row],[Date]],
VLOOKUP(TBL_DATA[[#This Row],[Athlete]],
_xlfn.HSTACK(TBL_INFO[NAME], TBL_INFO[DOB]),
2, FALSE)) / 365.25, 1)</f>
        <v>12</v>
      </c>
      <c r="D184" s="76">
        <v>4.0999999999999996</v>
      </c>
      <c r="E184" s="76">
        <v>3.7</v>
      </c>
      <c r="F184" s="76">
        <v>48</v>
      </c>
      <c r="G184" s="52">
        <v>1111</v>
      </c>
      <c r="H184" s="76">
        <v>23.01</v>
      </c>
      <c r="I184" s="76" t="s">
        <v>20</v>
      </c>
      <c r="J184" s="52" t="s">
        <v>20</v>
      </c>
      <c r="K184" s="48">
        <v>2.13</v>
      </c>
      <c r="L184" s="48">
        <v>3.85</v>
      </c>
      <c r="M184" s="48">
        <v>6.52</v>
      </c>
      <c r="N184" s="52" t="s">
        <v>20</v>
      </c>
      <c r="O184" s="76">
        <v>90.53</v>
      </c>
      <c r="P184" s="76">
        <v>160</v>
      </c>
      <c r="Q184" s="76">
        <v>201</v>
      </c>
      <c r="R184" s="74">
        <f>IFERROR((TBL_DATA[[#This Row],[NORDBORD_R]] - TBL_DATA[[#This Row],[NORDBORD_L]])/TBL_DATA[[#This Row],[NORDBORD_L]], "")</f>
        <v>0.25624999999999998</v>
      </c>
      <c r="S184" s="49">
        <v>1.18</v>
      </c>
    </row>
    <row r="185" spans="1:19" x14ac:dyDescent="0.25">
      <c r="A185" s="1" t="s">
        <v>103</v>
      </c>
      <c r="B185" s="7">
        <v>45476</v>
      </c>
      <c r="C185" s="52">
        <f>FLOOR(
_xlfn.DAYS(TBL_DATA[[#This Row],[Date]],
VLOOKUP(TBL_DATA[[#This Row],[Athlete]],
_xlfn.HSTACK(TBL_INFO[NAME], TBL_INFO[DOB]),
2, FALSE)) / 365.25, 1)</f>
        <v>9</v>
      </c>
      <c r="D185" s="76">
        <v>6.6</v>
      </c>
      <c r="E185" s="76">
        <v>6.8</v>
      </c>
      <c r="F185" s="76">
        <v>49</v>
      </c>
      <c r="G185" s="52">
        <v>779</v>
      </c>
      <c r="H185" s="76">
        <v>28.7</v>
      </c>
      <c r="I185" s="76" t="s">
        <v>20</v>
      </c>
      <c r="J185" s="52">
        <v>2</v>
      </c>
      <c r="K185" s="48">
        <v>2.19</v>
      </c>
      <c r="L185" s="48">
        <v>4.04</v>
      </c>
      <c r="M185" s="48">
        <v>5.83</v>
      </c>
      <c r="N185" s="52" t="s">
        <v>20</v>
      </c>
      <c r="O185" s="76">
        <v>88.22</v>
      </c>
      <c r="P185" s="76">
        <v>110</v>
      </c>
      <c r="Q185" s="76">
        <v>124</v>
      </c>
      <c r="R185" s="74">
        <f>IFERROR((TBL_DATA[[#This Row],[NORDBORD_R]] - TBL_DATA[[#This Row],[NORDBORD_L]])/TBL_DATA[[#This Row],[NORDBORD_L]], "")</f>
        <v>0.12727272727272726</v>
      </c>
      <c r="S185" s="49">
        <v>0.9</v>
      </c>
    </row>
    <row r="186" spans="1:19" x14ac:dyDescent="0.25">
      <c r="A186" s="1" t="s">
        <v>63</v>
      </c>
      <c r="B186" s="7">
        <v>45476</v>
      </c>
      <c r="C186" s="52">
        <f>FLOOR(
_xlfn.DAYS(TBL_DATA[[#This Row],[Date]],
VLOOKUP(TBL_DATA[[#This Row],[Athlete]],
_xlfn.HSTACK(TBL_INFO[NAME], TBL_INFO[DOB]),
2, FALSE)) / 365.25, 1)</f>
        <v>16</v>
      </c>
      <c r="D186" s="76">
        <v>14.6</v>
      </c>
      <c r="E186" s="76">
        <v>13.6</v>
      </c>
      <c r="F186" s="76">
        <v>87</v>
      </c>
      <c r="G186" s="52">
        <v>2119</v>
      </c>
      <c r="H186" s="76">
        <v>37.32</v>
      </c>
      <c r="I186" s="76" t="s">
        <v>20</v>
      </c>
      <c r="J186" s="52">
        <v>6</v>
      </c>
      <c r="K186" s="48">
        <v>1.77</v>
      </c>
      <c r="L186" s="48">
        <v>3.15</v>
      </c>
      <c r="M186" s="48">
        <v>4.83</v>
      </c>
      <c r="N186" s="52">
        <v>7</v>
      </c>
      <c r="O186" s="76" t="s">
        <v>20</v>
      </c>
      <c r="P186" s="76">
        <v>239</v>
      </c>
      <c r="Q186" s="76">
        <v>283</v>
      </c>
      <c r="R186" s="74">
        <f>IFERROR((TBL_DATA[[#This Row],[NORDBORD_R]] - TBL_DATA[[#This Row],[NORDBORD_L]])/TBL_DATA[[#This Row],[NORDBORD_L]], "")</f>
        <v>0.18410041841004185</v>
      </c>
      <c r="S186" s="49">
        <v>0.56799999999999995</v>
      </c>
    </row>
    <row r="187" spans="1:19" x14ac:dyDescent="0.25">
      <c r="A187" s="1" t="s">
        <v>88</v>
      </c>
      <c r="B187" s="7">
        <v>45476</v>
      </c>
      <c r="C187" s="52">
        <f>FLOOR(
_xlfn.DAYS(TBL_DATA[[#This Row],[Date]],
VLOOKUP(TBL_DATA[[#This Row],[Athlete]],
_xlfn.HSTACK(TBL_INFO[NAME], TBL_INFO[DOB]),
2, FALSE)) / 365.25, 1)</f>
        <v>16</v>
      </c>
      <c r="D187" s="76">
        <v>12.8</v>
      </c>
      <c r="E187" s="76">
        <v>13</v>
      </c>
      <c r="F187" s="76">
        <v>87</v>
      </c>
      <c r="G187" s="52">
        <v>2087</v>
      </c>
      <c r="H187" s="76">
        <v>33.49</v>
      </c>
      <c r="I187" s="76" t="s">
        <v>20</v>
      </c>
      <c r="J187" s="52">
        <v>7</v>
      </c>
      <c r="K187" s="48">
        <v>1.7</v>
      </c>
      <c r="L187" s="48">
        <v>3</v>
      </c>
      <c r="M187" s="48">
        <v>4.8</v>
      </c>
      <c r="N187" s="52">
        <v>8</v>
      </c>
      <c r="O187" s="76" t="s">
        <v>20</v>
      </c>
      <c r="P187" s="76">
        <v>269</v>
      </c>
      <c r="Q187" s="76">
        <v>274</v>
      </c>
      <c r="R187" s="74">
        <f>IFERROR((TBL_DATA[[#This Row],[NORDBORD_R]] - TBL_DATA[[#This Row],[NORDBORD_L]])/TBL_DATA[[#This Row],[NORDBORD_L]], "")</f>
        <v>1.858736059479554E-2</v>
      </c>
      <c r="S187" s="49">
        <v>0.68400000000000005</v>
      </c>
    </row>
    <row r="188" spans="1:19" x14ac:dyDescent="0.25">
      <c r="A188" s="1" t="s">
        <v>29</v>
      </c>
      <c r="B188" s="7">
        <v>45476</v>
      </c>
      <c r="C188" s="52">
        <f>FLOOR(
_xlfn.DAYS(TBL_DATA[[#This Row],[Date]],
VLOOKUP(TBL_DATA[[#This Row],[Athlete]],
_xlfn.HSTACK(TBL_INFO[NAME], TBL_INFO[DOB]),
2, FALSE)) / 365.25, 1)</f>
        <v>14</v>
      </c>
      <c r="D188" s="76">
        <v>14.2</v>
      </c>
      <c r="E188" s="76">
        <v>10.5</v>
      </c>
      <c r="F188" s="76">
        <v>85</v>
      </c>
      <c r="G188" s="52" t="s">
        <v>20</v>
      </c>
      <c r="H188" s="76" t="s">
        <v>20</v>
      </c>
      <c r="I188" s="76">
        <v>10.34</v>
      </c>
      <c r="J188" s="52" t="s">
        <v>20</v>
      </c>
      <c r="K188" s="48">
        <v>1.8</v>
      </c>
      <c r="L188" s="48">
        <v>3.15</v>
      </c>
      <c r="M188" s="48">
        <v>4.9400000000000004</v>
      </c>
      <c r="N188" s="52" t="s">
        <v>20</v>
      </c>
      <c r="O188" s="76" t="s">
        <v>20</v>
      </c>
      <c r="P188" s="76" t="s">
        <v>20</v>
      </c>
      <c r="Q188" s="76" t="s">
        <v>20</v>
      </c>
      <c r="R188" s="74" t="str">
        <f>IFERROR((TBL_DATA[[#This Row],[NORDBORD_R]] - TBL_DATA[[#This Row],[NORDBORD_L]])/TBL_DATA[[#This Row],[NORDBORD_L]], "")</f>
        <v/>
      </c>
      <c r="S188" s="48" t="s">
        <v>20</v>
      </c>
    </row>
    <row r="189" spans="1:19" x14ac:dyDescent="0.25">
      <c r="A189" s="1" t="s">
        <v>28</v>
      </c>
      <c r="B189" s="7">
        <v>45476</v>
      </c>
      <c r="C189" s="52">
        <f>FLOOR(
_xlfn.DAYS(TBL_DATA[[#This Row],[Date]],
VLOOKUP(TBL_DATA[[#This Row],[Athlete]],
_xlfn.HSTACK(TBL_INFO[NAME], TBL_INFO[DOB]),
2, FALSE)) / 365.25, 1)</f>
        <v>13</v>
      </c>
      <c r="D189" s="76">
        <v>12.6</v>
      </c>
      <c r="E189" s="76">
        <v>10.9</v>
      </c>
      <c r="F189" s="76">
        <v>79</v>
      </c>
      <c r="G189" s="52">
        <v>1403</v>
      </c>
      <c r="H189" s="76">
        <v>31.42</v>
      </c>
      <c r="I189" s="76">
        <v>44.53</v>
      </c>
      <c r="J189" s="52" t="s">
        <v>20</v>
      </c>
      <c r="K189" s="48">
        <v>1.91</v>
      </c>
      <c r="L189" s="48">
        <v>3.37</v>
      </c>
      <c r="M189" s="48">
        <v>4.79</v>
      </c>
      <c r="N189" s="52">
        <v>10</v>
      </c>
      <c r="O189" s="76" t="s">
        <v>20</v>
      </c>
      <c r="P189" s="76">
        <v>236</v>
      </c>
      <c r="Q189" s="76">
        <v>267</v>
      </c>
      <c r="R189" s="74">
        <f>IFERROR((TBL_DATA[[#This Row],[NORDBORD_R]] - TBL_DATA[[#This Row],[NORDBORD_L]])/TBL_DATA[[#This Row],[NORDBORD_L]], "")</f>
        <v>0.13135593220338984</v>
      </c>
      <c r="S189" s="49">
        <v>0.78400000000000003</v>
      </c>
    </row>
    <row r="190" spans="1:19" x14ac:dyDescent="0.25">
      <c r="A190" s="1" t="s">
        <v>43</v>
      </c>
      <c r="B190" s="7">
        <v>45476</v>
      </c>
      <c r="C190" s="52">
        <f>FLOOR(
_xlfn.DAYS(TBL_DATA[[#This Row],[Date]],
VLOOKUP(TBL_DATA[[#This Row],[Athlete]],
_xlfn.HSTACK(TBL_INFO[NAME], TBL_INFO[DOB]),
2, FALSE)) / 365.25, 1)</f>
        <v>14</v>
      </c>
      <c r="D190" s="76">
        <v>12.3</v>
      </c>
      <c r="E190" s="76">
        <v>12</v>
      </c>
      <c r="F190" s="76">
        <v>78</v>
      </c>
      <c r="G190" s="52">
        <v>1591</v>
      </c>
      <c r="H190" s="76">
        <v>34.96</v>
      </c>
      <c r="I190" s="76" t="s">
        <v>20</v>
      </c>
      <c r="J190" s="52">
        <v>2</v>
      </c>
      <c r="K190" s="48">
        <v>1.96</v>
      </c>
      <c r="L190" s="48">
        <v>3.46</v>
      </c>
      <c r="M190" s="48">
        <v>5.1100000000000003</v>
      </c>
      <c r="N190" s="52">
        <v>5</v>
      </c>
      <c r="O190" s="76" t="s">
        <v>20</v>
      </c>
      <c r="P190" s="76">
        <v>253</v>
      </c>
      <c r="Q190" s="76">
        <v>243</v>
      </c>
      <c r="R190" s="74">
        <f>IFERROR((TBL_DATA[[#This Row],[NORDBORD_R]] - TBL_DATA[[#This Row],[NORDBORD_L]])/TBL_DATA[[#This Row],[NORDBORD_L]], "")</f>
        <v>-3.9525691699604744E-2</v>
      </c>
      <c r="S190" s="49">
        <v>0.6</v>
      </c>
    </row>
    <row r="191" spans="1:19" x14ac:dyDescent="0.25">
      <c r="A191" s="1" t="s">
        <v>94</v>
      </c>
      <c r="B191" s="7">
        <v>45476</v>
      </c>
      <c r="C191" s="52">
        <f>FLOOR(
_xlfn.DAYS(TBL_DATA[[#This Row],[Date]],
VLOOKUP(TBL_DATA[[#This Row],[Athlete]],
_xlfn.HSTACK(TBL_INFO[NAME], TBL_INFO[DOB]),
2, FALSE)) / 365.25, 1)</f>
        <v>13</v>
      </c>
      <c r="D191" s="76">
        <v>10.1</v>
      </c>
      <c r="E191" s="76">
        <v>10</v>
      </c>
      <c r="F191" s="76">
        <v>75</v>
      </c>
      <c r="G191" s="52">
        <v>1790</v>
      </c>
      <c r="H191" s="76">
        <v>33.880000000000003</v>
      </c>
      <c r="I191" s="76" t="s">
        <v>20</v>
      </c>
      <c r="J191" s="52">
        <v>1</v>
      </c>
      <c r="K191" s="48">
        <v>1.97</v>
      </c>
      <c r="L191" s="48">
        <v>3.4</v>
      </c>
      <c r="M191" s="48">
        <v>5.3</v>
      </c>
      <c r="N191" s="52">
        <v>6</v>
      </c>
      <c r="O191" s="76" t="s">
        <v>20</v>
      </c>
      <c r="P191" s="76">
        <v>338</v>
      </c>
      <c r="Q191" s="76">
        <v>335</v>
      </c>
      <c r="R191" s="74">
        <f>IFERROR((TBL_DATA[[#This Row],[NORDBORD_R]] - TBL_DATA[[#This Row],[NORDBORD_L]])/TBL_DATA[[#This Row],[NORDBORD_L]], "")</f>
        <v>-8.8757396449704144E-3</v>
      </c>
      <c r="S191" s="49">
        <v>0.71799999999999997</v>
      </c>
    </row>
    <row r="192" spans="1:19" x14ac:dyDescent="0.25">
      <c r="A192" s="1" t="s">
        <v>19</v>
      </c>
      <c r="B192" s="7">
        <v>45476</v>
      </c>
      <c r="C192" s="52">
        <f>FLOOR(
_xlfn.DAYS(TBL_DATA[[#This Row],[Date]],
VLOOKUP(TBL_DATA[[#This Row],[Athlete]],
_xlfn.HSTACK(TBL_INFO[NAME], TBL_INFO[DOB]),
2, FALSE)) / 365.25, 1)</f>
        <v>17</v>
      </c>
      <c r="D192" s="76">
        <v>20.100000000000001</v>
      </c>
      <c r="E192" s="76">
        <v>17.7</v>
      </c>
      <c r="F192" s="76" t="s">
        <v>20</v>
      </c>
      <c r="G192" s="52">
        <v>3519</v>
      </c>
      <c r="H192" s="76">
        <v>44.71</v>
      </c>
      <c r="I192" s="76" t="s">
        <v>20</v>
      </c>
      <c r="J192" s="52" t="s">
        <v>20</v>
      </c>
      <c r="K192" s="48" t="s">
        <v>20</v>
      </c>
      <c r="L192" s="48" t="s">
        <v>20</v>
      </c>
      <c r="M192" s="48" t="s">
        <v>20</v>
      </c>
      <c r="N192" s="52" t="s">
        <v>20</v>
      </c>
      <c r="O192" s="76" t="s">
        <v>20</v>
      </c>
      <c r="P192" s="76" t="s">
        <v>20</v>
      </c>
      <c r="Q192" s="76" t="s">
        <v>20</v>
      </c>
      <c r="R192" s="74" t="str">
        <f>IFERROR((TBL_DATA[[#This Row],[NORDBORD_R]] - TBL_DATA[[#This Row],[NORDBORD_L]])/TBL_DATA[[#This Row],[NORDBORD_L]], "")</f>
        <v/>
      </c>
      <c r="S192" s="49">
        <v>0.63500000000000001</v>
      </c>
    </row>
    <row r="193" spans="1:19" x14ac:dyDescent="0.25">
      <c r="A193" s="1" t="s">
        <v>46</v>
      </c>
      <c r="B193" s="7">
        <v>45476</v>
      </c>
      <c r="C193" s="52">
        <f>FLOOR(
_xlfn.DAYS(TBL_DATA[[#This Row],[Date]],
VLOOKUP(TBL_DATA[[#This Row],[Athlete]],
_xlfn.HSTACK(TBL_INFO[NAME], TBL_INFO[DOB]),
2, FALSE)) / 365.25, 1)</f>
        <v>10</v>
      </c>
      <c r="D193" s="76">
        <v>5.9</v>
      </c>
      <c r="E193" s="76">
        <v>4.7</v>
      </c>
      <c r="F193" s="76">
        <v>55</v>
      </c>
      <c r="G193" s="52">
        <v>1321</v>
      </c>
      <c r="H193" s="76">
        <v>24.54</v>
      </c>
      <c r="I193" s="76">
        <v>0.77</v>
      </c>
      <c r="J193" s="52" t="s">
        <v>20</v>
      </c>
      <c r="K193" s="48">
        <v>2.34</v>
      </c>
      <c r="L193" s="48">
        <v>4.1100000000000003</v>
      </c>
      <c r="M193" s="48">
        <v>6.04</v>
      </c>
      <c r="N193" s="52" t="s">
        <v>20</v>
      </c>
      <c r="O193" s="76">
        <v>85.58</v>
      </c>
      <c r="P193" s="76">
        <v>144</v>
      </c>
      <c r="Q193" s="76">
        <v>164</v>
      </c>
      <c r="R193" s="74">
        <f>IFERROR((TBL_DATA[[#This Row],[NORDBORD_R]] - TBL_DATA[[#This Row],[NORDBORD_L]])/TBL_DATA[[#This Row],[NORDBORD_L]], "")</f>
        <v>0.1388888888888889</v>
      </c>
      <c r="S193" s="49">
        <v>0.81200000000000006</v>
      </c>
    </row>
    <row r="194" spans="1:19" x14ac:dyDescent="0.25">
      <c r="A194" s="1" t="s">
        <v>39</v>
      </c>
      <c r="B194" s="7">
        <v>45476</v>
      </c>
      <c r="C194" s="52">
        <f>FLOOR(
_xlfn.DAYS(TBL_DATA[[#This Row],[Date]],
VLOOKUP(TBL_DATA[[#This Row],[Athlete]],
_xlfn.HSTACK(TBL_INFO[NAME], TBL_INFO[DOB]),
2, FALSE)) / 365.25, 1)</f>
        <v>14</v>
      </c>
      <c r="D194" s="76">
        <v>10.199999999999999</v>
      </c>
      <c r="E194" s="76">
        <v>8.8000000000000007</v>
      </c>
      <c r="F194" s="76">
        <v>65</v>
      </c>
      <c r="G194" s="52">
        <v>1909</v>
      </c>
      <c r="H194" s="76">
        <v>26.7</v>
      </c>
      <c r="I194" s="76">
        <v>3.41</v>
      </c>
      <c r="J194" s="52" t="s">
        <v>20</v>
      </c>
      <c r="K194" s="48">
        <v>2.23</v>
      </c>
      <c r="L194" s="48">
        <v>3.79</v>
      </c>
      <c r="M194" s="48">
        <v>5.41</v>
      </c>
      <c r="N194" s="52" t="s">
        <v>20</v>
      </c>
      <c r="O194" s="76">
        <v>78.75</v>
      </c>
      <c r="P194" s="76">
        <v>399</v>
      </c>
      <c r="Q194" s="76">
        <v>438</v>
      </c>
      <c r="R194" s="74">
        <f>IFERROR((TBL_DATA[[#This Row],[NORDBORD_R]] - TBL_DATA[[#This Row],[NORDBORD_L]])/TBL_DATA[[#This Row],[NORDBORD_L]], "")</f>
        <v>9.7744360902255634E-2</v>
      </c>
      <c r="S194" s="49">
        <v>0.77800000000000002</v>
      </c>
    </row>
    <row r="195" spans="1:19" x14ac:dyDescent="0.25">
      <c r="A195" s="1" t="s">
        <v>96</v>
      </c>
      <c r="B195" s="7">
        <v>45481</v>
      </c>
      <c r="C195" s="52">
        <f>FLOOR(
_xlfn.DAYS(TBL_DATA[[#This Row],[Date]],
VLOOKUP(TBL_DATA[[#This Row],[Athlete]],
_xlfn.HSTACK(TBL_INFO[NAME], TBL_INFO[DOB]),
2, FALSE)) / 365.25, 1)</f>
        <v>20</v>
      </c>
      <c r="D195" s="76">
        <v>11.9</v>
      </c>
      <c r="E195" s="76">
        <v>10.8</v>
      </c>
      <c r="F195" s="76">
        <v>74</v>
      </c>
      <c r="G195" s="52">
        <v>2297</v>
      </c>
      <c r="H195" s="76">
        <v>27.88</v>
      </c>
      <c r="I195" s="76" t="s">
        <v>20</v>
      </c>
      <c r="J195" s="52" t="s">
        <v>20</v>
      </c>
      <c r="K195" s="48">
        <v>1.99</v>
      </c>
      <c r="L195" s="48">
        <v>3.52</v>
      </c>
      <c r="M195" s="48" t="s">
        <v>20</v>
      </c>
      <c r="N195" s="52" t="s">
        <v>20</v>
      </c>
      <c r="O195" s="76" t="s">
        <v>20</v>
      </c>
      <c r="P195" s="76" t="s">
        <v>20</v>
      </c>
      <c r="Q195" s="76" t="s">
        <v>20</v>
      </c>
      <c r="R195" s="74" t="str">
        <f>IFERROR((TBL_DATA[[#This Row],[NORDBORD_R]] - TBL_DATA[[#This Row],[NORDBORD_L]])/TBL_DATA[[#This Row],[NORDBORD_L]], "")</f>
        <v/>
      </c>
      <c r="S195" s="49">
        <v>0.84299999999999997</v>
      </c>
    </row>
    <row r="196" spans="1:19" x14ac:dyDescent="0.25">
      <c r="A196" s="1" t="s">
        <v>104</v>
      </c>
      <c r="B196" s="7">
        <v>45483</v>
      </c>
      <c r="C196" s="52">
        <f>FLOOR(
_xlfn.DAYS(TBL_DATA[[#This Row],[Date]],
VLOOKUP(TBL_DATA[[#This Row],[Athlete]],
_xlfn.HSTACK(TBL_INFO[NAME], TBL_INFO[DOB]),
2, FALSE)) / 365.25, 1)</f>
        <v>9</v>
      </c>
      <c r="D196" s="76">
        <v>7.8</v>
      </c>
      <c r="E196" s="76">
        <v>5.0999999999999996</v>
      </c>
      <c r="F196" s="76">
        <v>54.5</v>
      </c>
      <c r="G196" s="52">
        <v>1052</v>
      </c>
      <c r="H196" s="76">
        <v>30.37</v>
      </c>
      <c r="I196" s="76">
        <v>20.309999999999999</v>
      </c>
      <c r="J196" s="52" t="s">
        <v>20</v>
      </c>
      <c r="K196" s="48">
        <v>2.15</v>
      </c>
      <c r="L196" s="48">
        <v>3.8</v>
      </c>
      <c r="M196" s="48">
        <v>5.8</v>
      </c>
      <c r="N196" s="52" t="s">
        <v>20</v>
      </c>
      <c r="O196" s="76" t="s">
        <v>20</v>
      </c>
      <c r="P196" s="76" t="s">
        <v>20</v>
      </c>
      <c r="Q196" s="76" t="s">
        <v>20</v>
      </c>
      <c r="R196" s="74" t="str">
        <f>IFERROR((TBL_DATA[[#This Row],[NORDBORD_R]] - TBL_DATA[[#This Row],[NORDBORD_L]])/TBL_DATA[[#This Row],[NORDBORD_L]], "")</f>
        <v/>
      </c>
      <c r="S196" s="49">
        <v>0.68700000000000006</v>
      </c>
    </row>
    <row r="197" spans="1:19" x14ac:dyDescent="0.25">
      <c r="A197" s="1" t="s">
        <v>124</v>
      </c>
      <c r="B197" s="7">
        <v>45485</v>
      </c>
      <c r="C197" s="52">
        <f>FLOOR(
_xlfn.DAYS(TBL_DATA[[#This Row],[Date]],
VLOOKUP(TBL_DATA[[#This Row],[Athlete]],
_xlfn.HSTACK(TBL_INFO[NAME], TBL_INFO[DOB]),
2, FALSE)) / 365.25, 1)</f>
        <v>11</v>
      </c>
      <c r="D197" s="76">
        <v>9.3000000000000007</v>
      </c>
      <c r="E197" s="76">
        <v>9.3000000000000007</v>
      </c>
      <c r="F197" s="76">
        <v>60.5</v>
      </c>
      <c r="G197" s="52">
        <v>1267</v>
      </c>
      <c r="H197" s="76">
        <v>27.63</v>
      </c>
      <c r="I197" s="76">
        <v>11.88</v>
      </c>
      <c r="J197" s="52" t="s">
        <v>20</v>
      </c>
      <c r="K197" s="48">
        <v>1.97</v>
      </c>
      <c r="L197" s="48">
        <v>3.46</v>
      </c>
      <c r="M197" s="48">
        <v>5.34</v>
      </c>
      <c r="N197" s="52" t="s">
        <v>20</v>
      </c>
      <c r="O197" s="76">
        <v>72.28</v>
      </c>
      <c r="P197" s="76">
        <v>196</v>
      </c>
      <c r="Q197" s="76">
        <v>211</v>
      </c>
      <c r="R197" s="74">
        <f>IFERROR((TBL_DATA[[#This Row],[NORDBORD_R]] - TBL_DATA[[#This Row],[NORDBORD_L]])/TBL_DATA[[#This Row],[NORDBORD_L]], "")</f>
        <v>7.6530612244897961E-2</v>
      </c>
      <c r="S197" s="49">
        <v>1.0940000000000001</v>
      </c>
    </row>
    <row r="198" spans="1:19" x14ac:dyDescent="0.25">
      <c r="A198" s="1" t="s">
        <v>125</v>
      </c>
      <c r="B198" s="7">
        <v>45485</v>
      </c>
      <c r="C198" s="52">
        <f>FLOOR(
_xlfn.DAYS(TBL_DATA[[#This Row],[Date]],
VLOOKUP(TBL_DATA[[#This Row],[Athlete]],
_xlfn.HSTACK(TBL_INFO[NAME], TBL_INFO[DOB]),
2, FALSE)) / 365.25, 1)</f>
        <v>11</v>
      </c>
      <c r="D198" s="76">
        <v>9.6</v>
      </c>
      <c r="E198" s="76">
        <v>9.4</v>
      </c>
      <c r="F198" s="76">
        <v>64</v>
      </c>
      <c r="G198" s="52">
        <v>1425</v>
      </c>
      <c r="H198" s="76">
        <v>29.14</v>
      </c>
      <c r="I198" s="76">
        <v>19.28</v>
      </c>
      <c r="J198" s="52" t="s">
        <v>20</v>
      </c>
      <c r="K198" s="48">
        <v>1.85</v>
      </c>
      <c r="L198" s="48">
        <v>3.39</v>
      </c>
      <c r="M198" s="48">
        <v>5.0199999999999996</v>
      </c>
      <c r="N198" s="52" t="s">
        <v>20</v>
      </c>
      <c r="O198" s="76">
        <v>68.87</v>
      </c>
      <c r="P198" s="76">
        <v>237</v>
      </c>
      <c r="Q198" s="76">
        <v>223</v>
      </c>
      <c r="R198" s="74">
        <f>IFERROR((TBL_DATA[[#This Row],[NORDBORD_R]] - TBL_DATA[[#This Row],[NORDBORD_L]])/TBL_DATA[[#This Row],[NORDBORD_L]], "")</f>
        <v>-5.9071729957805907E-2</v>
      </c>
      <c r="S198" s="49">
        <v>1.1919999999999999</v>
      </c>
    </row>
    <row r="199" spans="1:19" x14ac:dyDescent="0.25">
      <c r="A199" s="1" t="s">
        <v>106</v>
      </c>
      <c r="B199" s="7">
        <v>45488</v>
      </c>
      <c r="C199" s="52">
        <f>FLOOR(
_xlfn.DAYS(TBL_DATA[[#This Row],[Date]],
VLOOKUP(TBL_DATA[[#This Row],[Athlete]],
_xlfn.HSTACK(TBL_INFO[NAME], TBL_INFO[DOB]),
2, FALSE)) / 365.25, 1)</f>
        <v>24</v>
      </c>
      <c r="D199" s="76">
        <v>17.399999999999999</v>
      </c>
      <c r="E199" s="76">
        <v>16.2</v>
      </c>
      <c r="F199" s="76">
        <v>100</v>
      </c>
      <c r="G199" s="52" t="s">
        <v>20</v>
      </c>
      <c r="H199" s="76" t="s">
        <v>20</v>
      </c>
      <c r="I199" s="76" t="s">
        <v>20</v>
      </c>
      <c r="J199" s="52" t="s">
        <v>20</v>
      </c>
      <c r="K199" s="48">
        <v>1.74</v>
      </c>
      <c r="L199" s="48">
        <v>2.89</v>
      </c>
      <c r="M199" s="48">
        <v>4.26</v>
      </c>
      <c r="N199" s="52" t="s">
        <v>20</v>
      </c>
      <c r="O199" s="76" t="s">
        <v>20</v>
      </c>
      <c r="P199" s="76" t="s">
        <v>20</v>
      </c>
      <c r="Q199" s="76" t="s">
        <v>20</v>
      </c>
      <c r="R199" s="74" t="str">
        <f>IFERROR((TBL_DATA[[#This Row],[NORDBORD_R]] - TBL_DATA[[#This Row],[NORDBORD_L]])/TBL_DATA[[#This Row],[NORDBORD_L]], "")</f>
        <v/>
      </c>
      <c r="S199" s="48" t="s">
        <v>20</v>
      </c>
    </row>
    <row r="200" spans="1:19" x14ac:dyDescent="0.25">
      <c r="A200" s="1" t="s">
        <v>126</v>
      </c>
      <c r="B200" s="7">
        <v>45488</v>
      </c>
      <c r="C200" s="52">
        <f>FLOOR(
_xlfn.DAYS(TBL_DATA[[#This Row],[Date]],
VLOOKUP(TBL_DATA[[#This Row],[Athlete]],
_xlfn.HSTACK(TBL_INFO[NAME], TBL_INFO[DOB]),
2, FALSE)) / 365.25, 1)</f>
        <v>12</v>
      </c>
      <c r="D200" s="76">
        <v>8.8000000000000007</v>
      </c>
      <c r="E200" s="76">
        <v>8.6</v>
      </c>
      <c r="F200" s="76">
        <v>60</v>
      </c>
      <c r="G200" s="52">
        <v>1210</v>
      </c>
      <c r="H200" s="76">
        <v>23.63</v>
      </c>
      <c r="I200" s="76">
        <v>3</v>
      </c>
      <c r="J200" s="52" t="s">
        <v>20</v>
      </c>
      <c r="K200" s="48">
        <v>2.09</v>
      </c>
      <c r="L200" s="48">
        <v>3.72</v>
      </c>
      <c r="M200" s="48">
        <v>5.62</v>
      </c>
      <c r="N200" s="52" t="s">
        <v>20</v>
      </c>
      <c r="O200" s="76">
        <v>78.12</v>
      </c>
      <c r="P200" s="76">
        <v>215</v>
      </c>
      <c r="Q200" s="76">
        <v>204</v>
      </c>
      <c r="R200" s="74">
        <f>IFERROR((TBL_DATA[[#This Row],[NORDBORD_R]] - TBL_DATA[[#This Row],[NORDBORD_L]])/TBL_DATA[[#This Row],[NORDBORD_L]], "")</f>
        <v>-5.1162790697674418E-2</v>
      </c>
      <c r="S200" s="49" t="s">
        <v>20</v>
      </c>
    </row>
    <row r="201" spans="1:19" x14ac:dyDescent="0.25">
      <c r="A201" s="1" t="s">
        <v>127</v>
      </c>
      <c r="B201" s="7">
        <v>45489</v>
      </c>
      <c r="C201" s="52">
        <f>FLOOR(
_xlfn.DAYS(TBL_DATA[[#This Row],[Date]],
VLOOKUP(TBL_DATA[[#This Row],[Athlete]],
_xlfn.HSTACK(TBL_INFO[NAME], TBL_INFO[DOB]),
2, FALSE)) / 365.25, 1)</f>
        <v>11</v>
      </c>
      <c r="D201" s="76">
        <v>6.9</v>
      </c>
      <c r="E201" s="76">
        <v>7</v>
      </c>
      <c r="F201" s="76">
        <v>47</v>
      </c>
      <c r="G201" s="52">
        <v>1301</v>
      </c>
      <c r="H201" s="76">
        <v>22.24</v>
      </c>
      <c r="I201" s="76">
        <v>7.59</v>
      </c>
      <c r="J201" s="52" t="s">
        <v>20</v>
      </c>
      <c r="K201" s="48">
        <v>2.14</v>
      </c>
      <c r="L201" s="48">
        <v>3.85</v>
      </c>
      <c r="M201" s="48">
        <v>6.09</v>
      </c>
      <c r="N201" s="52" t="s">
        <v>20</v>
      </c>
      <c r="O201" s="76">
        <v>92.28</v>
      </c>
      <c r="P201" s="76">
        <v>133</v>
      </c>
      <c r="Q201" s="76">
        <v>154</v>
      </c>
      <c r="R201" s="74">
        <f>IFERROR((TBL_DATA[[#This Row],[NORDBORD_R]] - TBL_DATA[[#This Row],[NORDBORD_L]])/TBL_DATA[[#This Row],[NORDBORD_L]], "")</f>
        <v>0.15789473684210525</v>
      </c>
      <c r="S201" s="49" t="s">
        <v>20</v>
      </c>
    </row>
    <row r="202" spans="1:19" x14ac:dyDescent="0.25">
      <c r="A202" s="1" t="s">
        <v>128</v>
      </c>
      <c r="B202" s="7">
        <v>45497</v>
      </c>
      <c r="C202" s="52">
        <f>FLOOR(
_xlfn.DAYS(TBL_DATA[[#This Row],[Date]],
VLOOKUP(TBL_DATA[[#This Row],[Athlete]],
_xlfn.HSTACK(TBL_INFO[NAME], TBL_INFO[DOB]),
2, FALSE)) / 365.25, 1)</f>
        <v>12</v>
      </c>
      <c r="D202" s="76">
        <v>7.8</v>
      </c>
      <c r="E202" s="76">
        <v>7.3</v>
      </c>
      <c r="F202" s="76">
        <v>56</v>
      </c>
      <c r="G202" s="52" t="s">
        <v>20</v>
      </c>
      <c r="H202" s="76" t="s">
        <v>20</v>
      </c>
      <c r="I202" s="76" t="s">
        <v>20</v>
      </c>
      <c r="J202" s="52" t="s">
        <v>20</v>
      </c>
      <c r="K202" s="48">
        <v>1.98</v>
      </c>
      <c r="L202" s="48">
        <v>3.53</v>
      </c>
      <c r="M202" s="48">
        <v>5.8</v>
      </c>
      <c r="N202" s="52" t="s">
        <v>20</v>
      </c>
      <c r="O202" s="76">
        <v>74.37</v>
      </c>
      <c r="P202" s="76">
        <v>184</v>
      </c>
      <c r="Q202" s="76">
        <v>208</v>
      </c>
      <c r="R202" s="74">
        <f>IFERROR((TBL_DATA[[#This Row],[NORDBORD_R]] - TBL_DATA[[#This Row],[NORDBORD_L]])/TBL_DATA[[#This Row],[NORDBORD_L]], "")</f>
        <v>0.13043478260869565</v>
      </c>
      <c r="S202" s="49" t="s">
        <v>20</v>
      </c>
    </row>
    <row r="203" spans="1:19" x14ac:dyDescent="0.25">
      <c r="A203" s="1" t="s">
        <v>129</v>
      </c>
      <c r="B203" s="7">
        <v>45497</v>
      </c>
      <c r="C203" s="52">
        <f>FLOOR(
_xlfn.DAYS(TBL_DATA[[#This Row],[Date]],
VLOOKUP(TBL_DATA[[#This Row],[Athlete]],
_xlfn.HSTACK(TBL_INFO[NAME], TBL_INFO[DOB]),
2, FALSE)) / 365.25, 1)</f>
        <v>16</v>
      </c>
      <c r="D203" s="76">
        <v>9.4</v>
      </c>
      <c r="E203" s="76">
        <v>9.6999999999999993</v>
      </c>
      <c r="F203" s="76">
        <v>62</v>
      </c>
      <c r="G203" s="52">
        <v>1697</v>
      </c>
      <c r="H203" s="76">
        <v>31.48</v>
      </c>
      <c r="I203" s="76">
        <v>8.9700000000000006</v>
      </c>
      <c r="J203" s="52" t="s">
        <v>20</v>
      </c>
      <c r="K203" s="48">
        <v>1.98</v>
      </c>
      <c r="L203" s="48">
        <v>3.5</v>
      </c>
      <c r="M203" s="48">
        <v>5.43</v>
      </c>
      <c r="N203" s="52" t="s">
        <v>20</v>
      </c>
      <c r="O203" s="76">
        <v>74.75</v>
      </c>
      <c r="P203" s="76">
        <v>201</v>
      </c>
      <c r="Q203" s="76">
        <v>210</v>
      </c>
      <c r="R203" s="74">
        <f>IFERROR((TBL_DATA[[#This Row],[NORDBORD_R]] - TBL_DATA[[#This Row],[NORDBORD_L]])/TBL_DATA[[#This Row],[NORDBORD_L]], "")</f>
        <v>4.4776119402985072E-2</v>
      </c>
      <c r="S203" s="49" t="s">
        <v>20</v>
      </c>
    </row>
    <row r="204" spans="1:19" x14ac:dyDescent="0.25">
      <c r="A204" s="1" t="s">
        <v>130</v>
      </c>
      <c r="B204" s="7">
        <v>45497</v>
      </c>
      <c r="C204" s="52">
        <f>FLOOR(
_xlfn.DAYS(TBL_DATA[[#This Row],[Date]],
VLOOKUP(TBL_DATA[[#This Row],[Athlete]],
_xlfn.HSTACK(TBL_INFO[NAME], TBL_INFO[DOB]),
2, FALSE)) / 365.25, 1)</f>
        <v>12</v>
      </c>
      <c r="D204" s="76">
        <v>7.6</v>
      </c>
      <c r="E204" s="76">
        <v>7.3</v>
      </c>
      <c r="F204" s="76">
        <v>63</v>
      </c>
      <c r="G204" s="52">
        <v>973</v>
      </c>
      <c r="H204" s="76">
        <v>24.05</v>
      </c>
      <c r="I204" s="76">
        <v>6.43</v>
      </c>
      <c r="J204" s="52" t="s">
        <v>20</v>
      </c>
      <c r="K204" s="48">
        <v>2.0099999999999998</v>
      </c>
      <c r="L204" s="48">
        <v>3.51</v>
      </c>
      <c r="M204" s="48">
        <v>5.4</v>
      </c>
      <c r="N204" s="52" t="s">
        <v>20</v>
      </c>
      <c r="O204" s="76">
        <v>65.5</v>
      </c>
      <c r="P204" s="76">
        <v>119</v>
      </c>
      <c r="Q204" s="76">
        <v>169</v>
      </c>
      <c r="R204" s="74">
        <f>IFERROR((TBL_DATA[[#This Row],[NORDBORD_R]] - TBL_DATA[[#This Row],[NORDBORD_L]])/TBL_DATA[[#This Row],[NORDBORD_L]], "")</f>
        <v>0.42016806722689076</v>
      </c>
      <c r="S204" s="49" t="s">
        <v>20</v>
      </c>
    </row>
    <row r="205" spans="1:19" x14ac:dyDescent="0.25">
      <c r="A205" s="1" t="s">
        <v>131</v>
      </c>
      <c r="B205" s="7">
        <v>45506</v>
      </c>
      <c r="C205" s="52">
        <f>FLOOR(
_xlfn.DAYS(TBL_DATA[[#This Row],[Date]],
VLOOKUP(TBL_DATA[[#This Row],[Athlete]],
_xlfn.HSTACK(TBL_INFO[NAME], TBL_INFO[DOB]),
2, FALSE)) / 365.25, 1)</f>
        <v>13</v>
      </c>
      <c r="D205" s="76">
        <v>7.2</v>
      </c>
      <c r="E205" s="76">
        <v>7.3</v>
      </c>
      <c r="F205" s="76">
        <v>60</v>
      </c>
      <c r="G205" s="52">
        <v>1343</v>
      </c>
      <c r="H205" s="76">
        <v>23.63</v>
      </c>
      <c r="I205" s="76">
        <v>6.63</v>
      </c>
      <c r="J205" s="52" t="s">
        <v>20</v>
      </c>
      <c r="K205" s="48">
        <v>2</v>
      </c>
      <c r="L205" s="48">
        <v>3.49</v>
      </c>
      <c r="M205" s="48">
        <v>5.48</v>
      </c>
      <c r="N205" s="52" t="s">
        <v>20</v>
      </c>
      <c r="O205" s="76">
        <v>66.2</v>
      </c>
      <c r="P205" s="76">
        <v>258</v>
      </c>
      <c r="Q205" s="76">
        <v>263</v>
      </c>
      <c r="R205" s="74">
        <f>IFERROR((TBL_DATA[[#This Row],[NORDBORD_R]] - TBL_DATA[[#This Row],[NORDBORD_L]])/TBL_DATA[[#This Row],[NORDBORD_L]], "")</f>
        <v>1.937984496124031E-2</v>
      </c>
      <c r="S205" s="49" t="s">
        <v>20</v>
      </c>
    </row>
    <row r="206" spans="1:19" x14ac:dyDescent="0.25">
      <c r="A206" s="1" t="s">
        <v>132</v>
      </c>
      <c r="B206" s="7">
        <v>45506</v>
      </c>
      <c r="C206" s="52">
        <f>FLOOR(
_xlfn.DAYS(TBL_DATA[[#This Row],[Date]],
VLOOKUP(TBL_DATA[[#This Row],[Athlete]],
_xlfn.HSTACK(TBL_INFO[NAME], TBL_INFO[DOB]),
2, FALSE)) / 365.25, 1)</f>
        <v>15</v>
      </c>
      <c r="D206" s="76">
        <v>16.2</v>
      </c>
      <c r="E206" s="76">
        <v>13.3</v>
      </c>
      <c r="F206" s="76">
        <v>97</v>
      </c>
      <c r="G206" s="52">
        <v>3187</v>
      </c>
      <c r="H206" s="76">
        <v>40.89</v>
      </c>
      <c r="I206" s="76" t="s">
        <v>20</v>
      </c>
      <c r="J206" s="52">
        <v>11</v>
      </c>
      <c r="K206" s="48">
        <v>1.73</v>
      </c>
      <c r="L206" s="48">
        <v>2.94</v>
      </c>
      <c r="M206" s="48">
        <v>4.46</v>
      </c>
      <c r="N206" s="52">
        <v>11</v>
      </c>
      <c r="O206" s="76" t="s">
        <v>20</v>
      </c>
      <c r="P206" s="76">
        <v>426</v>
      </c>
      <c r="Q206" s="76">
        <v>464</v>
      </c>
      <c r="R206" s="74">
        <f>IFERROR((TBL_DATA[[#This Row],[NORDBORD_R]] - TBL_DATA[[#This Row],[NORDBORD_L]])/TBL_DATA[[#This Row],[NORDBORD_L]], "")</f>
        <v>8.9201877934272297E-2</v>
      </c>
      <c r="S206" s="49" t="s">
        <v>20</v>
      </c>
    </row>
    <row r="207" spans="1:19" x14ac:dyDescent="0.25">
      <c r="A207" s="1" t="s">
        <v>133</v>
      </c>
      <c r="B207" s="7">
        <v>45509</v>
      </c>
      <c r="C207" s="52">
        <f>FLOOR(
_xlfn.DAYS(TBL_DATA[[#This Row],[Date]],
VLOOKUP(TBL_DATA[[#This Row],[Athlete]],
_xlfn.HSTACK(TBL_INFO[NAME], TBL_INFO[DOB]),
2, FALSE)) / 365.25, 1)</f>
        <v>12</v>
      </c>
      <c r="D207" s="76">
        <v>8.8000000000000007</v>
      </c>
      <c r="E207" s="76">
        <v>8.5</v>
      </c>
      <c r="F207" s="76">
        <v>62.5</v>
      </c>
      <c r="G207" s="52">
        <v>1079</v>
      </c>
      <c r="H207" s="76">
        <v>24.48</v>
      </c>
      <c r="I207" s="76">
        <v>10.34</v>
      </c>
      <c r="J207" s="52"/>
      <c r="K207" s="48">
        <v>1.88</v>
      </c>
      <c r="L207" s="48">
        <v>3.34</v>
      </c>
      <c r="M207" s="48">
        <v>5.17</v>
      </c>
      <c r="N207" s="52"/>
      <c r="O207" s="76"/>
      <c r="P207" s="76"/>
      <c r="Q207" s="76"/>
      <c r="R207" s="74" t="str">
        <f>IFERROR((TBL_DATA[[#This Row],[NORDBORD_R]] - TBL_DATA[[#This Row],[NORDBORD_L]])/TBL_DATA[[#This Row],[NORDBORD_L]], "")</f>
        <v/>
      </c>
      <c r="S207" s="49"/>
    </row>
    <row r="208" spans="1:19" x14ac:dyDescent="0.25">
      <c r="A208" s="1" t="s">
        <v>22</v>
      </c>
      <c r="B208" s="7">
        <v>45510</v>
      </c>
      <c r="C208" s="52">
        <f>FLOOR(
_xlfn.DAYS(TBL_DATA[[#This Row],[Date]],
VLOOKUP(TBL_DATA[[#This Row],[Athlete]],
_xlfn.HSTACK(TBL_INFO[NAME], TBL_INFO[DOB]),
2, FALSE)) / 365.25, 1)</f>
        <v>17</v>
      </c>
      <c r="D208" s="76">
        <v>10.4</v>
      </c>
      <c r="E208" s="76">
        <v>9.5</v>
      </c>
      <c r="F208" s="76">
        <v>71.5</v>
      </c>
      <c r="G208" s="52">
        <v>2072</v>
      </c>
      <c r="H208" s="76">
        <v>24.52</v>
      </c>
      <c r="I208" s="76"/>
      <c r="J208" s="52"/>
      <c r="K208" s="48">
        <v>2</v>
      </c>
      <c r="L208" s="48">
        <v>3.48</v>
      </c>
      <c r="M208" s="48">
        <v>5.19</v>
      </c>
      <c r="N208" s="52"/>
      <c r="O208" s="76"/>
      <c r="P208" s="76">
        <v>383</v>
      </c>
      <c r="Q208" s="76">
        <v>346</v>
      </c>
      <c r="R208" s="74">
        <f>IFERROR((TBL_DATA[[#This Row],[NORDBORD_R]] - TBL_DATA[[#This Row],[NORDBORD_L]])/TBL_DATA[[#This Row],[NORDBORD_L]], "")</f>
        <v>-9.6605744125326368E-2</v>
      </c>
      <c r="S208" s="49"/>
    </row>
    <row r="209" spans="1:19" x14ac:dyDescent="0.25">
      <c r="A209" s="1" t="s">
        <v>94</v>
      </c>
      <c r="B209" s="7">
        <v>45510</v>
      </c>
      <c r="C209" s="52">
        <f>FLOOR(
_xlfn.DAYS(TBL_DATA[[#This Row],[Date]],
VLOOKUP(TBL_DATA[[#This Row],[Athlete]],
_xlfn.HSTACK(TBL_INFO[NAME], TBL_INFO[DOB]),
2, FALSE)) / 365.25, 1)</f>
        <v>14</v>
      </c>
      <c r="D209" s="76">
        <v>8.9</v>
      </c>
      <c r="E209" s="76">
        <v>9</v>
      </c>
      <c r="F209" s="76">
        <v>67</v>
      </c>
      <c r="G209" s="52">
        <v>1683</v>
      </c>
      <c r="H209" s="76">
        <v>31.57</v>
      </c>
      <c r="I209" s="76"/>
      <c r="J209" s="52">
        <v>1</v>
      </c>
      <c r="K209" s="48">
        <v>2.06</v>
      </c>
      <c r="L209" s="48">
        <v>3.61</v>
      </c>
      <c r="M209" s="48">
        <v>5.78</v>
      </c>
      <c r="N209" s="52"/>
      <c r="O209" s="76">
        <v>68.150000000000006</v>
      </c>
      <c r="P209" s="76">
        <v>290</v>
      </c>
      <c r="Q209" s="76">
        <v>297</v>
      </c>
      <c r="R209" s="74">
        <f>IFERROR((TBL_DATA[[#This Row],[NORDBORD_R]] - TBL_DATA[[#This Row],[NORDBORD_L]])/TBL_DATA[[#This Row],[NORDBORD_L]], "")</f>
        <v>2.4137931034482758E-2</v>
      </c>
      <c r="S209" s="49"/>
    </row>
    <row r="210" spans="1:19" x14ac:dyDescent="0.25">
      <c r="A210" s="1" t="s">
        <v>88</v>
      </c>
      <c r="B210" s="7">
        <v>45510</v>
      </c>
      <c r="C210" s="52">
        <f>FLOOR(
_xlfn.DAYS(TBL_DATA[[#This Row],[Date]],
VLOOKUP(TBL_DATA[[#This Row],[Athlete]],
_xlfn.HSTACK(TBL_INFO[NAME], TBL_INFO[DOB]),
2, FALSE)) / 365.25, 1)</f>
        <v>16</v>
      </c>
      <c r="D210" s="76">
        <v>14.2</v>
      </c>
      <c r="E210" s="76">
        <v>13.6</v>
      </c>
      <c r="F210" s="76">
        <v>88</v>
      </c>
      <c r="G210" s="52">
        <v>2281</v>
      </c>
      <c r="H210" s="76">
        <v>36.61</v>
      </c>
      <c r="I210" s="76"/>
      <c r="J210" s="52">
        <v>6</v>
      </c>
      <c r="K210" s="48">
        <v>1.75</v>
      </c>
      <c r="L210" s="48">
        <v>3.07</v>
      </c>
      <c r="M210" s="48">
        <v>4.78</v>
      </c>
      <c r="N210" s="52"/>
      <c r="O210" s="76"/>
      <c r="P210" s="76">
        <v>242</v>
      </c>
      <c r="Q210" s="76">
        <v>261</v>
      </c>
      <c r="R210" s="74">
        <f>IFERROR((TBL_DATA[[#This Row],[NORDBORD_R]] - TBL_DATA[[#This Row],[NORDBORD_L]])/TBL_DATA[[#This Row],[NORDBORD_L]], "")</f>
        <v>7.8512396694214878E-2</v>
      </c>
      <c r="S210" s="49"/>
    </row>
    <row r="211" spans="1:19" x14ac:dyDescent="0.25">
      <c r="A211" s="1" t="s">
        <v>63</v>
      </c>
      <c r="B211" s="7">
        <v>45510</v>
      </c>
      <c r="C211" s="52">
        <f>FLOOR(
_xlfn.DAYS(TBL_DATA[[#This Row],[Date]],
VLOOKUP(TBL_DATA[[#This Row],[Athlete]],
_xlfn.HSTACK(TBL_INFO[NAME], TBL_INFO[DOB]),
2, FALSE)) / 365.25, 1)</f>
        <v>16</v>
      </c>
      <c r="D211" s="76">
        <v>14.7</v>
      </c>
      <c r="E211" s="76">
        <v>13.6</v>
      </c>
      <c r="F211" s="76">
        <v>85.5</v>
      </c>
      <c r="G211" s="52">
        <v>2192</v>
      </c>
      <c r="H211" s="76">
        <v>38.24</v>
      </c>
      <c r="I211" s="76"/>
      <c r="J211" s="52">
        <v>6</v>
      </c>
      <c r="K211" s="48">
        <v>1.69</v>
      </c>
      <c r="L211" s="48">
        <v>2.96</v>
      </c>
      <c r="M211" s="48">
        <v>4.8</v>
      </c>
      <c r="N211" s="52"/>
      <c r="O211" s="76"/>
      <c r="P211" s="76">
        <v>259</v>
      </c>
      <c r="Q211" s="76">
        <v>273</v>
      </c>
      <c r="R211" s="74">
        <f>IFERROR((TBL_DATA[[#This Row],[NORDBORD_R]] - TBL_DATA[[#This Row],[NORDBORD_L]])/TBL_DATA[[#This Row],[NORDBORD_L]], "")</f>
        <v>5.4054054054054057E-2</v>
      </c>
      <c r="S211" s="49"/>
    </row>
    <row r="212" spans="1:19" x14ac:dyDescent="0.25">
      <c r="A212" s="1" t="s">
        <v>32</v>
      </c>
      <c r="B212" s="7">
        <v>45510</v>
      </c>
      <c r="C212" s="52">
        <f>FLOOR(
_xlfn.DAYS(TBL_DATA[[#This Row],[Date]],
VLOOKUP(TBL_DATA[[#This Row],[Athlete]],
_xlfn.HSTACK(TBL_INFO[NAME], TBL_INFO[DOB]),
2, FALSE)) / 365.25, 1)</f>
        <v>12</v>
      </c>
      <c r="D212" s="76">
        <v>10.3</v>
      </c>
      <c r="E212" s="76">
        <v>8.8000000000000007</v>
      </c>
      <c r="F212" s="76">
        <v>74</v>
      </c>
      <c r="G212" s="52">
        <v>1261</v>
      </c>
      <c r="H212" s="76">
        <v>32.17</v>
      </c>
      <c r="I212" s="76">
        <v>27.01</v>
      </c>
      <c r="J212" s="52"/>
      <c r="K212" s="48">
        <v>1.98</v>
      </c>
      <c r="L212" s="48">
        <v>3.48</v>
      </c>
      <c r="M212" s="48">
        <v>5.26</v>
      </c>
      <c r="N212" s="52"/>
      <c r="O212" s="76">
        <v>65</v>
      </c>
      <c r="P212" s="76">
        <v>142</v>
      </c>
      <c r="Q212" s="76">
        <v>141</v>
      </c>
      <c r="R212" s="74">
        <f>IFERROR((TBL_DATA[[#This Row],[NORDBORD_R]] - TBL_DATA[[#This Row],[NORDBORD_L]])/TBL_DATA[[#This Row],[NORDBORD_L]], "")</f>
        <v>-7.0422535211267607E-3</v>
      </c>
      <c r="S212" s="49"/>
    </row>
    <row r="213" spans="1:19" x14ac:dyDescent="0.25">
      <c r="A213" s="1" t="s">
        <v>125</v>
      </c>
      <c r="B213" s="7">
        <v>45510</v>
      </c>
      <c r="C213" s="52">
        <f>FLOOR(
_xlfn.DAYS(TBL_DATA[[#This Row],[Date]],
VLOOKUP(TBL_DATA[[#This Row],[Athlete]],
_xlfn.HSTACK(TBL_INFO[NAME], TBL_INFO[DOB]),
2, FALSE)) / 365.25, 1)</f>
        <v>12</v>
      </c>
      <c r="D213" s="76">
        <v>11.5</v>
      </c>
      <c r="E213" s="76">
        <v>11.1</v>
      </c>
      <c r="F213" s="76">
        <v>77</v>
      </c>
      <c r="G213" s="52">
        <v>1411</v>
      </c>
      <c r="H213" s="76">
        <v>28.42</v>
      </c>
      <c r="I213" s="76">
        <v>22.63</v>
      </c>
      <c r="J213" s="52"/>
      <c r="K213" s="48">
        <v>1.86</v>
      </c>
      <c r="L213" s="48">
        <v>3.28</v>
      </c>
      <c r="M213" s="48">
        <v>4.9400000000000004</v>
      </c>
      <c r="N213" s="52"/>
      <c r="O213" s="76">
        <v>65.5</v>
      </c>
      <c r="P213" s="76">
        <v>249</v>
      </c>
      <c r="Q213" s="76">
        <v>238</v>
      </c>
      <c r="R213" s="74">
        <f>IFERROR((TBL_DATA[[#This Row],[NORDBORD_R]] - TBL_DATA[[#This Row],[NORDBORD_L]])/TBL_DATA[[#This Row],[NORDBORD_L]], "")</f>
        <v>-4.4176706827309238E-2</v>
      </c>
      <c r="S213" s="49"/>
    </row>
    <row r="214" spans="1:19" x14ac:dyDescent="0.25">
      <c r="A214" s="1" t="s">
        <v>124</v>
      </c>
      <c r="B214" s="7">
        <v>45510</v>
      </c>
      <c r="C214" s="52">
        <f>FLOOR(
_xlfn.DAYS(TBL_DATA[[#This Row],[Date]],
VLOOKUP(TBL_DATA[[#This Row],[Athlete]],
_xlfn.HSTACK(TBL_INFO[NAME], TBL_INFO[DOB]),
2, FALSE)) / 365.25, 1)</f>
        <v>12</v>
      </c>
      <c r="D214" s="76">
        <v>9.8000000000000007</v>
      </c>
      <c r="E214" s="76">
        <v>9.6999999999999993</v>
      </c>
      <c r="F214" s="76">
        <v>65.5</v>
      </c>
      <c r="G214" s="52">
        <v>1198</v>
      </c>
      <c r="H214" s="76">
        <v>26.13</v>
      </c>
      <c r="I214" s="76">
        <v>31.84</v>
      </c>
      <c r="J214" s="52"/>
      <c r="K214" s="48">
        <v>2.0699999999999998</v>
      </c>
      <c r="L214" s="48">
        <v>3.53</v>
      </c>
      <c r="M214" s="48">
        <v>5.09</v>
      </c>
      <c r="N214" s="52"/>
      <c r="O214" s="76">
        <v>68</v>
      </c>
      <c r="P214" s="76">
        <v>192</v>
      </c>
      <c r="Q214" s="76">
        <v>184</v>
      </c>
      <c r="R214" s="74">
        <f>IFERROR((TBL_DATA[[#This Row],[NORDBORD_R]] - TBL_DATA[[#This Row],[NORDBORD_L]])/TBL_DATA[[#This Row],[NORDBORD_L]], "")</f>
        <v>-4.1666666666666664E-2</v>
      </c>
      <c r="S214" s="49"/>
    </row>
    <row r="215" spans="1:19" x14ac:dyDescent="0.25">
      <c r="A215" s="1" t="s">
        <v>104</v>
      </c>
      <c r="B215" s="7">
        <v>45510</v>
      </c>
      <c r="C215" s="52">
        <f>FLOOR(
_xlfn.DAYS(TBL_DATA[[#This Row],[Date]],
VLOOKUP(TBL_DATA[[#This Row],[Athlete]],
_xlfn.HSTACK(TBL_INFO[NAME], TBL_INFO[DOB]),
2, FALSE)) / 365.25, 1)</f>
        <v>9</v>
      </c>
      <c r="D215" s="76">
        <v>7.3</v>
      </c>
      <c r="E215" s="76">
        <v>5.0999999999999996</v>
      </c>
      <c r="F215" s="76">
        <v>62</v>
      </c>
      <c r="G215" s="52">
        <v>1145</v>
      </c>
      <c r="H215" s="76">
        <v>32.89</v>
      </c>
      <c r="I215" s="76">
        <v>26.05</v>
      </c>
      <c r="J215" s="52"/>
      <c r="K215" s="48">
        <v>2.1800000000000002</v>
      </c>
      <c r="L215" s="48">
        <v>3.96</v>
      </c>
      <c r="M215" s="48">
        <v>5.58</v>
      </c>
      <c r="N215" s="52"/>
      <c r="O215" s="76">
        <v>73.5</v>
      </c>
      <c r="P215" s="76">
        <v>99</v>
      </c>
      <c r="Q215" s="76">
        <v>115</v>
      </c>
      <c r="R215" s="74">
        <f>IFERROR((TBL_DATA[[#This Row],[NORDBORD_R]] - TBL_DATA[[#This Row],[NORDBORD_L]])/TBL_DATA[[#This Row],[NORDBORD_L]], "")</f>
        <v>0.16161616161616163</v>
      </c>
      <c r="S215" s="49"/>
    </row>
    <row r="216" spans="1:19" x14ac:dyDescent="0.25">
      <c r="A216" s="1" t="s">
        <v>107</v>
      </c>
      <c r="B216" s="7">
        <v>45510</v>
      </c>
      <c r="C216" s="52">
        <f>FLOOR(
_xlfn.DAYS(TBL_DATA[[#This Row],[Date]],
VLOOKUP(TBL_DATA[[#This Row],[Athlete]],
_xlfn.HSTACK(TBL_INFO[NAME], TBL_INFO[DOB]),
2, FALSE)) / 365.25, 1)</f>
        <v>18</v>
      </c>
      <c r="D216" s="76">
        <v>13.6</v>
      </c>
      <c r="E216" s="76">
        <v>11.9</v>
      </c>
      <c r="F216" s="76">
        <v>93</v>
      </c>
      <c r="G216" s="52">
        <v>3045</v>
      </c>
      <c r="H216" s="76">
        <v>25.95</v>
      </c>
      <c r="I216" s="76">
        <v>0.9</v>
      </c>
      <c r="J216" s="52"/>
      <c r="K216" s="48">
        <v>1.93</v>
      </c>
      <c r="L216" s="48">
        <v>3.57</v>
      </c>
      <c r="M216" s="48">
        <v>5.24</v>
      </c>
      <c r="N216" s="52"/>
      <c r="O216" s="76">
        <v>77</v>
      </c>
      <c r="P216" s="76">
        <v>408</v>
      </c>
      <c r="Q216" s="76">
        <v>368</v>
      </c>
      <c r="R216" s="74">
        <f>IFERROR((TBL_DATA[[#This Row],[NORDBORD_R]] - TBL_DATA[[#This Row],[NORDBORD_L]])/TBL_DATA[[#This Row],[NORDBORD_L]], "")</f>
        <v>-9.8039215686274508E-2</v>
      </c>
      <c r="S216" s="49"/>
    </row>
    <row r="217" spans="1:19" x14ac:dyDescent="0.25">
      <c r="A217" s="1" t="s">
        <v>113</v>
      </c>
      <c r="B217" s="7">
        <v>45510</v>
      </c>
      <c r="C217" s="52">
        <f>FLOOR(
_xlfn.DAYS(TBL_DATA[[#This Row],[Date]],
VLOOKUP(TBL_DATA[[#This Row],[Athlete]],
_xlfn.HSTACK(TBL_INFO[NAME], TBL_INFO[DOB]),
2, FALSE)) / 365.25, 1)</f>
        <v>12</v>
      </c>
      <c r="D217" s="76">
        <v>9.1</v>
      </c>
      <c r="E217" s="76">
        <v>7.7</v>
      </c>
      <c r="F217" s="76">
        <v>69</v>
      </c>
      <c r="G217" s="52">
        <v>1754</v>
      </c>
      <c r="H217" s="76">
        <v>34.35</v>
      </c>
      <c r="I217" s="76">
        <v>7.32</v>
      </c>
      <c r="J217" s="52"/>
      <c r="K217" s="48">
        <v>1.92</v>
      </c>
      <c r="L217" s="48">
        <v>3.41</v>
      </c>
      <c r="M217" s="48">
        <v>5.42</v>
      </c>
      <c r="N217" s="52"/>
      <c r="O217" s="76">
        <v>75.5</v>
      </c>
      <c r="P217" s="76">
        <v>159</v>
      </c>
      <c r="Q217" s="76">
        <v>222</v>
      </c>
      <c r="R217" s="74">
        <f>IFERROR((TBL_DATA[[#This Row],[NORDBORD_R]] - TBL_DATA[[#This Row],[NORDBORD_L]])/TBL_DATA[[#This Row],[NORDBORD_L]], "")</f>
        <v>0.39622641509433965</v>
      </c>
      <c r="S217" s="49"/>
    </row>
    <row r="218" spans="1:19" x14ac:dyDescent="0.25">
      <c r="A218" s="1" t="s">
        <v>134</v>
      </c>
      <c r="B218" s="7">
        <v>45510</v>
      </c>
      <c r="C218" s="52">
        <f>FLOOR(
_xlfn.DAYS(TBL_DATA[[#This Row],[Date]],
VLOOKUP(TBL_DATA[[#This Row],[Athlete]],
_xlfn.HSTACK(TBL_INFO[NAME], TBL_INFO[DOB]),
2, FALSE)) / 365.25, 1)</f>
        <v>14</v>
      </c>
      <c r="D218" s="76">
        <v>15</v>
      </c>
      <c r="E218" s="76">
        <v>14.6</v>
      </c>
      <c r="F218" s="76">
        <v>81</v>
      </c>
      <c r="G218" s="52">
        <v>1282</v>
      </c>
      <c r="H218" s="76">
        <v>26.82</v>
      </c>
      <c r="I218" s="76"/>
      <c r="J218" s="52">
        <v>3</v>
      </c>
      <c r="K218" s="48">
        <v>1.87</v>
      </c>
      <c r="L218" s="48">
        <v>3.26</v>
      </c>
      <c r="M218" s="48">
        <v>4.88</v>
      </c>
      <c r="N218" s="52"/>
      <c r="O218" s="76"/>
      <c r="P218" s="76">
        <v>172</v>
      </c>
      <c r="Q218" s="76">
        <v>185</v>
      </c>
      <c r="R218" s="74">
        <f>IFERROR((TBL_DATA[[#This Row],[NORDBORD_R]] - TBL_DATA[[#This Row],[NORDBORD_L]])/TBL_DATA[[#This Row],[NORDBORD_L]], "")</f>
        <v>7.5581395348837205E-2</v>
      </c>
      <c r="S218" s="49"/>
    </row>
    <row r="219" spans="1:19" x14ac:dyDescent="0.25">
      <c r="A219" s="1" t="s">
        <v>27</v>
      </c>
      <c r="B219" s="7">
        <v>45510</v>
      </c>
      <c r="C219" s="52">
        <f>FLOOR(
_xlfn.DAYS(TBL_DATA[[#This Row],[Date]],
VLOOKUP(TBL_DATA[[#This Row],[Athlete]],
_xlfn.HSTACK(TBL_INFO[NAME], TBL_INFO[DOB]),
2, FALSE)) / 365.25, 1)</f>
        <v>15</v>
      </c>
      <c r="D219" s="76">
        <v>11.1</v>
      </c>
      <c r="E219" s="76">
        <v>11</v>
      </c>
      <c r="F219" s="76">
        <v>79</v>
      </c>
      <c r="G219" s="52">
        <v>2105</v>
      </c>
      <c r="H219" s="76">
        <v>35.51</v>
      </c>
      <c r="I219" s="76"/>
      <c r="J219" s="52">
        <v>4</v>
      </c>
      <c r="K219" s="48">
        <v>1.88</v>
      </c>
      <c r="L219" s="48">
        <v>3.32</v>
      </c>
      <c r="M219" s="48">
        <v>4.79</v>
      </c>
      <c r="N219" s="52"/>
      <c r="O219" s="76"/>
      <c r="P219" s="76">
        <v>271</v>
      </c>
      <c r="Q219" s="76">
        <v>255</v>
      </c>
      <c r="R219" s="74">
        <f>IFERROR((TBL_DATA[[#This Row],[NORDBORD_R]] - TBL_DATA[[#This Row],[NORDBORD_L]])/TBL_DATA[[#This Row],[NORDBORD_L]], "")</f>
        <v>-5.9040590405904057E-2</v>
      </c>
      <c r="S219" s="49"/>
    </row>
    <row r="220" spans="1:19" x14ac:dyDescent="0.25">
      <c r="A220" s="1" t="s">
        <v>105</v>
      </c>
      <c r="B220" s="7">
        <v>45510</v>
      </c>
      <c r="C220" s="52">
        <f>FLOOR(
_xlfn.DAYS(TBL_DATA[[#This Row],[Date]],
VLOOKUP(TBL_DATA[[#This Row],[Athlete]],
_xlfn.HSTACK(TBL_INFO[NAME], TBL_INFO[DOB]),
2, FALSE)) / 365.25, 1)</f>
        <v>13</v>
      </c>
      <c r="D220" s="76">
        <v>13.2</v>
      </c>
      <c r="E220" s="76">
        <v>12.3</v>
      </c>
      <c r="F220" s="76">
        <v>83</v>
      </c>
      <c r="G220" s="52">
        <v>1817</v>
      </c>
      <c r="H220" s="76">
        <v>34.82</v>
      </c>
      <c r="I220" s="76"/>
      <c r="J220" s="52">
        <v>3</v>
      </c>
      <c r="K220" s="48">
        <v>1.79</v>
      </c>
      <c r="L220" s="48">
        <v>3.21</v>
      </c>
      <c r="M220" s="48">
        <v>4.74</v>
      </c>
      <c r="N220" s="52"/>
      <c r="O220" s="76">
        <v>60.62</v>
      </c>
      <c r="P220" s="76">
        <v>275</v>
      </c>
      <c r="Q220" s="76">
        <v>274</v>
      </c>
      <c r="R220" s="74">
        <f>IFERROR((TBL_DATA[[#This Row],[NORDBORD_R]] - TBL_DATA[[#This Row],[NORDBORD_L]])/TBL_DATA[[#This Row],[NORDBORD_L]], "")</f>
        <v>-3.6363636363636364E-3</v>
      </c>
      <c r="S220" s="49"/>
    </row>
    <row r="221" spans="1:19" x14ac:dyDescent="0.25">
      <c r="A221" s="1" t="s">
        <v>33</v>
      </c>
      <c r="B221" s="7">
        <v>45510</v>
      </c>
      <c r="C221" s="52">
        <f>FLOOR(
_xlfn.DAYS(TBL_DATA[[#This Row],[Date]],
VLOOKUP(TBL_DATA[[#This Row],[Athlete]],
_xlfn.HSTACK(TBL_INFO[NAME], TBL_INFO[DOB]),
2, FALSE)) / 365.25, 1)</f>
        <v>15</v>
      </c>
      <c r="D221" s="76">
        <v>13.6</v>
      </c>
      <c r="E221" s="76">
        <v>13.3</v>
      </c>
      <c r="F221" s="76">
        <v>101</v>
      </c>
      <c r="G221" s="52">
        <v>2424</v>
      </c>
      <c r="H221" s="76">
        <v>31.8</v>
      </c>
      <c r="I221" s="76"/>
      <c r="J221" s="52">
        <v>5</v>
      </c>
      <c r="K221" s="48">
        <v>1.7</v>
      </c>
      <c r="L221" s="48">
        <v>2.95</v>
      </c>
      <c r="M221" s="48">
        <v>4.54</v>
      </c>
      <c r="N221" s="52">
        <v>9</v>
      </c>
      <c r="O221" s="76"/>
      <c r="P221" s="76">
        <v>355</v>
      </c>
      <c r="Q221" s="76">
        <v>326</v>
      </c>
      <c r="R221" s="74">
        <f>IFERROR((TBL_DATA[[#This Row],[NORDBORD_R]] - TBL_DATA[[#This Row],[NORDBORD_L]])/TBL_DATA[[#This Row],[NORDBORD_L]], "")</f>
        <v>-8.1690140845070425E-2</v>
      </c>
      <c r="S221" s="49"/>
    </row>
    <row r="222" spans="1:19" x14ac:dyDescent="0.25">
      <c r="A222" s="1" t="s">
        <v>108</v>
      </c>
      <c r="B222" s="7">
        <v>45510</v>
      </c>
      <c r="C222" s="52">
        <f>FLOOR(
_xlfn.DAYS(TBL_DATA[[#This Row],[Date]],
VLOOKUP(TBL_DATA[[#This Row],[Athlete]],
_xlfn.HSTACK(TBL_INFO[NAME], TBL_INFO[DOB]),
2, FALSE)) / 365.25, 1)</f>
        <v>11</v>
      </c>
      <c r="D222" s="76">
        <v>9.9</v>
      </c>
      <c r="E222" s="76">
        <v>9</v>
      </c>
      <c r="F222" s="76">
        <v>67</v>
      </c>
      <c r="G222" s="52">
        <v>1882</v>
      </c>
      <c r="H222" s="76">
        <v>32.82</v>
      </c>
      <c r="I222" s="76">
        <v>17.43</v>
      </c>
      <c r="J222" s="52">
        <v>2</v>
      </c>
      <c r="K222" s="48">
        <v>2.0299999999999998</v>
      </c>
      <c r="L222" s="48">
        <v>3.6</v>
      </c>
      <c r="M222" s="48">
        <v>5.5</v>
      </c>
      <c r="N222" s="52"/>
      <c r="O222" s="76">
        <v>73</v>
      </c>
      <c r="P222" s="76">
        <v>195</v>
      </c>
      <c r="Q222" s="76">
        <v>224</v>
      </c>
      <c r="R222" s="74">
        <f>IFERROR((TBL_DATA[[#This Row],[NORDBORD_R]] - TBL_DATA[[#This Row],[NORDBORD_L]])/TBL_DATA[[#This Row],[NORDBORD_L]], "")</f>
        <v>0.14871794871794872</v>
      </c>
      <c r="S222" s="49"/>
    </row>
    <row r="223" spans="1:19" x14ac:dyDescent="0.25">
      <c r="A223" s="1" t="s">
        <v>98</v>
      </c>
      <c r="B223" s="7">
        <v>45510</v>
      </c>
      <c r="C223" s="52">
        <f>FLOOR(
_xlfn.DAYS(TBL_DATA[[#This Row],[Date]],
VLOOKUP(TBL_DATA[[#This Row],[Athlete]],
_xlfn.HSTACK(TBL_INFO[NAME], TBL_INFO[DOB]),
2, FALSE)) / 365.25, 1)</f>
        <v>11</v>
      </c>
      <c r="D223" s="76">
        <v>10.8</v>
      </c>
      <c r="E223" s="76">
        <v>10.8</v>
      </c>
      <c r="F223" s="76">
        <v>77.5</v>
      </c>
      <c r="G223" s="52">
        <v>1837</v>
      </c>
      <c r="H223" s="76">
        <v>33.83</v>
      </c>
      <c r="I223" s="76"/>
      <c r="J223" s="52">
        <v>1</v>
      </c>
      <c r="K223" s="48">
        <v>1.89</v>
      </c>
      <c r="L223" s="48">
        <v>3.32</v>
      </c>
      <c r="M223" s="48">
        <v>4.78</v>
      </c>
      <c r="N223" s="52"/>
      <c r="O223" s="76">
        <v>62.2</v>
      </c>
      <c r="P223" s="76">
        <v>214</v>
      </c>
      <c r="Q223" s="76">
        <v>218</v>
      </c>
      <c r="R223" s="74">
        <f>IFERROR((TBL_DATA[[#This Row],[NORDBORD_R]] - TBL_DATA[[#This Row],[NORDBORD_L]])/TBL_DATA[[#This Row],[NORDBORD_L]], "")</f>
        <v>1.8691588785046728E-2</v>
      </c>
      <c r="S223" s="49"/>
    </row>
    <row r="224" spans="1:19" x14ac:dyDescent="0.25">
      <c r="A224" s="1" t="s">
        <v>84</v>
      </c>
      <c r="B224" s="7">
        <v>45510</v>
      </c>
      <c r="C224" s="52">
        <f>FLOOR(
_xlfn.DAYS(TBL_DATA[[#This Row],[Date]],
VLOOKUP(TBL_DATA[[#This Row],[Athlete]],
_xlfn.HSTACK(TBL_INFO[NAME], TBL_INFO[DOB]),
2, FALSE)) / 365.25, 1)</f>
        <v>11</v>
      </c>
      <c r="D224" s="76">
        <v>11.5</v>
      </c>
      <c r="E224" s="76">
        <v>10.8</v>
      </c>
      <c r="F224" s="76">
        <v>83</v>
      </c>
      <c r="G224" s="52">
        <v>1339</v>
      </c>
      <c r="H224" s="76">
        <v>33.42</v>
      </c>
      <c r="I224" s="76"/>
      <c r="J224" s="52">
        <v>1</v>
      </c>
      <c r="K224" s="48">
        <v>1.83</v>
      </c>
      <c r="L224" s="48">
        <v>3.19</v>
      </c>
      <c r="M224" s="48">
        <v>4.7699999999999996</v>
      </c>
      <c r="N224" s="52"/>
      <c r="O224" s="76">
        <v>71.680000000000007</v>
      </c>
      <c r="P224" s="76">
        <v>222</v>
      </c>
      <c r="Q224" s="76">
        <v>222</v>
      </c>
      <c r="R224" s="74">
        <f>IFERROR((TBL_DATA[[#This Row],[NORDBORD_R]] - TBL_DATA[[#This Row],[NORDBORD_L]])/TBL_DATA[[#This Row],[NORDBORD_L]], "")</f>
        <v>0</v>
      </c>
      <c r="S224" s="49"/>
    </row>
    <row r="225" spans="1:19" x14ac:dyDescent="0.25">
      <c r="A225" s="1" t="s">
        <v>92</v>
      </c>
      <c r="B225" s="7">
        <v>45510</v>
      </c>
      <c r="C225" s="52">
        <f>FLOOR(
_xlfn.DAYS(TBL_DATA[[#This Row],[Date]],
VLOOKUP(TBL_DATA[[#This Row],[Athlete]],
_xlfn.HSTACK(TBL_INFO[NAME], TBL_INFO[DOB]),
2, FALSE)) / 365.25, 1)</f>
        <v>14</v>
      </c>
      <c r="D225" s="76">
        <v>13.2</v>
      </c>
      <c r="E225" s="76">
        <v>12.1</v>
      </c>
      <c r="F225" s="76">
        <v>84</v>
      </c>
      <c r="G225" s="52">
        <v>2503</v>
      </c>
      <c r="H225" s="76">
        <v>27.03</v>
      </c>
      <c r="I225" s="76">
        <v>8.94</v>
      </c>
      <c r="J225" s="52"/>
      <c r="K225" s="48">
        <v>1.74</v>
      </c>
      <c r="L225" s="48">
        <v>3.15</v>
      </c>
      <c r="M225" s="48">
        <v>4.76</v>
      </c>
      <c r="N225" s="52"/>
      <c r="O225" s="76">
        <v>62.52</v>
      </c>
      <c r="P225" s="76">
        <v>316</v>
      </c>
      <c r="Q225" s="76">
        <v>383</v>
      </c>
      <c r="R225" s="74">
        <f>IFERROR((TBL_DATA[[#This Row],[NORDBORD_R]] - TBL_DATA[[#This Row],[NORDBORD_L]])/TBL_DATA[[#This Row],[NORDBORD_L]], "")</f>
        <v>0.21202531645569619</v>
      </c>
      <c r="S225" s="49"/>
    </row>
    <row r="226" spans="1:19" x14ac:dyDescent="0.25">
      <c r="A226" s="1" t="s">
        <v>119</v>
      </c>
      <c r="B226" s="7">
        <v>45510</v>
      </c>
      <c r="C226" s="52">
        <f>FLOOR(
_xlfn.DAYS(TBL_DATA[[#This Row],[Date]],
VLOOKUP(TBL_DATA[[#This Row],[Athlete]],
_xlfn.HSTACK(TBL_INFO[NAME], TBL_INFO[DOB]),
2, FALSE)) / 365.25, 1)</f>
        <v>14</v>
      </c>
      <c r="D226" s="76">
        <v>9.9</v>
      </c>
      <c r="E226" s="76">
        <v>9.4</v>
      </c>
      <c r="F226" s="76">
        <v>61</v>
      </c>
      <c r="G226" s="52">
        <v>1418</v>
      </c>
      <c r="H226" s="76">
        <v>25.02</v>
      </c>
      <c r="I226" s="76"/>
      <c r="J226" s="52">
        <v>1</v>
      </c>
      <c r="K226" s="48">
        <v>1.97</v>
      </c>
      <c r="L226" s="48">
        <v>3.51</v>
      </c>
      <c r="M226" s="48">
        <v>5.38</v>
      </c>
      <c r="N226" s="52"/>
      <c r="O226" s="76">
        <v>69.569999999999993</v>
      </c>
      <c r="P226" s="76">
        <v>219</v>
      </c>
      <c r="Q226" s="76">
        <v>222</v>
      </c>
      <c r="R226" s="74">
        <f>IFERROR((TBL_DATA[[#This Row],[NORDBORD_R]] - TBL_DATA[[#This Row],[NORDBORD_L]])/TBL_DATA[[#This Row],[NORDBORD_L]], "")</f>
        <v>1.3698630136986301E-2</v>
      </c>
      <c r="S226" s="49"/>
    </row>
    <row r="227" spans="1:19" x14ac:dyDescent="0.25">
      <c r="A227" s="1" t="s">
        <v>43</v>
      </c>
      <c r="B227" s="7">
        <v>45511</v>
      </c>
      <c r="C227" s="52">
        <f>FLOOR(
_xlfn.DAYS(TBL_DATA[[#This Row],[Date]],
VLOOKUP(TBL_DATA[[#This Row],[Athlete]],
_xlfn.HSTACK(TBL_INFO[NAME], TBL_INFO[DOB]),
2, FALSE)) / 365.25, 1)</f>
        <v>14</v>
      </c>
      <c r="D227" s="76">
        <v>11.6</v>
      </c>
      <c r="E227" s="76">
        <v>11.2</v>
      </c>
      <c r="F227" s="76">
        <v>80</v>
      </c>
      <c r="G227" s="52">
        <v>1454</v>
      </c>
      <c r="H227" s="76">
        <v>31.92</v>
      </c>
      <c r="I227" s="76"/>
      <c r="J227" s="52">
        <v>1</v>
      </c>
      <c r="K227" s="48">
        <v>1.9</v>
      </c>
      <c r="L227" s="48">
        <v>3.32</v>
      </c>
      <c r="M227" s="48">
        <v>4.8600000000000003</v>
      </c>
      <c r="N227" s="52"/>
      <c r="O227" s="76">
        <v>65.16</v>
      </c>
      <c r="P227" s="76">
        <v>236</v>
      </c>
      <c r="Q227" s="76">
        <v>264</v>
      </c>
      <c r="R227" s="74">
        <f>IFERROR((TBL_DATA[[#This Row],[NORDBORD_R]] - TBL_DATA[[#This Row],[NORDBORD_L]])/TBL_DATA[[#This Row],[NORDBORD_L]], "")</f>
        <v>0.11864406779661017</v>
      </c>
      <c r="S227" s="49"/>
    </row>
    <row r="228" spans="1:19" x14ac:dyDescent="0.25">
      <c r="A228" s="1" t="s">
        <v>135</v>
      </c>
      <c r="B228" s="7">
        <v>45512</v>
      </c>
      <c r="C228" s="52">
        <f>FLOOR(
_xlfn.DAYS(TBL_DATA[[#This Row],[Date]],
VLOOKUP(TBL_DATA[[#This Row],[Athlete]],
_xlfn.HSTACK(TBL_INFO[NAME], TBL_INFO[DOB]),
2, FALSE)) / 365.25, 1)</f>
        <v>16</v>
      </c>
      <c r="D228" s="76">
        <v>11.3</v>
      </c>
      <c r="E228" s="76">
        <v>10.199999999999999</v>
      </c>
      <c r="F228" s="76">
        <v>77</v>
      </c>
      <c r="G228" s="52">
        <v>1546</v>
      </c>
      <c r="H228" s="76">
        <v>29.1</v>
      </c>
      <c r="I228" s="76">
        <v>14.56</v>
      </c>
      <c r="J228" s="52"/>
      <c r="K228" s="48">
        <v>1.89</v>
      </c>
      <c r="L228" s="48">
        <v>3.32</v>
      </c>
      <c r="M228" s="48">
        <v>5.22</v>
      </c>
      <c r="N228" s="52"/>
      <c r="O228" s="76"/>
      <c r="P228" s="76">
        <v>89</v>
      </c>
      <c r="Q228" s="76">
        <v>107</v>
      </c>
      <c r="R228" s="74">
        <v>0.17</v>
      </c>
      <c r="S228" s="49"/>
    </row>
    <row r="229" spans="1:19" x14ac:dyDescent="0.25">
      <c r="A229" s="1" t="s">
        <v>136</v>
      </c>
      <c r="B229" s="7">
        <v>45512</v>
      </c>
      <c r="C229" s="52">
        <f>FLOOR(
_xlfn.DAYS(TBL_DATA[[#This Row],[Date]],
VLOOKUP(TBL_DATA[[#This Row],[Athlete]],
_xlfn.HSTACK(TBL_INFO[NAME], TBL_INFO[DOB]),
2, FALSE)) / 365.25, 1)</f>
        <v>19</v>
      </c>
      <c r="D229" s="76">
        <v>11.2</v>
      </c>
      <c r="E229" s="76">
        <v>10.8</v>
      </c>
      <c r="F229" s="76">
        <v>84</v>
      </c>
      <c r="G229" s="52">
        <v>2091</v>
      </c>
      <c r="H229" s="76">
        <v>37.22</v>
      </c>
      <c r="I229" s="76"/>
      <c r="J229" s="52">
        <v>3</v>
      </c>
      <c r="K229" s="48">
        <v>1.81</v>
      </c>
      <c r="L229" s="48">
        <v>3.15</v>
      </c>
      <c r="M229" s="48">
        <v>4.82</v>
      </c>
      <c r="N229" s="52"/>
      <c r="O229" s="76"/>
      <c r="P229" s="76">
        <v>143</v>
      </c>
      <c r="Q229" s="76">
        <v>196</v>
      </c>
      <c r="R229" s="74">
        <v>0.26</v>
      </c>
      <c r="S229" s="49"/>
    </row>
    <row r="230" spans="1:19" x14ac:dyDescent="0.25">
      <c r="A230" s="1" t="s">
        <v>137</v>
      </c>
      <c r="B230" s="7">
        <v>45513</v>
      </c>
      <c r="C230" s="52">
        <f>FLOOR(
_xlfn.DAYS(TBL_DATA[[#This Row],[Date]],
VLOOKUP(TBL_DATA[[#This Row],[Athlete]],
_xlfn.HSTACK(TBL_INFO[NAME], TBL_INFO[DOB]),
2, FALSE)) / 365.25, 1)</f>
        <v>14</v>
      </c>
      <c r="D230" s="76">
        <v>11.3</v>
      </c>
      <c r="E230" s="76">
        <v>11.3</v>
      </c>
      <c r="F230" s="76">
        <v>79</v>
      </c>
      <c r="G230" s="52">
        <v>1320</v>
      </c>
      <c r="H230" s="76">
        <v>25.7</v>
      </c>
      <c r="I230" s="76"/>
      <c r="J230" s="52">
        <v>3</v>
      </c>
      <c r="K230" s="48">
        <v>1.75</v>
      </c>
      <c r="L230" s="48">
        <v>3.12</v>
      </c>
      <c r="M230" s="48">
        <v>5.05</v>
      </c>
      <c r="N230" s="52"/>
      <c r="O230" s="76">
        <v>62.91</v>
      </c>
      <c r="P230" s="76">
        <v>276</v>
      </c>
      <c r="Q230" s="76">
        <v>178</v>
      </c>
      <c r="R230" s="74">
        <f>IFERROR((TBL_DATA[[#This Row],[NORDBORD_R]] - TBL_DATA[[#This Row],[NORDBORD_L]])/TBL_DATA[[#This Row],[NORDBORD_L]], "")</f>
        <v>-0.35507246376811596</v>
      </c>
      <c r="S230" s="49"/>
    </row>
    <row r="231" spans="1:19" x14ac:dyDescent="0.25">
      <c r="A231" s="1" t="s">
        <v>96</v>
      </c>
      <c r="B231" s="7">
        <v>45516</v>
      </c>
      <c r="C231" s="52">
        <f>FLOOR(
_xlfn.DAYS(TBL_DATA[[#This Row],[Date]],
VLOOKUP(TBL_DATA[[#This Row],[Athlete]],
_xlfn.HSTACK(TBL_INFO[NAME], TBL_INFO[DOB]),
2, FALSE)) / 365.25, 1)</f>
        <v>20</v>
      </c>
      <c r="D231" s="76">
        <v>12.9</v>
      </c>
      <c r="E231" s="76">
        <v>11.6</v>
      </c>
      <c r="F231" s="76"/>
      <c r="G231" s="52">
        <v>2560</v>
      </c>
      <c r="H231" s="76">
        <v>32.409999999999997</v>
      </c>
      <c r="I231" s="76">
        <v>31.28</v>
      </c>
      <c r="J231" s="52"/>
      <c r="K231" s="48">
        <v>1.98</v>
      </c>
      <c r="L231" s="48">
        <v>3.49</v>
      </c>
      <c r="M231" s="48">
        <v>5.17</v>
      </c>
      <c r="N231" s="52"/>
      <c r="O231" s="76"/>
      <c r="P231" s="76">
        <v>276</v>
      </c>
      <c r="Q231" s="76">
        <v>270</v>
      </c>
      <c r="R231" s="74">
        <f>IFERROR((TBL_DATA[[#This Row],[NORDBORD_R]] - TBL_DATA[[#This Row],[NORDBORD_L]])/TBL_DATA[[#This Row],[NORDBORD_L]], "")</f>
        <v>-2.1739130434782608E-2</v>
      </c>
      <c r="S231" s="49"/>
    </row>
    <row r="232" spans="1:19" x14ac:dyDescent="0.25">
      <c r="A232" s="1" t="s">
        <v>106</v>
      </c>
      <c r="B232" s="7">
        <v>45516</v>
      </c>
      <c r="C232" s="52">
        <f>FLOOR(
_xlfn.DAYS(TBL_DATA[[#This Row],[Date]],
VLOOKUP(TBL_DATA[[#This Row],[Athlete]],
_xlfn.HSTACK(TBL_INFO[NAME], TBL_INFO[DOB]),
2, FALSE)) / 365.25, 1)</f>
        <v>24</v>
      </c>
      <c r="D232" s="76">
        <v>20.8</v>
      </c>
      <c r="E232" s="76">
        <v>17.8</v>
      </c>
      <c r="F232" s="76">
        <v>105</v>
      </c>
      <c r="G232" s="52">
        <v>5345</v>
      </c>
      <c r="H232" s="76">
        <v>62.37</v>
      </c>
      <c r="I232" s="76"/>
      <c r="J232" s="52">
        <v>10</v>
      </c>
      <c r="K232" s="48">
        <v>1.56</v>
      </c>
      <c r="L232" s="48">
        <v>2.74</v>
      </c>
      <c r="M232" s="48">
        <v>4.24</v>
      </c>
      <c r="N232" s="52"/>
      <c r="O232" s="76"/>
      <c r="P232" s="76">
        <v>506</v>
      </c>
      <c r="Q232" s="76">
        <v>537</v>
      </c>
      <c r="R232" s="74">
        <f>IFERROR((TBL_DATA[[#This Row],[NORDBORD_R]] - TBL_DATA[[#This Row],[NORDBORD_L]])/TBL_DATA[[#This Row],[NORDBORD_L]], "")</f>
        <v>6.1264822134387352E-2</v>
      </c>
      <c r="S232" s="49"/>
    </row>
    <row r="233" spans="1:19" x14ac:dyDescent="0.25">
      <c r="A233" s="1" t="s">
        <v>138</v>
      </c>
      <c r="B233" s="7">
        <v>45518</v>
      </c>
      <c r="C233" s="52">
        <f>FLOOR(
_xlfn.DAYS(TBL_DATA[[#This Row],[Date]],
VLOOKUP(TBL_DATA[[#This Row],[Athlete]],
_xlfn.HSTACK(TBL_INFO[NAME], TBL_INFO[DOB]),
2, FALSE)) / 365.25, 1)</f>
        <v>15</v>
      </c>
      <c r="D233" s="76">
        <v>11.1</v>
      </c>
      <c r="E233" s="76">
        <v>11.1</v>
      </c>
      <c r="F233" s="76">
        <v>83</v>
      </c>
      <c r="G233" s="52">
        <v>2458</v>
      </c>
      <c r="H233" s="76">
        <v>31.61</v>
      </c>
      <c r="I233" s="76">
        <v>18.350000000000001</v>
      </c>
      <c r="J233" s="52"/>
      <c r="K233" s="48">
        <v>1.76</v>
      </c>
      <c r="L233" s="48">
        <v>3.13</v>
      </c>
      <c r="M233" s="48">
        <v>5.12</v>
      </c>
      <c r="N233" s="52"/>
      <c r="O233" s="76">
        <v>62.47</v>
      </c>
      <c r="P233" s="76">
        <v>268</v>
      </c>
      <c r="Q233" s="76">
        <v>297</v>
      </c>
      <c r="R233" s="74">
        <f>IFERROR((TBL_DATA[[#This Row],[NORDBORD_R]] - TBL_DATA[[#This Row],[NORDBORD_L]])/TBL_DATA[[#This Row],[NORDBORD_L]], "")</f>
        <v>0.10820895522388059</v>
      </c>
      <c r="S233" s="49"/>
    </row>
    <row r="234" spans="1:19" x14ac:dyDescent="0.25">
      <c r="A234" s="1" t="s">
        <v>139</v>
      </c>
      <c r="B234" s="7">
        <v>45519</v>
      </c>
      <c r="C234" s="52">
        <f>FLOOR(
_xlfn.DAYS(TBL_DATA[[#This Row],[Date]],
VLOOKUP(TBL_DATA[[#This Row],[Athlete]],
_xlfn.HSTACK(TBL_INFO[NAME], TBL_INFO[DOB]),
2, FALSE)) / 365.25, 1)</f>
        <v>15</v>
      </c>
      <c r="D234" s="76">
        <v>11.6</v>
      </c>
      <c r="E234" s="76">
        <v>10.9</v>
      </c>
      <c r="F234" s="76">
        <v>80.5</v>
      </c>
      <c r="G234" s="52">
        <v>1951</v>
      </c>
      <c r="H234" s="76">
        <v>26.43</v>
      </c>
      <c r="I234" s="76">
        <v>16.62</v>
      </c>
      <c r="J234" s="52"/>
      <c r="K234" s="48">
        <v>2.02</v>
      </c>
      <c r="L234" s="48">
        <v>3.51</v>
      </c>
      <c r="M234" s="48">
        <v>5.25</v>
      </c>
      <c r="N234" s="52"/>
      <c r="O234" s="76">
        <v>74.400000000000006</v>
      </c>
      <c r="P234" s="76">
        <v>292</v>
      </c>
      <c r="Q234" s="76">
        <v>265</v>
      </c>
      <c r="R234" s="74">
        <f>IFERROR((TBL_DATA[[#This Row],[NORDBORD_R]] - TBL_DATA[[#This Row],[NORDBORD_L]])/TBL_DATA[[#This Row],[NORDBORD_L]], "")</f>
        <v>-9.2465753424657529E-2</v>
      </c>
      <c r="S234" s="4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B1BEF-B3C1-4765-BE12-88A9D97A8800}">
  <dimension ref="A1:W179"/>
  <sheetViews>
    <sheetView topLeftCell="B1" workbookViewId="0">
      <selection activeCell="R16" sqref="C2:R16"/>
    </sheetView>
  </sheetViews>
  <sheetFormatPr defaultRowHeight="15" x14ac:dyDescent="0.25"/>
  <cols>
    <col min="1" max="1" width="4.140625" style="23" customWidth="1"/>
    <col min="2" max="2" width="14.28515625" style="70" bestFit="1" customWidth="1"/>
    <col min="3" max="3" width="16" style="6" bestFit="1" customWidth="1"/>
    <col min="4" max="4" width="12.140625" style="6" bestFit="1" customWidth="1"/>
    <col min="5" max="5" width="15.85546875" style="6" bestFit="1" customWidth="1"/>
    <col min="6" max="6" width="14" style="6" bestFit="1" customWidth="1"/>
    <col min="7" max="7" width="11.5703125" style="6" bestFit="1" customWidth="1"/>
    <col min="8" max="8" width="11" style="6" bestFit="1" customWidth="1"/>
    <col min="9" max="9" width="14.28515625" style="6" bestFit="1" customWidth="1"/>
    <col min="10" max="10" width="10.140625" style="6" bestFit="1" customWidth="1"/>
    <col min="11" max="11" width="9.140625" style="6"/>
    <col min="12" max="12" width="10.85546875" style="6" bestFit="1" customWidth="1"/>
    <col min="13" max="13" width="12.85546875" style="6" bestFit="1" customWidth="1"/>
    <col min="14" max="14" width="7.28515625" style="6" bestFit="1" customWidth="1"/>
    <col min="15" max="15" width="13.42578125" style="6" bestFit="1" customWidth="1"/>
    <col min="16" max="16" width="16.42578125" style="6" bestFit="1" customWidth="1"/>
    <col min="17" max="17" width="16.7109375" style="6" bestFit="1" customWidth="1"/>
    <col min="18" max="18" width="20" style="39" bestFit="1" customWidth="1"/>
    <col min="19" max="19" width="4.7109375" style="6" bestFit="1" customWidth="1"/>
    <col min="23" max="23" width="9.140625" style="23"/>
  </cols>
  <sheetData>
    <row r="1" spans="1:23" x14ac:dyDescent="0.25">
      <c r="A1" s="20"/>
      <c r="B1" s="68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37"/>
      <c r="S1" s="27"/>
      <c r="W1" s="23" t="str" cm="1">
        <f t="array" ref="W1:W179">TBL_INFO[NAME]</f>
        <v>Abby Benhardt</v>
      </c>
    </row>
    <row r="2" spans="1:23" x14ac:dyDescent="0.25">
      <c r="A2" s="20"/>
      <c r="B2" s="71" t="s">
        <v>140</v>
      </c>
      <c r="C2" s="78" t="s">
        <v>105</v>
      </c>
      <c r="D2" s="78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37"/>
      <c r="S2" s="27"/>
      <c r="W2" s="23" t="str">
        <v>Abhimanyu Gokhale Sharma</v>
      </c>
    </row>
    <row r="3" spans="1:23" x14ac:dyDescent="0.25">
      <c r="A3" s="20"/>
      <c r="B3" s="72" t="s">
        <v>141</v>
      </c>
      <c r="C3" s="79" t="str" cm="1">
        <f t="array" ref="C3">_xlfn.LET(
_xlpm.athlete, $C$2,
_xlpm.col, UPPER(_xlfn.TEXTBEFORE(B3, ":")),
_xlpm.col_num, MATCH(_xlpm.col, TBL_INFO[#Headers], 0),
IFERROR(VLOOKUP(_xlpm.athlete, TBL_INFO[], _xlpm.col_num, FALSE), ""))</f>
        <v>Baseball</v>
      </c>
      <c r="D3" s="78"/>
      <c r="E3" s="27"/>
      <c r="F3" s="28" t="s">
        <v>142</v>
      </c>
      <c r="G3" s="80" t="str" cm="1">
        <f t="array" ref="G3">_xlfn.LET(
_xlpm.athlete, $C$2,
_xlpm.col, UPPER(_xlfn.TEXTBEFORE(F3, ":")),
_xlpm.col_num, MATCH(_xlpm.col, TBL_INFO[#Headers], 0),
_xlpm.output, IFERROR(VLOOKUP(_xlpm.athlete, TBL_INFO[], _xlpm.col_num, FALSE), ""),
IF(_xlpm.output = 0, "", _xlpm.output))</f>
        <v/>
      </c>
      <c r="H3" s="81"/>
      <c r="I3" s="27"/>
      <c r="J3" s="27"/>
      <c r="K3" s="27"/>
      <c r="L3" s="27"/>
      <c r="M3" s="27"/>
      <c r="N3" s="27"/>
      <c r="O3" s="27"/>
      <c r="P3" s="27"/>
      <c r="Q3" s="27"/>
      <c r="R3" s="37"/>
      <c r="S3" s="27"/>
      <c r="W3" s="23" t="str">
        <v>Abigail Leo</v>
      </c>
    </row>
    <row r="4" spans="1:23" x14ac:dyDescent="0.25">
      <c r="A4" s="20"/>
      <c r="B4" s="71" t="s">
        <v>143</v>
      </c>
      <c r="C4" s="25" cm="1">
        <f t="array" ref="C4">_xlfn.LET(
_xlpm.athlete, $C$2,
_xlpm.col, UPPER(_xlfn.TEXTBEFORE(B4, ":")),
_xlpm.col_num, MATCH(_xlpm.col, TBL_INFO[#Headers], 0),
IFERROR(VLOOKUP(_xlpm.athlete, TBL_INFO[], _xlpm.col_num, FALSE), ""))</f>
        <v>40644</v>
      </c>
      <c r="D4" s="27"/>
      <c r="E4" s="27"/>
      <c r="F4" s="29" t="s">
        <v>144</v>
      </c>
      <c r="G4" s="29" cm="1">
        <f t="array" aca="1" ref="G4" ca="1">_xlfn.LET(
_xlpm.athlete, $C$2,
_xlpm.col, UPPER(_xlfn.TEXTBEFORE(F4, ":")),
_xlpm.col_num, MATCH(_xlpm.col, TBL_INFO[#Headers], 0),
_xlpm.output, IFERROR(VLOOKUP(_xlpm.athlete, TBL_INFO[], _xlpm.col_num, FALSE), ""),
IF(_xlpm.output = 0, "", _xlpm.output))</f>
        <v>13</v>
      </c>
      <c r="H4" s="27"/>
      <c r="I4" s="27"/>
      <c r="J4" s="27"/>
      <c r="K4" s="27"/>
      <c r="L4" s="27"/>
      <c r="M4" s="27"/>
      <c r="N4" s="27"/>
      <c r="O4" s="27"/>
      <c r="P4" s="27"/>
      <c r="Q4" s="27"/>
      <c r="R4" s="37"/>
      <c r="S4" s="27"/>
      <c r="W4" s="23" t="str">
        <v>Adalyn Pratt</v>
      </c>
    </row>
    <row r="5" spans="1:23" x14ac:dyDescent="0.25">
      <c r="A5" s="20"/>
      <c r="B5" s="68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37"/>
      <c r="S5" s="27"/>
      <c r="W5" s="23" t="str">
        <v>Adam Brendese</v>
      </c>
    </row>
    <row r="6" spans="1:23" s="6" customFormat="1" x14ac:dyDescent="0.25">
      <c r="A6" s="21"/>
      <c r="B6" s="26"/>
      <c r="C6" s="19"/>
      <c r="D6" s="41" t="s">
        <v>3</v>
      </c>
      <c r="E6" s="41" t="s">
        <v>4</v>
      </c>
      <c r="F6" s="41" t="s">
        <v>5</v>
      </c>
      <c r="G6" s="41" t="s">
        <v>6</v>
      </c>
      <c r="H6" s="41" t="s">
        <v>7</v>
      </c>
      <c r="I6" s="41" t="s">
        <v>8</v>
      </c>
      <c r="J6" s="41" t="s">
        <v>9</v>
      </c>
      <c r="K6" s="41" t="s">
        <v>10</v>
      </c>
      <c r="L6" s="41" t="s">
        <v>11</v>
      </c>
      <c r="M6" s="41" t="s">
        <v>12</v>
      </c>
      <c r="N6" s="41" t="s">
        <v>13</v>
      </c>
      <c r="O6" s="41" t="s">
        <v>14</v>
      </c>
      <c r="P6" s="42" t="s">
        <v>15</v>
      </c>
      <c r="Q6" s="42" t="s">
        <v>16</v>
      </c>
      <c r="R6" s="43" t="s">
        <v>17</v>
      </c>
      <c r="S6" s="44" t="s">
        <v>18</v>
      </c>
      <c r="W6" s="24" t="str">
        <v>Aiven O'Leary</v>
      </c>
    </row>
    <row r="7" spans="1:23" x14ac:dyDescent="0.25">
      <c r="A7" s="20"/>
      <c r="B7" s="82" t="s">
        <v>145</v>
      </c>
      <c r="C7" s="64" t="s">
        <v>146</v>
      </c>
      <c r="D7" s="33" cm="1">
        <f t="array" ref="D7:S12">DASHBOARD_RECORDS(C2)</f>
        <v>9.8000000000000007</v>
      </c>
      <c r="E7" s="33">
        <v>10.4</v>
      </c>
      <c r="F7" s="33">
        <v>77</v>
      </c>
      <c r="G7" s="33">
        <v>1284</v>
      </c>
      <c r="H7" s="33">
        <v>25.94</v>
      </c>
      <c r="I7" s="33">
        <v>63.82</v>
      </c>
      <c r="J7" s="33">
        <v>3</v>
      </c>
      <c r="K7" s="33">
        <v>1.97</v>
      </c>
      <c r="L7" s="33">
        <v>3.42</v>
      </c>
      <c r="M7" s="33">
        <v>5</v>
      </c>
      <c r="N7" s="33" t="str">
        <v/>
      </c>
      <c r="O7" s="33">
        <v>63.96</v>
      </c>
      <c r="P7" s="33">
        <v>209</v>
      </c>
      <c r="Q7" s="33">
        <v>203</v>
      </c>
      <c r="R7" s="45">
        <v>-2.8708133971291901E-2</v>
      </c>
      <c r="S7" s="40">
        <v>0.92800000000000005</v>
      </c>
      <c r="W7" s="23" t="str">
        <v>Alex Wasko</v>
      </c>
    </row>
    <row r="8" spans="1:23" x14ac:dyDescent="0.25">
      <c r="A8" s="20"/>
      <c r="B8" s="83"/>
      <c r="C8" s="65" t="s">
        <v>147</v>
      </c>
      <c r="D8" s="54">
        <v>13.2</v>
      </c>
      <c r="E8" s="54">
        <v>12.3</v>
      </c>
      <c r="F8" s="54">
        <v>83</v>
      </c>
      <c r="G8" s="54">
        <v>1817</v>
      </c>
      <c r="H8" s="54">
        <v>34.82</v>
      </c>
      <c r="I8" s="54">
        <v>63.82</v>
      </c>
      <c r="J8" s="54">
        <v>3</v>
      </c>
      <c r="K8" s="54">
        <v>1.79</v>
      </c>
      <c r="L8" s="54">
        <v>3.21</v>
      </c>
      <c r="M8" s="54">
        <v>4.74</v>
      </c>
      <c r="N8" s="54">
        <v>0</v>
      </c>
      <c r="O8" s="54">
        <v>60.62</v>
      </c>
      <c r="P8" s="55">
        <v>275</v>
      </c>
      <c r="Q8" s="55">
        <v>274</v>
      </c>
      <c r="R8" s="56">
        <v>-3.6363636363636398E-3</v>
      </c>
      <c r="S8" s="34">
        <v>0.92800000000000005</v>
      </c>
      <c r="W8" s="23" t="str">
        <v>Aniruddh Dayanada</v>
      </c>
    </row>
    <row r="9" spans="1:23" x14ac:dyDescent="0.25">
      <c r="A9" s="20"/>
      <c r="B9" s="83"/>
      <c r="C9" s="66" t="s">
        <v>148</v>
      </c>
      <c r="D9" s="57">
        <v>13.2</v>
      </c>
      <c r="E9" s="57">
        <v>12.3</v>
      </c>
      <c r="F9" s="57">
        <v>83</v>
      </c>
      <c r="G9" s="57">
        <v>1817</v>
      </c>
      <c r="H9" s="57">
        <v>34.82</v>
      </c>
      <c r="I9" s="57">
        <v>63.82</v>
      </c>
      <c r="J9" s="57">
        <v>3</v>
      </c>
      <c r="K9" s="57">
        <v>1.79</v>
      </c>
      <c r="L9" s="57">
        <v>3.21</v>
      </c>
      <c r="M9" s="57">
        <v>4.74</v>
      </c>
      <c r="N9" s="57" t="str">
        <v/>
      </c>
      <c r="O9" s="57">
        <v>60.62</v>
      </c>
      <c r="P9" s="58">
        <v>275</v>
      </c>
      <c r="Q9" s="58">
        <v>274</v>
      </c>
      <c r="R9" s="59">
        <v>-3.6363636363636398E-3</v>
      </c>
      <c r="S9" s="35">
        <v>0.92800000000000005</v>
      </c>
      <c r="W9" s="23" t="str">
        <v>Anna Krall</v>
      </c>
    </row>
    <row r="10" spans="1:23" x14ac:dyDescent="0.25">
      <c r="A10" s="20"/>
      <c r="B10" s="83"/>
      <c r="C10" s="65" t="s">
        <v>149</v>
      </c>
      <c r="D10" s="54">
        <v>13.2</v>
      </c>
      <c r="E10" s="54">
        <v>12.3</v>
      </c>
      <c r="F10" s="54">
        <v>83</v>
      </c>
      <c r="G10" s="54">
        <v>1817</v>
      </c>
      <c r="H10" s="54">
        <v>34.82</v>
      </c>
      <c r="I10" s="54">
        <v>63.82</v>
      </c>
      <c r="J10" s="54">
        <v>3</v>
      </c>
      <c r="K10" s="54">
        <v>1.79</v>
      </c>
      <c r="L10" s="54">
        <v>3.21</v>
      </c>
      <c r="M10" s="54">
        <v>4.74</v>
      </c>
      <c r="N10" s="54" t="str">
        <v/>
      </c>
      <c r="O10" s="54">
        <v>60.62</v>
      </c>
      <c r="P10" s="54">
        <v>275</v>
      </c>
      <c r="Q10" s="54">
        <v>274</v>
      </c>
      <c r="R10" s="60">
        <v>-3.6363636363636398E-3</v>
      </c>
      <c r="S10" s="61">
        <v>0.92800000000000005</v>
      </c>
      <c r="W10" s="23" t="str">
        <v>Ari Pradhan</v>
      </c>
    </row>
    <row r="11" spans="1:23" x14ac:dyDescent="0.25">
      <c r="A11" s="20"/>
      <c r="B11" s="83" t="s">
        <v>150</v>
      </c>
      <c r="C11" s="66" t="s">
        <v>151</v>
      </c>
      <c r="D11" s="57">
        <v>3.3999999999999986</v>
      </c>
      <c r="E11" s="57">
        <v>1.9000000000000004</v>
      </c>
      <c r="F11" s="57">
        <v>6</v>
      </c>
      <c r="G11" s="57">
        <v>533</v>
      </c>
      <c r="H11" s="57">
        <v>8.879999999999999</v>
      </c>
      <c r="I11" s="57">
        <v>0</v>
      </c>
      <c r="J11" s="57">
        <v>0</v>
      </c>
      <c r="K11" s="57">
        <v>-0.17999999999999994</v>
      </c>
      <c r="L11" s="62">
        <v>-0.20999999999999996</v>
      </c>
      <c r="M11" s="62">
        <v>-0.25999999999999979</v>
      </c>
      <c r="N11" s="57" t="str">
        <v/>
      </c>
      <c r="O11" s="57">
        <v>-3.3400000000000034</v>
      </c>
      <c r="P11" s="58">
        <v>66</v>
      </c>
      <c r="Q11" s="58">
        <v>71</v>
      </c>
      <c r="R11" s="59">
        <v>2.5071770334928262E-2</v>
      </c>
      <c r="S11" s="35">
        <v>0</v>
      </c>
      <c r="W11" s="23" t="str">
        <v>Arjit Deshmukh</v>
      </c>
    </row>
    <row r="12" spans="1:23" x14ac:dyDescent="0.25">
      <c r="A12" s="20"/>
      <c r="B12" s="84"/>
      <c r="C12" s="67" t="s">
        <v>152</v>
      </c>
      <c r="D12" s="36">
        <v>3.3999999999999986</v>
      </c>
      <c r="E12" s="36">
        <v>1.9000000000000004</v>
      </c>
      <c r="F12" s="36">
        <v>6</v>
      </c>
      <c r="G12" s="36">
        <v>533</v>
      </c>
      <c r="H12" s="36">
        <v>8.879999999999999</v>
      </c>
      <c r="I12" s="36">
        <v>0</v>
      </c>
      <c r="J12" s="36">
        <v>0</v>
      </c>
      <c r="K12" s="36">
        <v>-0.17999999999999994</v>
      </c>
      <c r="L12" s="36">
        <v>-0.20999999999999996</v>
      </c>
      <c r="M12" s="36">
        <v>-0.25999999999999979</v>
      </c>
      <c r="N12" s="36" t="str">
        <v/>
      </c>
      <c r="O12" s="36">
        <v>-3.3400000000000034</v>
      </c>
      <c r="P12" s="36">
        <v>66</v>
      </c>
      <c r="Q12" s="36">
        <v>71</v>
      </c>
      <c r="R12" s="46">
        <v>2.5071770334928262E-2</v>
      </c>
      <c r="S12" s="63">
        <v>0</v>
      </c>
      <c r="W12" s="23" t="str">
        <v>Ashley Schmitt</v>
      </c>
    </row>
    <row r="13" spans="1:23" x14ac:dyDescent="0.25">
      <c r="A13" s="20"/>
      <c r="B13" s="68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37"/>
      <c r="S13" s="27"/>
      <c r="W13" s="23" t="str">
        <v>Ashlyn Gray</v>
      </c>
    </row>
    <row r="14" spans="1:23" x14ac:dyDescent="0.25">
      <c r="A14" s="22"/>
      <c r="B14" s="69" t="s">
        <v>153</v>
      </c>
      <c r="C14" s="30" t="s">
        <v>2</v>
      </c>
      <c r="D14" s="30" t="s">
        <v>3</v>
      </c>
      <c r="E14" s="30" t="s">
        <v>4</v>
      </c>
      <c r="F14" s="30" t="s">
        <v>5</v>
      </c>
      <c r="G14" s="30" t="s">
        <v>6</v>
      </c>
      <c r="H14" s="30" t="s">
        <v>7</v>
      </c>
      <c r="I14" s="30" t="s">
        <v>8</v>
      </c>
      <c r="J14" s="30" t="s">
        <v>9</v>
      </c>
      <c r="K14" s="30" t="s">
        <v>10</v>
      </c>
      <c r="L14" s="30" t="s">
        <v>11</v>
      </c>
      <c r="M14" s="30" t="s">
        <v>12</v>
      </c>
      <c r="N14" s="30" t="s">
        <v>13</v>
      </c>
      <c r="O14" s="30" t="s">
        <v>14</v>
      </c>
      <c r="P14" s="31" t="s">
        <v>15</v>
      </c>
      <c r="Q14" s="31" t="s">
        <v>16</v>
      </c>
      <c r="R14" s="38" t="s">
        <v>17</v>
      </c>
      <c r="S14" s="32" t="s">
        <v>18</v>
      </c>
      <c r="W14" s="23" t="str">
        <v>Ayana Govind</v>
      </c>
    </row>
    <row r="15" spans="1:23" x14ac:dyDescent="0.25">
      <c r="A15" s="20"/>
      <c r="B15" s="68" cm="1">
        <f t="array" ref="B15:S16">DASHBOARD(C2)</f>
        <v>45444</v>
      </c>
      <c r="C15" s="27">
        <v>13</v>
      </c>
      <c r="D15" s="27">
        <v>9.8000000000000007</v>
      </c>
      <c r="E15" s="27">
        <v>10.4</v>
      </c>
      <c r="F15" s="27">
        <v>77</v>
      </c>
      <c r="G15" s="27">
        <v>1284</v>
      </c>
      <c r="H15" s="27">
        <v>25.94</v>
      </c>
      <c r="I15" s="27">
        <v>63.82</v>
      </c>
      <c r="J15" s="27">
        <v>0</v>
      </c>
      <c r="K15" s="27">
        <v>1.97</v>
      </c>
      <c r="L15" s="27">
        <v>3.42</v>
      </c>
      <c r="M15" s="27">
        <v>5</v>
      </c>
      <c r="N15" s="27">
        <v>0</v>
      </c>
      <c r="O15" s="27">
        <v>63.96</v>
      </c>
      <c r="P15" s="27">
        <v>209</v>
      </c>
      <c r="Q15" s="27">
        <v>203</v>
      </c>
      <c r="R15" s="37">
        <v>-2.8708133971291901E-2</v>
      </c>
      <c r="S15" s="27">
        <v>0.92800000000000005</v>
      </c>
      <c r="W15" s="23" t="str">
        <v>B Crawford</v>
      </c>
    </row>
    <row r="16" spans="1:23" x14ac:dyDescent="0.25">
      <c r="A16" s="20"/>
      <c r="B16" s="68">
        <v>45510</v>
      </c>
      <c r="C16" s="27">
        <v>13</v>
      </c>
      <c r="D16" s="27">
        <v>13.2</v>
      </c>
      <c r="E16" s="27">
        <v>12.3</v>
      </c>
      <c r="F16" s="27">
        <v>83</v>
      </c>
      <c r="G16" s="27">
        <v>1817</v>
      </c>
      <c r="H16" s="27">
        <v>34.82</v>
      </c>
      <c r="I16" s="27">
        <v>0</v>
      </c>
      <c r="J16" s="27">
        <v>3</v>
      </c>
      <c r="K16" s="27">
        <v>1.79</v>
      </c>
      <c r="L16" s="27">
        <v>3.21</v>
      </c>
      <c r="M16" s="27">
        <v>4.74</v>
      </c>
      <c r="N16" s="27">
        <v>0</v>
      </c>
      <c r="O16" s="27">
        <v>60.62</v>
      </c>
      <c r="P16" s="27">
        <v>275</v>
      </c>
      <c r="Q16" s="27">
        <v>274</v>
      </c>
      <c r="R16" s="37">
        <v>-3.6363636363636398E-3</v>
      </c>
      <c r="S16" s="27">
        <v>0</v>
      </c>
      <c r="W16" s="23" t="str">
        <v>Bella Bianchin</v>
      </c>
    </row>
    <row r="17" spans="23:23" x14ac:dyDescent="0.25">
      <c r="W17" s="23" t="str">
        <v>Ben Rottcher</v>
      </c>
    </row>
    <row r="18" spans="23:23" x14ac:dyDescent="0.25">
      <c r="W18" s="23" t="str">
        <v>Ben Schafer</v>
      </c>
    </row>
    <row r="19" spans="23:23" x14ac:dyDescent="0.25">
      <c r="W19" s="23" t="str">
        <v>Bradley Lengers</v>
      </c>
    </row>
    <row r="20" spans="23:23" x14ac:dyDescent="0.25">
      <c r="W20" s="23" t="str">
        <v>Brady Kerr</v>
      </c>
    </row>
    <row r="21" spans="23:23" x14ac:dyDescent="0.25">
      <c r="W21" s="23" t="str">
        <v>Brady Koch</v>
      </c>
    </row>
    <row r="22" spans="23:23" x14ac:dyDescent="0.25">
      <c r="W22" s="23" t="str">
        <v>Brantley Truitt</v>
      </c>
    </row>
    <row r="23" spans="23:23" x14ac:dyDescent="0.25">
      <c r="W23" s="23" t="str">
        <v>Brayden Wilson</v>
      </c>
    </row>
    <row r="24" spans="23:23" x14ac:dyDescent="0.25">
      <c r="W24" s="23" t="str">
        <v>Brooke Watne</v>
      </c>
    </row>
    <row r="25" spans="23:23" x14ac:dyDescent="0.25">
      <c r="W25" s="23" t="str">
        <v>Brooke Wilson</v>
      </c>
    </row>
    <row r="26" spans="23:23" x14ac:dyDescent="0.25">
      <c r="W26" s="23" t="str">
        <v>Brynley Scott</v>
      </c>
    </row>
    <row r="27" spans="23:23" x14ac:dyDescent="0.25">
      <c r="W27" s="23" t="str">
        <v>Brynn Bell</v>
      </c>
    </row>
    <row r="28" spans="23:23" x14ac:dyDescent="0.25">
      <c r="W28" s="23" t="str">
        <v>Caden Atkinson</v>
      </c>
    </row>
    <row r="29" spans="23:23" x14ac:dyDescent="0.25">
      <c r="W29" s="23" t="str">
        <v>Cam DuMont</v>
      </c>
    </row>
    <row r="30" spans="23:23" x14ac:dyDescent="0.25">
      <c r="W30" s="23" t="str">
        <v>Carolina Montes</v>
      </c>
    </row>
    <row r="31" spans="23:23" x14ac:dyDescent="0.25">
      <c r="W31" s="23" t="str">
        <v>Caroline Banks</v>
      </c>
    </row>
    <row r="32" spans="23:23" x14ac:dyDescent="0.25">
      <c r="W32" s="23" t="str">
        <v>Charlie Becker</v>
      </c>
    </row>
    <row r="33" spans="23:23" x14ac:dyDescent="0.25">
      <c r="W33" s="23" t="str">
        <v>Charlie Churn</v>
      </c>
    </row>
    <row r="34" spans="23:23" x14ac:dyDescent="0.25">
      <c r="W34" s="23" t="str">
        <v>Charlie Combs</v>
      </c>
    </row>
    <row r="35" spans="23:23" x14ac:dyDescent="0.25">
      <c r="W35" s="23" t="str">
        <v>Christopher Woods</v>
      </c>
    </row>
    <row r="36" spans="23:23" x14ac:dyDescent="0.25">
      <c r="W36" s="23" t="str">
        <v>Cicely Boswell</v>
      </c>
    </row>
    <row r="37" spans="23:23" x14ac:dyDescent="0.25">
      <c r="W37" s="23" t="str">
        <v>Cole Freeman</v>
      </c>
    </row>
    <row r="38" spans="23:23" x14ac:dyDescent="0.25">
      <c r="W38" s="23" t="str">
        <v>Collins Kim</v>
      </c>
    </row>
    <row r="39" spans="23:23" x14ac:dyDescent="0.25">
      <c r="W39" s="23" t="str">
        <v>Connor Hartman</v>
      </c>
    </row>
    <row r="40" spans="23:23" x14ac:dyDescent="0.25">
      <c r="W40" s="23" t="str">
        <v>Crosby Holst</v>
      </c>
    </row>
    <row r="41" spans="23:23" x14ac:dyDescent="0.25">
      <c r="W41" s="23" t="str">
        <v>Delaney Newton</v>
      </c>
    </row>
    <row r="42" spans="23:23" x14ac:dyDescent="0.25">
      <c r="W42" s="23" t="str">
        <v>Dev Dhanda</v>
      </c>
    </row>
    <row r="43" spans="23:23" x14ac:dyDescent="0.25">
      <c r="W43" s="23" t="str">
        <v>Dylan Stewart</v>
      </c>
    </row>
    <row r="44" spans="23:23" x14ac:dyDescent="0.25">
      <c r="W44" s="23" t="str">
        <v>Eliana Dolloff</v>
      </c>
    </row>
    <row r="45" spans="23:23" x14ac:dyDescent="0.25">
      <c r="W45" s="23" t="str">
        <v>Eliana Whitaker</v>
      </c>
    </row>
    <row r="46" spans="23:23" x14ac:dyDescent="0.25">
      <c r="W46" s="23" t="str">
        <v>Ella Clune</v>
      </c>
    </row>
    <row r="47" spans="23:23" x14ac:dyDescent="0.25">
      <c r="W47" s="23" t="str">
        <v>Elle Williams</v>
      </c>
    </row>
    <row r="48" spans="23:23" x14ac:dyDescent="0.25">
      <c r="W48" s="23" t="str">
        <v>Elsie Burton</v>
      </c>
    </row>
    <row r="49" spans="23:23" x14ac:dyDescent="0.25">
      <c r="W49" s="23" t="str">
        <v>Emma Saragossi</v>
      </c>
    </row>
    <row r="50" spans="23:23" x14ac:dyDescent="0.25">
      <c r="W50" s="23" t="str">
        <v>Enrico Abranches</v>
      </c>
    </row>
    <row r="51" spans="23:23" x14ac:dyDescent="0.25">
      <c r="W51" s="23" t="str">
        <v>Erin Conrad</v>
      </c>
    </row>
    <row r="52" spans="23:23" x14ac:dyDescent="0.25">
      <c r="W52" s="23" t="str">
        <v>Ersin Yilmaz</v>
      </c>
    </row>
    <row r="53" spans="23:23" x14ac:dyDescent="0.25">
      <c r="W53" s="23" t="str">
        <v>Ethan Salas</v>
      </c>
    </row>
    <row r="54" spans="23:23" x14ac:dyDescent="0.25">
      <c r="W54" s="23" t="str">
        <v>Evan Clune</v>
      </c>
    </row>
    <row r="55" spans="23:23" x14ac:dyDescent="0.25">
      <c r="W55" s="23" t="str">
        <v>Evan McCullen</v>
      </c>
    </row>
    <row r="56" spans="23:23" x14ac:dyDescent="0.25">
      <c r="W56" s="23" t="str">
        <v>Evan Yang</v>
      </c>
    </row>
    <row r="57" spans="23:23" x14ac:dyDescent="0.25">
      <c r="W57" s="23" t="str">
        <v>Foster Axland</v>
      </c>
    </row>
    <row r="58" spans="23:23" x14ac:dyDescent="0.25">
      <c r="W58" s="23" t="str">
        <v>Gabi Chulo</v>
      </c>
    </row>
    <row r="59" spans="23:23" x14ac:dyDescent="0.25">
      <c r="W59" s="23" t="str">
        <v>Gia Saragossi</v>
      </c>
    </row>
    <row r="60" spans="23:23" x14ac:dyDescent="0.25">
      <c r="W60" s="23" t="str">
        <v>Graham Babcock</v>
      </c>
    </row>
    <row r="61" spans="23:23" x14ac:dyDescent="0.25">
      <c r="W61" s="23" t="str">
        <v>Graham Huffstetler</v>
      </c>
    </row>
    <row r="62" spans="23:23" x14ac:dyDescent="0.25">
      <c r="W62" s="23" t="str">
        <v>Grant Kadijevic</v>
      </c>
    </row>
    <row r="63" spans="23:23" x14ac:dyDescent="0.25">
      <c r="W63" s="23" t="str">
        <v>Graysen Giese</v>
      </c>
    </row>
    <row r="64" spans="23:23" x14ac:dyDescent="0.25">
      <c r="W64" s="23" t="str">
        <v>Grayson Picasso</v>
      </c>
    </row>
    <row r="65" spans="23:23" x14ac:dyDescent="0.25">
      <c r="W65" s="23" t="str">
        <v>Gwen Shelton</v>
      </c>
    </row>
    <row r="66" spans="23:23" x14ac:dyDescent="0.25">
      <c r="W66" s="23" t="str">
        <v>Harper Roe</v>
      </c>
    </row>
    <row r="67" spans="23:23" x14ac:dyDescent="0.25">
      <c r="W67" s="23" t="str">
        <v>Harshil Talluri</v>
      </c>
    </row>
    <row r="68" spans="23:23" x14ac:dyDescent="0.25">
      <c r="W68" s="23" t="str">
        <v>Henry Riddle</v>
      </c>
    </row>
    <row r="69" spans="23:23" x14ac:dyDescent="0.25">
      <c r="W69" s="23" t="str">
        <v>Henry Zhang</v>
      </c>
    </row>
    <row r="70" spans="23:23" x14ac:dyDescent="0.25">
      <c r="W70" s="23" t="str">
        <v>Imani Rivas</v>
      </c>
    </row>
    <row r="71" spans="23:23" x14ac:dyDescent="0.25">
      <c r="W71" s="23" t="str">
        <v>Issie Allbaugh</v>
      </c>
    </row>
    <row r="72" spans="23:23" x14ac:dyDescent="0.25">
      <c r="W72" s="23" t="str">
        <v>Jack Riley</v>
      </c>
    </row>
    <row r="73" spans="23:23" x14ac:dyDescent="0.25">
      <c r="W73" s="23" t="str">
        <v>Jacob Orloski</v>
      </c>
    </row>
    <row r="74" spans="23:23" x14ac:dyDescent="0.25">
      <c r="W74" s="23" t="str">
        <v>Jad Abdelrahmen</v>
      </c>
    </row>
    <row r="75" spans="23:23" x14ac:dyDescent="0.25">
      <c r="W75" s="23" t="str">
        <v>Jada Palardy</v>
      </c>
    </row>
    <row r="76" spans="23:23" x14ac:dyDescent="0.25">
      <c r="W76" s="23" t="str">
        <v>Jake Guttman</v>
      </c>
    </row>
    <row r="77" spans="23:23" x14ac:dyDescent="0.25">
      <c r="W77" s="23" t="str">
        <v>Jake Lindgren</v>
      </c>
    </row>
    <row r="78" spans="23:23" x14ac:dyDescent="0.25">
      <c r="W78" s="23" t="str">
        <v>John David Yakubinis</v>
      </c>
    </row>
    <row r="79" spans="23:23" x14ac:dyDescent="0.25">
      <c r="W79" s="23" t="str">
        <v>Jessica Asaad</v>
      </c>
    </row>
    <row r="80" spans="23:23" x14ac:dyDescent="0.25">
      <c r="W80" s="23" t="str">
        <v>Jillian Young</v>
      </c>
    </row>
    <row r="81" spans="23:23" x14ac:dyDescent="0.25">
      <c r="W81" s="23" t="str">
        <v>John Asaad</v>
      </c>
    </row>
    <row r="82" spans="23:23" x14ac:dyDescent="0.25">
      <c r="W82" s="23" t="str">
        <v>John David Major</v>
      </c>
    </row>
    <row r="83" spans="23:23" x14ac:dyDescent="0.25">
      <c r="W83" s="23" t="str">
        <v>Jonathan Phillips</v>
      </c>
    </row>
    <row r="84" spans="23:23" x14ac:dyDescent="0.25">
      <c r="W84" s="23" t="str">
        <v>Josalynn Shaw</v>
      </c>
    </row>
    <row r="85" spans="23:23" x14ac:dyDescent="0.25">
      <c r="W85" s="23" t="str">
        <v>Journey Rabon Eddie</v>
      </c>
    </row>
    <row r="86" spans="23:23" x14ac:dyDescent="0.25">
      <c r="W86" s="23" t="str">
        <v>Julia Freeman</v>
      </c>
    </row>
    <row r="87" spans="23:23" x14ac:dyDescent="0.25">
      <c r="W87" s="23" t="str">
        <v>Kathleen Conrad</v>
      </c>
    </row>
    <row r="88" spans="23:23" x14ac:dyDescent="0.25">
      <c r="W88" s="23" t="str">
        <v>Kenneth Fritze</v>
      </c>
    </row>
    <row r="89" spans="23:23" x14ac:dyDescent="0.25">
      <c r="W89" s="23" t="str">
        <v>Kieran Burton</v>
      </c>
    </row>
    <row r="90" spans="23:23" x14ac:dyDescent="0.25">
      <c r="W90" s="23" t="str">
        <v>Kirsten Krall</v>
      </c>
    </row>
    <row r="91" spans="23:23" x14ac:dyDescent="0.25">
      <c r="W91" s="23" t="str">
        <v>Lauren Byers</v>
      </c>
    </row>
    <row r="92" spans="23:23" x14ac:dyDescent="0.25">
      <c r="W92" s="23" t="str">
        <v>Lauryn Greene</v>
      </c>
    </row>
    <row r="93" spans="23:23" x14ac:dyDescent="0.25">
      <c r="W93" s="23" t="str">
        <v>Leonardo Lopez</v>
      </c>
    </row>
    <row r="94" spans="23:23" x14ac:dyDescent="0.25">
      <c r="W94" s="23" t="str">
        <v>Lily Hunt</v>
      </c>
    </row>
    <row r="95" spans="23:23" x14ac:dyDescent="0.25">
      <c r="W95" s="23" t="str">
        <v>Logan Coulter</v>
      </c>
    </row>
    <row r="96" spans="23:23" x14ac:dyDescent="0.25">
      <c r="W96" s="23" t="str">
        <v>Logan Newton</v>
      </c>
    </row>
    <row r="97" spans="23:23" x14ac:dyDescent="0.25">
      <c r="W97" s="23" t="str">
        <v>Lucas Barker</v>
      </c>
    </row>
    <row r="98" spans="23:23" x14ac:dyDescent="0.25">
      <c r="W98" s="23" t="str">
        <v>Luke McKnight</v>
      </c>
    </row>
    <row r="99" spans="23:23" x14ac:dyDescent="0.25">
      <c r="W99" s="23" t="str">
        <v>Mack Javier</v>
      </c>
    </row>
    <row r="100" spans="23:23" x14ac:dyDescent="0.25">
      <c r="W100" s="23" t="str">
        <v>Madeline Dorn</v>
      </c>
    </row>
    <row r="101" spans="23:23" x14ac:dyDescent="0.25">
      <c r="W101" s="23" t="str">
        <v>Madelyn Rankin</v>
      </c>
    </row>
    <row r="102" spans="23:23" x14ac:dyDescent="0.25">
      <c r="W102" s="23" t="str">
        <v>Madison Hull</v>
      </c>
    </row>
    <row r="103" spans="23:23" x14ac:dyDescent="0.25">
      <c r="W103" s="23" t="str">
        <v>Madison Radcliffe</v>
      </c>
    </row>
    <row r="104" spans="23:23" x14ac:dyDescent="0.25">
      <c r="W104" s="23" t="str">
        <v>Mason Hampton</v>
      </c>
    </row>
    <row r="105" spans="23:23" x14ac:dyDescent="0.25">
      <c r="W105" s="23" t="str">
        <v>McKenzie Williams</v>
      </c>
    </row>
    <row r="106" spans="23:23" x14ac:dyDescent="0.25">
      <c r="W106" s="23" t="str">
        <v>Megan Coffey</v>
      </c>
    </row>
    <row r="107" spans="23:23" x14ac:dyDescent="0.25">
      <c r="W107" s="23" t="str">
        <v>Michael Guerriero</v>
      </c>
    </row>
    <row r="108" spans="23:23" x14ac:dyDescent="0.25">
      <c r="W108" s="23" t="str">
        <v>Michelle Stallone</v>
      </c>
    </row>
    <row r="109" spans="23:23" x14ac:dyDescent="0.25">
      <c r="W109" s="23" t="str">
        <v>Molly Hartnett</v>
      </c>
    </row>
    <row r="110" spans="23:23" x14ac:dyDescent="0.25">
      <c r="W110" s="23" t="str">
        <v>Mya Quinn</v>
      </c>
    </row>
    <row r="111" spans="23:23" x14ac:dyDescent="0.25">
      <c r="W111" s="23" t="str">
        <v>Nathan Cox</v>
      </c>
    </row>
    <row r="112" spans="23:23" x14ac:dyDescent="0.25">
      <c r="W112" s="23" t="str">
        <v>Nico Martin</v>
      </c>
    </row>
    <row r="113" spans="23:23" x14ac:dyDescent="0.25">
      <c r="W113" s="23" t="str">
        <v>Noah Ciarla</v>
      </c>
    </row>
    <row r="114" spans="23:23" x14ac:dyDescent="0.25">
      <c r="W114" s="23" t="str">
        <v>Noah Lunsford</v>
      </c>
    </row>
    <row r="115" spans="23:23" x14ac:dyDescent="0.25">
      <c r="W115" s="23" t="str">
        <v>Nolan Williams</v>
      </c>
    </row>
    <row r="116" spans="23:23" x14ac:dyDescent="0.25">
      <c r="W116" s="23" t="str">
        <v>Oliver Rottcher</v>
      </c>
    </row>
    <row r="117" spans="23:23" x14ac:dyDescent="0.25">
      <c r="W117" s="23" t="str">
        <v>Olivia Phillips</v>
      </c>
    </row>
    <row r="118" spans="23:23" x14ac:dyDescent="0.25">
      <c r="W118" s="23" t="str">
        <v>Olivia White</v>
      </c>
    </row>
    <row r="119" spans="23:23" x14ac:dyDescent="0.25">
      <c r="W119" s="23" t="str">
        <v>Owen Havlice</v>
      </c>
    </row>
    <row r="120" spans="23:23" x14ac:dyDescent="0.25">
      <c r="W120" s="23" t="str">
        <v>Panos Anipsitakis</v>
      </c>
    </row>
    <row r="121" spans="23:23" x14ac:dyDescent="0.25">
      <c r="W121" s="23" t="str">
        <v>Payton Lee</v>
      </c>
    </row>
    <row r="122" spans="23:23" x14ac:dyDescent="0.25">
      <c r="W122" s="23" t="str">
        <v>Petru Cotoman</v>
      </c>
    </row>
    <row r="123" spans="23:23" x14ac:dyDescent="0.25">
      <c r="W123" s="23" t="str">
        <v>Peyton Alepa</v>
      </c>
    </row>
    <row r="124" spans="23:23" x14ac:dyDescent="0.25">
      <c r="W124" s="23" t="str">
        <v>Philip Intriago</v>
      </c>
    </row>
    <row r="125" spans="23:23" x14ac:dyDescent="0.25">
      <c r="W125" s="23" t="str">
        <v>Quinn Hartman</v>
      </c>
    </row>
    <row r="126" spans="23:23" x14ac:dyDescent="0.25">
      <c r="W126" s="23" t="str">
        <v>Rani Patel</v>
      </c>
    </row>
    <row r="127" spans="23:23" x14ac:dyDescent="0.25">
      <c r="W127" s="23" t="str">
        <v>Raya Patel</v>
      </c>
    </row>
    <row r="128" spans="23:23" x14ac:dyDescent="0.25">
      <c r="W128" s="23" t="str">
        <v>Reese Sager</v>
      </c>
    </row>
    <row r="129" spans="23:23" x14ac:dyDescent="0.25">
      <c r="W129" s="23" t="str">
        <v>Rhegan Kent</v>
      </c>
    </row>
    <row r="130" spans="23:23" x14ac:dyDescent="0.25">
      <c r="W130" s="23" t="str">
        <v>Rhys Newton</v>
      </c>
    </row>
    <row r="131" spans="23:23" x14ac:dyDescent="0.25">
      <c r="W131" s="23" t="str">
        <v>Riley Parker</v>
      </c>
    </row>
    <row r="132" spans="23:23" x14ac:dyDescent="0.25">
      <c r="W132" s="23" t="str">
        <v>Rishan Talluri</v>
      </c>
    </row>
    <row r="133" spans="23:23" x14ac:dyDescent="0.25">
      <c r="W133" s="23" t="str">
        <v>Rithvick Kasireddy</v>
      </c>
    </row>
    <row r="134" spans="23:23" x14ac:dyDescent="0.25">
      <c r="W134" s="23" t="str">
        <v>Ryan Guttman</v>
      </c>
    </row>
    <row r="135" spans="23:23" x14ac:dyDescent="0.25">
      <c r="W135" s="23" t="str">
        <v>Ryan Henley</v>
      </c>
    </row>
    <row r="136" spans="23:23" x14ac:dyDescent="0.25">
      <c r="W136" s="23" t="str">
        <v>Sam Sawa</v>
      </c>
    </row>
    <row r="137" spans="23:23" x14ac:dyDescent="0.25">
      <c r="W137" s="23" t="str">
        <v>Sam Straffon</v>
      </c>
    </row>
    <row r="138" spans="23:23" x14ac:dyDescent="0.25">
      <c r="W138" s="23" t="str">
        <v>Sammy Bottia Noguera</v>
      </c>
    </row>
    <row r="139" spans="23:23" x14ac:dyDescent="0.25">
      <c r="W139" s="23" t="str">
        <v>Sean Green</v>
      </c>
    </row>
    <row r="140" spans="23:23" x14ac:dyDescent="0.25">
      <c r="W140" s="23" t="str">
        <v>Shradha Kathirvel</v>
      </c>
    </row>
    <row r="141" spans="23:23" x14ac:dyDescent="0.25">
      <c r="W141" s="23" t="str">
        <v>Shri Joshi</v>
      </c>
    </row>
    <row r="142" spans="23:23" x14ac:dyDescent="0.25">
      <c r="W142" s="23" t="str">
        <v>Sidd Dua</v>
      </c>
    </row>
    <row r="143" spans="23:23" x14ac:dyDescent="0.25">
      <c r="W143" s="23" t="str">
        <v>Siena Brown</v>
      </c>
    </row>
    <row r="144" spans="23:23" x14ac:dyDescent="0.25">
      <c r="W144" s="23" t="str">
        <v>Sydney Thomas</v>
      </c>
    </row>
    <row r="145" spans="23:23" x14ac:dyDescent="0.25">
      <c r="W145" s="23" t="str">
        <v>Tanner Clark</v>
      </c>
    </row>
    <row r="146" spans="23:23" x14ac:dyDescent="0.25">
      <c r="W146" s="23" t="str">
        <v>Teagan Quinn</v>
      </c>
    </row>
    <row r="147" spans="23:23" x14ac:dyDescent="0.25">
      <c r="W147" s="23" t="str">
        <v>Test McTesterson</v>
      </c>
    </row>
    <row r="148" spans="23:23" x14ac:dyDescent="0.25">
      <c r="W148" s="23" t="str">
        <v>Thomas Riddle</v>
      </c>
    </row>
    <row r="149" spans="23:23" x14ac:dyDescent="0.25">
      <c r="W149" s="23" t="str">
        <v>Tilman Schoeneberger</v>
      </c>
    </row>
    <row r="150" spans="23:23" x14ac:dyDescent="0.25">
      <c r="W150" s="23" t="str">
        <v>Trajan Bianchin</v>
      </c>
    </row>
    <row r="151" spans="23:23" x14ac:dyDescent="0.25">
      <c r="W151" s="23" t="str">
        <v>Trilok Koppuravuri</v>
      </c>
    </row>
    <row r="152" spans="23:23" x14ac:dyDescent="0.25">
      <c r="W152" s="23" t="str">
        <v>Trip Yates</v>
      </c>
    </row>
    <row r="153" spans="23:23" x14ac:dyDescent="0.25">
      <c r="W153" s="23" t="str">
        <v>Wyatt Williams</v>
      </c>
    </row>
    <row r="154" spans="23:23" x14ac:dyDescent="0.25">
      <c r="W154" s="23" t="str">
        <v>Yusuf Young</v>
      </c>
    </row>
    <row r="155" spans="23:23" x14ac:dyDescent="0.25">
      <c r="W155" s="23" t="str">
        <v>Reiss Kent</v>
      </c>
    </row>
    <row r="156" spans="23:23" x14ac:dyDescent="0.25">
      <c r="W156" s="23" t="str">
        <v>Harper Smith</v>
      </c>
    </row>
    <row r="157" spans="23:23" x14ac:dyDescent="0.25">
      <c r="W157" s="23" t="str">
        <v>Gavin McGrath</v>
      </c>
    </row>
    <row r="158" spans="23:23" x14ac:dyDescent="0.25">
      <c r="W158" s="23" t="str">
        <v>Andrea Rios</v>
      </c>
    </row>
    <row r="159" spans="23:23" x14ac:dyDescent="0.25">
      <c r="W159" s="23" t="str">
        <v>Brock Rissmiller</v>
      </c>
    </row>
    <row r="160" spans="23:23" x14ac:dyDescent="0.25">
      <c r="W160" s="23" t="str">
        <v>Cameron Hodes</v>
      </c>
    </row>
    <row r="161" spans="23:23" x14ac:dyDescent="0.25">
      <c r="W161" s="23" t="str">
        <v>Molly Jones</v>
      </c>
    </row>
    <row r="162" spans="23:23" x14ac:dyDescent="0.25">
      <c r="W162" s="23" t="str">
        <v>Elliott Parish</v>
      </c>
    </row>
    <row r="163" spans="23:23" x14ac:dyDescent="0.25">
      <c r="W163" s="23" t="str">
        <v>Jevin Palardy</v>
      </c>
    </row>
    <row r="164" spans="23:23" x14ac:dyDescent="0.25">
      <c r="W164" s="23" t="str">
        <v>Estaban Coto</v>
      </c>
    </row>
    <row r="165" spans="23:23" x14ac:dyDescent="0.25">
      <c r="W165" s="23" t="str">
        <v>Abhinav Ramireddy</v>
      </c>
    </row>
    <row r="166" spans="23:23" x14ac:dyDescent="0.25">
      <c r="W166" s="23" t="str">
        <v>Aubrey Allegretti</v>
      </c>
    </row>
    <row r="167" spans="23:23" x14ac:dyDescent="0.25">
      <c r="W167" s="23" t="str">
        <v>Avery Allegretti</v>
      </c>
    </row>
    <row r="168" spans="23:23" x14ac:dyDescent="0.25">
      <c r="W168" s="23" t="str">
        <v>Oliver Obregon</v>
      </c>
    </row>
    <row r="169" spans="23:23" x14ac:dyDescent="0.25">
      <c r="W169" s="23" t="str">
        <v>Ana Lopez</v>
      </c>
    </row>
    <row r="170" spans="23:23" x14ac:dyDescent="0.25">
      <c r="W170" s="23" t="str">
        <v>Maggie Hendrix</v>
      </c>
    </row>
    <row r="171" spans="23:23" x14ac:dyDescent="0.25">
      <c r="W171" s="23" t="str">
        <v>Jack Hendrix</v>
      </c>
    </row>
    <row r="172" spans="23:23" x14ac:dyDescent="0.25">
      <c r="W172" s="23" t="str">
        <v>Delaney McGee</v>
      </c>
    </row>
    <row r="173" spans="23:23" x14ac:dyDescent="0.25">
      <c r="W173" s="23" t="str">
        <v>Adalyn Jones</v>
      </c>
    </row>
    <row r="174" spans="23:23" x14ac:dyDescent="0.25">
      <c r="W174" s="23" t="str">
        <v>Carly Chadderton</v>
      </c>
    </row>
    <row r="175" spans="23:23" x14ac:dyDescent="0.25">
      <c r="W175" s="23" t="str">
        <v>Sophia Major</v>
      </c>
    </row>
    <row r="176" spans="23:23" x14ac:dyDescent="0.25">
      <c r="W176" s="23" t="str">
        <v>Sarah Major</v>
      </c>
    </row>
    <row r="177" spans="23:23" x14ac:dyDescent="0.25">
      <c r="W177" s="23" t="str">
        <v>Andrew Forero</v>
      </c>
    </row>
    <row r="178" spans="23:23" x14ac:dyDescent="0.25">
      <c r="W178" s="23" t="str">
        <v>Jesse Brooks</v>
      </c>
    </row>
    <row r="179" spans="23:23" x14ac:dyDescent="0.25">
      <c r="W179" s="23" t="str">
        <v>Talan Huff</v>
      </c>
    </row>
  </sheetData>
  <mergeCells count="5">
    <mergeCell ref="C2:D2"/>
    <mergeCell ref="C3:D3"/>
    <mergeCell ref="G3:H3"/>
    <mergeCell ref="B7:B10"/>
    <mergeCell ref="B11:B12"/>
  </mergeCells>
  <conditionalFormatting sqref="D15:S18">
    <cfRule type="expression" dxfId="0" priority="1">
      <formula>(D15=_xlfn.NUMBERVALUE(D$9))*(D15&lt;&gt;0)</formula>
    </cfRule>
  </conditionalFormatting>
  <dataValidations count="1">
    <dataValidation allowBlank="1" showInputMessage="1" showErrorMessage="1" sqref="C2:D2" xr:uid="{73B9A146-13E1-45FE-8BDF-242955D4420D}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7D134-6D4A-4A7C-B104-E529D4C607DA}">
  <dimension ref="A1:P196"/>
  <sheetViews>
    <sheetView workbookViewId="0">
      <selection activeCell="C1" sqref="C1"/>
    </sheetView>
  </sheetViews>
  <sheetFormatPr defaultRowHeight="15" x14ac:dyDescent="0.25"/>
  <cols>
    <col min="1" max="1" width="25.85546875" style="6" bestFit="1" customWidth="1"/>
    <col min="2" max="2" width="11.7109375" style="6" bestFit="1" customWidth="1"/>
    <col min="3" max="3" width="25" style="70" bestFit="1" customWidth="1"/>
    <col min="4" max="4" width="18.28515625" style="6" bestFit="1" customWidth="1"/>
    <col min="5" max="6" width="30.7109375" style="6" bestFit="1" customWidth="1"/>
    <col min="7" max="7" width="25.7109375" style="6" bestFit="1" customWidth="1"/>
    <col min="8" max="9" width="30.7109375" style="6" bestFit="1" customWidth="1"/>
    <col min="10" max="10" width="17.28515625" style="6" bestFit="1" customWidth="1"/>
    <col min="11" max="11" width="24.7109375" style="6" bestFit="1" customWidth="1"/>
    <col min="12" max="12" width="27" style="6" bestFit="1" customWidth="1"/>
    <col min="13" max="13" width="24.85546875" style="6" bestFit="1" customWidth="1"/>
    <col min="14" max="14" width="24" style="6" bestFit="1" customWidth="1"/>
    <col min="15" max="15" width="30.7109375" style="6" bestFit="1" customWidth="1"/>
    <col min="16" max="16384" width="9.140625" style="6"/>
  </cols>
  <sheetData>
    <row r="1" spans="1:16" x14ac:dyDescent="0.25">
      <c r="A1" s="6" t="s">
        <v>154</v>
      </c>
      <c r="B1" s="6" t="s">
        <v>155</v>
      </c>
      <c r="C1" s="70" t="s">
        <v>156</v>
      </c>
      <c r="D1" s="6" t="s">
        <v>157</v>
      </c>
      <c r="E1" s="6" t="s">
        <v>158</v>
      </c>
      <c r="F1" s="6" t="s">
        <v>159</v>
      </c>
      <c r="G1" s="6" t="s">
        <v>160</v>
      </c>
      <c r="H1" s="6" t="s">
        <v>161</v>
      </c>
      <c r="I1" s="6" t="s">
        <v>162</v>
      </c>
      <c r="J1" s="6" t="s">
        <v>163</v>
      </c>
      <c r="K1" s="6" t="s">
        <v>164</v>
      </c>
      <c r="L1" s="6" t="s">
        <v>165</v>
      </c>
      <c r="M1" s="6" t="s">
        <v>166</v>
      </c>
      <c r="N1" s="6" t="s">
        <v>167</v>
      </c>
      <c r="O1" s="6" t="s">
        <v>168</v>
      </c>
      <c r="P1" s="6" t="s">
        <v>18</v>
      </c>
    </row>
    <row r="2" spans="1:16" x14ac:dyDescent="0.25">
      <c r="A2" s="6" t="s">
        <v>22</v>
      </c>
      <c r="B2" s="6" t="s">
        <v>169</v>
      </c>
      <c r="C2" s="70" t="s">
        <v>170</v>
      </c>
      <c r="D2" s="6">
        <v>80.7</v>
      </c>
      <c r="E2" s="6">
        <v>9.5</v>
      </c>
      <c r="F2" s="6">
        <v>0.32</v>
      </c>
      <c r="G2" s="6">
        <v>175.3</v>
      </c>
      <c r="H2" s="6">
        <v>98</v>
      </c>
      <c r="I2" s="6">
        <v>88.7</v>
      </c>
      <c r="J2" s="6">
        <v>3368</v>
      </c>
      <c r="K2" s="6">
        <v>41.7</v>
      </c>
      <c r="L2" s="6">
        <v>1799</v>
      </c>
      <c r="M2" s="6">
        <v>560</v>
      </c>
      <c r="N2" s="6">
        <v>2101</v>
      </c>
      <c r="O2" s="6">
        <v>26.36</v>
      </c>
      <c r="P2" s="6">
        <v>0.85599999999999998</v>
      </c>
    </row>
    <row r="3" spans="1:16" x14ac:dyDescent="0.25">
      <c r="A3" s="6" t="s">
        <v>19</v>
      </c>
      <c r="B3" s="6" t="s">
        <v>169</v>
      </c>
      <c r="C3" s="70" t="s">
        <v>171</v>
      </c>
      <c r="D3" s="6">
        <v>76.5</v>
      </c>
      <c r="E3" s="6">
        <v>15.7</v>
      </c>
      <c r="F3" s="6">
        <v>0.46</v>
      </c>
      <c r="G3" s="6">
        <v>214.4</v>
      </c>
      <c r="H3" s="6">
        <v>89.2</v>
      </c>
      <c r="I3" s="6">
        <v>142</v>
      </c>
      <c r="J3" s="6">
        <v>4067</v>
      </c>
      <c r="K3" s="6">
        <v>53.2</v>
      </c>
      <c r="L3" s="6">
        <v>1905</v>
      </c>
      <c r="M3" s="6">
        <v>546</v>
      </c>
      <c r="N3" s="6">
        <v>2413</v>
      </c>
      <c r="O3" s="6">
        <v>31.62</v>
      </c>
      <c r="P3" s="6">
        <v>0.78900000000000003</v>
      </c>
    </row>
    <row r="4" spans="1:16" x14ac:dyDescent="0.25">
      <c r="A4" s="6" t="s">
        <v>24</v>
      </c>
      <c r="B4" s="6" t="s">
        <v>169</v>
      </c>
      <c r="C4" s="70" t="s">
        <v>172</v>
      </c>
      <c r="D4" s="6">
        <v>58.4</v>
      </c>
      <c r="E4" s="6">
        <v>14.3</v>
      </c>
      <c r="F4" s="6">
        <v>0.54</v>
      </c>
      <c r="G4" s="6">
        <v>155.5</v>
      </c>
      <c r="H4" s="6">
        <v>76</v>
      </c>
      <c r="I4" s="6">
        <v>80.099999999999994</v>
      </c>
      <c r="J4" s="6">
        <v>2950</v>
      </c>
      <c r="K4" s="6">
        <v>50.5</v>
      </c>
      <c r="L4" s="6">
        <v>1454</v>
      </c>
      <c r="M4" s="6">
        <v>635</v>
      </c>
      <c r="N4" s="6">
        <v>1678</v>
      </c>
      <c r="O4" s="6">
        <v>28.79</v>
      </c>
      <c r="P4" s="6">
        <v>0.86699999999999999</v>
      </c>
    </row>
    <row r="5" spans="1:16" x14ac:dyDescent="0.25">
      <c r="A5" s="6" t="s">
        <v>29</v>
      </c>
      <c r="B5" s="6" t="s">
        <v>169</v>
      </c>
      <c r="C5" s="70" t="s">
        <v>173</v>
      </c>
      <c r="D5" s="6">
        <v>48.6</v>
      </c>
      <c r="E5" s="6">
        <v>10.7</v>
      </c>
      <c r="F5" s="6">
        <v>0.33</v>
      </c>
      <c r="G5" s="6">
        <v>112</v>
      </c>
      <c r="H5" s="6">
        <v>44.1</v>
      </c>
      <c r="I5" s="6">
        <v>83.8</v>
      </c>
      <c r="J5" s="6">
        <v>2070</v>
      </c>
      <c r="K5" s="6">
        <v>42.6</v>
      </c>
      <c r="L5" s="6">
        <v>1001</v>
      </c>
      <c r="M5" s="6">
        <v>697</v>
      </c>
      <c r="N5" s="6">
        <v>1154</v>
      </c>
      <c r="O5" s="6">
        <v>23.85</v>
      </c>
      <c r="P5" s="6">
        <v>0.86699999999999999</v>
      </c>
    </row>
    <row r="6" spans="1:16" x14ac:dyDescent="0.25">
      <c r="A6" s="6" t="s">
        <v>26</v>
      </c>
      <c r="B6" s="6" t="s">
        <v>169</v>
      </c>
      <c r="C6" s="70" t="s">
        <v>174</v>
      </c>
      <c r="D6" s="6">
        <v>56</v>
      </c>
      <c r="E6" s="6">
        <v>12.5</v>
      </c>
      <c r="F6" s="6">
        <v>0.28000000000000003</v>
      </c>
      <c r="G6" s="6">
        <v>140.1</v>
      </c>
      <c r="H6" s="6">
        <v>52.3</v>
      </c>
      <c r="I6" s="6">
        <v>44.2</v>
      </c>
      <c r="J6" s="6">
        <v>2534</v>
      </c>
      <c r="K6" s="6">
        <v>45.3</v>
      </c>
      <c r="L6" s="6">
        <v>1125</v>
      </c>
      <c r="M6" s="6">
        <v>782</v>
      </c>
      <c r="N6" s="6">
        <v>1415</v>
      </c>
      <c r="O6" s="6">
        <v>25.35</v>
      </c>
      <c r="P6" s="6">
        <v>0.79500000000000004</v>
      </c>
    </row>
    <row r="7" spans="1:16" x14ac:dyDescent="0.25">
      <c r="A7" s="6" t="s">
        <v>28</v>
      </c>
      <c r="B7" s="6" t="s">
        <v>169</v>
      </c>
      <c r="C7" s="70" t="s">
        <v>175</v>
      </c>
      <c r="D7" s="6">
        <v>41.9</v>
      </c>
      <c r="E7" s="6">
        <v>9.6</v>
      </c>
      <c r="F7" s="6">
        <v>0.3</v>
      </c>
      <c r="G7" s="6">
        <v>91.6</v>
      </c>
      <c r="H7" s="6">
        <v>35.700000000000003</v>
      </c>
      <c r="I7" s="6">
        <v>56.4</v>
      </c>
      <c r="J7" s="6">
        <v>1566</v>
      </c>
      <c r="K7" s="6">
        <v>37.4</v>
      </c>
      <c r="L7" s="6">
        <v>830</v>
      </c>
      <c r="M7" s="6">
        <v>481</v>
      </c>
      <c r="N7" s="6">
        <v>1167</v>
      </c>
      <c r="O7" s="6">
        <v>27.99</v>
      </c>
      <c r="P7" s="6">
        <v>0.71099999999999997</v>
      </c>
    </row>
    <row r="8" spans="1:16" x14ac:dyDescent="0.25">
      <c r="A8" s="6" t="s">
        <v>31</v>
      </c>
      <c r="B8" s="6" t="s">
        <v>169</v>
      </c>
      <c r="C8" s="70" t="s">
        <v>176</v>
      </c>
      <c r="D8" s="6">
        <v>37.4</v>
      </c>
      <c r="E8" s="6">
        <v>6.4</v>
      </c>
      <c r="F8" s="6">
        <v>0.3</v>
      </c>
      <c r="G8" s="6">
        <v>67</v>
      </c>
      <c r="H8" s="6">
        <v>27.4</v>
      </c>
      <c r="I8" s="6">
        <v>41.4</v>
      </c>
      <c r="J8" s="6">
        <v>1117</v>
      </c>
      <c r="K8" s="6">
        <v>29.9</v>
      </c>
      <c r="L8" s="6">
        <v>684</v>
      </c>
      <c r="M8" s="6">
        <v>510</v>
      </c>
      <c r="N8" s="6">
        <v>1039</v>
      </c>
      <c r="O8" s="6">
        <v>27.92</v>
      </c>
      <c r="P8" s="6">
        <v>0.65800000000000003</v>
      </c>
    </row>
    <row r="9" spans="1:16" x14ac:dyDescent="0.25">
      <c r="A9" s="6" t="s">
        <v>23</v>
      </c>
      <c r="B9" s="6" t="s">
        <v>169</v>
      </c>
      <c r="C9" s="70" t="s">
        <v>177</v>
      </c>
      <c r="D9" s="6">
        <v>54</v>
      </c>
      <c r="E9" s="6">
        <v>12.1</v>
      </c>
      <c r="F9" s="6">
        <v>0.56999999999999995</v>
      </c>
      <c r="G9" s="6">
        <v>132.6</v>
      </c>
      <c r="H9" s="6">
        <v>50</v>
      </c>
      <c r="I9" s="6">
        <v>14</v>
      </c>
      <c r="J9" s="6">
        <v>2257</v>
      </c>
      <c r="K9" s="6">
        <v>41.8</v>
      </c>
      <c r="L9" s="6">
        <v>1096</v>
      </c>
      <c r="M9" s="6">
        <v>321</v>
      </c>
      <c r="N9" s="6">
        <v>1759</v>
      </c>
      <c r="O9" s="6">
        <v>32.64</v>
      </c>
      <c r="P9" s="6">
        <v>0.623</v>
      </c>
    </row>
    <row r="10" spans="1:16" x14ac:dyDescent="0.25">
      <c r="A10" s="6" t="s">
        <v>27</v>
      </c>
      <c r="B10" s="6" t="s">
        <v>169</v>
      </c>
      <c r="C10" s="70" t="s">
        <v>178</v>
      </c>
      <c r="D10" s="6">
        <v>58.3</v>
      </c>
      <c r="E10" s="6">
        <v>8.3000000000000007</v>
      </c>
      <c r="F10" s="6">
        <v>0.25</v>
      </c>
      <c r="G10" s="6">
        <v>118.7</v>
      </c>
      <c r="H10" s="6">
        <v>45.9</v>
      </c>
      <c r="I10" s="6">
        <v>88.7</v>
      </c>
      <c r="J10" s="6">
        <v>2125</v>
      </c>
      <c r="K10" s="6">
        <v>36.4</v>
      </c>
      <c r="L10" s="6">
        <v>1165</v>
      </c>
      <c r="M10" s="6">
        <v>600</v>
      </c>
      <c r="N10" s="6">
        <v>1405</v>
      </c>
      <c r="O10" s="6">
        <v>24.77</v>
      </c>
      <c r="P10" s="6">
        <v>0.82899999999999996</v>
      </c>
    </row>
    <row r="11" spans="1:16" x14ac:dyDescent="0.25">
      <c r="A11" s="6" t="s">
        <v>30</v>
      </c>
      <c r="B11" s="6" t="s">
        <v>169</v>
      </c>
      <c r="C11" s="70" t="s">
        <v>179</v>
      </c>
      <c r="D11" s="6">
        <v>38.1</v>
      </c>
      <c r="E11" s="6">
        <v>23.4</v>
      </c>
      <c r="F11" s="6">
        <v>1.1499999999999999</v>
      </c>
      <c r="G11" s="6">
        <v>130</v>
      </c>
      <c r="H11" s="6">
        <v>26.2</v>
      </c>
      <c r="I11" s="6">
        <v>45.3</v>
      </c>
      <c r="J11" s="6">
        <v>2486</v>
      </c>
      <c r="K11" s="6">
        <v>65.2</v>
      </c>
      <c r="L11" s="6">
        <v>775</v>
      </c>
      <c r="M11" s="6">
        <v>576</v>
      </c>
      <c r="N11" s="6">
        <v>1066</v>
      </c>
      <c r="O11" s="6">
        <v>28.05</v>
      </c>
      <c r="P11" s="6">
        <v>0.72699999999999998</v>
      </c>
    </row>
    <row r="12" spans="1:16" x14ac:dyDescent="0.25">
      <c r="A12" s="6" t="s">
        <v>21</v>
      </c>
      <c r="B12" s="6" t="s">
        <v>169</v>
      </c>
      <c r="C12" s="70" t="s">
        <v>180</v>
      </c>
      <c r="D12" s="6">
        <v>74.3</v>
      </c>
      <c r="E12" s="6">
        <v>26.2</v>
      </c>
      <c r="F12" s="6">
        <v>1.25</v>
      </c>
      <c r="G12" s="6">
        <v>268.2</v>
      </c>
      <c r="H12" s="6">
        <v>88</v>
      </c>
      <c r="I12" s="6">
        <v>77.3</v>
      </c>
      <c r="J12" s="6">
        <v>4995</v>
      </c>
      <c r="K12" s="6">
        <v>67.2</v>
      </c>
      <c r="L12" s="6">
        <v>1645</v>
      </c>
      <c r="M12" s="6">
        <v>638</v>
      </c>
      <c r="N12" s="6">
        <v>2153</v>
      </c>
      <c r="O12" s="6">
        <v>30.11</v>
      </c>
      <c r="P12" s="6">
        <v>0.76400000000000001</v>
      </c>
    </row>
    <row r="13" spans="1:16" x14ac:dyDescent="0.25">
      <c r="A13" s="6" t="s">
        <v>25</v>
      </c>
      <c r="B13" s="6" t="s">
        <v>169</v>
      </c>
      <c r="C13" s="70" t="s">
        <v>181</v>
      </c>
      <c r="D13" s="6">
        <v>43.5</v>
      </c>
      <c r="E13" s="6">
        <v>19.3</v>
      </c>
      <c r="F13" s="6">
        <v>0.83</v>
      </c>
      <c r="G13" s="6">
        <v>134.80000000000001</v>
      </c>
      <c r="H13" s="6">
        <v>41.8</v>
      </c>
      <c r="I13" s="6">
        <v>46.2</v>
      </c>
      <c r="J13" s="6">
        <v>2335</v>
      </c>
      <c r="K13" s="6">
        <v>53.7</v>
      </c>
      <c r="L13" s="6">
        <v>926</v>
      </c>
      <c r="M13" s="6">
        <v>611</v>
      </c>
      <c r="N13" s="6">
        <v>1146</v>
      </c>
      <c r="O13" s="6">
        <v>26.35</v>
      </c>
      <c r="P13" s="6">
        <v>0.80800000000000005</v>
      </c>
    </row>
    <row r="14" spans="1:16" x14ac:dyDescent="0.25">
      <c r="A14" s="6" t="s">
        <v>32</v>
      </c>
      <c r="B14" s="6" t="s">
        <v>169</v>
      </c>
      <c r="C14" s="70" t="s">
        <v>182</v>
      </c>
      <c r="D14" s="6">
        <v>34.5</v>
      </c>
      <c r="E14" s="6">
        <v>14</v>
      </c>
      <c r="F14" s="6">
        <v>1.03</v>
      </c>
      <c r="G14" s="6">
        <v>91.2</v>
      </c>
      <c r="H14" s="6">
        <v>17.399999999999999</v>
      </c>
      <c r="I14" s="6">
        <v>23.5</v>
      </c>
      <c r="J14" s="6">
        <v>1810</v>
      </c>
      <c r="K14" s="6">
        <v>52.5</v>
      </c>
      <c r="L14" s="6">
        <v>865</v>
      </c>
      <c r="M14" s="6">
        <v>638</v>
      </c>
      <c r="N14" s="6">
        <v>952</v>
      </c>
      <c r="O14" s="6">
        <v>27.58</v>
      </c>
      <c r="P14" s="6">
        <v>0.90900000000000003</v>
      </c>
    </row>
    <row r="15" spans="1:16" x14ac:dyDescent="0.25">
      <c r="A15" s="6" t="s">
        <v>42</v>
      </c>
      <c r="B15" s="6" t="s">
        <v>169</v>
      </c>
      <c r="C15" s="70" t="s">
        <v>183</v>
      </c>
      <c r="D15" s="6">
        <v>49.7</v>
      </c>
      <c r="E15" s="6">
        <v>9.5</v>
      </c>
      <c r="F15" s="6">
        <v>0.33</v>
      </c>
      <c r="G15" s="6">
        <v>108.2</v>
      </c>
      <c r="H15" s="6">
        <v>65.099999999999994</v>
      </c>
      <c r="I15" s="6">
        <v>41.4</v>
      </c>
      <c r="J15" s="6">
        <v>2150</v>
      </c>
      <c r="K15" s="6">
        <v>43.3</v>
      </c>
      <c r="L15" s="6">
        <v>1166</v>
      </c>
      <c r="M15" s="6">
        <v>589</v>
      </c>
      <c r="N15" s="6">
        <v>1208</v>
      </c>
      <c r="O15" s="6">
        <v>24.31</v>
      </c>
      <c r="P15" s="6">
        <v>0.96499999999999997</v>
      </c>
    </row>
    <row r="16" spans="1:16" x14ac:dyDescent="0.25">
      <c r="A16" s="6" t="s">
        <v>184</v>
      </c>
      <c r="B16" s="6" t="s">
        <v>169</v>
      </c>
      <c r="C16" s="70" t="s">
        <v>185</v>
      </c>
      <c r="D16" s="6">
        <v>36.299999999999997</v>
      </c>
      <c r="E16" s="6">
        <v>8.4</v>
      </c>
      <c r="F16" s="6">
        <v>0.26</v>
      </c>
      <c r="G16" s="6">
        <v>74.5</v>
      </c>
      <c r="H16" s="6">
        <v>32.6</v>
      </c>
      <c r="I16" s="6">
        <v>43</v>
      </c>
      <c r="J16" s="6">
        <v>1354</v>
      </c>
      <c r="K16" s="6">
        <v>37.299999999999997</v>
      </c>
      <c r="L16" s="6">
        <v>726</v>
      </c>
      <c r="M16" s="6">
        <v>552</v>
      </c>
      <c r="N16" s="6">
        <v>1080</v>
      </c>
      <c r="O16" s="6">
        <v>29.58</v>
      </c>
      <c r="P16" s="6">
        <v>0.67200000000000004</v>
      </c>
    </row>
    <row r="17" spans="1:16" x14ac:dyDescent="0.25">
      <c r="A17" s="6" t="s">
        <v>41</v>
      </c>
      <c r="B17" s="6" t="s">
        <v>169</v>
      </c>
      <c r="C17" s="70" t="s">
        <v>186</v>
      </c>
      <c r="D17" s="6">
        <v>64.599999999999994</v>
      </c>
      <c r="E17" s="6">
        <v>7.8</v>
      </c>
      <c r="F17" s="6">
        <v>0.2</v>
      </c>
      <c r="G17" s="6">
        <v>127.7</v>
      </c>
      <c r="H17" s="6">
        <v>50.5</v>
      </c>
      <c r="I17" s="6">
        <v>70.400000000000006</v>
      </c>
      <c r="J17" s="6">
        <v>2187</v>
      </c>
      <c r="K17" s="6">
        <v>33.9</v>
      </c>
      <c r="L17" s="6">
        <v>1283</v>
      </c>
      <c r="M17" s="6">
        <v>635</v>
      </c>
      <c r="N17" s="6">
        <v>1221</v>
      </c>
      <c r="O17" s="6">
        <v>18.899999999999999</v>
      </c>
      <c r="P17" s="6">
        <v>1.0509999999999999</v>
      </c>
    </row>
    <row r="18" spans="1:16" x14ac:dyDescent="0.25">
      <c r="A18" s="6" t="s">
        <v>35</v>
      </c>
      <c r="B18" s="6" t="s">
        <v>169</v>
      </c>
      <c r="C18" s="70" t="s">
        <v>187</v>
      </c>
      <c r="D18" s="6">
        <v>57.3</v>
      </c>
      <c r="E18" s="6">
        <v>10.199999999999999</v>
      </c>
      <c r="F18" s="6">
        <v>0.28000000000000003</v>
      </c>
      <c r="G18" s="6">
        <v>128.9</v>
      </c>
      <c r="H18" s="6">
        <v>49.7</v>
      </c>
      <c r="I18" s="6">
        <v>58.6</v>
      </c>
      <c r="J18" s="6">
        <v>2415</v>
      </c>
      <c r="K18" s="6">
        <v>42.1</v>
      </c>
      <c r="L18" s="6">
        <v>1136</v>
      </c>
      <c r="M18" s="6">
        <v>714</v>
      </c>
      <c r="N18" s="6">
        <v>1637</v>
      </c>
      <c r="O18" s="6">
        <v>28.53</v>
      </c>
      <c r="P18" s="6">
        <v>0.69399999999999995</v>
      </c>
    </row>
    <row r="19" spans="1:16" x14ac:dyDescent="0.25">
      <c r="A19" s="6" t="s">
        <v>45</v>
      </c>
      <c r="B19" s="6" t="s">
        <v>169</v>
      </c>
      <c r="C19" s="70" t="s">
        <v>188</v>
      </c>
      <c r="D19" s="6">
        <v>42.5</v>
      </c>
      <c r="E19" s="6">
        <v>6.7</v>
      </c>
      <c r="F19" s="6">
        <v>0.21</v>
      </c>
      <c r="G19" s="6">
        <v>77.3</v>
      </c>
      <c r="H19" s="6">
        <v>39.5</v>
      </c>
      <c r="I19" s="6">
        <v>41.8</v>
      </c>
      <c r="J19" s="6">
        <v>1278</v>
      </c>
      <c r="K19" s="6">
        <v>30.1</v>
      </c>
      <c r="L19" s="6">
        <v>864</v>
      </c>
      <c r="M19" s="6">
        <v>584</v>
      </c>
      <c r="N19" s="6">
        <v>1078</v>
      </c>
      <c r="O19" s="6">
        <v>25.43</v>
      </c>
      <c r="P19" s="6">
        <v>0.80100000000000005</v>
      </c>
    </row>
    <row r="20" spans="1:16" x14ac:dyDescent="0.25">
      <c r="A20" s="6" t="s">
        <v>34</v>
      </c>
      <c r="B20" s="6" t="s">
        <v>169</v>
      </c>
      <c r="C20" s="70" t="s">
        <v>189</v>
      </c>
      <c r="D20" s="6">
        <v>65.7</v>
      </c>
      <c r="E20" s="6">
        <v>14</v>
      </c>
      <c r="F20" s="6">
        <v>0.4</v>
      </c>
      <c r="G20" s="6">
        <v>173.8</v>
      </c>
      <c r="H20" s="6">
        <v>65</v>
      </c>
      <c r="I20" s="6">
        <v>63.3</v>
      </c>
      <c r="J20" s="6">
        <v>3472</v>
      </c>
      <c r="K20" s="6">
        <v>52.8</v>
      </c>
      <c r="L20" s="6">
        <v>1448</v>
      </c>
      <c r="M20" s="6">
        <v>700</v>
      </c>
      <c r="N20" s="6">
        <v>1730</v>
      </c>
      <c r="O20" s="6">
        <v>26.37</v>
      </c>
      <c r="P20" s="6">
        <v>0.83699999999999997</v>
      </c>
    </row>
    <row r="21" spans="1:16" x14ac:dyDescent="0.25">
      <c r="A21" s="6" t="s">
        <v>38</v>
      </c>
      <c r="B21" s="6" t="s">
        <v>169</v>
      </c>
      <c r="C21" s="70" t="s">
        <v>190</v>
      </c>
      <c r="D21" s="6">
        <v>57.3</v>
      </c>
      <c r="E21" s="6">
        <v>16.399999999999999</v>
      </c>
      <c r="F21" s="6">
        <v>0.44</v>
      </c>
      <c r="G21" s="6">
        <v>163.69999999999999</v>
      </c>
      <c r="H21" s="6">
        <v>63.2</v>
      </c>
      <c r="I21" s="6">
        <v>78.3</v>
      </c>
      <c r="J21" s="6">
        <v>3171</v>
      </c>
      <c r="K21" s="6">
        <v>55.3</v>
      </c>
      <c r="L21" s="6">
        <v>1288</v>
      </c>
      <c r="M21" s="6">
        <v>640</v>
      </c>
      <c r="N21" s="6">
        <v>1416</v>
      </c>
      <c r="O21" s="6">
        <v>24.7</v>
      </c>
      <c r="P21" s="6">
        <v>0.91</v>
      </c>
    </row>
    <row r="22" spans="1:16" x14ac:dyDescent="0.25">
      <c r="A22" s="6" t="s">
        <v>46</v>
      </c>
      <c r="B22" s="6" t="s">
        <v>169</v>
      </c>
      <c r="C22" s="70" t="s">
        <v>191</v>
      </c>
      <c r="D22" s="6">
        <v>52</v>
      </c>
      <c r="E22" s="6">
        <v>6</v>
      </c>
      <c r="F22" s="6">
        <v>0.27</v>
      </c>
      <c r="G22" s="6">
        <v>90.6</v>
      </c>
      <c r="H22" s="6">
        <v>78.099999999999994</v>
      </c>
      <c r="I22" s="6">
        <v>45.5</v>
      </c>
      <c r="J22" s="6">
        <v>1648</v>
      </c>
      <c r="K22" s="6">
        <v>31.7</v>
      </c>
      <c r="L22" s="6">
        <v>1397</v>
      </c>
      <c r="M22" s="6">
        <v>397</v>
      </c>
      <c r="N22" s="6">
        <v>945</v>
      </c>
      <c r="O22" s="6">
        <v>18.100000000000001</v>
      </c>
      <c r="P22" s="6">
        <v>1.478</v>
      </c>
    </row>
    <row r="23" spans="1:16" x14ac:dyDescent="0.25">
      <c r="A23" s="6" t="s">
        <v>39</v>
      </c>
      <c r="B23" s="6" t="s">
        <v>169</v>
      </c>
      <c r="C23" s="70" t="s">
        <v>192</v>
      </c>
      <c r="D23" s="6">
        <v>66.7</v>
      </c>
      <c r="E23" s="6">
        <v>8.8000000000000007</v>
      </c>
      <c r="F23" s="6">
        <v>0.22</v>
      </c>
      <c r="G23" s="6">
        <v>140</v>
      </c>
      <c r="H23" s="6">
        <v>57.9</v>
      </c>
      <c r="I23" s="6">
        <v>72.2</v>
      </c>
      <c r="J23" s="6">
        <v>2479</v>
      </c>
      <c r="K23" s="6">
        <v>37.200000000000003</v>
      </c>
      <c r="L23" s="6">
        <v>1347</v>
      </c>
      <c r="M23" s="6">
        <v>694</v>
      </c>
      <c r="N23" s="6">
        <v>1372</v>
      </c>
      <c r="O23" s="6">
        <v>20.56</v>
      </c>
      <c r="P23" s="6">
        <v>0.98199999999999998</v>
      </c>
    </row>
    <row r="24" spans="1:16" x14ac:dyDescent="0.25">
      <c r="A24" s="6" t="s">
        <v>37</v>
      </c>
      <c r="B24" s="6" t="s">
        <v>169</v>
      </c>
      <c r="C24" s="70" t="s">
        <v>193</v>
      </c>
      <c r="D24" s="6">
        <v>63.2</v>
      </c>
      <c r="E24" s="6">
        <v>8.8000000000000007</v>
      </c>
      <c r="F24" s="6">
        <v>0.32</v>
      </c>
      <c r="G24" s="6">
        <v>131.9</v>
      </c>
      <c r="H24" s="6">
        <v>83.3</v>
      </c>
      <c r="I24" s="6">
        <v>48.5</v>
      </c>
      <c r="J24" s="6">
        <v>2585</v>
      </c>
      <c r="K24" s="6">
        <v>40.9</v>
      </c>
      <c r="L24" s="6">
        <v>1501</v>
      </c>
      <c r="M24" s="6">
        <v>651</v>
      </c>
      <c r="N24" s="6">
        <v>1463</v>
      </c>
      <c r="O24" s="6">
        <v>23.18</v>
      </c>
      <c r="P24" s="6">
        <v>1.026</v>
      </c>
    </row>
    <row r="25" spans="1:16" x14ac:dyDescent="0.25">
      <c r="A25" s="6" t="s">
        <v>40</v>
      </c>
      <c r="B25" s="6" t="s">
        <v>169</v>
      </c>
      <c r="C25" s="70" t="s">
        <v>194</v>
      </c>
      <c r="D25" s="6">
        <v>51.1</v>
      </c>
      <c r="E25" s="6">
        <v>8.4</v>
      </c>
      <c r="F25" s="6">
        <v>0.23</v>
      </c>
      <c r="G25" s="6">
        <v>104.7</v>
      </c>
      <c r="H25" s="6">
        <v>40</v>
      </c>
      <c r="I25" s="6">
        <v>57.4</v>
      </c>
      <c r="J25" s="6">
        <v>1847</v>
      </c>
      <c r="K25" s="6">
        <v>36.200000000000003</v>
      </c>
      <c r="L25" s="6">
        <v>979</v>
      </c>
      <c r="M25" s="6">
        <v>695</v>
      </c>
      <c r="N25" s="6">
        <v>1330</v>
      </c>
      <c r="O25" s="6">
        <v>26.08</v>
      </c>
      <c r="P25" s="6">
        <v>0.73599999999999999</v>
      </c>
    </row>
    <row r="26" spans="1:16" x14ac:dyDescent="0.25">
      <c r="A26" s="6" t="s">
        <v>195</v>
      </c>
      <c r="B26" s="6" t="s">
        <v>169</v>
      </c>
      <c r="C26" s="70" t="s">
        <v>196</v>
      </c>
      <c r="D26" s="6">
        <v>41.5</v>
      </c>
      <c r="E26" s="6">
        <v>14.5</v>
      </c>
      <c r="F26" s="6">
        <v>0.33</v>
      </c>
      <c r="G26" s="6">
        <v>111.4</v>
      </c>
      <c r="H26" s="6">
        <v>34.700000000000003</v>
      </c>
      <c r="I26" s="6">
        <v>30</v>
      </c>
      <c r="J26" s="6">
        <v>2071</v>
      </c>
      <c r="K26" s="6">
        <v>49.9</v>
      </c>
      <c r="L26" s="6">
        <v>858</v>
      </c>
      <c r="M26" s="6">
        <v>731</v>
      </c>
      <c r="N26" s="6">
        <v>1114</v>
      </c>
      <c r="O26" s="6">
        <v>26.4</v>
      </c>
      <c r="P26" s="6">
        <v>0.77</v>
      </c>
    </row>
    <row r="27" spans="1:16" x14ac:dyDescent="0.25">
      <c r="A27" s="6" t="s">
        <v>36</v>
      </c>
      <c r="B27" s="6" t="s">
        <v>169</v>
      </c>
      <c r="C27" s="70" t="s">
        <v>197</v>
      </c>
      <c r="D27" s="6">
        <v>61.7</v>
      </c>
      <c r="E27" s="6">
        <v>10.1</v>
      </c>
      <c r="F27" s="6">
        <v>0.28999999999999998</v>
      </c>
      <c r="G27" s="6">
        <v>138.1</v>
      </c>
      <c r="H27" s="6">
        <v>51.6</v>
      </c>
      <c r="I27" s="6">
        <v>65.3</v>
      </c>
      <c r="J27" s="6">
        <v>2536</v>
      </c>
      <c r="K27" s="6">
        <v>41.1</v>
      </c>
      <c r="L27" s="6">
        <v>1232</v>
      </c>
      <c r="M27" s="6">
        <v>661</v>
      </c>
      <c r="N27" s="6">
        <v>1557</v>
      </c>
      <c r="O27" s="6">
        <v>25.24</v>
      </c>
      <c r="P27" s="6">
        <v>0.79100000000000004</v>
      </c>
    </row>
    <row r="28" spans="1:16" x14ac:dyDescent="0.25">
      <c r="A28" s="6" t="s">
        <v>33</v>
      </c>
      <c r="B28" s="6" t="s">
        <v>169</v>
      </c>
      <c r="C28" s="70" t="s">
        <v>198</v>
      </c>
      <c r="D28" s="6">
        <v>69.2</v>
      </c>
      <c r="E28" s="6">
        <v>13.6</v>
      </c>
      <c r="F28" s="6">
        <v>0.39</v>
      </c>
      <c r="G28" s="6">
        <v>180.4</v>
      </c>
      <c r="H28" s="6">
        <v>66.2</v>
      </c>
      <c r="I28" s="6">
        <v>62.1</v>
      </c>
      <c r="J28" s="6">
        <v>3910</v>
      </c>
      <c r="K28" s="6">
        <v>56.5</v>
      </c>
      <c r="L28" s="6">
        <v>1786</v>
      </c>
      <c r="M28" s="6">
        <v>693</v>
      </c>
      <c r="N28" s="6">
        <v>2374</v>
      </c>
      <c r="O28" s="6">
        <v>34.200000000000003</v>
      </c>
      <c r="P28" s="6">
        <v>0.752</v>
      </c>
    </row>
    <row r="29" spans="1:16" x14ac:dyDescent="0.25">
      <c r="A29" s="6" t="s">
        <v>48</v>
      </c>
      <c r="B29" s="6" t="s">
        <v>169</v>
      </c>
      <c r="C29" s="70" t="s">
        <v>199</v>
      </c>
      <c r="D29" s="6">
        <v>32.03</v>
      </c>
      <c r="E29" s="6">
        <v>8.3000000000000007</v>
      </c>
      <c r="F29" s="6">
        <v>0.3</v>
      </c>
      <c r="G29" s="6">
        <v>64.900000000000006</v>
      </c>
      <c r="H29" s="6">
        <v>48.9</v>
      </c>
      <c r="I29" s="6">
        <v>27.9</v>
      </c>
      <c r="J29" s="6">
        <v>1334</v>
      </c>
      <c r="K29" s="6">
        <v>41.6</v>
      </c>
      <c r="L29" s="6">
        <v>844</v>
      </c>
      <c r="M29" s="6">
        <v>522</v>
      </c>
      <c r="N29" s="6">
        <v>840</v>
      </c>
      <c r="O29" s="6">
        <v>26.17</v>
      </c>
      <c r="P29" s="6">
        <v>1.0049999999999999</v>
      </c>
    </row>
    <row r="30" spans="1:16" x14ac:dyDescent="0.25">
      <c r="A30" s="6" t="s">
        <v>47</v>
      </c>
      <c r="B30" s="6" t="s">
        <v>169</v>
      </c>
      <c r="C30" s="70" t="s">
        <v>200</v>
      </c>
      <c r="D30" s="6">
        <v>34.21</v>
      </c>
      <c r="E30" s="6">
        <v>13.8</v>
      </c>
      <c r="F30" s="6">
        <v>0.56000000000000005</v>
      </c>
      <c r="G30" s="6">
        <v>89.8</v>
      </c>
      <c r="H30" s="6">
        <v>30.1</v>
      </c>
      <c r="I30" s="6">
        <v>34.9</v>
      </c>
      <c r="J30" s="6">
        <v>1497</v>
      </c>
      <c r="K30" s="6">
        <v>43.8</v>
      </c>
      <c r="L30" s="6">
        <v>674</v>
      </c>
      <c r="M30" s="6">
        <v>760</v>
      </c>
      <c r="N30" s="6">
        <v>862</v>
      </c>
      <c r="O30" s="6">
        <v>25.19</v>
      </c>
      <c r="P30" s="6">
        <v>0.78200000000000003</v>
      </c>
    </row>
    <row r="31" spans="1:16" x14ac:dyDescent="0.25">
      <c r="A31" s="6" t="s">
        <v>49</v>
      </c>
      <c r="B31" s="6" t="s">
        <v>169</v>
      </c>
      <c r="C31" s="70" t="s">
        <v>201</v>
      </c>
      <c r="D31" s="6">
        <v>54.55</v>
      </c>
      <c r="E31" s="6">
        <v>8.9</v>
      </c>
      <c r="F31" s="6">
        <v>0.28000000000000003</v>
      </c>
      <c r="G31" s="6">
        <v>114.8</v>
      </c>
      <c r="H31" s="6">
        <v>45.6</v>
      </c>
      <c r="I31" s="6">
        <v>51.3</v>
      </c>
      <c r="J31" s="6">
        <v>2057</v>
      </c>
      <c r="K31" s="6">
        <v>37.700000000000003</v>
      </c>
      <c r="L31" s="6">
        <v>1114</v>
      </c>
      <c r="M31" s="6">
        <v>666</v>
      </c>
      <c r="N31" s="6">
        <v>1186</v>
      </c>
      <c r="O31" s="6">
        <v>21.72</v>
      </c>
      <c r="P31" s="6">
        <v>0.93899999999999995</v>
      </c>
    </row>
    <row r="32" spans="1:16" x14ac:dyDescent="0.25">
      <c r="A32" s="6" t="s">
        <v>50</v>
      </c>
      <c r="B32" s="6" t="s">
        <v>169</v>
      </c>
      <c r="C32" s="70" t="s">
        <v>202</v>
      </c>
      <c r="D32" s="6">
        <v>61.11</v>
      </c>
      <c r="E32" s="6">
        <v>9.1999999999999993</v>
      </c>
      <c r="F32" s="6">
        <v>0.21</v>
      </c>
      <c r="G32" s="6">
        <v>131.30000000000001</v>
      </c>
      <c r="H32" s="6">
        <v>40</v>
      </c>
      <c r="I32" s="6">
        <v>66.5</v>
      </c>
      <c r="J32" s="6">
        <v>2308</v>
      </c>
      <c r="K32" s="6">
        <v>37.799999999999997</v>
      </c>
      <c r="L32" s="6">
        <v>1151</v>
      </c>
      <c r="M32" s="6">
        <v>968</v>
      </c>
      <c r="N32" s="6">
        <v>1483</v>
      </c>
      <c r="O32" s="6">
        <v>24.31</v>
      </c>
      <c r="P32" s="6">
        <v>0.77600000000000002</v>
      </c>
    </row>
    <row r="33" spans="1:16" x14ac:dyDescent="0.25">
      <c r="A33" s="6" t="s">
        <v>51</v>
      </c>
      <c r="B33" s="6" t="s">
        <v>169</v>
      </c>
      <c r="C33" s="70" t="s">
        <v>203</v>
      </c>
      <c r="D33" s="6">
        <v>62.08</v>
      </c>
      <c r="E33" s="6">
        <v>7.5</v>
      </c>
      <c r="F33" s="6">
        <v>0.4</v>
      </c>
      <c r="G33" s="6">
        <v>138.5</v>
      </c>
      <c r="H33" s="6">
        <v>47</v>
      </c>
      <c r="I33" s="6">
        <v>56.2</v>
      </c>
      <c r="J33" s="6">
        <v>2604</v>
      </c>
      <c r="K33" s="6">
        <v>41.9</v>
      </c>
      <c r="L33" s="6">
        <v>1452</v>
      </c>
      <c r="M33" s="6">
        <v>570</v>
      </c>
      <c r="N33" s="6">
        <v>1526</v>
      </c>
      <c r="O33" s="6">
        <v>24.63</v>
      </c>
      <c r="P33" s="6">
        <v>0.95199999999999996</v>
      </c>
    </row>
    <row r="34" spans="1:16" x14ac:dyDescent="0.25">
      <c r="A34" s="6" t="s">
        <v>52</v>
      </c>
      <c r="B34" s="6" t="s">
        <v>169</v>
      </c>
      <c r="C34" s="70" t="s">
        <v>204</v>
      </c>
      <c r="D34" s="6">
        <v>37.24</v>
      </c>
      <c r="E34" s="6">
        <v>8.6</v>
      </c>
      <c r="F34" s="6">
        <v>0.38</v>
      </c>
      <c r="G34" s="6">
        <v>76.7</v>
      </c>
      <c r="H34" s="6">
        <v>48.7</v>
      </c>
      <c r="I34" s="6">
        <v>48.3</v>
      </c>
      <c r="J34" s="6">
        <v>1365</v>
      </c>
      <c r="K34" s="6">
        <v>36.700000000000003</v>
      </c>
      <c r="L34" s="6">
        <v>878</v>
      </c>
      <c r="M34" s="6">
        <v>620</v>
      </c>
      <c r="N34" s="6">
        <v>1101</v>
      </c>
      <c r="O34" s="6">
        <v>29.68</v>
      </c>
      <c r="P34" s="6">
        <v>0.79700000000000004</v>
      </c>
    </row>
    <row r="35" spans="1:16" x14ac:dyDescent="0.25">
      <c r="A35" s="6" t="s">
        <v>205</v>
      </c>
      <c r="B35" s="6" t="s">
        <v>169</v>
      </c>
      <c r="C35" s="70" t="s">
        <v>206</v>
      </c>
      <c r="D35" s="6">
        <v>74.52</v>
      </c>
      <c r="E35" s="6">
        <v>11.6</v>
      </c>
      <c r="F35" s="6">
        <v>0.38</v>
      </c>
      <c r="G35" s="6">
        <v>178.6</v>
      </c>
      <c r="H35" s="6">
        <v>93.8</v>
      </c>
      <c r="I35" s="6">
        <v>107.1</v>
      </c>
      <c r="J35" s="6">
        <v>3259</v>
      </c>
      <c r="K35" s="6">
        <v>43.7</v>
      </c>
      <c r="L35" s="6">
        <v>1775</v>
      </c>
      <c r="M35" s="6">
        <v>530</v>
      </c>
      <c r="N35" s="6">
        <v>2442</v>
      </c>
      <c r="O35" s="6">
        <v>32.869999999999997</v>
      </c>
      <c r="P35" s="6">
        <v>0.72699999999999998</v>
      </c>
    </row>
    <row r="36" spans="1:16" x14ac:dyDescent="0.25">
      <c r="A36" s="6" t="s">
        <v>54</v>
      </c>
      <c r="B36" s="6" t="s">
        <v>169</v>
      </c>
      <c r="C36" s="70" t="s">
        <v>207</v>
      </c>
      <c r="D36" s="6">
        <v>49.91</v>
      </c>
      <c r="E36" s="6">
        <v>12</v>
      </c>
      <c r="F36" s="6">
        <v>0.38</v>
      </c>
      <c r="G36" s="6">
        <v>122.3</v>
      </c>
      <c r="H36" s="6">
        <v>49.2</v>
      </c>
      <c r="I36" s="6">
        <v>59.6</v>
      </c>
      <c r="J36" s="6">
        <v>2386</v>
      </c>
      <c r="K36" s="6">
        <v>47.8</v>
      </c>
      <c r="L36" s="6">
        <v>1082</v>
      </c>
      <c r="M36" s="6">
        <v>514</v>
      </c>
      <c r="N36" s="6">
        <v>1505</v>
      </c>
      <c r="O36" s="6">
        <v>30.11</v>
      </c>
      <c r="P36" s="6">
        <v>0.71899999999999997</v>
      </c>
    </row>
    <row r="37" spans="1:16" x14ac:dyDescent="0.25">
      <c r="A37" s="6" t="s">
        <v>55</v>
      </c>
      <c r="B37" s="6" t="s">
        <v>169</v>
      </c>
      <c r="C37" s="70" t="s">
        <v>208</v>
      </c>
      <c r="D37" s="6">
        <v>54.22</v>
      </c>
      <c r="E37" s="6">
        <v>11.3</v>
      </c>
      <c r="F37" s="6">
        <v>0.31</v>
      </c>
      <c r="G37" s="6">
        <v>129.19999999999999</v>
      </c>
      <c r="H37" s="6">
        <v>49.2</v>
      </c>
      <c r="I37" s="6">
        <v>39.9</v>
      </c>
      <c r="J37" s="6">
        <v>2587</v>
      </c>
      <c r="K37" s="6">
        <v>47.7</v>
      </c>
      <c r="L37" s="6">
        <v>1209</v>
      </c>
      <c r="M37" s="6">
        <v>686</v>
      </c>
      <c r="N37" s="6">
        <v>1288</v>
      </c>
      <c r="O37" s="6">
        <v>23.75</v>
      </c>
      <c r="P37" s="6">
        <v>0.93899999999999995</v>
      </c>
    </row>
    <row r="38" spans="1:16" x14ac:dyDescent="0.25">
      <c r="A38" s="6" t="s">
        <v>56</v>
      </c>
      <c r="B38" s="6" t="s">
        <v>169</v>
      </c>
      <c r="C38" s="70" t="s">
        <v>209</v>
      </c>
      <c r="D38" s="6">
        <v>55</v>
      </c>
      <c r="E38" s="6">
        <v>10.199999999999999</v>
      </c>
      <c r="F38" s="6">
        <v>0.35</v>
      </c>
      <c r="G38" s="6">
        <v>123.9</v>
      </c>
      <c r="H38" s="6">
        <v>65.599999999999994</v>
      </c>
      <c r="I38" s="6">
        <v>38.799999999999997</v>
      </c>
      <c r="J38" s="6">
        <v>2377</v>
      </c>
      <c r="K38" s="6">
        <v>43.2</v>
      </c>
      <c r="L38" s="6">
        <v>1239</v>
      </c>
      <c r="M38" s="6">
        <v>750</v>
      </c>
      <c r="N38" s="6">
        <v>1105</v>
      </c>
      <c r="O38" s="6">
        <v>20.100000000000001</v>
      </c>
      <c r="P38" s="6">
        <v>1.121</v>
      </c>
    </row>
    <row r="39" spans="1:16" x14ac:dyDescent="0.25">
      <c r="A39" s="6" t="s">
        <v>60</v>
      </c>
      <c r="B39" s="6" t="s">
        <v>169</v>
      </c>
      <c r="C39" s="70" t="s">
        <v>210</v>
      </c>
      <c r="D39" s="6">
        <v>59.66</v>
      </c>
      <c r="E39" s="6">
        <v>12.1</v>
      </c>
      <c r="F39" s="6">
        <v>0.33</v>
      </c>
      <c r="G39" s="6">
        <v>147</v>
      </c>
      <c r="H39" s="6">
        <v>67</v>
      </c>
      <c r="I39" s="6">
        <v>83.9</v>
      </c>
      <c r="J39" s="6">
        <v>2580</v>
      </c>
      <c r="K39" s="6">
        <v>43.3</v>
      </c>
      <c r="L39" s="6">
        <v>1387</v>
      </c>
      <c r="M39" s="6">
        <v>626</v>
      </c>
      <c r="N39" s="6">
        <v>1282</v>
      </c>
      <c r="O39" s="6">
        <v>21.53</v>
      </c>
      <c r="P39" s="6">
        <v>1.0820000000000001</v>
      </c>
    </row>
    <row r="40" spans="1:16" x14ac:dyDescent="0.25">
      <c r="A40" s="6" t="s">
        <v>45</v>
      </c>
      <c r="B40" s="6" t="s">
        <v>169</v>
      </c>
      <c r="C40" s="70" t="s">
        <v>211</v>
      </c>
      <c r="D40" s="6">
        <v>42.94</v>
      </c>
      <c r="E40" s="6">
        <v>7.3</v>
      </c>
      <c r="F40" s="6">
        <v>0.27</v>
      </c>
      <c r="G40" s="6">
        <v>81.900000000000006</v>
      </c>
      <c r="H40" s="6">
        <v>46.1</v>
      </c>
      <c r="I40" s="6">
        <v>55.7</v>
      </c>
      <c r="J40" s="6">
        <v>1365</v>
      </c>
      <c r="K40" s="6">
        <v>31.8</v>
      </c>
      <c r="L40" s="6">
        <v>1012</v>
      </c>
      <c r="M40" s="6">
        <v>498</v>
      </c>
      <c r="N40" s="6">
        <v>1018</v>
      </c>
      <c r="O40" s="6">
        <v>23.76</v>
      </c>
      <c r="P40" s="6">
        <v>0.99399999999999999</v>
      </c>
    </row>
    <row r="41" spans="1:16" x14ac:dyDescent="0.25">
      <c r="A41" s="6" t="s">
        <v>35</v>
      </c>
      <c r="B41" s="6" t="s">
        <v>169</v>
      </c>
      <c r="C41" s="70" t="s">
        <v>212</v>
      </c>
      <c r="D41" s="6">
        <v>58</v>
      </c>
      <c r="E41" s="6">
        <v>10</v>
      </c>
      <c r="F41" s="6">
        <v>0.22</v>
      </c>
      <c r="G41" s="6">
        <v>129.4</v>
      </c>
      <c r="H41" s="6">
        <v>37.5</v>
      </c>
      <c r="I41" s="6">
        <v>59.5</v>
      </c>
      <c r="J41" s="6">
        <v>2395</v>
      </c>
      <c r="K41" s="6">
        <v>41.3</v>
      </c>
      <c r="L41" s="6">
        <v>1168</v>
      </c>
      <c r="M41" s="6">
        <v>792</v>
      </c>
      <c r="N41" s="6">
        <v>1403</v>
      </c>
      <c r="O41" s="6">
        <v>24.23</v>
      </c>
      <c r="P41" s="6">
        <v>0.83299999999999996</v>
      </c>
    </row>
    <row r="42" spans="1:16" x14ac:dyDescent="0.25">
      <c r="A42" s="6" t="s">
        <v>61</v>
      </c>
      <c r="B42" s="6" t="s">
        <v>169</v>
      </c>
      <c r="C42" s="70" t="s">
        <v>213</v>
      </c>
      <c r="D42" s="6">
        <v>58</v>
      </c>
      <c r="E42" s="6">
        <v>9.6</v>
      </c>
      <c r="F42" s="6">
        <v>0.31</v>
      </c>
      <c r="G42" s="6">
        <v>106.9</v>
      </c>
      <c r="H42" s="6">
        <v>48.6</v>
      </c>
      <c r="I42" s="6">
        <v>47.8</v>
      </c>
      <c r="J42" s="6">
        <v>1850</v>
      </c>
      <c r="K42" s="6">
        <v>37.9</v>
      </c>
      <c r="L42" s="6">
        <v>999</v>
      </c>
      <c r="M42" s="6">
        <v>708</v>
      </c>
      <c r="N42" s="6">
        <v>1199</v>
      </c>
      <c r="O42" s="6">
        <v>24.54</v>
      </c>
      <c r="P42" s="6">
        <v>0.83299999999999996</v>
      </c>
    </row>
    <row r="43" spans="1:16" x14ac:dyDescent="0.25">
      <c r="A43" s="6" t="s">
        <v>62</v>
      </c>
      <c r="B43" s="6" t="s">
        <v>169</v>
      </c>
      <c r="C43" s="70" t="s">
        <v>214</v>
      </c>
      <c r="D43" s="6">
        <v>44.76</v>
      </c>
      <c r="E43" s="6">
        <v>6.8</v>
      </c>
      <c r="F43" s="6">
        <v>0.22</v>
      </c>
      <c r="G43" s="6">
        <v>82.4</v>
      </c>
      <c r="H43" s="6">
        <v>43.5</v>
      </c>
      <c r="I43" s="6">
        <v>36.700000000000003</v>
      </c>
      <c r="J43" s="6">
        <v>1497</v>
      </c>
      <c r="K43" s="6">
        <v>33.5</v>
      </c>
      <c r="L43" s="6">
        <v>920</v>
      </c>
      <c r="M43" s="6">
        <v>840</v>
      </c>
      <c r="N43" s="6">
        <v>992</v>
      </c>
      <c r="O43" s="6">
        <v>22.25</v>
      </c>
      <c r="P43" s="6">
        <v>0.92700000000000005</v>
      </c>
    </row>
    <row r="44" spans="1:16" x14ac:dyDescent="0.25">
      <c r="A44" s="6" t="s">
        <v>58</v>
      </c>
      <c r="B44" s="6" t="s">
        <v>169</v>
      </c>
      <c r="C44" s="70" t="s">
        <v>215</v>
      </c>
      <c r="D44" s="6">
        <v>55.13</v>
      </c>
      <c r="E44" s="6">
        <v>9.9</v>
      </c>
      <c r="F44" s="6">
        <v>0.28999999999999998</v>
      </c>
      <c r="G44" s="6">
        <v>122</v>
      </c>
      <c r="H44" s="6">
        <v>56</v>
      </c>
      <c r="I44" s="6">
        <v>68.7</v>
      </c>
      <c r="J44" s="6">
        <v>2165</v>
      </c>
      <c r="K44" s="6">
        <v>39.299999999999997</v>
      </c>
      <c r="L44" s="6">
        <v>1194</v>
      </c>
      <c r="M44" s="6">
        <v>646</v>
      </c>
      <c r="N44" s="6">
        <v>1431</v>
      </c>
      <c r="O44" s="6">
        <v>26.03</v>
      </c>
      <c r="P44" s="6">
        <v>0.83399999999999996</v>
      </c>
    </row>
    <row r="45" spans="1:16" x14ac:dyDescent="0.25">
      <c r="A45" s="6" t="s">
        <v>19</v>
      </c>
      <c r="B45" s="6" t="s">
        <v>169</v>
      </c>
      <c r="C45" s="70" t="s">
        <v>216</v>
      </c>
      <c r="D45" s="6">
        <v>76.83</v>
      </c>
      <c r="N45" s="6">
        <v>2121</v>
      </c>
      <c r="O45" s="6">
        <v>27.61</v>
      </c>
    </row>
    <row r="46" spans="1:16" x14ac:dyDescent="0.25">
      <c r="A46" s="6" t="s">
        <v>27</v>
      </c>
      <c r="B46" s="6" t="s">
        <v>169</v>
      </c>
      <c r="C46" s="70" t="s">
        <v>217</v>
      </c>
      <c r="D46" s="6">
        <v>56.07</v>
      </c>
      <c r="E46" s="6">
        <v>10.9</v>
      </c>
      <c r="F46" s="6">
        <v>0.32</v>
      </c>
      <c r="G46" s="6">
        <v>130.19999999999999</v>
      </c>
      <c r="H46" s="6">
        <v>51</v>
      </c>
      <c r="I46" s="6">
        <v>89.9</v>
      </c>
      <c r="J46" s="6">
        <v>2380</v>
      </c>
      <c r="K46" s="6">
        <v>42.5</v>
      </c>
      <c r="L46" s="6">
        <v>1213</v>
      </c>
      <c r="M46" s="6">
        <v>598</v>
      </c>
      <c r="N46" s="6">
        <v>1344</v>
      </c>
      <c r="O46" s="6">
        <v>23.94</v>
      </c>
      <c r="P46" s="6">
        <v>0.90300000000000002</v>
      </c>
    </row>
    <row r="47" spans="1:16" x14ac:dyDescent="0.25">
      <c r="A47" s="6" t="s">
        <v>22</v>
      </c>
      <c r="B47" s="6" t="s">
        <v>169</v>
      </c>
      <c r="C47" s="70" t="s">
        <v>218</v>
      </c>
      <c r="D47" s="6">
        <v>81.73</v>
      </c>
      <c r="E47" s="6">
        <v>10.1</v>
      </c>
      <c r="F47" s="6">
        <v>0.36</v>
      </c>
      <c r="G47" s="6">
        <v>183.3</v>
      </c>
      <c r="H47" s="6">
        <v>101.9</v>
      </c>
      <c r="I47" s="6">
        <v>93.9</v>
      </c>
      <c r="J47" s="6">
        <v>3492</v>
      </c>
      <c r="K47" s="6">
        <v>42.7</v>
      </c>
      <c r="L47" s="6">
        <v>1863</v>
      </c>
      <c r="M47" s="6">
        <v>496</v>
      </c>
      <c r="N47" s="6">
        <v>1950</v>
      </c>
      <c r="O47" s="6">
        <v>23.9</v>
      </c>
      <c r="P47" s="6">
        <v>0.95499999999999996</v>
      </c>
    </row>
    <row r="48" spans="1:16" x14ac:dyDescent="0.25">
      <c r="A48" s="6" t="s">
        <v>59</v>
      </c>
      <c r="B48" s="6" t="s">
        <v>169</v>
      </c>
      <c r="C48" s="70" t="s">
        <v>219</v>
      </c>
      <c r="D48" s="6">
        <v>73.66</v>
      </c>
      <c r="E48" s="6">
        <v>5</v>
      </c>
      <c r="F48" s="6">
        <v>0.13</v>
      </c>
      <c r="G48" s="6">
        <v>116.5</v>
      </c>
      <c r="H48" s="6">
        <v>57.6</v>
      </c>
      <c r="I48" s="6">
        <v>57.7</v>
      </c>
      <c r="J48" s="6">
        <v>1943</v>
      </c>
      <c r="K48" s="6">
        <v>26.4</v>
      </c>
      <c r="L48" s="6">
        <v>1378</v>
      </c>
      <c r="M48" s="6">
        <v>696</v>
      </c>
      <c r="N48" s="6">
        <v>1396</v>
      </c>
      <c r="O48" s="6">
        <v>18.96</v>
      </c>
      <c r="P48" s="6">
        <v>0.98699999999999999</v>
      </c>
    </row>
    <row r="49" spans="1:16" x14ac:dyDescent="0.25">
      <c r="A49" s="6" t="s">
        <v>57</v>
      </c>
      <c r="B49" s="6" t="s">
        <v>169</v>
      </c>
      <c r="C49" s="70" t="s">
        <v>220</v>
      </c>
      <c r="D49" s="6">
        <v>75.88</v>
      </c>
      <c r="E49" s="6">
        <v>12.4</v>
      </c>
      <c r="F49" s="6">
        <v>0.32</v>
      </c>
      <c r="G49" s="6">
        <v>188.8</v>
      </c>
      <c r="H49" s="6">
        <v>58</v>
      </c>
      <c r="I49" s="6">
        <v>68.8</v>
      </c>
      <c r="J49" s="6">
        <v>3802</v>
      </c>
      <c r="K49" s="6">
        <v>50.1</v>
      </c>
      <c r="L49" s="6">
        <v>1801</v>
      </c>
      <c r="M49" s="6">
        <v>746</v>
      </c>
      <c r="N49" s="6">
        <v>2143</v>
      </c>
      <c r="O49" s="6">
        <v>28.22</v>
      </c>
      <c r="P49" s="6">
        <v>0.84</v>
      </c>
    </row>
    <row r="50" spans="1:16" x14ac:dyDescent="0.25">
      <c r="A50" s="6" t="s">
        <v>42</v>
      </c>
      <c r="B50" s="6" t="s">
        <v>169</v>
      </c>
      <c r="C50" s="70" t="s">
        <v>221</v>
      </c>
      <c r="D50" s="6">
        <v>50.21</v>
      </c>
      <c r="E50" s="6">
        <v>9.6</v>
      </c>
      <c r="F50" s="6">
        <v>0.31</v>
      </c>
      <c r="G50" s="6">
        <v>109.5</v>
      </c>
      <c r="H50" s="6">
        <v>72.900000000000006</v>
      </c>
      <c r="I50" s="6">
        <v>50.3</v>
      </c>
      <c r="J50" s="6">
        <v>2155</v>
      </c>
      <c r="K50" s="6">
        <v>42.9</v>
      </c>
      <c r="L50" s="6">
        <v>1277</v>
      </c>
      <c r="M50" s="6">
        <v>590</v>
      </c>
      <c r="N50" s="6">
        <v>1193</v>
      </c>
      <c r="O50" s="6">
        <v>23.72</v>
      </c>
      <c r="P50" s="6">
        <v>1.07</v>
      </c>
    </row>
    <row r="51" spans="1:16" x14ac:dyDescent="0.25">
      <c r="A51" s="6" t="s">
        <v>28</v>
      </c>
      <c r="B51" s="6" t="s">
        <v>169</v>
      </c>
      <c r="C51" s="70" t="s">
        <v>222</v>
      </c>
      <c r="D51" s="6">
        <v>43.48</v>
      </c>
      <c r="E51" s="6">
        <v>10.3</v>
      </c>
      <c r="F51" s="6">
        <v>0.31</v>
      </c>
      <c r="G51" s="6">
        <v>98.3</v>
      </c>
      <c r="H51" s="6">
        <v>44.7</v>
      </c>
      <c r="I51" s="6">
        <v>71.400000000000006</v>
      </c>
      <c r="J51" s="6">
        <v>1694</v>
      </c>
      <c r="K51" s="6">
        <v>39</v>
      </c>
      <c r="L51" s="6">
        <v>1011</v>
      </c>
      <c r="M51" s="6">
        <v>546</v>
      </c>
      <c r="N51" s="6">
        <v>1120</v>
      </c>
      <c r="O51" s="6">
        <v>25.8</v>
      </c>
      <c r="P51" s="6">
        <v>0.90300000000000002</v>
      </c>
    </row>
    <row r="52" spans="1:16" x14ac:dyDescent="0.25">
      <c r="A52" s="6" t="s">
        <v>38</v>
      </c>
      <c r="B52" s="6" t="s">
        <v>169</v>
      </c>
      <c r="C52" s="70" t="s">
        <v>223</v>
      </c>
      <c r="D52" s="6">
        <v>57.01</v>
      </c>
      <c r="E52" s="6">
        <v>17.899999999999999</v>
      </c>
      <c r="F52" s="6">
        <v>0.52</v>
      </c>
      <c r="G52" s="6">
        <v>171.2</v>
      </c>
      <c r="H52" s="6">
        <v>66.400000000000006</v>
      </c>
      <c r="I52" s="6">
        <v>96.3</v>
      </c>
      <c r="J52" s="6">
        <v>3320</v>
      </c>
      <c r="K52" s="6">
        <v>58.2</v>
      </c>
      <c r="L52" s="6">
        <v>1322</v>
      </c>
      <c r="M52" s="6">
        <v>640</v>
      </c>
      <c r="N52" s="6">
        <v>1434</v>
      </c>
      <c r="O52" s="6">
        <v>25.1</v>
      </c>
      <c r="P52" s="6">
        <v>0.92200000000000004</v>
      </c>
    </row>
    <row r="53" spans="1:16" x14ac:dyDescent="0.25">
      <c r="A53" s="6" t="s">
        <v>29</v>
      </c>
      <c r="B53" s="6" t="s">
        <v>169</v>
      </c>
      <c r="C53" s="70" t="s">
        <v>224</v>
      </c>
      <c r="D53" s="6">
        <v>50.03</v>
      </c>
      <c r="E53" s="6">
        <v>17.899999999999999</v>
      </c>
      <c r="F53" s="6">
        <v>0.69</v>
      </c>
      <c r="G53" s="6">
        <v>149.1</v>
      </c>
      <c r="H53" s="6">
        <v>57.2</v>
      </c>
      <c r="I53" s="6">
        <v>76.599999999999994</v>
      </c>
      <c r="J53" s="6">
        <v>2751</v>
      </c>
      <c r="K53" s="6">
        <v>55</v>
      </c>
      <c r="L53" s="6">
        <v>1076</v>
      </c>
      <c r="M53" s="6">
        <v>730</v>
      </c>
      <c r="N53" s="6">
        <v>1190</v>
      </c>
      <c r="O53" s="6">
        <v>23.77</v>
      </c>
      <c r="P53" s="6">
        <v>0.90400000000000003</v>
      </c>
    </row>
    <row r="54" spans="1:16" x14ac:dyDescent="0.25">
      <c r="A54" s="6" t="s">
        <v>63</v>
      </c>
      <c r="B54" s="6" t="s">
        <v>169</v>
      </c>
      <c r="C54" s="70" t="s">
        <v>225</v>
      </c>
      <c r="D54" s="6">
        <v>55.01</v>
      </c>
      <c r="E54" s="6">
        <v>12.8</v>
      </c>
      <c r="F54" s="6">
        <v>0.32</v>
      </c>
      <c r="G54" s="6">
        <v>138.9</v>
      </c>
      <c r="H54" s="6">
        <v>43.5</v>
      </c>
      <c r="I54" s="6">
        <v>51.3</v>
      </c>
      <c r="J54" s="6">
        <v>2828</v>
      </c>
      <c r="K54" s="6">
        <v>51.4</v>
      </c>
      <c r="L54" s="6">
        <v>1280</v>
      </c>
      <c r="M54" s="6">
        <v>776</v>
      </c>
      <c r="N54" s="6">
        <v>1812</v>
      </c>
      <c r="O54" s="6">
        <v>32.909999999999997</v>
      </c>
      <c r="P54" s="6">
        <v>0.70599999999999996</v>
      </c>
    </row>
    <row r="55" spans="1:16" x14ac:dyDescent="0.25">
      <c r="A55" s="6" t="s">
        <v>33</v>
      </c>
      <c r="B55" s="6" t="s">
        <v>169</v>
      </c>
      <c r="C55" s="70" t="s">
        <v>226</v>
      </c>
      <c r="D55" s="6">
        <v>68.64</v>
      </c>
      <c r="E55" s="6">
        <v>12.4</v>
      </c>
      <c r="F55" s="6">
        <v>0.32</v>
      </c>
      <c r="G55" s="6">
        <v>170.9</v>
      </c>
      <c r="H55" s="6">
        <v>69.900000000000006</v>
      </c>
      <c r="I55" s="6">
        <v>67.5</v>
      </c>
      <c r="J55" s="6">
        <v>3569</v>
      </c>
      <c r="K55" s="6">
        <v>52</v>
      </c>
      <c r="L55" s="6">
        <v>1635</v>
      </c>
      <c r="M55" s="6">
        <v>768</v>
      </c>
      <c r="N55" s="6">
        <v>1972</v>
      </c>
      <c r="O55" s="6">
        <v>28.77</v>
      </c>
      <c r="P55" s="6">
        <v>0.82899999999999996</v>
      </c>
    </row>
    <row r="56" spans="1:16" x14ac:dyDescent="0.25">
      <c r="A56" s="6" t="s">
        <v>39</v>
      </c>
      <c r="B56" s="6" t="s">
        <v>169</v>
      </c>
      <c r="C56" s="70" t="s">
        <v>227</v>
      </c>
      <c r="D56" s="6">
        <v>69.069999999999993</v>
      </c>
      <c r="E56" s="6">
        <v>8.1</v>
      </c>
      <c r="F56" s="6">
        <v>0.22</v>
      </c>
      <c r="G56" s="6">
        <v>138.9</v>
      </c>
      <c r="H56" s="6">
        <v>60</v>
      </c>
      <c r="I56" s="6">
        <v>83.6</v>
      </c>
      <c r="J56" s="6">
        <v>2405</v>
      </c>
      <c r="K56" s="6">
        <v>34.799999999999997</v>
      </c>
      <c r="L56" s="6">
        <v>1394</v>
      </c>
      <c r="M56" s="6">
        <v>590</v>
      </c>
      <c r="N56" s="6">
        <v>1369</v>
      </c>
      <c r="O56" s="6">
        <v>19.670000000000002</v>
      </c>
      <c r="P56" s="6">
        <v>1.018</v>
      </c>
    </row>
    <row r="57" spans="1:16" x14ac:dyDescent="0.25">
      <c r="A57" s="6" t="s">
        <v>64</v>
      </c>
      <c r="B57" s="6" t="s">
        <v>169</v>
      </c>
      <c r="C57" s="70" t="s">
        <v>228</v>
      </c>
      <c r="D57" s="6">
        <v>54.95</v>
      </c>
      <c r="E57" s="6">
        <v>7.2</v>
      </c>
      <c r="F57" s="6">
        <v>0.26</v>
      </c>
      <c r="G57" s="6">
        <v>104.3</v>
      </c>
      <c r="H57" s="6">
        <v>73.8</v>
      </c>
      <c r="I57" s="6">
        <v>42.5</v>
      </c>
      <c r="J57" s="6">
        <v>1925</v>
      </c>
      <c r="K57" s="6">
        <v>35</v>
      </c>
      <c r="L57" s="6">
        <v>1340</v>
      </c>
      <c r="M57" s="6">
        <v>818</v>
      </c>
      <c r="N57" s="6">
        <v>1219</v>
      </c>
      <c r="O57" s="6">
        <v>22.17</v>
      </c>
      <c r="P57" s="6">
        <v>1.099</v>
      </c>
    </row>
    <row r="58" spans="1:16" x14ac:dyDescent="0.25">
      <c r="A58" s="6" t="s">
        <v>66</v>
      </c>
      <c r="B58" s="6" t="s">
        <v>169</v>
      </c>
      <c r="C58" s="70" t="s">
        <v>229</v>
      </c>
      <c r="D58" s="6">
        <v>69.760000000000005</v>
      </c>
      <c r="E58" s="6">
        <v>8.3000000000000007</v>
      </c>
      <c r="F58" s="6">
        <v>0.22</v>
      </c>
      <c r="G58" s="6">
        <v>141.69999999999999</v>
      </c>
      <c r="H58" s="6">
        <v>46</v>
      </c>
      <c r="I58" s="6">
        <v>52.2</v>
      </c>
      <c r="J58" s="6">
        <v>2616</v>
      </c>
      <c r="K58" s="6">
        <v>37.5</v>
      </c>
      <c r="L58" s="6">
        <v>1436</v>
      </c>
      <c r="M58" s="6">
        <v>690</v>
      </c>
      <c r="N58" s="6">
        <v>1785</v>
      </c>
      <c r="O58" s="6">
        <v>25.62</v>
      </c>
      <c r="P58" s="6">
        <v>0.80400000000000005</v>
      </c>
    </row>
    <row r="59" spans="1:16" x14ac:dyDescent="0.25">
      <c r="A59" s="6" t="s">
        <v>67</v>
      </c>
      <c r="B59" s="6" t="s">
        <v>169</v>
      </c>
      <c r="C59" s="70" t="s">
        <v>230</v>
      </c>
      <c r="D59" s="6">
        <v>35.49</v>
      </c>
      <c r="E59" s="6">
        <v>6.8</v>
      </c>
      <c r="F59" s="6">
        <v>0.23</v>
      </c>
      <c r="G59" s="6">
        <v>65.3</v>
      </c>
      <c r="H59" s="6">
        <v>31.1</v>
      </c>
      <c r="I59" s="6">
        <v>26.1</v>
      </c>
      <c r="J59" s="6">
        <v>1198</v>
      </c>
      <c r="K59" s="6">
        <v>33.799999999999997</v>
      </c>
      <c r="L59" s="6">
        <v>782</v>
      </c>
      <c r="M59" s="6">
        <v>710</v>
      </c>
      <c r="N59" s="6">
        <v>1069</v>
      </c>
      <c r="O59" s="6">
        <v>29.97</v>
      </c>
      <c r="P59" s="6">
        <v>0.73199999999999998</v>
      </c>
    </row>
    <row r="60" spans="1:16" x14ac:dyDescent="0.25">
      <c r="A60" s="6" t="s">
        <v>69</v>
      </c>
      <c r="B60" s="6" t="s">
        <v>169</v>
      </c>
      <c r="C60" s="70" t="s">
        <v>231</v>
      </c>
      <c r="D60" s="6">
        <v>67.05</v>
      </c>
      <c r="E60" s="6">
        <v>13</v>
      </c>
      <c r="F60" s="6">
        <v>0.35</v>
      </c>
      <c r="G60" s="6">
        <v>170.4</v>
      </c>
      <c r="H60" s="6">
        <v>81.599999999999994</v>
      </c>
      <c r="I60" s="6">
        <v>52.4</v>
      </c>
      <c r="J60" s="6">
        <v>3493</v>
      </c>
      <c r="K60" s="6">
        <v>52.1</v>
      </c>
      <c r="L60" s="6">
        <v>1587</v>
      </c>
      <c r="M60" s="6">
        <v>762</v>
      </c>
      <c r="N60" s="6">
        <v>2159</v>
      </c>
      <c r="O60" s="6">
        <v>31.49</v>
      </c>
      <c r="P60" s="6">
        <v>0.73499999999999999</v>
      </c>
    </row>
    <row r="61" spans="1:16" x14ac:dyDescent="0.25">
      <c r="A61" s="6" t="s">
        <v>68</v>
      </c>
      <c r="B61" s="6" t="s">
        <v>169</v>
      </c>
      <c r="C61" s="70" t="s">
        <v>232</v>
      </c>
      <c r="D61" s="6">
        <v>69.92</v>
      </c>
      <c r="E61" s="6">
        <v>10.6</v>
      </c>
      <c r="F61" s="6">
        <v>0.31</v>
      </c>
      <c r="G61" s="6">
        <v>160.9</v>
      </c>
      <c r="H61" s="6">
        <v>65.400000000000006</v>
      </c>
      <c r="I61" s="6">
        <v>63</v>
      </c>
      <c r="J61" s="6">
        <v>2999</v>
      </c>
      <c r="K61" s="6">
        <v>42.9</v>
      </c>
      <c r="L61" s="6">
        <v>1462</v>
      </c>
      <c r="M61" s="6">
        <v>632</v>
      </c>
      <c r="N61" s="6">
        <v>2267</v>
      </c>
      <c r="O61" s="6">
        <v>32.590000000000003</v>
      </c>
      <c r="P61" s="6">
        <v>0.64500000000000002</v>
      </c>
    </row>
    <row r="62" spans="1:16" x14ac:dyDescent="0.25">
      <c r="A62" s="6" t="s">
        <v>70</v>
      </c>
      <c r="B62" s="6" t="s">
        <v>169</v>
      </c>
      <c r="C62" s="70" t="s">
        <v>233</v>
      </c>
      <c r="D62" s="6">
        <v>66.2</v>
      </c>
      <c r="E62" s="6">
        <v>11</v>
      </c>
      <c r="F62" s="6">
        <v>0.42</v>
      </c>
      <c r="G62" s="6">
        <v>155</v>
      </c>
      <c r="H62" s="6">
        <v>95.8</v>
      </c>
      <c r="I62" s="6">
        <v>48.4</v>
      </c>
      <c r="J62" s="6">
        <v>3228</v>
      </c>
      <c r="K62" s="6">
        <v>48.8</v>
      </c>
      <c r="L62" s="6">
        <v>1688</v>
      </c>
      <c r="M62" s="6">
        <v>566</v>
      </c>
      <c r="N62" s="6">
        <v>1964</v>
      </c>
      <c r="O62" s="6">
        <v>29.5</v>
      </c>
      <c r="P62" s="6">
        <v>0.85899999999999999</v>
      </c>
    </row>
    <row r="63" spans="1:16" x14ac:dyDescent="0.25">
      <c r="A63" s="6" t="s">
        <v>71</v>
      </c>
      <c r="B63" s="6" t="s">
        <v>169</v>
      </c>
      <c r="C63" s="70" t="s">
        <v>234</v>
      </c>
      <c r="D63" s="6">
        <v>54.46</v>
      </c>
      <c r="E63" s="6">
        <v>15</v>
      </c>
      <c r="F63" s="6">
        <v>0.4</v>
      </c>
      <c r="G63" s="6">
        <v>149.30000000000001</v>
      </c>
      <c r="H63" s="6">
        <v>50.3</v>
      </c>
      <c r="I63" s="6">
        <v>80.7</v>
      </c>
      <c r="J63" s="6">
        <v>3065</v>
      </c>
      <c r="K63" s="6">
        <v>56.3</v>
      </c>
      <c r="L63" s="6">
        <v>1280</v>
      </c>
      <c r="M63" s="6">
        <v>738</v>
      </c>
      <c r="N63" s="6">
        <v>1602</v>
      </c>
      <c r="O63" s="6">
        <v>29.55</v>
      </c>
      <c r="P63" s="6">
        <v>0.79900000000000004</v>
      </c>
    </row>
    <row r="64" spans="1:16" x14ac:dyDescent="0.25">
      <c r="A64" s="6" t="s">
        <v>235</v>
      </c>
      <c r="B64" s="6" t="s">
        <v>169</v>
      </c>
      <c r="C64" s="70" t="s">
        <v>236</v>
      </c>
      <c r="D64" s="6">
        <v>81.69</v>
      </c>
      <c r="E64" s="6">
        <v>10.9</v>
      </c>
      <c r="F64" s="6">
        <v>0.4</v>
      </c>
      <c r="G64" s="6">
        <v>189.4</v>
      </c>
      <c r="H64" s="6">
        <v>119.4</v>
      </c>
      <c r="I64" s="6">
        <v>110.1</v>
      </c>
      <c r="J64" s="6">
        <v>3397</v>
      </c>
      <c r="K64" s="6">
        <v>42</v>
      </c>
      <c r="L64" s="6">
        <v>2189</v>
      </c>
      <c r="M64" s="6">
        <v>502</v>
      </c>
      <c r="N64" s="6">
        <v>3452</v>
      </c>
      <c r="O64" s="6">
        <v>42.26</v>
      </c>
      <c r="P64" s="6">
        <v>0.63400000000000001</v>
      </c>
    </row>
    <row r="65" spans="1:16" x14ac:dyDescent="0.25">
      <c r="A65" s="6" t="s">
        <v>73</v>
      </c>
      <c r="B65" s="6" t="s">
        <v>169</v>
      </c>
      <c r="C65" s="70" t="s">
        <v>237</v>
      </c>
      <c r="D65" s="6">
        <v>58.59</v>
      </c>
      <c r="E65" s="6">
        <v>8.1</v>
      </c>
      <c r="F65" s="6">
        <v>0.24</v>
      </c>
      <c r="G65" s="6">
        <v>117.3</v>
      </c>
      <c r="H65" s="6">
        <v>54.1</v>
      </c>
      <c r="I65" s="6">
        <v>65.7</v>
      </c>
      <c r="J65" s="6">
        <v>2048</v>
      </c>
      <c r="K65" s="6">
        <v>34.9</v>
      </c>
      <c r="L65" s="6">
        <v>1151</v>
      </c>
      <c r="M65" s="6">
        <v>628</v>
      </c>
    </row>
    <row r="66" spans="1:16" x14ac:dyDescent="0.25">
      <c r="A66" s="6" t="s">
        <v>29</v>
      </c>
      <c r="B66" s="6" t="s">
        <v>169</v>
      </c>
      <c r="C66" s="70" t="s">
        <v>238</v>
      </c>
      <c r="D66" s="6">
        <v>51.07</v>
      </c>
      <c r="E66" s="6">
        <v>19.899999999999999</v>
      </c>
      <c r="F66" s="6">
        <v>0.77</v>
      </c>
      <c r="G66" s="6">
        <v>161.1</v>
      </c>
      <c r="H66" s="6">
        <v>52.1</v>
      </c>
      <c r="I66" s="6">
        <v>64.7</v>
      </c>
      <c r="J66" s="6">
        <v>3072</v>
      </c>
      <c r="K66" s="6">
        <v>60.2</v>
      </c>
      <c r="L66" s="6">
        <v>1137</v>
      </c>
      <c r="M66" s="6">
        <v>640</v>
      </c>
      <c r="N66" s="6">
        <v>1764</v>
      </c>
      <c r="O66" s="6">
        <v>34.770000000000003</v>
      </c>
      <c r="P66" s="6">
        <v>0.64500000000000002</v>
      </c>
    </row>
    <row r="67" spans="1:16" x14ac:dyDescent="0.25">
      <c r="A67" s="6" t="s">
        <v>19</v>
      </c>
      <c r="B67" s="6" t="s">
        <v>169</v>
      </c>
      <c r="C67" s="70" t="s">
        <v>239</v>
      </c>
      <c r="D67" s="6">
        <v>77.47</v>
      </c>
      <c r="E67" s="6">
        <v>16</v>
      </c>
      <c r="F67" s="6">
        <v>0.46</v>
      </c>
      <c r="G67" s="6">
        <v>219.7</v>
      </c>
      <c r="H67" s="6">
        <v>96.1</v>
      </c>
      <c r="I67" s="6">
        <v>143.4</v>
      </c>
      <c r="J67" s="6">
        <v>4112</v>
      </c>
      <c r="K67" s="6">
        <v>53.1</v>
      </c>
      <c r="L67" s="6">
        <v>1986</v>
      </c>
      <c r="M67" s="6">
        <v>560</v>
      </c>
      <c r="N67" s="6">
        <v>2713</v>
      </c>
      <c r="O67" s="6">
        <v>35.06</v>
      </c>
      <c r="P67" s="6">
        <v>0.73199999999999998</v>
      </c>
    </row>
    <row r="68" spans="1:16" x14ac:dyDescent="0.25">
      <c r="A68" s="6" t="s">
        <v>240</v>
      </c>
      <c r="B68" s="6" t="s">
        <v>169</v>
      </c>
      <c r="C68" s="70" t="s">
        <v>241</v>
      </c>
      <c r="D68" s="6">
        <v>62.49</v>
      </c>
      <c r="E68" s="6">
        <v>12.1</v>
      </c>
      <c r="F68" s="6">
        <v>0.48</v>
      </c>
      <c r="G68" s="6">
        <v>153.69999999999999</v>
      </c>
      <c r="H68" s="6">
        <v>99.1</v>
      </c>
      <c r="I68" s="6">
        <v>86.3</v>
      </c>
      <c r="J68" s="6">
        <v>3081</v>
      </c>
      <c r="K68" s="6">
        <v>49.3</v>
      </c>
      <c r="L68" s="6">
        <v>1667</v>
      </c>
      <c r="M68" s="6">
        <v>540</v>
      </c>
      <c r="N68" s="6">
        <v>1972</v>
      </c>
      <c r="O68" s="6">
        <v>31.68</v>
      </c>
      <c r="P68" s="6">
        <v>0.84499999999999997</v>
      </c>
    </row>
    <row r="69" spans="1:16" x14ac:dyDescent="0.25">
      <c r="A69" s="6" t="s">
        <v>33</v>
      </c>
      <c r="B69" s="6" t="s">
        <v>169</v>
      </c>
      <c r="C69" s="70" t="s">
        <v>242</v>
      </c>
      <c r="D69" s="6">
        <v>71.900000000000006</v>
      </c>
      <c r="E69" s="6">
        <v>13.2</v>
      </c>
      <c r="F69" s="6">
        <v>0.32</v>
      </c>
      <c r="G69" s="6">
        <v>184.5</v>
      </c>
      <c r="H69" s="6">
        <v>55.8</v>
      </c>
      <c r="I69" s="6">
        <v>77.3</v>
      </c>
      <c r="J69" s="6">
        <v>3637</v>
      </c>
      <c r="K69" s="6">
        <v>50.6</v>
      </c>
      <c r="L69" s="6">
        <v>1737</v>
      </c>
      <c r="M69" s="6">
        <v>824</v>
      </c>
      <c r="N69" s="6">
        <v>2473</v>
      </c>
      <c r="O69" s="6">
        <v>34.51</v>
      </c>
      <c r="P69" s="6">
        <v>0.70199999999999996</v>
      </c>
    </row>
    <row r="70" spans="1:16" x14ac:dyDescent="0.25">
      <c r="A70" s="6" t="s">
        <v>57</v>
      </c>
      <c r="B70" s="6" t="s">
        <v>169</v>
      </c>
      <c r="C70" s="70" t="s">
        <v>243</v>
      </c>
      <c r="D70" s="6">
        <v>77.599999999999994</v>
      </c>
      <c r="E70" s="6">
        <v>11.7</v>
      </c>
      <c r="F70" s="6">
        <v>0.39</v>
      </c>
      <c r="G70" s="6">
        <v>188</v>
      </c>
      <c r="H70" s="6">
        <v>86.7</v>
      </c>
      <c r="I70" s="6">
        <v>83.6</v>
      </c>
      <c r="J70" s="6">
        <v>4017</v>
      </c>
      <c r="K70" s="6">
        <v>51.8</v>
      </c>
      <c r="L70" s="6">
        <v>1975</v>
      </c>
      <c r="M70" s="6">
        <v>570</v>
      </c>
      <c r="N70" s="6">
        <v>2983</v>
      </c>
      <c r="O70" s="6">
        <v>38.549999999999997</v>
      </c>
      <c r="P70" s="6">
        <v>0.66200000000000003</v>
      </c>
    </row>
    <row r="71" spans="1:16" x14ac:dyDescent="0.25">
      <c r="A71" s="6" t="s">
        <v>35</v>
      </c>
      <c r="B71" s="6" t="s">
        <v>169</v>
      </c>
      <c r="C71" s="70" t="s">
        <v>244</v>
      </c>
      <c r="D71" s="6">
        <v>58.75</v>
      </c>
      <c r="E71" s="6">
        <v>10.9</v>
      </c>
      <c r="F71" s="6">
        <v>0.28999999999999998</v>
      </c>
      <c r="G71" s="6">
        <v>136.9</v>
      </c>
      <c r="H71" s="6">
        <v>49.8</v>
      </c>
      <c r="I71" s="6">
        <v>58.1</v>
      </c>
      <c r="J71" s="6">
        <v>2603</v>
      </c>
      <c r="K71" s="6">
        <v>44.3</v>
      </c>
      <c r="L71" s="6">
        <v>1271</v>
      </c>
      <c r="M71" s="6">
        <v>726</v>
      </c>
      <c r="N71" s="6">
        <v>1713</v>
      </c>
      <c r="O71" s="6">
        <v>29.83</v>
      </c>
      <c r="P71" s="6">
        <v>0.74199999999999999</v>
      </c>
    </row>
    <row r="72" spans="1:16" x14ac:dyDescent="0.25">
      <c r="A72" s="6" t="s">
        <v>45</v>
      </c>
      <c r="B72" s="6" t="s">
        <v>169</v>
      </c>
      <c r="C72" s="70" t="s">
        <v>245</v>
      </c>
      <c r="D72" s="6">
        <v>43.24</v>
      </c>
      <c r="E72" s="6">
        <v>8</v>
      </c>
      <c r="F72" s="6">
        <v>0.25</v>
      </c>
      <c r="G72" s="6">
        <v>86</v>
      </c>
      <c r="H72" s="6">
        <v>42.1</v>
      </c>
      <c r="I72" s="6">
        <v>54.7</v>
      </c>
      <c r="J72" s="6">
        <v>1450</v>
      </c>
      <c r="K72" s="6">
        <v>33.5</v>
      </c>
      <c r="L72" s="6">
        <v>950</v>
      </c>
      <c r="M72" s="6">
        <v>510</v>
      </c>
      <c r="N72" s="6">
        <v>1360</v>
      </c>
      <c r="O72" s="6">
        <v>30.46</v>
      </c>
      <c r="P72" s="6">
        <v>0.69899999999999995</v>
      </c>
    </row>
    <row r="73" spans="1:16" x14ac:dyDescent="0.25">
      <c r="A73" s="6" t="s">
        <v>27</v>
      </c>
      <c r="B73" s="6" t="s">
        <v>169</v>
      </c>
      <c r="C73" s="70" t="s">
        <v>246</v>
      </c>
      <c r="D73" s="6">
        <v>56.7</v>
      </c>
      <c r="E73" s="6">
        <v>11</v>
      </c>
      <c r="F73" s="6">
        <v>0.35</v>
      </c>
      <c r="G73" s="6">
        <v>133.19999999999999</v>
      </c>
      <c r="H73" s="6">
        <v>53.3</v>
      </c>
      <c r="I73" s="6">
        <v>92.2</v>
      </c>
      <c r="J73" s="6">
        <v>2505</v>
      </c>
      <c r="K73" s="6">
        <v>44.2</v>
      </c>
      <c r="L73" s="6">
        <v>1251</v>
      </c>
      <c r="M73" s="6">
        <v>520</v>
      </c>
      <c r="N73" s="6">
        <v>2369</v>
      </c>
      <c r="O73" s="6">
        <v>41.83</v>
      </c>
      <c r="P73" s="6">
        <v>0.52800000000000002</v>
      </c>
    </row>
    <row r="74" spans="1:16" x14ac:dyDescent="0.25">
      <c r="A74" s="6" t="s">
        <v>46</v>
      </c>
      <c r="B74" s="6" t="s">
        <v>169</v>
      </c>
      <c r="C74" s="70" t="s">
        <v>247</v>
      </c>
      <c r="D74" s="6">
        <v>52.55</v>
      </c>
      <c r="E74" s="6">
        <v>7.8</v>
      </c>
      <c r="F74" s="6">
        <v>0.28999999999999998</v>
      </c>
      <c r="G74" s="6">
        <v>103.5</v>
      </c>
      <c r="H74" s="6">
        <v>65.2</v>
      </c>
      <c r="I74" s="6">
        <v>40.5</v>
      </c>
      <c r="J74" s="6">
        <v>1803</v>
      </c>
      <c r="K74" s="6">
        <v>34.299999999999997</v>
      </c>
      <c r="L74" s="6">
        <v>1242</v>
      </c>
      <c r="M74" s="6">
        <v>548</v>
      </c>
      <c r="N74" s="6">
        <v>1299</v>
      </c>
      <c r="O74" s="6">
        <v>24.75</v>
      </c>
      <c r="P74" s="6">
        <v>0.95599999999999996</v>
      </c>
    </row>
    <row r="75" spans="1:16" x14ac:dyDescent="0.25">
      <c r="A75" s="6" t="s">
        <v>43</v>
      </c>
      <c r="B75" s="6" t="s">
        <v>169</v>
      </c>
      <c r="C75" s="70" t="s">
        <v>248</v>
      </c>
      <c r="D75" s="6">
        <v>43.92</v>
      </c>
      <c r="E75" s="6">
        <v>11.7</v>
      </c>
      <c r="F75" s="6">
        <v>0.25</v>
      </c>
      <c r="G75" s="6">
        <v>105.9</v>
      </c>
      <c r="H75" s="6">
        <v>34.299999999999997</v>
      </c>
      <c r="I75" s="6">
        <v>44</v>
      </c>
      <c r="J75" s="6">
        <v>1891</v>
      </c>
      <c r="K75" s="6">
        <v>43.1</v>
      </c>
      <c r="L75" s="6">
        <v>876</v>
      </c>
      <c r="M75" s="6">
        <v>828</v>
      </c>
      <c r="N75" s="6">
        <v>1286</v>
      </c>
      <c r="O75" s="6">
        <v>29.41</v>
      </c>
      <c r="P75" s="6">
        <v>0.68100000000000005</v>
      </c>
    </row>
    <row r="76" spans="1:16" x14ac:dyDescent="0.25">
      <c r="A76" s="6" t="s">
        <v>50</v>
      </c>
      <c r="B76" s="6" t="s">
        <v>169</v>
      </c>
      <c r="C76" s="70" t="s">
        <v>249</v>
      </c>
      <c r="D76" s="6">
        <v>61.13</v>
      </c>
      <c r="E76" s="6">
        <v>10.8</v>
      </c>
      <c r="F76" s="6">
        <v>0.23</v>
      </c>
      <c r="G76" s="6">
        <v>142</v>
      </c>
      <c r="H76" s="6">
        <v>44.8</v>
      </c>
      <c r="I76" s="6">
        <v>68.5</v>
      </c>
      <c r="J76" s="6">
        <v>2548</v>
      </c>
      <c r="K76" s="6">
        <v>41.7</v>
      </c>
      <c r="L76" s="6">
        <v>1182</v>
      </c>
      <c r="M76" s="6">
        <v>828</v>
      </c>
      <c r="N76" s="6">
        <v>2025</v>
      </c>
      <c r="O76" s="6">
        <v>33.049999999999997</v>
      </c>
      <c r="P76" s="6">
        <v>0.58399999999999996</v>
      </c>
    </row>
    <row r="77" spans="1:16" x14ac:dyDescent="0.25">
      <c r="A77" s="6" t="s">
        <v>28</v>
      </c>
      <c r="B77" s="6" t="s">
        <v>169</v>
      </c>
      <c r="C77" s="70" t="s">
        <v>250</v>
      </c>
      <c r="D77" s="6">
        <v>43.95</v>
      </c>
      <c r="E77" s="6">
        <v>11.2</v>
      </c>
      <c r="F77" s="6">
        <v>0.33</v>
      </c>
      <c r="G77" s="6">
        <v>104</v>
      </c>
      <c r="H77" s="6">
        <v>44.5</v>
      </c>
      <c r="I77" s="6">
        <v>69</v>
      </c>
      <c r="J77" s="6">
        <v>1783</v>
      </c>
      <c r="K77" s="6">
        <v>40.6</v>
      </c>
      <c r="L77" s="6">
        <v>998</v>
      </c>
      <c r="M77" s="6">
        <v>524</v>
      </c>
      <c r="N77" s="6">
        <v>1453</v>
      </c>
      <c r="O77" s="6">
        <v>33.090000000000003</v>
      </c>
      <c r="P77" s="6">
        <v>0.68700000000000006</v>
      </c>
    </row>
    <row r="78" spans="1:16" x14ac:dyDescent="0.25">
      <c r="A78" s="6" t="s">
        <v>61</v>
      </c>
      <c r="B78" s="6" t="s">
        <v>169</v>
      </c>
      <c r="C78" s="70" t="s">
        <v>251</v>
      </c>
      <c r="D78" s="6">
        <v>48.26</v>
      </c>
      <c r="E78" s="6">
        <v>10.5</v>
      </c>
      <c r="F78" s="6">
        <v>0.32</v>
      </c>
      <c r="G78" s="6">
        <v>110.2</v>
      </c>
      <c r="H78" s="6">
        <v>48.5</v>
      </c>
      <c r="I78" s="6">
        <v>53.2</v>
      </c>
      <c r="J78" s="6">
        <v>2006</v>
      </c>
      <c r="K78" s="6">
        <v>41.6</v>
      </c>
      <c r="L78" s="6">
        <v>1053</v>
      </c>
      <c r="M78" s="6">
        <v>688</v>
      </c>
      <c r="N78" s="6">
        <v>1620</v>
      </c>
      <c r="O78" s="6">
        <v>33.68</v>
      </c>
      <c r="P78" s="6">
        <v>0.65</v>
      </c>
    </row>
    <row r="79" spans="1:16" x14ac:dyDescent="0.25">
      <c r="A79" s="6" t="s">
        <v>38</v>
      </c>
      <c r="B79" s="6" t="s">
        <v>169</v>
      </c>
      <c r="C79" s="70" t="s">
        <v>252</v>
      </c>
      <c r="D79" s="6">
        <v>58.62</v>
      </c>
      <c r="E79" s="6">
        <v>17.899999999999999</v>
      </c>
      <c r="F79" s="6">
        <v>0.46</v>
      </c>
      <c r="G79" s="6">
        <v>174.8</v>
      </c>
      <c r="H79" s="6">
        <v>64</v>
      </c>
      <c r="I79" s="6">
        <v>91.8</v>
      </c>
      <c r="J79" s="6">
        <v>3365</v>
      </c>
      <c r="K79" s="6">
        <v>57.4</v>
      </c>
      <c r="L79" s="6">
        <v>1276</v>
      </c>
      <c r="M79" s="6">
        <v>626</v>
      </c>
      <c r="N79" s="6">
        <v>1873</v>
      </c>
      <c r="O79" s="6">
        <v>31.9</v>
      </c>
      <c r="P79" s="6">
        <v>0.68100000000000005</v>
      </c>
    </row>
    <row r="80" spans="1:16" x14ac:dyDescent="0.25">
      <c r="A80" s="6" t="s">
        <v>42</v>
      </c>
      <c r="B80" s="6" t="s">
        <v>169</v>
      </c>
      <c r="C80" s="70" t="s">
        <v>253</v>
      </c>
      <c r="D80" s="6">
        <v>51</v>
      </c>
      <c r="E80" s="6">
        <v>9.6999999999999993</v>
      </c>
      <c r="F80" s="6">
        <v>0.33</v>
      </c>
      <c r="G80" s="6">
        <v>112.3</v>
      </c>
      <c r="H80" s="6">
        <v>59</v>
      </c>
      <c r="I80" s="6">
        <v>53.9</v>
      </c>
      <c r="J80" s="6">
        <v>2166</v>
      </c>
      <c r="K80" s="6">
        <v>42.5</v>
      </c>
      <c r="L80" s="6">
        <v>1124</v>
      </c>
      <c r="M80" s="6">
        <v>536</v>
      </c>
      <c r="N80" s="6">
        <v>1568</v>
      </c>
      <c r="O80" s="6">
        <v>30.97</v>
      </c>
      <c r="P80" s="6">
        <v>0.71699999999999997</v>
      </c>
    </row>
    <row r="81" spans="1:16" x14ac:dyDescent="0.25">
      <c r="A81" s="6" t="s">
        <v>75</v>
      </c>
      <c r="B81" s="6" t="s">
        <v>169</v>
      </c>
      <c r="C81" s="70" t="s">
        <v>254</v>
      </c>
      <c r="D81" s="6">
        <v>54.54</v>
      </c>
      <c r="E81" s="6">
        <v>9.1999999999999993</v>
      </c>
      <c r="F81" s="6">
        <v>0.28000000000000003</v>
      </c>
      <c r="G81" s="6">
        <v>116.5</v>
      </c>
      <c r="H81" s="6">
        <v>43.7</v>
      </c>
      <c r="I81" s="6">
        <v>57.9</v>
      </c>
      <c r="J81" s="6">
        <v>2134</v>
      </c>
      <c r="K81" s="6">
        <v>39.1</v>
      </c>
      <c r="L81" s="6">
        <v>1184</v>
      </c>
      <c r="M81" s="6">
        <v>560</v>
      </c>
      <c r="N81" s="6">
        <v>1774</v>
      </c>
      <c r="O81" s="6">
        <v>32.56</v>
      </c>
      <c r="P81" s="6">
        <v>0.66700000000000004</v>
      </c>
    </row>
    <row r="82" spans="1:16" x14ac:dyDescent="0.25">
      <c r="A82" s="6" t="s">
        <v>32</v>
      </c>
      <c r="B82" s="6" t="s">
        <v>169</v>
      </c>
      <c r="C82" s="70" t="s">
        <v>255</v>
      </c>
      <c r="D82" s="6">
        <v>35.36</v>
      </c>
      <c r="E82" s="6">
        <v>10.9</v>
      </c>
      <c r="F82" s="6">
        <v>0.44</v>
      </c>
      <c r="G82" s="6">
        <v>82.4</v>
      </c>
      <c r="H82" s="6">
        <v>31.1</v>
      </c>
      <c r="I82" s="6">
        <v>25.7</v>
      </c>
      <c r="J82" s="6">
        <v>1536</v>
      </c>
      <c r="K82" s="6">
        <v>43.5</v>
      </c>
      <c r="L82" s="6">
        <v>800</v>
      </c>
      <c r="M82" s="6">
        <v>558</v>
      </c>
      <c r="N82" s="6">
        <v>1049</v>
      </c>
      <c r="O82" s="6">
        <v>29.66</v>
      </c>
      <c r="P82" s="6">
        <v>0.76300000000000001</v>
      </c>
    </row>
    <row r="83" spans="1:16" x14ac:dyDescent="0.25">
      <c r="A83" s="6" t="s">
        <v>74</v>
      </c>
      <c r="B83" s="6" t="s">
        <v>169</v>
      </c>
      <c r="C83" s="70" t="s">
        <v>256</v>
      </c>
      <c r="D83" s="6">
        <v>76.849999999999994</v>
      </c>
      <c r="E83" s="6">
        <v>14.3</v>
      </c>
      <c r="F83" s="6">
        <v>0.5</v>
      </c>
      <c r="G83" s="6">
        <v>206</v>
      </c>
      <c r="H83" s="6">
        <v>123.6</v>
      </c>
      <c r="I83" s="6">
        <v>100.3</v>
      </c>
      <c r="J83" s="6">
        <v>4405</v>
      </c>
      <c r="K83" s="6">
        <v>57.3</v>
      </c>
      <c r="L83" s="6">
        <v>2091</v>
      </c>
      <c r="M83" s="6">
        <v>576</v>
      </c>
      <c r="N83" s="6">
        <v>2683</v>
      </c>
      <c r="O83" s="6">
        <v>34.950000000000003</v>
      </c>
      <c r="P83" s="6">
        <v>0.77900000000000003</v>
      </c>
    </row>
    <row r="84" spans="1:16" x14ac:dyDescent="0.25">
      <c r="A84" s="6" t="s">
        <v>76</v>
      </c>
      <c r="B84" s="6" t="s">
        <v>169</v>
      </c>
      <c r="C84" s="70" t="s">
        <v>257</v>
      </c>
      <c r="D84" s="6">
        <v>45.41</v>
      </c>
      <c r="E84" s="6">
        <v>12</v>
      </c>
      <c r="F84" s="6">
        <v>0.3</v>
      </c>
      <c r="G84" s="6">
        <v>110.8</v>
      </c>
      <c r="H84" s="6">
        <v>48.8</v>
      </c>
      <c r="I84" s="6">
        <v>50.9</v>
      </c>
      <c r="J84" s="6">
        <v>2073</v>
      </c>
      <c r="K84" s="6">
        <v>45.6</v>
      </c>
      <c r="L84" s="6">
        <v>1054</v>
      </c>
      <c r="M84" s="6">
        <v>780</v>
      </c>
    </row>
    <row r="85" spans="1:16" x14ac:dyDescent="0.25">
      <c r="A85" s="6" t="s">
        <v>77</v>
      </c>
      <c r="B85" s="6" t="s">
        <v>169</v>
      </c>
      <c r="C85" s="70" t="s">
        <v>258</v>
      </c>
      <c r="D85" s="6">
        <v>83.02</v>
      </c>
      <c r="E85" s="6">
        <v>8</v>
      </c>
      <c r="F85" s="6">
        <v>0.24</v>
      </c>
      <c r="G85" s="6">
        <v>165.8</v>
      </c>
      <c r="H85" s="6">
        <v>82.9</v>
      </c>
      <c r="I85" s="6">
        <v>54.2</v>
      </c>
      <c r="J85" s="6">
        <v>3163</v>
      </c>
      <c r="K85" s="6">
        <v>38.1</v>
      </c>
      <c r="L85" s="6">
        <v>1826</v>
      </c>
      <c r="M85" s="6">
        <v>726</v>
      </c>
      <c r="N85" s="6">
        <v>1837</v>
      </c>
      <c r="O85" s="6">
        <v>22.16</v>
      </c>
      <c r="P85" s="6">
        <v>0.99399999999999999</v>
      </c>
    </row>
    <row r="86" spans="1:16" x14ac:dyDescent="0.25">
      <c r="A86" s="6" t="s">
        <v>22</v>
      </c>
      <c r="B86" s="6" t="s">
        <v>169</v>
      </c>
      <c r="C86" s="70" t="s">
        <v>259</v>
      </c>
      <c r="D86" s="6">
        <v>80.55</v>
      </c>
      <c r="E86" s="6">
        <v>10.3</v>
      </c>
      <c r="F86" s="6">
        <v>0.34</v>
      </c>
      <c r="G86" s="6">
        <v>183.3</v>
      </c>
      <c r="H86" s="6">
        <v>106.3</v>
      </c>
      <c r="I86" s="6">
        <v>100</v>
      </c>
      <c r="J86" s="6">
        <v>3476</v>
      </c>
      <c r="K86" s="6">
        <v>43.2</v>
      </c>
      <c r="L86" s="6">
        <v>1904</v>
      </c>
      <c r="M86" s="6">
        <v>658</v>
      </c>
    </row>
    <row r="87" spans="1:16" x14ac:dyDescent="0.25">
      <c r="A87" s="6" t="s">
        <v>260</v>
      </c>
      <c r="B87" s="6" t="s">
        <v>169</v>
      </c>
      <c r="C87" s="70" t="s">
        <v>261</v>
      </c>
      <c r="D87" s="6">
        <v>32.56</v>
      </c>
      <c r="E87" s="6">
        <v>9.3000000000000007</v>
      </c>
      <c r="F87" s="6">
        <v>0.36</v>
      </c>
      <c r="G87" s="6">
        <v>70</v>
      </c>
      <c r="H87" s="6">
        <v>40.200000000000003</v>
      </c>
      <c r="I87" s="6">
        <v>33.799999999999997</v>
      </c>
      <c r="J87" s="6">
        <v>1264</v>
      </c>
      <c r="K87" s="6">
        <v>38.799999999999997</v>
      </c>
      <c r="L87" s="6">
        <v>752</v>
      </c>
      <c r="M87" s="6">
        <v>510</v>
      </c>
      <c r="N87" s="6">
        <v>1076</v>
      </c>
      <c r="O87" s="6">
        <v>33.090000000000003</v>
      </c>
      <c r="P87" s="6">
        <v>0.69899999999999995</v>
      </c>
    </row>
    <row r="88" spans="1:16" x14ac:dyDescent="0.25">
      <c r="A88" s="6" t="s">
        <v>79</v>
      </c>
      <c r="B88" s="6" t="s">
        <v>169</v>
      </c>
      <c r="C88" s="70" t="s">
        <v>262</v>
      </c>
      <c r="D88" s="6">
        <v>67.150000000000006</v>
      </c>
      <c r="E88" s="6">
        <v>9.5</v>
      </c>
      <c r="F88" s="6">
        <v>0.24</v>
      </c>
      <c r="G88" s="6">
        <v>146.5</v>
      </c>
      <c r="H88" s="6">
        <v>57.7</v>
      </c>
      <c r="I88" s="6">
        <v>70.3</v>
      </c>
      <c r="J88" s="6">
        <v>2615</v>
      </c>
      <c r="K88" s="6">
        <v>38.9</v>
      </c>
      <c r="L88" s="6">
        <v>1345</v>
      </c>
      <c r="M88" s="6">
        <v>738</v>
      </c>
      <c r="N88" s="6">
        <v>1239</v>
      </c>
      <c r="O88" s="6">
        <v>18.47</v>
      </c>
      <c r="P88" s="6">
        <v>1.0860000000000001</v>
      </c>
    </row>
    <row r="89" spans="1:16" x14ac:dyDescent="0.25">
      <c r="A89" s="6" t="s">
        <v>80</v>
      </c>
      <c r="B89" s="6" t="s">
        <v>169</v>
      </c>
      <c r="C89" s="70" t="s">
        <v>263</v>
      </c>
      <c r="D89" s="6">
        <v>55.36</v>
      </c>
      <c r="E89" s="6">
        <v>8.1999999999999993</v>
      </c>
      <c r="F89" s="6">
        <v>0.3</v>
      </c>
      <c r="G89" s="6">
        <v>111.6</v>
      </c>
      <c r="H89" s="6">
        <v>69.599999999999994</v>
      </c>
      <c r="I89" s="6">
        <v>61</v>
      </c>
      <c r="J89" s="6">
        <v>2131</v>
      </c>
      <c r="K89" s="6">
        <v>38.5</v>
      </c>
      <c r="L89" s="6">
        <v>1261</v>
      </c>
      <c r="M89" s="6">
        <v>606</v>
      </c>
      <c r="N89" s="6">
        <v>1850</v>
      </c>
      <c r="O89" s="6">
        <v>33.450000000000003</v>
      </c>
      <c r="P89" s="6">
        <v>0.68200000000000005</v>
      </c>
    </row>
    <row r="90" spans="1:16" x14ac:dyDescent="0.25">
      <c r="A90" s="6" t="s">
        <v>81</v>
      </c>
      <c r="B90" s="6" t="s">
        <v>169</v>
      </c>
      <c r="C90" s="70" t="s">
        <v>264</v>
      </c>
      <c r="D90" s="6">
        <v>44.79</v>
      </c>
      <c r="E90" s="6">
        <v>8</v>
      </c>
      <c r="F90" s="6">
        <v>0.22</v>
      </c>
      <c r="G90" s="6">
        <v>89.3</v>
      </c>
      <c r="H90" s="6">
        <v>31.2</v>
      </c>
      <c r="I90" s="6">
        <v>52.5</v>
      </c>
      <c r="J90" s="6">
        <v>1583</v>
      </c>
      <c r="K90" s="6">
        <v>35.299999999999997</v>
      </c>
      <c r="L90" s="6">
        <v>875</v>
      </c>
      <c r="M90" s="6">
        <v>598</v>
      </c>
      <c r="N90" s="6">
        <v>1405</v>
      </c>
      <c r="O90" s="6">
        <v>31.42</v>
      </c>
      <c r="P90" s="6">
        <v>0.623</v>
      </c>
    </row>
    <row r="91" spans="1:16" x14ac:dyDescent="0.25">
      <c r="A91" s="6" t="s">
        <v>82</v>
      </c>
      <c r="B91" s="6" t="s">
        <v>169</v>
      </c>
      <c r="C91" s="70" t="s">
        <v>265</v>
      </c>
      <c r="D91" s="6">
        <v>31.61</v>
      </c>
      <c r="E91" s="6">
        <v>7.8</v>
      </c>
      <c r="F91" s="6">
        <v>0.26</v>
      </c>
      <c r="G91" s="6">
        <v>62.4</v>
      </c>
      <c r="H91" s="6">
        <v>27.8</v>
      </c>
      <c r="I91" s="6">
        <v>33.299999999999997</v>
      </c>
      <c r="J91" s="6">
        <v>1115</v>
      </c>
      <c r="K91" s="6">
        <v>35.299999999999997</v>
      </c>
      <c r="L91" s="6">
        <v>658</v>
      </c>
      <c r="M91" s="6">
        <v>650</v>
      </c>
      <c r="N91" s="6">
        <v>938</v>
      </c>
      <c r="O91" s="6">
        <v>29.7</v>
      </c>
      <c r="P91" s="6">
        <v>0.70099999999999996</v>
      </c>
    </row>
    <row r="92" spans="1:16" x14ac:dyDescent="0.25">
      <c r="A92" s="6" t="s">
        <v>29</v>
      </c>
      <c r="B92" s="6" t="s">
        <v>169</v>
      </c>
      <c r="C92" s="70" t="s">
        <v>266</v>
      </c>
      <c r="D92" s="6">
        <v>51.13</v>
      </c>
      <c r="E92" s="6">
        <v>17.600000000000001</v>
      </c>
      <c r="F92" s="6">
        <v>0.62</v>
      </c>
      <c r="G92" s="6">
        <v>151.9</v>
      </c>
      <c r="H92" s="6">
        <v>51.4</v>
      </c>
      <c r="I92" s="6">
        <v>58.1</v>
      </c>
      <c r="J92" s="6">
        <v>2865</v>
      </c>
      <c r="K92" s="6">
        <v>56</v>
      </c>
      <c r="L92" s="6">
        <v>1088</v>
      </c>
      <c r="M92" s="6">
        <v>742</v>
      </c>
      <c r="N92" s="6">
        <v>1612</v>
      </c>
      <c r="O92" s="6">
        <v>31.15</v>
      </c>
      <c r="P92" s="6">
        <v>0.67500000000000004</v>
      </c>
    </row>
    <row r="93" spans="1:16" x14ac:dyDescent="0.25">
      <c r="A93" s="6" t="s">
        <v>19</v>
      </c>
      <c r="B93" s="6" t="s">
        <v>169</v>
      </c>
      <c r="C93" s="70" t="s">
        <v>267</v>
      </c>
      <c r="D93" s="6">
        <v>76.959999999999994</v>
      </c>
      <c r="E93" s="6">
        <v>16.7</v>
      </c>
      <c r="F93" s="6">
        <v>0.45</v>
      </c>
      <c r="G93" s="6">
        <v>222.1</v>
      </c>
      <c r="H93" s="6">
        <v>92.5</v>
      </c>
      <c r="I93" s="6">
        <v>147.6</v>
      </c>
      <c r="J93" s="6">
        <v>4252</v>
      </c>
      <c r="K93" s="6">
        <v>55.3</v>
      </c>
      <c r="L93" s="6">
        <v>1972</v>
      </c>
      <c r="M93" s="6">
        <v>592</v>
      </c>
      <c r="N93" s="6">
        <v>3406</v>
      </c>
      <c r="O93" s="6">
        <v>43.9</v>
      </c>
      <c r="P93" s="6">
        <v>0.57899999999999996</v>
      </c>
    </row>
    <row r="94" spans="1:16" x14ac:dyDescent="0.25">
      <c r="A94" s="6" t="s">
        <v>58</v>
      </c>
      <c r="B94" s="6" t="s">
        <v>169</v>
      </c>
      <c r="C94" s="70" t="s">
        <v>268</v>
      </c>
      <c r="D94" s="6">
        <v>55.12</v>
      </c>
      <c r="E94" s="6">
        <v>10.7</v>
      </c>
      <c r="F94" s="6">
        <v>0.32</v>
      </c>
      <c r="G94" s="6">
        <v>127.2</v>
      </c>
      <c r="H94" s="6">
        <v>52.5</v>
      </c>
      <c r="I94" s="6">
        <v>78.2</v>
      </c>
      <c r="J94" s="6">
        <v>2314</v>
      </c>
      <c r="K94" s="6">
        <v>42</v>
      </c>
      <c r="L94" s="6">
        <v>1193</v>
      </c>
      <c r="M94" s="6">
        <v>602</v>
      </c>
      <c r="N94" s="6">
        <v>1669</v>
      </c>
      <c r="O94" s="6">
        <v>30.29</v>
      </c>
      <c r="P94" s="6">
        <v>0.71499999999999997</v>
      </c>
    </row>
    <row r="95" spans="1:16" x14ac:dyDescent="0.25">
      <c r="A95" s="6" t="s">
        <v>83</v>
      </c>
      <c r="B95" s="6" t="s">
        <v>169</v>
      </c>
      <c r="C95" s="70" t="s">
        <v>269</v>
      </c>
      <c r="D95" s="6">
        <v>45.01</v>
      </c>
      <c r="E95" s="6">
        <v>9.1</v>
      </c>
      <c r="F95" s="6">
        <v>0.32</v>
      </c>
      <c r="G95" s="6">
        <v>95.8</v>
      </c>
      <c r="H95" s="6">
        <v>48</v>
      </c>
      <c r="I95" s="6">
        <v>51.4</v>
      </c>
      <c r="J95" s="6">
        <v>1758</v>
      </c>
      <c r="K95" s="6">
        <v>39.1</v>
      </c>
      <c r="L95" s="6">
        <v>957</v>
      </c>
      <c r="M95" s="6">
        <v>592</v>
      </c>
      <c r="N95" s="6">
        <v>1331</v>
      </c>
      <c r="O95" s="6">
        <v>29.63</v>
      </c>
      <c r="P95" s="6">
        <v>0.71899999999999997</v>
      </c>
    </row>
    <row r="96" spans="1:16" x14ac:dyDescent="0.25">
      <c r="A96" s="6" t="s">
        <v>36</v>
      </c>
      <c r="B96" s="6" t="s">
        <v>169</v>
      </c>
      <c r="C96" s="70" t="s">
        <v>270</v>
      </c>
      <c r="D96" s="6">
        <v>64.66</v>
      </c>
      <c r="E96" s="6">
        <v>10.7</v>
      </c>
      <c r="F96" s="6">
        <v>0.26</v>
      </c>
      <c r="G96" s="6">
        <v>149.30000000000001</v>
      </c>
      <c r="H96" s="6">
        <v>52.2</v>
      </c>
      <c r="I96" s="6">
        <v>66.599999999999994</v>
      </c>
      <c r="J96" s="6">
        <v>2710</v>
      </c>
      <c r="K96" s="6">
        <v>41.9</v>
      </c>
      <c r="L96" s="6">
        <v>1278</v>
      </c>
      <c r="M96" s="6">
        <v>872</v>
      </c>
      <c r="N96" s="6">
        <v>1817</v>
      </c>
      <c r="O96" s="6">
        <v>28.21</v>
      </c>
      <c r="P96" s="6">
        <v>0.70299999999999996</v>
      </c>
    </row>
    <row r="97" spans="1:16" x14ac:dyDescent="0.25">
      <c r="A97" s="6" t="s">
        <v>77</v>
      </c>
      <c r="B97" s="6" t="s">
        <v>169</v>
      </c>
      <c r="C97" s="70" t="s">
        <v>271</v>
      </c>
      <c r="D97" s="6">
        <v>82.11</v>
      </c>
      <c r="E97" s="6">
        <v>9.3000000000000007</v>
      </c>
      <c r="F97" s="6">
        <v>0.54</v>
      </c>
      <c r="G97" s="6">
        <v>177.5</v>
      </c>
      <c r="H97" s="6">
        <v>143.6</v>
      </c>
      <c r="I97" s="6">
        <v>40.700000000000003</v>
      </c>
      <c r="J97" s="6">
        <v>3913</v>
      </c>
      <c r="K97" s="6">
        <v>47.7</v>
      </c>
      <c r="L97" s="6">
        <v>2411</v>
      </c>
      <c r="M97" s="6">
        <v>280</v>
      </c>
      <c r="N97" s="6">
        <v>2336</v>
      </c>
      <c r="O97" s="6">
        <v>28.55</v>
      </c>
      <c r="P97" s="6">
        <v>1.032</v>
      </c>
    </row>
    <row r="98" spans="1:16" x14ac:dyDescent="0.25">
      <c r="A98" s="6" t="s">
        <v>51</v>
      </c>
      <c r="B98" s="6" t="s">
        <v>169</v>
      </c>
      <c r="C98" s="70" t="s">
        <v>272</v>
      </c>
      <c r="D98" s="6">
        <v>65.45</v>
      </c>
      <c r="E98" s="6">
        <v>8.6999999999999993</v>
      </c>
      <c r="F98" s="6">
        <v>0.27</v>
      </c>
      <c r="G98" s="6">
        <v>136.19999999999999</v>
      </c>
      <c r="H98" s="6">
        <v>50</v>
      </c>
      <c r="I98" s="6">
        <v>50.1</v>
      </c>
      <c r="J98" s="6">
        <v>2526</v>
      </c>
      <c r="K98" s="6">
        <v>38.6</v>
      </c>
      <c r="L98" s="6">
        <v>1509</v>
      </c>
      <c r="M98" s="6">
        <v>1068</v>
      </c>
      <c r="N98" s="6">
        <v>1975</v>
      </c>
      <c r="O98" s="6">
        <v>30.12</v>
      </c>
      <c r="P98" s="6">
        <v>0.76400000000000001</v>
      </c>
    </row>
    <row r="99" spans="1:16" x14ac:dyDescent="0.25">
      <c r="A99" s="6" t="s">
        <v>32</v>
      </c>
      <c r="B99" s="6" t="s">
        <v>169</v>
      </c>
      <c r="C99" s="70" t="s">
        <v>273</v>
      </c>
      <c r="D99" s="6">
        <v>36.03</v>
      </c>
      <c r="E99" s="6">
        <v>9</v>
      </c>
      <c r="F99" s="6">
        <v>0.24</v>
      </c>
      <c r="G99" s="6">
        <v>76.400000000000006</v>
      </c>
      <c r="H99" s="6">
        <v>27.4</v>
      </c>
      <c r="I99" s="6">
        <v>36.799999999999997</v>
      </c>
      <c r="J99" s="6">
        <v>1452</v>
      </c>
      <c r="K99" s="6">
        <v>40.299999999999997</v>
      </c>
      <c r="L99" s="6">
        <v>753</v>
      </c>
      <c r="M99" s="6">
        <v>774</v>
      </c>
      <c r="N99" s="6">
        <v>1227</v>
      </c>
      <c r="O99" s="6">
        <v>34.11</v>
      </c>
      <c r="P99" s="6">
        <v>0.61399999999999999</v>
      </c>
    </row>
    <row r="100" spans="1:16" x14ac:dyDescent="0.25">
      <c r="A100" s="6" t="s">
        <v>64</v>
      </c>
      <c r="B100" s="6" t="s">
        <v>169</v>
      </c>
      <c r="C100" s="70" t="s">
        <v>274</v>
      </c>
      <c r="D100" s="6">
        <v>53.05</v>
      </c>
      <c r="E100" s="6">
        <v>7.1</v>
      </c>
      <c r="F100" s="6">
        <v>0.24</v>
      </c>
      <c r="G100" s="6">
        <v>99.8</v>
      </c>
      <c r="H100" s="6">
        <v>83.6</v>
      </c>
      <c r="I100" s="6">
        <v>40.9</v>
      </c>
      <c r="J100" s="6">
        <v>1842</v>
      </c>
      <c r="K100" s="6">
        <v>34.700000000000003</v>
      </c>
      <c r="L100" s="6">
        <v>1501</v>
      </c>
      <c r="M100" s="6">
        <v>678</v>
      </c>
      <c r="N100" s="6">
        <v>1422</v>
      </c>
      <c r="O100" s="6">
        <v>26.95</v>
      </c>
      <c r="P100" s="6">
        <v>1.056</v>
      </c>
    </row>
    <row r="101" spans="1:16" x14ac:dyDescent="0.25">
      <c r="A101" s="6" t="s">
        <v>46</v>
      </c>
      <c r="B101" s="6" t="s">
        <v>169</v>
      </c>
      <c r="C101" s="70" t="s">
        <v>275</v>
      </c>
      <c r="D101" s="6">
        <v>52.56</v>
      </c>
      <c r="E101" s="6">
        <v>6.1</v>
      </c>
      <c r="F101" s="6">
        <v>0.19</v>
      </c>
      <c r="G101" s="6">
        <v>91.1</v>
      </c>
      <c r="H101" s="6">
        <v>43.1</v>
      </c>
      <c r="I101" s="6">
        <v>66.400000000000006</v>
      </c>
      <c r="J101" s="6">
        <v>1527</v>
      </c>
      <c r="K101" s="6">
        <v>29</v>
      </c>
      <c r="L101" s="6">
        <v>1039</v>
      </c>
      <c r="M101" s="6">
        <v>582</v>
      </c>
      <c r="N101" s="6">
        <v>1243</v>
      </c>
      <c r="O101" s="6">
        <v>23.68</v>
      </c>
      <c r="P101" s="6">
        <v>0.83599999999999997</v>
      </c>
    </row>
    <row r="102" spans="1:16" x14ac:dyDescent="0.25">
      <c r="A102" s="6" t="s">
        <v>39</v>
      </c>
      <c r="B102" s="6" t="s">
        <v>169</v>
      </c>
      <c r="C102" s="70" t="s">
        <v>276</v>
      </c>
      <c r="D102" s="6">
        <v>68.86</v>
      </c>
      <c r="E102" s="6">
        <v>8.1999999999999993</v>
      </c>
      <c r="F102" s="6">
        <v>0.22</v>
      </c>
      <c r="G102" s="6">
        <v>138.9</v>
      </c>
      <c r="H102" s="6">
        <v>60.4</v>
      </c>
      <c r="I102" s="6">
        <v>78.099999999999994</v>
      </c>
      <c r="J102" s="6">
        <v>2481</v>
      </c>
      <c r="K102" s="6">
        <v>36</v>
      </c>
      <c r="L102" s="6">
        <v>1434</v>
      </c>
      <c r="M102" s="6">
        <v>700</v>
      </c>
      <c r="N102" s="6">
        <v>1926</v>
      </c>
      <c r="O102" s="6">
        <v>27.98</v>
      </c>
      <c r="P102" s="6">
        <v>0.745</v>
      </c>
    </row>
    <row r="103" spans="1:16" x14ac:dyDescent="0.25">
      <c r="A103" s="6" t="s">
        <v>70</v>
      </c>
      <c r="B103" s="6" t="s">
        <v>169</v>
      </c>
      <c r="C103" s="70" t="s">
        <v>277</v>
      </c>
      <c r="D103" s="6">
        <v>67.17</v>
      </c>
      <c r="E103" s="6">
        <v>9.6999999999999993</v>
      </c>
      <c r="F103" s="6">
        <v>0.35</v>
      </c>
      <c r="G103" s="6">
        <v>148.1</v>
      </c>
      <c r="H103" s="6">
        <v>89.2</v>
      </c>
      <c r="I103" s="6">
        <v>67.5</v>
      </c>
      <c r="J103" s="6">
        <v>3133</v>
      </c>
      <c r="K103" s="6">
        <v>46.6</v>
      </c>
      <c r="L103" s="6">
        <v>1610</v>
      </c>
      <c r="M103" s="6">
        <v>526</v>
      </c>
      <c r="N103" s="6">
        <v>2029</v>
      </c>
      <c r="O103" s="6">
        <v>30.31</v>
      </c>
      <c r="P103" s="6">
        <v>0.79300000000000004</v>
      </c>
    </row>
    <row r="104" spans="1:16" x14ac:dyDescent="0.25">
      <c r="A104" s="6" t="s">
        <v>84</v>
      </c>
      <c r="B104" s="6" t="s">
        <v>169</v>
      </c>
      <c r="C104" s="70" t="s">
        <v>278</v>
      </c>
      <c r="D104" s="6">
        <v>38.17</v>
      </c>
      <c r="E104" s="6">
        <v>13.1</v>
      </c>
      <c r="F104" s="6">
        <v>0.38</v>
      </c>
      <c r="G104" s="6">
        <v>97</v>
      </c>
      <c r="H104" s="6">
        <v>46.3</v>
      </c>
      <c r="I104" s="6">
        <v>44.9</v>
      </c>
      <c r="J104" s="6">
        <v>1762</v>
      </c>
      <c r="K104" s="6">
        <v>46.2</v>
      </c>
      <c r="L104" s="6">
        <v>861</v>
      </c>
      <c r="M104" s="6">
        <v>678</v>
      </c>
      <c r="N104" s="6">
        <v>1090</v>
      </c>
      <c r="O104" s="6">
        <v>28.62</v>
      </c>
      <c r="P104" s="6">
        <v>0.79</v>
      </c>
    </row>
    <row r="105" spans="1:16" x14ac:dyDescent="0.25">
      <c r="A105" s="6" t="s">
        <v>22</v>
      </c>
      <c r="B105" s="6" t="s">
        <v>169</v>
      </c>
      <c r="C105" s="70" t="s">
        <v>279</v>
      </c>
      <c r="D105" s="6">
        <v>81.819999999999993</v>
      </c>
      <c r="E105" s="6">
        <v>10.1</v>
      </c>
      <c r="F105" s="6">
        <v>0.39</v>
      </c>
      <c r="G105" s="6">
        <v>183.2</v>
      </c>
      <c r="H105" s="6">
        <v>91.7</v>
      </c>
      <c r="I105" s="6">
        <v>107.7</v>
      </c>
      <c r="J105" s="6">
        <v>3406</v>
      </c>
      <c r="K105" s="6">
        <v>41.6</v>
      </c>
      <c r="L105" s="6">
        <v>1817</v>
      </c>
      <c r="M105" s="6">
        <v>556</v>
      </c>
      <c r="N105" s="6">
        <v>2226</v>
      </c>
      <c r="O105" s="6">
        <v>27.27</v>
      </c>
      <c r="P105" s="6">
        <v>0.81599999999999995</v>
      </c>
    </row>
    <row r="106" spans="1:16" x14ac:dyDescent="0.25">
      <c r="A106" s="6" t="s">
        <v>85</v>
      </c>
      <c r="B106" s="6" t="s">
        <v>169</v>
      </c>
      <c r="C106" s="70" t="s">
        <v>280</v>
      </c>
      <c r="D106" s="6">
        <v>62.35</v>
      </c>
      <c r="E106" s="6">
        <v>9.9</v>
      </c>
      <c r="F106" s="6">
        <v>0.3</v>
      </c>
      <c r="G106" s="6">
        <v>137.80000000000001</v>
      </c>
      <c r="H106" s="6">
        <v>56.4</v>
      </c>
      <c r="I106" s="6">
        <v>67.400000000000006</v>
      </c>
      <c r="J106" s="6">
        <v>2593</v>
      </c>
      <c r="K106" s="6">
        <v>41.6</v>
      </c>
      <c r="L106" s="6">
        <v>1309</v>
      </c>
      <c r="M106" s="6">
        <v>678</v>
      </c>
      <c r="N106" s="6">
        <v>1643</v>
      </c>
      <c r="O106" s="6">
        <v>26.4</v>
      </c>
      <c r="P106" s="6">
        <v>0.79700000000000004</v>
      </c>
    </row>
    <row r="107" spans="1:16" x14ac:dyDescent="0.25">
      <c r="A107" s="6" t="s">
        <v>86</v>
      </c>
      <c r="B107" s="6" t="s">
        <v>169</v>
      </c>
      <c r="C107" s="70" t="s">
        <v>281</v>
      </c>
      <c r="D107" s="6">
        <v>57.1</v>
      </c>
      <c r="E107" s="6">
        <v>10</v>
      </c>
      <c r="F107" s="6">
        <v>0.4</v>
      </c>
      <c r="G107" s="6">
        <v>127.2</v>
      </c>
      <c r="H107" s="6">
        <v>55.3</v>
      </c>
      <c r="I107" s="6">
        <v>52.2</v>
      </c>
      <c r="J107" s="6">
        <v>2416</v>
      </c>
      <c r="K107" s="6">
        <v>42.3</v>
      </c>
      <c r="L107" s="6">
        <v>1299</v>
      </c>
      <c r="M107" s="6">
        <v>695</v>
      </c>
      <c r="N107" s="6">
        <v>1599</v>
      </c>
      <c r="O107" s="6">
        <v>28.01</v>
      </c>
      <c r="P107" s="6">
        <v>0.81200000000000006</v>
      </c>
    </row>
    <row r="108" spans="1:16" x14ac:dyDescent="0.25">
      <c r="A108" s="6" t="s">
        <v>45</v>
      </c>
      <c r="B108" s="6" t="s">
        <v>169</v>
      </c>
      <c r="C108" s="70" t="s">
        <v>282</v>
      </c>
      <c r="D108" s="6">
        <v>43.54</v>
      </c>
      <c r="E108" s="6">
        <v>8</v>
      </c>
      <c r="F108" s="6">
        <v>0.28000000000000003</v>
      </c>
      <c r="G108" s="6">
        <v>87</v>
      </c>
      <c r="H108" s="6">
        <v>47.4</v>
      </c>
      <c r="I108" s="6">
        <v>60.7</v>
      </c>
      <c r="J108" s="6">
        <v>1492</v>
      </c>
      <c r="K108" s="6">
        <v>34.299999999999997</v>
      </c>
      <c r="L108" s="6">
        <v>981</v>
      </c>
      <c r="M108" s="6">
        <v>458</v>
      </c>
      <c r="N108" s="6">
        <v>1522</v>
      </c>
      <c r="O108" s="6">
        <v>35.08</v>
      </c>
      <c r="P108" s="6">
        <v>0.64500000000000002</v>
      </c>
    </row>
    <row r="109" spans="1:16" x14ac:dyDescent="0.25">
      <c r="A109" s="6" t="s">
        <v>35</v>
      </c>
      <c r="B109" s="6" t="s">
        <v>169</v>
      </c>
      <c r="C109" s="70" t="s">
        <v>283</v>
      </c>
      <c r="D109" s="6">
        <v>59.94</v>
      </c>
      <c r="E109" s="6">
        <v>10.5</v>
      </c>
      <c r="F109" s="6">
        <v>0.34</v>
      </c>
      <c r="G109" s="6">
        <v>137.1</v>
      </c>
      <c r="H109" s="6">
        <v>56.9</v>
      </c>
      <c r="I109" s="6">
        <v>79.5</v>
      </c>
      <c r="J109" s="6">
        <v>2680</v>
      </c>
      <c r="K109" s="6">
        <v>44.7</v>
      </c>
      <c r="L109" s="6">
        <v>1301</v>
      </c>
      <c r="M109" s="6">
        <v>634</v>
      </c>
      <c r="N109" s="6">
        <v>1818</v>
      </c>
      <c r="O109" s="6">
        <v>30.34</v>
      </c>
      <c r="P109" s="6">
        <v>0.71599999999999997</v>
      </c>
    </row>
    <row r="110" spans="1:16" x14ac:dyDescent="0.25">
      <c r="A110" s="6" t="s">
        <v>83</v>
      </c>
      <c r="B110" s="6" t="s">
        <v>169</v>
      </c>
      <c r="C110" s="70" t="s">
        <v>284</v>
      </c>
      <c r="D110" s="6">
        <v>44.82</v>
      </c>
      <c r="E110" s="6">
        <v>9.1</v>
      </c>
      <c r="F110" s="6">
        <v>0.26</v>
      </c>
      <c r="G110" s="6">
        <v>95.6</v>
      </c>
      <c r="H110" s="6">
        <v>37.4</v>
      </c>
      <c r="I110" s="6">
        <v>48.9</v>
      </c>
      <c r="J110" s="6">
        <v>1820</v>
      </c>
      <c r="K110" s="6">
        <v>40.6</v>
      </c>
      <c r="L110" s="6">
        <v>947</v>
      </c>
      <c r="M110" s="6">
        <v>592</v>
      </c>
      <c r="N110" s="6">
        <v>1330</v>
      </c>
      <c r="O110" s="6">
        <v>29.58</v>
      </c>
      <c r="P110" s="6">
        <v>0.71199999999999997</v>
      </c>
    </row>
    <row r="111" spans="1:16" x14ac:dyDescent="0.25">
      <c r="A111" s="6" t="s">
        <v>58</v>
      </c>
      <c r="B111" s="6" t="s">
        <v>169</v>
      </c>
      <c r="C111" s="70" t="s">
        <v>285</v>
      </c>
      <c r="D111" s="6">
        <v>56.2</v>
      </c>
      <c r="E111" s="6">
        <v>11</v>
      </c>
      <c r="F111" s="6">
        <v>0.33</v>
      </c>
      <c r="G111" s="6">
        <v>132.30000000000001</v>
      </c>
      <c r="H111" s="6">
        <v>56.9</v>
      </c>
      <c r="I111" s="6">
        <v>80.400000000000006</v>
      </c>
      <c r="J111" s="6">
        <v>2437</v>
      </c>
      <c r="K111" s="6">
        <v>43.4</v>
      </c>
      <c r="L111" s="6">
        <v>1267</v>
      </c>
      <c r="M111" s="6">
        <v>568</v>
      </c>
      <c r="N111" s="6">
        <v>1693</v>
      </c>
      <c r="O111" s="6">
        <v>30.15</v>
      </c>
      <c r="P111" s="6">
        <v>0.748</v>
      </c>
    </row>
    <row r="112" spans="1:16" x14ac:dyDescent="0.25">
      <c r="A112" s="6" t="s">
        <v>33</v>
      </c>
      <c r="B112" s="6" t="s">
        <v>169</v>
      </c>
      <c r="C112" s="70" t="s">
        <v>286</v>
      </c>
      <c r="D112" s="6">
        <v>75.22</v>
      </c>
      <c r="E112" s="6">
        <v>14.3</v>
      </c>
      <c r="F112" s="6">
        <v>0.36</v>
      </c>
      <c r="G112" s="6">
        <v>201.2</v>
      </c>
      <c r="H112" s="6">
        <v>72.599999999999994</v>
      </c>
      <c r="I112" s="6">
        <v>85.6</v>
      </c>
      <c r="J112" s="6">
        <v>4066</v>
      </c>
      <c r="K112" s="6">
        <v>54.1</v>
      </c>
      <c r="L112" s="6">
        <v>1752</v>
      </c>
      <c r="M112" s="6">
        <v>680</v>
      </c>
      <c r="N112" s="6">
        <v>2154</v>
      </c>
      <c r="O112" s="6">
        <v>28.6</v>
      </c>
      <c r="P112" s="6">
        <v>0.81299999999999994</v>
      </c>
    </row>
    <row r="113" spans="1:16" x14ac:dyDescent="0.25">
      <c r="A113" s="6" t="s">
        <v>77</v>
      </c>
      <c r="B113" s="6" t="s">
        <v>169</v>
      </c>
      <c r="C113" s="70" t="s">
        <v>287</v>
      </c>
      <c r="D113" s="6">
        <v>82.79</v>
      </c>
      <c r="E113" s="6">
        <v>9.1</v>
      </c>
      <c r="F113" s="6">
        <v>0.52</v>
      </c>
      <c r="G113" s="6">
        <v>176.9</v>
      </c>
      <c r="H113" s="6">
        <v>135.9</v>
      </c>
      <c r="I113" s="6">
        <v>38.700000000000003</v>
      </c>
      <c r="J113" s="6">
        <v>3614</v>
      </c>
      <c r="K113" s="6">
        <v>43.7</v>
      </c>
      <c r="L113" s="6">
        <v>2289</v>
      </c>
      <c r="M113" s="6">
        <v>288</v>
      </c>
      <c r="N113" s="6">
        <v>2273</v>
      </c>
      <c r="O113" s="6">
        <v>27.15</v>
      </c>
      <c r="P113" s="6">
        <v>1.0069999999999999</v>
      </c>
    </row>
    <row r="114" spans="1:16" x14ac:dyDescent="0.25">
      <c r="A114" s="6" t="s">
        <v>63</v>
      </c>
      <c r="B114" s="6" t="s">
        <v>169</v>
      </c>
      <c r="C114" s="70" t="s">
        <v>288</v>
      </c>
      <c r="D114" s="6">
        <v>56.84</v>
      </c>
      <c r="E114" s="6">
        <v>13</v>
      </c>
      <c r="F114" s="6">
        <v>0.28999999999999998</v>
      </c>
      <c r="G114" s="6">
        <v>144.80000000000001</v>
      </c>
      <c r="H114" s="6">
        <v>40.700000000000003</v>
      </c>
      <c r="I114" s="6">
        <v>62.1</v>
      </c>
      <c r="J114" s="6">
        <v>2809</v>
      </c>
      <c r="K114" s="6">
        <v>49.4</v>
      </c>
      <c r="L114" s="6">
        <v>1238</v>
      </c>
      <c r="M114" s="6">
        <v>804</v>
      </c>
      <c r="N114" s="6">
        <v>1585</v>
      </c>
      <c r="O114" s="6">
        <v>27.88</v>
      </c>
      <c r="P114" s="6">
        <v>0.78100000000000003</v>
      </c>
    </row>
    <row r="115" spans="1:16" x14ac:dyDescent="0.25">
      <c r="A115" s="6" t="s">
        <v>88</v>
      </c>
      <c r="B115" s="6" t="s">
        <v>169</v>
      </c>
      <c r="C115" s="70" t="s">
        <v>289</v>
      </c>
      <c r="D115" s="6">
        <v>60.88</v>
      </c>
      <c r="E115" s="6">
        <v>13.1</v>
      </c>
      <c r="F115" s="6">
        <v>0.41</v>
      </c>
      <c r="G115" s="6">
        <v>155.5</v>
      </c>
      <c r="H115" s="6">
        <v>66.900000000000006</v>
      </c>
      <c r="I115" s="6">
        <v>87.2</v>
      </c>
      <c r="J115" s="6">
        <v>2837</v>
      </c>
      <c r="K115" s="6">
        <v>46.6</v>
      </c>
      <c r="L115" s="6">
        <v>1319</v>
      </c>
      <c r="M115" s="6">
        <v>746</v>
      </c>
      <c r="N115" s="6">
        <v>1848</v>
      </c>
      <c r="O115" s="6">
        <v>30.3</v>
      </c>
      <c r="P115" s="6">
        <v>0.71399999999999997</v>
      </c>
    </row>
    <row r="116" spans="1:16" x14ac:dyDescent="0.25">
      <c r="A116" s="6" t="s">
        <v>46</v>
      </c>
      <c r="B116" s="6" t="s">
        <v>169</v>
      </c>
      <c r="C116" s="70" t="s">
        <v>290</v>
      </c>
      <c r="D116" s="6">
        <v>65.819999999999993</v>
      </c>
      <c r="E116" s="6">
        <v>8.4</v>
      </c>
      <c r="F116" s="6">
        <v>0.28000000000000003</v>
      </c>
      <c r="G116" s="6">
        <v>134.19999999999999</v>
      </c>
      <c r="H116" s="6">
        <v>65</v>
      </c>
      <c r="I116" s="6">
        <v>59</v>
      </c>
      <c r="J116" s="6">
        <v>2468</v>
      </c>
      <c r="K116" s="6">
        <v>37.5</v>
      </c>
      <c r="L116" s="6">
        <v>1450</v>
      </c>
      <c r="M116" s="6">
        <v>704</v>
      </c>
      <c r="N116" s="6">
        <v>1331</v>
      </c>
      <c r="O116" s="6">
        <v>25.06</v>
      </c>
      <c r="P116" s="6">
        <v>1.089</v>
      </c>
    </row>
    <row r="117" spans="1:16" x14ac:dyDescent="0.25">
      <c r="A117" s="6" t="s">
        <v>51</v>
      </c>
      <c r="B117" s="6" t="s">
        <v>169</v>
      </c>
      <c r="C117" s="70" t="s">
        <v>291</v>
      </c>
      <c r="D117" s="6">
        <v>65.97</v>
      </c>
      <c r="N117" s="6">
        <v>1694</v>
      </c>
      <c r="O117" s="6">
        <v>25.68</v>
      </c>
    </row>
    <row r="118" spans="1:16" x14ac:dyDescent="0.25">
      <c r="A118" s="6" t="s">
        <v>87</v>
      </c>
      <c r="B118" s="6" t="s">
        <v>169</v>
      </c>
      <c r="C118" s="70" t="s">
        <v>292</v>
      </c>
      <c r="D118" s="6">
        <v>72.89</v>
      </c>
      <c r="E118" s="6">
        <v>11.1</v>
      </c>
      <c r="F118" s="6">
        <v>0.38</v>
      </c>
      <c r="G118" s="6">
        <v>172</v>
      </c>
      <c r="H118" s="6">
        <v>84.3</v>
      </c>
      <c r="I118" s="6">
        <v>77.2</v>
      </c>
      <c r="J118" s="6">
        <v>3423</v>
      </c>
      <c r="K118" s="6">
        <v>47</v>
      </c>
      <c r="L118" s="6">
        <v>1646</v>
      </c>
      <c r="M118" s="6">
        <v>566</v>
      </c>
      <c r="N118" s="6">
        <v>2329</v>
      </c>
      <c r="O118" s="6">
        <v>32.11</v>
      </c>
      <c r="P118" s="6">
        <v>0.70699999999999996</v>
      </c>
    </row>
    <row r="119" spans="1:16" x14ac:dyDescent="0.25">
      <c r="A119" s="6" t="s">
        <v>89</v>
      </c>
      <c r="B119" s="6" t="s">
        <v>169</v>
      </c>
      <c r="C119" s="70" t="s">
        <v>293</v>
      </c>
      <c r="D119" s="6">
        <v>44.88</v>
      </c>
      <c r="E119" s="6">
        <v>13.6</v>
      </c>
      <c r="F119" s="6">
        <v>0.56000000000000005</v>
      </c>
      <c r="G119" s="6">
        <v>116.9</v>
      </c>
      <c r="H119" s="6">
        <v>38.700000000000003</v>
      </c>
      <c r="I119" s="6">
        <v>42.7</v>
      </c>
      <c r="J119" s="6">
        <v>2019</v>
      </c>
      <c r="K119" s="6">
        <v>45</v>
      </c>
      <c r="L119" s="6">
        <v>867</v>
      </c>
      <c r="M119" s="6">
        <v>574</v>
      </c>
      <c r="N119" s="6">
        <v>1201</v>
      </c>
      <c r="O119" s="6">
        <v>26.73</v>
      </c>
      <c r="P119" s="6">
        <v>0.72199999999999998</v>
      </c>
    </row>
    <row r="120" spans="1:16" x14ac:dyDescent="0.25">
      <c r="A120" s="6" t="s">
        <v>28</v>
      </c>
      <c r="B120" s="6" t="s">
        <v>169</v>
      </c>
      <c r="C120" s="70" t="s">
        <v>294</v>
      </c>
      <c r="D120" s="6">
        <v>44.3</v>
      </c>
      <c r="E120" s="6">
        <v>11.6</v>
      </c>
      <c r="F120" s="6">
        <v>0.35</v>
      </c>
      <c r="G120" s="6">
        <v>106.2</v>
      </c>
      <c r="H120" s="6">
        <v>48.9</v>
      </c>
      <c r="I120" s="6">
        <v>78.2</v>
      </c>
      <c r="J120" s="6">
        <v>1835</v>
      </c>
      <c r="K120" s="6">
        <v>41.4</v>
      </c>
      <c r="L120" s="6">
        <v>1081</v>
      </c>
      <c r="M120" s="6">
        <v>542</v>
      </c>
      <c r="N120" s="6">
        <v>1476</v>
      </c>
      <c r="O120" s="6">
        <v>33.25</v>
      </c>
      <c r="P120" s="6">
        <v>0.73199999999999998</v>
      </c>
    </row>
    <row r="121" spans="1:16" x14ac:dyDescent="0.25">
      <c r="A121" s="6" t="s">
        <v>38</v>
      </c>
      <c r="B121" s="6" t="s">
        <v>169</v>
      </c>
      <c r="C121" s="70" t="s">
        <v>295</v>
      </c>
      <c r="D121" s="6">
        <v>59.74</v>
      </c>
      <c r="E121" s="6">
        <v>17.7</v>
      </c>
      <c r="F121" s="6">
        <v>0.49</v>
      </c>
      <c r="G121" s="6">
        <v>178</v>
      </c>
      <c r="H121" s="6">
        <v>66</v>
      </c>
      <c r="I121" s="6">
        <v>99.1</v>
      </c>
      <c r="J121" s="6">
        <v>3525</v>
      </c>
      <c r="K121" s="6">
        <v>59</v>
      </c>
      <c r="L121" s="6">
        <v>1342</v>
      </c>
      <c r="M121" s="6">
        <v>648</v>
      </c>
      <c r="N121" s="6">
        <v>1974</v>
      </c>
      <c r="O121" s="6">
        <v>33.01</v>
      </c>
      <c r="P121" s="6">
        <v>0.68</v>
      </c>
    </row>
    <row r="122" spans="1:16" x14ac:dyDescent="0.25">
      <c r="A122" s="6" t="s">
        <v>90</v>
      </c>
      <c r="B122" s="6" t="s">
        <v>169</v>
      </c>
      <c r="C122" s="70" t="s">
        <v>296</v>
      </c>
      <c r="D122" s="6">
        <v>46.56</v>
      </c>
      <c r="E122" s="6">
        <v>9.1</v>
      </c>
      <c r="F122" s="6">
        <v>0.28000000000000003</v>
      </c>
      <c r="G122" s="6">
        <v>99.2</v>
      </c>
      <c r="H122" s="6">
        <v>48.5</v>
      </c>
      <c r="I122" s="6">
        <v>45.9</v>
      </c>
      <c r="J122" s="6">
        <v>1787</v>
      </c>
      <c r="K122" s="6">
        <v>38.4</v>
      </c>
      <c r="L122" s="6">
        <v>966</v>
      </c>
      <c r="M122" s="6">
        <v>656</v>
      </c>
      <c r="N122" s="6">
        <v>1224</v>
      </c>
      <c r="O122" s="6">
        <v>29.35</v>
      </c>
      <c r="P122" s="6">
        <v>0.78900000000000003</v>
      </c>
    </row>
    <row r="123" spans="1:16" x14ac:dyDescent="0.25">
      <c r="A123" s="6" t="s">
        <v>64</v>
      </c>
      <c r="B123" s="6" t="s">
        <v>169</v>
      </c>
      <c r="C123" s="70" t="s">
        <v>297</v>
      </c>
      <c r="D123" s="6">
        <v>54.68</v>
      </c>
      <c r="E123" s="6">
        <v>8.1</v>
      </c>
      <c r="F123" s="6">
        <v>0.21</v>
      </c>
      <c r="G123" s="6">
        <v>109.7</v>
      </c>
      <c r="H123" s="6">
        <v>32.1</v>
      </c>
      <c r="I123" s="6">
        <v>53.3</v>
      </c>
      <c r="J123" s="6">
        <v>2005</v>
      </c>
      <c r="K123" s="6">
        <v>36.700000000000003</v>
      </c>
      <c r="L123" s="6">
        <v>1175</v>
      </c>
      <c r="M123" s="6">
        <v>614</v>
      </c>
      <c r="N123" s="6">
        <v>1250</v>
      </c>
      <c r="O123" s="6">
        <v>22.52</v>
      </c>
      <c r="P123" s="6">
        <v>0.94</v>
      </c>
    </row>
    <row r="124" spans="1:16" x14ac:dyDescent="0.25">
      <c r="A124" s="6" t="s">
        <v>91</v>
      </c>
      <c r="B124" s="6" t="s">
        <v>169</v>
      </c>
      <c r="C124" s="70" t="s">
        <v>298</v>
      </c>
      <c r="D124" s="6">
        <v>38.520000000000003</v>
      </c>
      <c r="E124" s="6">
        <v>9.5</v>
      </c>
      <c r="F124" s="6">
        <v>0.28000000000000003</v>
      </c>
      <c r="G124" s="6">
        <v>84.1</v>
      </c>
      <c r="H124" s="6">
        <v>41</v>
      </c>
      <c r="I124" s="6">
        <v>36.5</v>
      </c>
      <c r="J124" s="6">
        <v>1541</v>
      </c>
      <c r="K124" s="6">
        <v>40</v>
      </c>
      <c r="L124" s="6">
        <v>834</v>
      </c>
      <c r="M124" s="6">
        <v>722</v>
      </c>
      <c r="N124" s="6">
        <v>1208</v>
      </c>
      <c r="O124" s="6">
        <v>31.53</v>
      </c>
      <c r="P124" s="6">
        <v>0.69</v>
      </c>
    </row>
    <row r="125" spans="1:16" x14ac:dyDescent="0.25">
      <c r="A125" s="6" t="s">
        <v>39</v>
      </c>
      <c r="B125" s="6" t="s">
        <v>169</v>
      </c>
      <c r="C125" s="70" t="s">
        <v>299</v>
      </c>
      <c r="D125" s="6">
        <v>70.680000000000007</v>
      </c>
      <c r="E125" s="6">
        <v>8.4</v>
      </c>
      <c r="F125" s="6">
        <v>0.22</v>
      </c>
      <c r="G125" s="6">
        <v>144.69999999999999</v>
      </c>
      <c r="H125" s="6">
        <v>50.2</v>
      </c>
      <c r="I125" s="6">
        <v>67.7</v>
      </c>
      <c r="J125" s="6">
        <v>2551</v>
      </c>
      <c r="K125" s="6">
        <v>36.1</v>
      </c>
      <c r="L125" s="6">
        <v>1426</v>
      </c>
      <c r="M125" s="6">
        <v>682</v>
      </c>
      <c r="N125" s="6">
        <v>2019</v>
      </c>
      <c r="O125" s="6">
        <v>28.49</v>
      </c>
      <c r="P125" s="6">
        <v>0.70599999999999996</v>
      </c>
    </row>
    <row r="126" spans="1:16" x14ac:dyDescent="0.25">
      <c r="A126" s="6" t="s">
        <v>22</v>
      </c>
      <c r="B126" s="6" t="s">
        <v>169</v>
      </c>
      <c r="C126" s="70" t="s">
        <v>300</v>
      </c>
      <c r="D126" s="6">
        <v>81.3</v>
      </c>
      <c r="E126" s="6">
        <v>10</v>
      </c>
      <c r="F126" s="6">
        <v>0.36</v>
      </c>
      <c r="G126" s="6">
        <v>180.6</v>
      </c>
      <c r="H126" s="6">
        <v>96.2</v>
      </c>
      <c r="I126" s="6">
        <v>112.3</v>
      </c>
      <c r="J126" s="6">
        <v>3434</v>
      </c>
      <c r="K126" s="6">
        <v>42.2</v>
      </c>
      <c r="L126" s="6">
        <v>1856</v>
      </c>
      <c r="M126" s="6">
        <v>578</v>
      </c>
      <c r="N126" s="6">
        <v>2135</v>
      </c>
      <c r="O126" s="6">
        <v>26.29</v>
      </c>
      <c r="P126" s="6">
        <v>0.86899999999999999</v>
      </c>
    </row>
    <row r="127" spans="1:16" x14ac:dyDescent="0.25">
      <c r="A127" s="6" t="s">
        <v>70</v>
      </c>
      <c r="B127" s="6" t="s">
        <v>169</v>
      </c>
      <c r="C127" s="70" t="s">
        <v>301</v>
      </c>
      <c r="D127" s="6">
        <v>66.98</v>
      </c>
      <c r="E127" s="6">
        <v>12.9</v>
      </c>
      <c r="F127" s="6">
        <v>0.46</v>
      </c>
      <c r="G127" s="6">
        <v>170</v>
      </c>
      <c r="H127" s="6">
        <v>95.2</v>
      </c>
      <c r="I127" s="6">
        <v>68.5</v>
      </c>
      <c r="J127" s="6">
        <v>3426</v>
      </c>
      <c r="K127" s="6">
        <v>51.1</v>
      </c>
      <c r="L127" s="6">
        <v>1668</v>
      </c>
      <c r="M127" s="6">
        <v>706</v>
      </c>
      <c r="N127" s="6">
        <v>2037</v>
      </c>
      <c r="O127" s="6">
        <v>30.45</v>
      </c>
      <c r="P127" s="6">
        <v>0.81899999999999995</v>
      </c>
    </row>
    <row r="128" spans="1:16" x14ac:dyDescent="0.25">
      <c r="A128" s="6" t="s">
        <v>92</v>
      </c>
      <c r="B128" s="6" t="s">
        <v>169</v>
      </c>
      <c r="C128" s="70" t="s">
        <v>302</v>
      </c>
      <c r="D128" s="6">
        <v>93.97</v>
      </c>
      <c r="E128" s="6">
        <v>12</v>
      </c>
      <c r="F128" s="6">
        <v>0.33</v>
      </c>
      <c r="G128" s="6">
        <v>229.7</v>
      </c>
      <c r="H128" s="6">
        <v>107.1</v>
      </c>
      <c r="I128" s="6">
        <v>90.1</v>
      </c>
      <c r="J128" s="6">
        <v>4822</v>
      </c>
      <c r="K128" s="6">
        <v>51.3</v>
      </c>
      <c r="L128" s="6">
        <v>2191</v>
      </c>
      <c r="M128" s="6">
        <v>702</v>
      </c>
      <c r="N128" s="6">
        <v>2122</v>
      </c>
      <c r="O128" s="6">
        <v>22.66</v>
      </c>
      <c r="P128" s="6">
        <v>1.0329999999999999</v>
      </c>
    </row>
    <row r="129" spans="1:16" x14ac:dyDescent="0.25">
      <c r="A129" s="6" t="s">
        <v>93</v>
      </c>
      <c r="B129" s="6" t="s">
        <v>169</v>
      </c>
      <c r="C129" s="70" t="s">
        <v>303</v>
      </c>
      <c r="D129" s="6">
        <v>86.96</v>
      </c>
      <c r="E129" s="6">
        <v>12.3</v>
      </c>
      <c r="F129" s="6">
        <v>0.33</v>
      </c>
      <c r="G129" s="6">
        <v>215</v>
      </c>
      <c r="H129" s="6">
        <v>100.7</v>
      </c>
      <c r="I129" s="6">
        <v>130.80000000000001</v>
      </c>
      <c r="J129" s="6">
        <v>3826</v>
      </c>
      <c r="K129" s="6">
        <v>44</v>
      </c>
      <c r="L129" s="6">
        <v>2082</v>
      </c>
      <c r="M129" s="6">
        <v>634</v>
      </c>
      <c r="N129" s="6">
        <v>2424</v>
      </c>
      <c r="O129" s="6">
        <v>27.89</v>
      </c>
      <c r="P129" s="6">
        <v>0.85899999999999999</v>
      </c>
    </row>
    <row r="130" spans="1:16" x14ac:dyDescent="0.25">
      <c r="A130" s="6" t="s">
        <v>304</v>
      </c>
      <c r="B130" s="6" t="s">
        <v>169</v>
      </c>
      <c r="C130" s="70" t="s">
        <v>305</v>
      </c>
      <c r="D130" s="6">
        <v>108.06</v>
      </c>
      <c r="E130" s="6">
        <v>12.9</v>
      </c>
      <c r="F130" s="6">
        <v>0.67</v>
      </c>
      <c r="G130" s="6">
        <v>273.60000000000002</v>
      </c>
      <c r="H130" s="6">
        <v>99.8</v>
      </c>
      <c r="I130" s="6">
        <v>69.900000000000006</v>
      </c>
      <c r="J130" s="6">
        <v>4993</v>
      </c>
      <c r="K130" s="6">
        <v>46.2</v>
      </c>
      <c r="L130" s="6">
        <v>2198</v>
      </c>
      <c r="M130" s="6">
        <v>1032</v>
      </c>
      <c r="N130" s="6">
        <v>2989</v>
      </c>
      <c r="O130" s="6">
        <v>27.62</v>
      </c>
      <c r="P130" s="6">
        <v>0.73499999999999999</v>
      </c>
    </row>
    <row r="131" spans="1:16" x14ac:dyDescent="0.25">
      <c r="A131" s="6" t="s">
        <v>94</v>
      </c>
      <c r="B131" s="6" t="s">
        <v>169</v>
      </c>
      <c r="C131" s="70" t="s">
        <v>306</v>
      </c>
      <c r="D131" s="6">
        <v>51.51</v>
      </c>
      <c r="E131" s="6">
        <v>8.6999999999999993</v>
      </c>
      <c r="F131" s="6">
        <v>0.28000000000000003</v>
      </c>
      <c r="G131" s="6">
        <v>107</v>
      </c>
      <c r="H131" s="6">
        <v>48.8</v>
      </c>
      <c r="I131" s="6">
        <v>74.400000000000006</v>
      </c>
      <c r="J131" s="6">
        <v>1855</v>
      </c>
      <c r="K131" s="6">
        <v>36</v>
      </c>
      <c r="L131" s="6">
        <v>1115</v>
      </c>
      <c r="M131" s="6">
        <v>504</v>
      </c>
      <c r="N131" s="6">
        <v>1447</v>
      </c>
      <c r="O131" s="6">
        <v>28.09</v>
      </c>
      <c r="P131" s="6">
        <v>0.77100000000000002</v>
      </c>
    </row>
    <row r="132" spans="1:16" x14ac:dyDescent="0.25">
      <c r="A132" s="6" t="s">
        <v>95</v>
      </c>
      <c r="B132" s="6" t="s">
        <v>169</v>
      </c>
      <c r="C132" s="70" t="s">
        <v>307</v>
      </c>
      <c r="D132" s="6">
        <v>80.78</v>
      </c>
      <c r="E132" s="6">
        <v>8.4</v>
      </c>
      <c r="F132" s="6">
        <v>0.27</v>
      </c>
      <c r="G132" s="6">
        <v>165.7</v>
      </c>
      <c r="H132" s="6">
        <v>100.9</v>
      </c>
      <c r="I132" s="6">
        <v>68.5</v>
      </c>
      <c r="J132" s="6">
        <v>2941</v>
      </c>
      <c r="K132" s="6">
        <v>36.4</v>
      </c>
      <c r="L132" s="6">
        <v>1835</v>
      </c>
      <c r="M132" s="6">
        <v>596</v>
      </c>
      <c r="N132" s="6">
        <v>2271</v>
      </c>
      <c r="O132" s="6">
        <v>28.04</v>
      </c>
      <c r="P132" s="6">
        <v>0.80800000000000005</v>
      </c>
    </row>
    <row r="133" spans="1:16" x14ac:dyDescent="0.25">
      <c r="A133" s="6" t="s">
        <v>96</v>
      </c>
      <c r="B133" s="6" t="s">
        <v>169</v>
      </c>
      <c r="C133" s="70" t="s">
        <v>308</v>
      </c>
      <c r="D133" s="6">
        <v>80.64</v>
      </c>
      <c r="E133" s="6">
        <v>11.9</v>
      </c>
      <c r="F133" s="6">
        <v>0.38</v>
      </c>
      <c r="G133" s="6">
        <v>197.2</v>
      </c>
      <c r="H133" s="6">
        <v>86</v>
      </c>
      <c r="I133" s="6">
        <v>88.6</v>
      </c>
      <c r="J133" s="6">
        <v>3707</v>
      </c>
      <c r="K133" s="6">
        <v>46</v>
      </c>
      <c r="L133" s="6">
        <v>1770</v>
      </c>
      <c r="M133" s="6">
        <v>682</v>
      </c>
      <c r="N133" s="6">
        <v>2080</v>
      </c>
      <c r="O133" s="6">
        <v>25.55</v>
      </c>
      <c r="P133" s="6">
        <v>0.85099999999999998</v>
      </c>
    </row>
    <row r="134" spans="1:16" x14ac:dyDescent="0.25">
      <c r="A134" s="6" t="s">
        <v>97</v>
      </c>
      <c r="B134" s="6" t="s">
        <v>169</v>
      </c>
      <c r="C134" s="70" t="s">
        <v>309</v>
      </c>
      <c r="D134" s="6">
        <v>67.47</v>
      </c>
      <c r="E134" s="6">
        <v>10.3</v>
      </c>
      <c r="F134" s="6">
        <v>0.28999999999999998</v>
      </c>
      <c r="G134" s="6">
        <v>152.9</v>
      </c>
      <c r="H134" s="6">
        <v>64.8</v>
      </c>
      <c r="I134" s="6">
        <v>61.5</v>
      </c>
      <c r="J134" s="6">
        <v>2862</v>
      </c>
      <c r="K134" s="6">
        <v>42.4</v>
      </c>
      <c r="L134" s="6">
        <v>1352</v>
      </c>
      <c r="M134" s="6">
        <v>698</v>
      </c>
      <c r="N134" s="6">
        <v>1992</v>
      </c>
      <c r="O134" s="6">
        <v>29.45</v>
      </c>
      <c r="P134" s="6">
        <v>0.67900000000000005</v>
      </c>
    </row>
    <row r="135" spans="1:16" x14ac:dyDescent="0.25">
      <c r="A135" s="6" t="s">
        <v>98</v>
      </c>
      <c r="B135" s="6" t="s">
        <v>169</v>
      </c>
      <c r="C135" s="70" t="s">
        <v>310</v>
      </c>
      <c r="D135" s="6">
        <v>51.16</v>
      </c>
      <c r="E135" s="6">
        <v>10.7</v>
      </c>
      <c r="F135" s="6">
        <v>0.33</v>
      </c>
      <c r="G135" s="6">
        <v>117.7</v>
      </c>
      <c r="H135" s="6">
        <v>48.7</v>
      </c>
      <c r="I135" s="6">
        <v>57.9</v>
      </c>
      <c r="J135" s="6">
        <v>2171</v>
      </c>
      <c r="K135" s="6">
        <v>42.4</v>
      </c>
      <c r="L135" s="6">
        <v>1092</v>
      </c>
      <c r="M135" s="6">
        <v>644</v>
      </c>
      <c r="N135" s="6">
        <v>1523</v>
      </c>
      <c r="O135" s="6">
        <v>29.92</v>
      </c>
      <c r="P135" s="6">
        <v>0.71699999999999997</v>
      </c>
    </row>
    <row r="136" spans="1:16" x14ac:dyDescent="0.25">
      <c r="A136" s="6" t="s">
        <v>99</v>
      </c>
      <c r="B136" s="6" t="s">
        <v>169</v>
      </c>
      <c r="C136" s="70" t="s">
        <v>311</v>
      </c>
      <c r="D136" s="6">
        <v>71.95</v>
      </c>
      <c r="E136" s="6">
        <v>14.5</v>
      </c>
      <c r="F136" s="6">
        <v>0.41</v>
      </c>
      <c r="G136" s="6">
        <v>192.8</v>
      </c>
      <c r="H136" s="6">
        <v>79.5</v>
      </c>
      <c r="I136" s="6">
        <v>84.6</v>
      </c>
      <c r="J136" s="6">
        <v>3752</v>
      </c>
      <c r="K136" s="6">
        <v>52.1</v>
      </c>
      <c r="L136" s="6">
        <v>1612</v>
      </c>
      <c r="M136" s="6">
        <v>772</v>
      </c>
      <c r="N136" s="6">
        <v>2466</v>
      </c>
      <c r="O136" s="6">
        <v>34.35</v>
      </c>
      <c r="P136" s="6">
        <v>0.65400000000000003</v>
      </c>
    </row>
    <row r="137" spans="1:16" x14ac:dyDescent="0.25">
      <c r="A137" s="6" t="s">
        <v>100</v>
      </c>
      <c r="B137" s="6" t="s">
        <v>169</v>
      </c>
      <c r="C137" s="70" t="s">
        <v>312</v>
      </c>
      <c r="D137" s="6">
        <v>56.59</v>
      </c>
      <c r="E137" s="6">
        <v>7.7</v>
      </c>
      <c r="F137" s="6">
        <v>0.24</v>
      </c>
      <c r="G137" s="6">
        <v>110.8</v>
      </c>
      <c r="H137" s="6">
        <v>59</v>
      </c>
      <c r="I137" s="6">
        <v>50.3</v>
      </c>
      <c r="J137" s="6">
        <v>1862</v>
      </c>
      <c r="K137" s="6">
        <v>32.9</v>
      </c>
      <c r="L137" s="6">
        <v>1185</v>
      </c>
      <c r="M137" s="6">
        <v>962</v>
      </c>
      <c r="N137" s="6">
        <v>1369</v>
      </c>
      <c r="O137" s="6">
        <v>24.04</v>
      </c>
      <c r="P137" s="6">
        <v>0.86599999999999999</v>
      </c>
    </row>
    <row r="138" spans="1:16" x14ac:dyDescent="0.25">
      <c r="A138" s="6" t="s">
        <v>103</v>
      </c>
      <c r="B138" s="6" t="s">
        <v>169</v>
      </c>
      <c r="C138" s="70" t="s">
        <v>313</v>
      </c>
      <c r="D138" s="6">
        <v>26.81</v>
      </c>
      <c r="E138" s="6">
        <v>7.6</v>
      </c>
      <c r="F138" s="6">
        <v>0.42</v>
      </c>
      <c r="G138" s="6">
        <v>52.3</v>
      </c>
      <c r="H138" s="6">
        <v>49.9</v>
      </c>
      <c r="I138" s="6">
        <v>22.9</v>
      </c>
      <c r="J138" s="6">
        <v>1077</v>
      </c>
      <c r="K138" s="6">
        <v>40.200000000000003</v>
      </c>
      <c r="L138" s="6">
        <v>901</v>
      </c>
      <c r="M138" s="6">
        <v>310</v>
      </c>
      <c r="N138" s="6">
        <v>823</v>
      </c>
      <c r="O138" s="6">
        <v>30.54</v>
      </c>
      <c r="P138" s="6">
        <v>1.095</v>
      </c>
    </row>
    <row r="139" spans="1:16" x14ac:dyDescent="0.25">
      <c r="A139" s="6" t="s">
        <v>102</v>
      </c>
      <c r="B139" s="6" t="s">
        <v>169</v>
      </c>
      <c r="C139" s="70" t="s">
        <v>314</v>
      </c>
      <c r="D139" s="6">
        <v>47.95</v>
      </c>
      <c r="E139" s="6">
        <v>7.5</v>
      </c>
      <c r="F139" s="6">
        <v>0.16</v>
      </c>
      <c r="G139" s="6">
        <v>92.4</v>
      </c>
      <c r="H139" s="6">
        <v>17.399999999999999</v>
      </c>
      <c r="I139" s="6">
        <v>31.8</v>
      </c>
      <c r="J139" s="6">
        <v>1595</v>
      </c>
      <c r="K139" s="6">
        <v>33.299999999999997</v>
      </c>
      <c r="L139" s="6">
        <v>1032</v>
      </c>
      <c r="M139" s="6">
        <v>1052</v>
      </c>
      <c r="N139" s="6">
        <v>1149</v>
      </c>
      <c r="O139" s="6">
        <v>23.94</v>
      </c>
      <c r="P139" s="6">
        <v>0.89800000000000002</v>
      </c>
    </row>
    <row r="140" spans="1:16" x14ac:dyDescent="0.25">
      <c r="A140" s="6" t="s">
        <v>101</v>
      </c>
      <c r="B140" s="6" t="s">
        <v>169</v>
      </c>
      <c r="C140" s="70" t="s">
        <v>315</v>
      </c>
      <c r="D140" s="6">
        <v>106.06</v>
      </c>
      <c r="E140" s="6">
        <v>10.9</v>
      </c>
      <c r="F140" s="6">
        <v>0.35</v>
      </c>
      <c r="G140" s="6">
        <v>247.5</v>
      </c>
      <c r="H140" s="6">
        <v>100.3</v>
      </c>
      <c r="I140" s="6">
        <v>116.1</v>
      </c>
      <c r="J140" s="6">
        <v>4604</v>
      </c>
      <c r="K140" s="6">
        <v>43.4</v>
      </c>
      <c r="L140" s="6">
        <v>2144</v>
      </c>
      <c r="M140" s="6">
        <v>804</v>
      </c>
      <c r="N140" s="6">
        <v>3576</v>
      </c>
      <c r="O140" s="6">
        <v>33.72</v>
      </c>
      <c r="P140" s="6">
        <v>0.6</v>
      </c>
    </row>
    <row r="141" spans="1:16" x14ac:dyDescent="0.25">
      <c r="A141" s="6" t="s">
        <v>104</v>
      </c>
      <c r="B141" s="6" t="s">
        <v>169</v>
      </c>
      <c r="C141" s="70" t="s">
        <v>316</v>
      </c>
      <c r="D141" s="6">
        <v>34.56</v>
      </c>
      <c r="E141" s="6">
        <v>3.9</v>
      </c>
      <c r="F141" s="6">
        <v>0.13</v>
      </c>
      <c r="G141" s="6">
        <v>48.3</v>
      </c>
      <c r="H141" s="6">
        <v>33.200000000000003</v>
      </c>
      <c r="I141" s="6">
        <v>42</v>
      </c>
      <c r="J141" s="6">
        <v>743</v>
      </c>
      <c r="K141" s="6">
        <v>21.5</v>
      </c>
      <c r="L141" s="6">
        <v>778</v>
      </c>
      <c r="M141" s="6">
        <v>470</v>
      </c>
    </row>
    <row r="142" spans="1:16" x14ac:dyDescent="0.25">
      <c r="A142" s="6" t="s">
        <v>105</v>
      </c>
      <c r="B142" s="6" t="s">
        <v>169</v>
      </c>
      <c r="C142" s="70" t="s">
        <v>317</v>
      </c>
      <c r="D142" s="6">
        <v>50.17</v>
      </c>
      <c r="E142" s="6">
        <v>10.9</v>
      </c>
      <c r="F142" s="6">
        <v>0.28000000000000003</v>
      </c>
      <c r="G142" s="6">
        <v>117.3</v>
      </c>
      <c r="H142" s="6">
        <v>53.6</v>
      </c>
      <c r="I142" s="6">
        <v>77.7</v>
      </c>
      <c r="J142" s="6">
        <v>1938</v>
      </c>
      <c r="K142" s="6">
        <v>38.6</v>
      </c>
      <c r="L142" s="6">
        <v>1191</v>
      </c>
      <c r="M142" s="6">
        <v>662</v>
      </c>
      <c r="N142" s="6">
        <v>1284</v>
      </c>
      <c r="O142" s="6">
        <v>25.94</v>
      </c>
      <c r="P142" s="6">
        <v>0.92800000000000005</v>
      </c>
    </row>
    <row r="143" spans="1:16" x14ac:dyDescent="0.25">
      <c r="A143" s="6" t="s">
        <v>96</v>
      </c>
      <c r="B143" s="6" t="s">
        <v>169</v>
      </c>
      <c r="C143" s="70" t="s">
        <v>318</v>
      </c>
      <c r="D143" s="6">
        <v>82.83</v>
      </c>
      <c r="E143" s="6">
        <v>11.1</v>
      </c>
      <c r="F143" s="6">
        <v>0.37</v>
      </c>
      <c r="G143" s="6">
        <v>194</v>
      </c>
      <c r="H143" s="6">
        <v>97.9</v>
      </c>
      <c r="I143" s="6">
        <v>92.5</v>
      </c>
      <c r="J143" s="6">
        <v>3641</v>
      </c>
      <c r="K143" s="6">
        <v>44</v>
      </c>
      <c r="L143" s="6">
        <v>1838</v>
      </c>
      <c r="M143" s="6">
        <v>628</v>
      </c>
      <c r="N143" s="6">
        <v>2312</v>
      </c>
      <c r="O143" s="6">
        <v>27.96</v>
      </c>
      <c r="P143" s="6">
        <v>0.79500000000000004</v>
      </c>
    </row>
    <row r="144" spans="1:16" x14ac:dyDescent="0.25">
      <c r="A144" s="6" t="s">
        <v>319</v>
      </c>
      <c r="B144" s="6" t="s">
        <v>169</v>
      </c>
      <c r="C144" s="70" t="s">
        <v>320</v>
      </c>
      <c r="D144" s="6">
        <v>84.93</v>
      </c>
      <c r="E144" s="6">
        <v>15.4</v>
      </c>
      <c r="F144" s="6">
        <v>0.7</v>
      </c>
      <c r="G144" s="6">
        <v>235.1</v>
      </c>
      <c r="H144" s="6">
        <v>159.69999999999999</v>
      </c>
      <c r="I144" s="6">
        <v>150.69999999999999</v>
      </c>
      <c r="J144" s="6">
        <v>5002</v>
      </c>
      <c r="K144" s="6">
        <v>58.9</v>
      </c>
      <c r="L144" s="6">
        <v>2573</v>
      </c>
      <c r="M144" s="6">
        <v>426</v>
      </c>
      <c r="N144" s="6">
        <v>5007</v>
      </c>
      <c r="O144" s="6">
        <v>59.55</v>
      </c>
      <c r="P144" s="6">
        <v>0.51400000000000001</v>
      </c>
    </row>
    <row r="145" spans="1:16" x14ac:dyDescent="0.25">
      <c r="A145" s="6" t="s">
        <v>107</v>
      </c>
      <c r="B145" s="6" t="s">
        <v>169</v>
      </c>
      <c r="C145" s="70" t="s">
        <v>321</v>
      </c>
      <c r="D145" s="6">
        <v>116.07</v>
      </c>
      <c r="E145" s="6">
        <v>11.8</v>
      </c>
      <c r="F145" s="6">
        <v>0.28999999999999998</v>
      </c>
      <c r="G145" s="6">
        <v>280</v>
      </c>
      <c r="H145" s="6">
        <v>101.4</v>
      </c>
      <c r="I145" s="6">
        <v>126.6</v>
      </c>
      <c r="J145" s="6">
        <v>4946</v>
      </c>
      <c r="K145" s="6">
        <v>42.6</v>
      </c>
      <c r="L145" s="6">
        <v>2256</v>
      </c>
      <c r="M145" s="6">
        <v>814</v>
      </c>
      <c r="N145" s="6">
        <v>3313</v>
      </c>
      <c r="O145" s="6">
        <v>28.55</v>
      </c>
      <c r="P145" s="6">
        <v>0.68100000000000005</v>
      </c>
    </row>
    <row r="146" spans="1:16" x14ac:dyDescent="0.25">
      <c r="A146" s="6" t="s">
        <v>98</v>
      </c>
      <c r="B146" s="6" t="s">
        <v>169</v>
      </c>
      <c r="C146" s="70" t="s">
        <v>322</v>
      </c>
      <c r="D146" s="6">
        <v>51.98</v>
      </c>
      <c r="E146" s="6">
        <v>10.1</v>
      </c>
      <c r="F146" s="6">
        <v>0.28999999999999998</v>
      </c>
      <c r="G146" s="6">
        <v>116.4</v>
      </c>
      <c r="H146" s="6">
        <v>48.4</v>
      </c>
      <c r="I146" s="6">
        <v>57.6</v>
      </c>
      <c r="J146" s="6">
        <v>2112</v>
      </c>
      <c r="K146" s="6">
        <v>40.6</v>
      </c>
      <c r="L146" s="6">
        <v>1065</v>
      </c>
      <c r="M146" s="6">
        <v>618</v>
      </c>
      <c r="N146" s="6">
        <v>1588</v>
      </c>
      <c r="O146" s="6">
        <v>30.61</v>
      </c>
      <c r="P146" s="6">
        <v>0.67100000000000004</v>
      </c>
    </row>
    <row r="147" spans="1:16" x14ac:dyDescent="0.25">
      <c r="A147" s="6" t="s">
        <v>323</v>
      </c>
      <c r="B147" s="6" t="s">
        <v>169</v>
      </c>
      <c r="C147" s="70" t="s">
        <v>324</v>
      </c>
      <c r="D147" s="6">
        <v>45.96</v>
      </c>
      <c r="E147" s="6">
        <v>10.5</v>
      </c>
      <c r="F147" s="6">
        <v>0.28999999999999998</v>
      </c>
      <c r="G147" s="6">
        <v>105.1</v>
      </c>
      <c r="H147" s="6">
        <v>45.4</v>
      </c>
      <c r="I147" s="6">
        <v>51.5</v>
      </c>
      <c r="J147" s="6">
        <v>1899</v>
      </c>
      <c r="K147" s="6">
        <v>41.3</v>
      </c>
      <c r="L147" s="6">
        <v>979</v>
      </c>
      <c r="M147" s="6">
        <v>732</v>
      </c>
      <c r="N147" s="6">
        <v>1317</v>
      </c>
      <c r="O147" s="6">
        <v>28.78</v>
      </c>
      <c r="P147" s="6">
        <v>0.74299999999999999</v>
      </c>
    </row>
    <row r="148" spans="1:16" x14ac:dyDescent="0.25">
      <c r="A148" s="6" t="s">
        <v>27</v>
      </c>
      <c r="B148" s="6" t="s">
        <v>169</v>
      </c>
      <c r="C148" s="70" t="s">
        <v>325</v>
      </c>
      <c r="D148" s="6">
        <v>58.35</v>
      </c>
      <c r="E148" s="6">
        <v>10.7</v>
      </c>
      <c r="F148" s="6">
        <v>0.33</v>
      </c>
      <c r="G148" s="6">
        <v>134.69999999999999</v>
      </c>
      <c r="H148" s="6">
        <v>54</v>
      </c>
      <c r="I148" s="6">
        <v>99</v>
      </c>
      <c r="J148" s="6">
        <v>2450</v>
      </c>
      <c r="K148" s="6">
        <v>42</v>
      </c>
      <c r="L148" s="6">
        <v>1255</v>
      </c>
      <c r="M148" s="6">
        <v>520</v>
      </c>
      <c r="N148" s="6">
        <v>2244</v>
      </c>
      <c r="O148" s="6">
        <v>38.51</v>
      </c>
      <c r="P148" s="6">
        <v>0.55900000000000005</v>
      </c>
    </row>
    <row r="149" spans="1:16" x14ac:dyDescent="0.25">
      <c r="A149" s="6" t="s">
        <v>63</v>
      </c>
      <c r="B149" s="6" t="s">
        <v>169</v>
      </c>
      <c r="C149" s="70" t="s">
        <v>326</v>
      </c>
      <c r="D149" s="6">
        <v>57.1</v>
      </c>
      <c r="E149" s="6">
        <v>14.2</v>
      </c>
      <c r="F149" s="6">
        <v>0.35</v>
      </c>
      <c r="G149" s="6">
        <v>151.6</v>
      </c>
      <c r="H149" s="6">
        <v>46</v>
      </c>
      <c r="I149" s="6">
        <v>67.5</v>
      </c>
      <c r="J149" s="6">
        <v>2897</v>
      </c>
      <c r="K149" s="6">
        <v>50.7</v>
      </c>
      <c r="L149" s="6">
        <v>1221</v>
      </c>
      <c r="M149" s="6">
        <v>860</v>
      </c>
      <c r="N149" s="6">
        <v>1957</v>
      </c>
      <c r="O149" s="6">
        <v>34.4</v>
      </c>
      <c r="P149" s="6">
        <v>0.624</v>
      </c>
    </row>
    <row r="150" spans="1:16" x14ac:dyDescent="0.25">
      <c r="A150" s="6" t="s">
        <v>88</v>
      </c>
      <c r="B150" s="6" t="s">
        <v>169</v>
      </c>
      <c r="C150" s="70" t="s">
        <v>327</v>
      </c>
      <c r="D150" s="6">
        <v>61.21</v>
      </c>
      <c r="E150" s="6">
        <v>14.7</v>
      </c>
      <c r="F150" s="6">
        <v>0.47</v>
      </c>
      <c r="G150" s="6">
        <v>165.5</v>
      </c>
      <c r="H150" s="6">
        <v>73.099999999999994</v>
      </c>
      <c r="I150" s="6">
        <v>85.8</v>
      </c>
      <c r="J150" s="6">
        <v>3189</v>
      </c>
      <c r="K150" s="6">
        <v>52.1</v>
      </c>
      <c r="L150" s="6">
        <v>1390</v>
      </c>
      <c r="M150" s="6">
        <v>638</v>
      </c>
      <c r="N150" s="6">
        <v>1908</v>
      </c>
      <c r="O150" s="6">
        <v>31.13</v>
      </c>
      <c r="P150" s="6">
        <v>0.72899999999999998</v>
      </c>
    </row>
    <row r="151" spans="1:16" x14ac:dyDescent="0.25">
      <c r="A151" s="6" t="s">
        <v>36</v>
      </c>
      <c r="B151" s="6" t="s">
        <v>169</v>
      </c>
      <c r="C151" s="70" t="s">
        <v>328</v>
      </c>
      <c r="D151" s="6">
        <v>64.540000000000006</v>
      </c>
      <c r="E151" s="6">
        <v>10.6</v>
      </c>
      <c r="F151" s="6">
        <v>0.25</v>
      </c>
      <c r="G151" s="6">
        <v>148.69999999999999</v>
      </c>
      <c r="H151" s="6">
        <v>46.7</v>
      </c>
      <c r="I151" s="6">
        <v>63.9</v>
      </c>
      <c r="J151" s="6">
        <v>2697</v>
      </c>
      <c r="K151" s="6">
        <v>41.8</v>
      </c>
      <c r="L151" s="6">
        <v>1258</v>
      </c>
      <c r="M151" s="6">
        <v>826</v>
      </c>
      <c r="N151" s="6">
        <v>1887</v>
      </c>
      <c r="O151" s="6">
        <v>29.9</v>
      </c>
      <c r="P151" s="6">
        <v>0.66700000000000004</v>
      </c>
    </row>
    <row r="152" spans="1:16" x14ac:dyDescent="0.25">
      <c r="A152" s="6" t="s">
        <v>45</v>
      </c>
      <c r="B152" s="6" t="s">
        <v>169</v>
      </c>
      <c r="C152" s="70" t="s">
        <v>329</v>
      </c>
      <c r="D152" s="6">
        <v>43.66</v>
      </c>
      <c r="E152" s="6">
        <v>8</v>
      </c>
      <c r="F152" s="6">
        <v>0.3</v>
      </c>
      <c r="G152" s="6">
        <v>87.1</v>
      </c>
      <c r="H152" s="6">
        <v>55.3</v>
      </c>
      <c r="I152" s="6">
        <v>56.8</v>
      </c>
      <c r="J152" s="6">
        <v>1502</v>
      </c>
      <c r="K152" s="6">
        <v>34.4</v>
      </c>
      <c r="L152" s="6">
        <v>1082</v>
      </c>
      <c r="M152" s="6">
        <v>456</v>
      </c>
      <c r="N152" s="6">
        <v>1380</v>
      </c>
      <c r="O152" s="6">
        <v>31.73</v>
      </c>
      <c r="P152" s="6">
        <v>0.78400000000000003</v>
      </c>
    </row>
    <row r="153" spans="1:16" x14ac:dyDescent="0.25">
      <c r="A153" s="6" t="s">
        <v>61</v>
      </c>
      <c r="B153" s="6" t="s">
        <v>169</v>
      </c>
      <c r="C153" s="70" t="s">
        <v>330</v>
      </c>
      <c r="D153" s="6">
        <v>50.6</v>
      </c>
      <c r="E153" s="6">
        <v>10.4</v>
      </c>
      <c r="F153" s="6">
        <v>0.32</v>
      </c>
      <c r="G153" s="6">
        <v>115.4</v>
      </c>
      <c r="H153" s="6">
        <v>59.7</v>
      </c>
      <c r="I153" s="6">
        <v>50.8</v>
      </c>
      <c r="J153" s="6">
        <v>2206</v>
      </c>
      <c r="K153" s="6">
        <v>43.6</v>
      </c>
      <c r="L153" s="6">
        <v>1193</v>
      </c>
      <c r="M153" s="6">
        <v>628</v>
      </c>
      <c r="N153" s="6">
        <v>1857</v>
      </c>
      <c r="O153" s="6">
        <v>36.69</v>
      </c>
      <c r="P153" s="6">
        <v>0.64200000000000002</v>
      </c>
    </row>
    <row r="154" spans="1:16" x14ac:dyDescent="0.25">
      <c r="A154" s="6" t="s">
        <v>22</v>
      </c>
      <c r="B154" s="6" t="s">
        <v>169</v>
      </c>
      <c r="C154" s="70" t="s">
        <v>331</v>
      </c>
      <c r="D154" s="6">
        <v>82.5</v>
      </c>
      <c r="E154" s="6">
        <v>10.4</v>
      </c>
      <c r="F154" s="6">
        <v>0.35</v>
      </c>
      <c r="G154" s="6">
        <v>188.3</v>
      </c>
      <c r="H154" s="6">
        <v>83.4</v>
      </c>
      <c r="I154" s="6">
        <v>122.2</v>
      </c>
      <c r="J154" s="6">
        <v>3462</v>
      </c>
      <c r="K154" s="6">
        <v>42</v>
      </c>
      <c r="L154" s="6">
        <v>1837</v>
      </c>
      <c r="M154" s="6">
        <v>502</v>
      </c>
      <c r="N154" s="6">
        <v>2277</v>
      </c>
      <c r="O154" s="6">
        <v>27.63</v>
      </c>
      <c r="P154" s="6">
        <v>0.80700000000000005</v>
      </c>
    </row>
    <row r="155" spans="1:16" x14ac:dyDescent="0.25">
      <c r="A155" s="6" t="s">
        <v>19</v>
      </c>
      <c r="B155" s="6" t="s">
        <v>169</v>
      </c>
      <c r="C155" s="70" t="s">
        <v>332</v>
      </c>
      <c r="D155" s="6">
        <v>79.680000000000007</v>
      </c>
      <c r="E155" s="6">
        <v>16.3</v>
      </c>
      <c r="F155" s="6">
        <v>0.45</v>
      </c>
      <c r="G155" s="6">
        <v>226.4</v>
      </c>
      <c r="H155" s="6">
        <v>95.7</v>
      </c>
      <c r="I155" s="6">
        <v>147.4</v>
      </c>
      <c r="J155" s="6">
        <v>4169</v>
      </c>
      <c r="K155" s="6">
        <v>52.3</v>
      </c>
      <c r="L155" s="6">
        <v>2006</v>
      </c>
      <c r="M155" s="6">
        <v>572</v>
      </c>
      <c r="N155" s="6">
        <v>3314</v>
      </c>
      <c r="O155" s="6">
        <v>41.58</v>
      </c>
      <c r="P155" s="6">
        <v>0.60499999999999998</v>
      </c>
    </row>
    <row r="156" spans="1:16" x14ac:dyDescent="0.25">
      <c r="A156" s="6" t="s">
        <v>39</v>
      </c>
      <c r="B156" s="6" t="s">
        <v>169</v>
      </c>
      <c r="C156" s="70" t="s">
        <v>333</v>
      </c>
      <c r="D156" s="6">
        <v>70.91</v>
      </c>
      <c r="E156" s="6">
        <v>9</v>
      </c>
      <c r="F156" s="6">
        <v>0.25</v>
      </c>
      <c r="G156" s="6">
        <v>150.69999999999999</v>
      </c>
      <c r="H156" s="6">
        <v>64.7</v>
      </c>
      <c r="I156" s="6">
        <v>71.7</v>
      </c>
      <c r="J156" s="6">
        <v>2658</v>
      </c>
      <c r="K156" s="6">
        <v>37.5</v>
      </c>
      <c r="L156" s="6">
        <v>1456</v>
      </c>
      <c r="M156" s="6">
        <v>652</v>
      </c>
      <c r="N156" s="6">
        <v>1855</v>
      </c>
      <c r="O156" s="6">
        <v>26.15</v>
      </c>
      <c r="P156" s="6">
        <v>0.78500000000000003</v>
      </c>
    </row>
    <row r="157" spans="1:16" x14ac:dyDescent="0.25">
      <c r="A157" s="6" t="s">
        <v>33</v>
      </c>
      <c r="B157" s="6" t="s">
        <v>169</v>
      </c>
      <c r="C157" s="70" t="s">
        <v>334</v>
      </c>
      <c r="D157" s="6">
        <v>75.239999999999995</v>
      </c>
      <c r="E157" s="6">
        <v>13.5</v>
      </c>
      <c r="F157" s="6">
        <v>0.36</v>
      </c>
      <c r="G157" s="6">
        <v>194.7</v>
      </c>
      <c r="H157" s="6">
        <v>77.5</v>
      </c>
      <c r="I157" s="6">
        <v>98.6</v>
      </c>
      <c r="J157" s="6">
        <v>4063</v>
      </c>
      <c r="K157" s="6">
        <v>54</v>
      </c>
      <c r="L157" s="6">
        <v>1792</v>
      </c>
      <c r="M157" s="6">
        <v>686</v>
      </c>
      <c r="N157" s="6">
        <v>2392</v>
      </c>
      <c r="O157" s="6">
        <v>31.83</v>
      </c>
      <c r="P157" s="6">
        <v>0.749</v>
      </c>
    </row>
    <row r="158" spans="1:16" x14ac:dyDescent="0.25">
      <c r="A158" s="6" t="s">
        <v>108</v>
      </c>
      <c r="B158" s="6" t="s">
        <v>169</v>
      </c>
      <c r="C158" s="70" t="s">
        <v>335</v>
      </c>
      <c r="D158" s="6">
        <v>57.21</v>
      </c>
      <c r="E158" s="6">
        <v>10.199999999999999</v>
      </c>
      <c r="F158" s="6">
        <v>0.35</v>
      </c>
      <c r="G158" s="6">
        <v>128.9</v>
      </c>
      <c r="H158" s="6">
        <v>60.7</v>
      </c>
      <c r="I158" s="6">
        <v>69.599999999999994</v>
      </c>
      <c r="J158" s="6">
        <v>2186</v>
      </c>
      <c r="K158" s="6">
        <v>38.200000000000003</v>
      </c>
      <c r="L158" s="6">
        <v>1287</v>
      </c>
      <c r="M158" s="6">
        <v>592</v>
      </c>
      <c r="N158" s="6">
        <v>1503</v>
      </c>
      <c r="O158" s="6">
        <v>26.2</v>
      </c>
      <c r="P158" s="6">
        <v>0.85599999999999998</v>
      </c>
    </row>
    <row r="159" spans="1:16" x14ac:dyDescent="0.25">
      <c r="A159" s="6" t="s">
        <v>94</v>
      </c>
      <c r="B159" s="6" t="s">
        <v>169</v>
      </c>
      <c r="C159" s="70" t="s">
        <v>336</v>
      </c>
      <c r="D159" s="6">
        <v>52.46</v>
      </c>
      <c r="E159" s="6">
        <v>9.6999999999999993</v>
      </c>
      <c r="F159" s="6">
        <v>0.32</v>
      </c>
      <c r="G159" s="6">
        <v>114.8</v>
      </c>
      <c r="H159" s="6">
        <v>69.099999999999994</v>
      </c>
      <c r="I159" s="6">
        <v>61.6</v>
      </c>
      <c r="J159" s="6">
        <v>2130</v>
      </c>
      <c r="K159" s="6">
        <v>40.6</v>
      </c>
      <c r="L159" s="6">
        <v>1244</v>
      </c>
      <c r="M159" s="6">
        <v>504</v>
      </c>
      <c r="N159" s="6">
        <v>1606</v>
      </c>
      <c r="O159" s="6">
        <v>30.66</v>
      </c>
      <c r="P159" s="6">
        <v>0.77500000000000002</v>
      </c>
    </row>
    <row r="160" spans="1:16" x14ac:dyDescent="0.25">
      <c r="A160" s="6" t="s">
        <v>51</v>
      </c>
      <c r="B160" s="6" t="s">
        <v>169</v>
      </c>
      <c r="C160" s="70" t="s">
        <v>337</v>
      </c>
      <c r="D160" s="6">
        <v>66.290000000000006</v>
      </c>
      <c r="E160" s="6">
        <v>11.9</v>
      </c>
      <c r="F160" s="6">
        <v>0.54</v>
      </c>
      <c r="G160" s="6">
        <v>161</v>
      </c>
      <c r="H160" s="6">
        <v>72.099999999999994</v>
      </c>
      <c r="I160" s="6">
        <v>55.7</v>
      </c>
      <c r="J160" s="6">
        <v>2935</v>
      </c>
      <c r="K160" s="6">
        <v>44.3</v>
      </c>
      <c r="L160" s="6">
        <v>1416</v>
      </c>
      <c r="M160" s="6">
        <v>784</v>
      </c>
      <c r="N160" s="6">
        <v>1620</v>
      </c>
      <c r="O160" s="6">
        <v>24.47</v>
      </c>
      <c r="P160" s="6">
        <v>0.874</v>
      </c>
    </row>
    <row r="161" spans="1:16" x14ac:dyDescent="0.25">
      <c r="A161" s="6" t="s">
        <v>46</v>
      </c>
      <c r="B161" s="6" t="s">
        <v>169</v>
      </c>
      <c r="C161" s="70" t="s">
        <v>338</v>
      </c>
      <c r="D161" s="6">
        <v>53.32</v>
      </c>
      <c r="E161" s="6">
        <v>5.4</v>
      </c>
      <c r="F161" s="6">
        <v>0.18</v>
      </c>
      <c r="G161" s="6">
        <v>88.1</v>
      </c>
      <c r="H161" s="6">
        <v>46.8</v>
      </c>
      <c r="I161" s="6">
        <v>80.099999999999994</v>
      </c>
      <c r="J161" s="6">
        <v>1454</v>
      </c>
      <c r="K161" s="6">
        <v>27.3</v>
      </c>
      <c r="L161" s="6">
        <v>1070</v>
      </c>
      <c r="M161" s="6">
        <v>622</v>
      </c>
      <c r="N161" s="6">
        <v>1169</v>
      </c>
      <c r="O161" s="6">
        <v>22.1</v>
      </c>
      <c r="P161" s="6">
        <v>0.91500000000000004</v>
      </c>
    </row>
    <row r="162" spans="1:16" x14ac:dyDescent="0.25">
      <c r="A162" s="6" t="s">
        <v>111</v>
      </c>
      <c r="B162" s="6" t="s">
        <v>169</v>
      </c>
      <c r="C162" s="70" t="s">
        <v>339</v>
      </c>
      <c r="D162" s="6">
        <v>45.66</v>
      </c>
      <c r="E162" s="6">
        <v>10.7</v>
      </c>
      <c r="F162" s="6">
        <v>0.28999999999999998</v>
      </c>
      <c r="G162" s="6">
        <v>105.9</v>
      </c>
      <c r="H162" s="6">
        <v>44.6</v>
      </c>
      <c r="I162" s="6">
        <v>43.7</v>
      </c>
      <c r="J162" s="6">
        <v>1866</v>
      </c>
      <c r="K162" s="6">
        <v>40.9</v>
      </c>
      <c r="L162" s="6">
        <v>933</v>
      </c>
      <c r="M162" s="6">
        <v>1028</v>
      </c>
      <c r="N162" s="6">
        <v>1144</v>
      </c>
      <c r="O162" s="6">
        <v>25.1</v>
      </c>
      <c r="P162" s="6">
        <v>0.81599999999999995</v>
      </c>
    </row>
    <row r="163" spans="1:16" x14ac:dyDescent="0.25">
      <c r="A163" s="6" t="s">
        <v>32</v>
      </c>
      <c r="B163" s="6" t="s">
        <v>169</v>
      </c>
      <c r="C163" s="70" t="s">
        <v>340</v>
      </c>
      <c r="D163" s="6">
        <v>37.04</v>
      </c>
      <c r="E163" s="6">
        <v>9.3000000000000007</v>
      </c>
      <c r="F163" s="6">
        <v>0.26</v>
      </c>
      <c r="G163" s="6">
        <v>79.8</v>
      </c>
      <c r="H163" s="6">
        <v>29.1</v>
      </c>
      <c r="I163" s="6">
        <v>38.200000000000003</v>
      </c>
      <c r="J163" s="6">
        <v>1457</v>
      </c>
      <c r="K163" s="6">
        <v>39.299999999999997</v>
      </c>
      <c r="L163" s="6">
        <v>742</v>
      </c>
      <c r="M163" s="6">
        <v>812</v>
      </c>
      <c r="N163" s="6">
        <v>1140</v>
      </c>
      <c r="O163" s="6">
        <v>30.89</v>
      </c>
      <c r="P163" s="6">
        <v>0.65100000000000002</v>
      </c>
    </row>
    <row r="164" spans="1:16" x14ac:dyDescent="0.25">
      <c r="A164" s="6" t="s">
        <v>87</v>
      </c>
      <c r="B164" s="6" t="s">
        <v>169</v>
      </c>
      <c r="C164" s="70" t="s">
        <v>341</v>
      </c>
      <c r="D164" s="6">
        <v>73.81</v>
      </c>
      <c r="E164" s="6">
        <v>10.1</v>
      </c>
      <c r="F164" s="6">
        <v>0.36</v>
      </c>
      <c r="G164" s="6">
        <v>165.9</v>
      </c>
      <c r="H164" s="6">
        <v>97.8</v>
      </c>
      <c r="I164" s="6">
        <v>97.2</v>
      </c>
      <c r="J164" s="6">
        <v>3091</v>
      </c>
      <c r="K164" s="6">
        <v>41.8</v>
      </c>
      <c r="L164" s="6">
        <v>1728</v>
      </c>
      <c r="M164" s="6">
        <v>676</v>
      </c>
      <c r="N164" s="6">
        <v>1977</v>
      </c>
      <c r="O164" s="6">
        <v>26.78</v>
      </c>
      <c r="P164" s="6">
        <v>0.874</v>
      </c>
    </row>
    <row r="165" spans="1:16" x14ac:dyDescent="0.25">
      <c r="A165" s="6" t="s">
        <v>29</v>
      </c>
      <c r="B165" s="6" t="s">
        <v>169</v>
      </c>
      <c r="C165" s="70" t="s">
        <v>342</v>
      </c>
      <c r="D165" s="6">
        <v>53.88</v>
      </c>
      <c r="E165" s="6">
        <v>14.7</v>
      </c>
      <c r="F165" s="6">
        <v>0.48</v>
      </c>
      <c r="G165" s="6">
        <v>145.4</v>
      </c>
      <c r="H165" s="6">
        <v>56</v>
      </c>
      <c r="I165" s="6">
        <v>71.099999999999994</v>
      </c>
      <c r="J165" s="6">
        <v>2842</v>
      </c>
      <c r="K165" s="6">
        <v>52.7</v>
      </c>
      <c r="L165" s="6">
        <v>1216</v>
      </c>
      <c r="M165" s="6">
        <v>718</v>
      </c>
      <c r="N165" s="6">
        <v>1539</v>
      </c>
      <c r="O165" s="6">
        <v>28.54</v>
      </c>
      <c r="P165" s="6">
        <v>0.79</v>
      </c>
    </row>
    <row r="166" spans="1:16" x14ac:dyDescent="0.25">
      <c r="A166" s="6" t="s">
        <v>91</v>
      </c>
      <c r="B166" s="6" t="s">
        <v>169</v>
      </c>
      <c r="C166" s="70" t="s">
        <v>343</v>
      </c>
      <c r="D166" s="6">
        <v>39.99</v>
      </c>
      <c r="E166" s="6">
        <v>10.199999999999999</v>
      </c>
      <c r="F166" s="6">
        <v>0.35</v>
      </c>
      <c r="G166" s="6">
        <v>90.5</v>
      </c>
      <c r="H166" s="6">
        <v>49.8</v>
      </c>
      <c r="I166" s="6">
        <v>39.799999999999997</v>
      </c>
      <c r="J166" s="6">
        <v>1670</v>
      </c>
      <c r="K166" s="6">
        <v>41.8</v>
      </c>
      <c r="L166" s="6">
        <v>913</v>
      </c>
      <c r="M166" s="6">
        <v>548</v>
      </c>
      <c r="N166" s="6">
        <v>1233</v>
      </c>
      <c r="O166" s="6">
        <v>30.84</v>
      </c>
      <c r="P166" s="6">
        <v>0.74</v>
      </c>
    </row>
    <row r="167" spans="1:16" x14ac:dyDescent="0.25">
      <c r="A167" s="6" t="s">
        <v>28</v>
      </c>
      <c r="B167" s="6" t="s">
        <v>169</v>
      </c>
      <c r="C167" s="70" t="s">
        <v>344</v>
      </c>
      <c r="D167" s="6">
        <v>44.2</v>
      </c>
      <c r="E167" s="6">
        <v>11.6</v>
      </c>
      <c r="F167" s="6">
        <v>0.36</v>
      </c>
      <c r="G167" s="6">
        <v>106.1</v>
      </c>
      <c r="H167" s="6">
        <v>52.8</v>
      </c>
      <c r="I167" s="6">
        <v>80.900000000000006</v>
      </c>
      <c r="J167" s="6">
        <v>1760</v>
      </c>
      <c r="K167" s="6">
        <v>39.799999999999997</v>
      </c>
      <c r="L167" s="6">
        <v>1139</v>
      </c>
      <c r="M167" s="6">
        <v>506</v>
      </c>
      <c r="N167" s="6">
        <v>1491</v>
      </c>
      <c r="O167" s="6">
        <v>33.770000000000003</v>
      </c>
      <c r="P167" s="6">
        <v>0.76400000000000001</v>
      </c>
    </row>
    <row r="168" spans="1:16" x14ac:dyDescent="0.25">
      <c r="A168" s="6" t="s">
        <v>112</v>
      </c>
      <c r="B168" s="6" t="s">
        <v>169</v>
      </c>
      <c r="C168" s="70" t="s">
        <v>345</v>
      </c>
      <c r="D168" s="6">
        <v>65.38</v>
      </c>
      <c r="E168" s="6">
        <v>5.6</v>
      </c>
      <c r="F168" s="6">
        <v>0.17</v>
      </c>
      <c r="G168" s="6">
        <v>109.2</v>
      </c>
      <c r="H168" s="6">
        <v>59</v>
      </c>
      <c r="I168" s="6">
        <v>42.6</v>
      </c>
      <c r="J168" s="6">
        <v>2001</v>
      </c>
      <c r="K168" s="6">
        <v>30.6</v>
      </c>
      <c r="L168" s="6">
        <v>1279</v>
      </c>
      <c r="M168" s="6">
        <v>606</v>
      </c>
      <c r="N168" s="6">
        <v>1682</v>
      </c>
      <c r="O168" s="6">
        <v>25.77</v>
      </c>
      <c r="P168" s="6">
        <v>0.76</v>
      </c>
    </row>
    <row r="169" spans="1:16" x14ac:dyDescent="0.25">
      <c r="A169" s="6" t="s">
        <v>113</v>
      </c>
      <c r="B169" s="6" t="s">
        <v>169</v>
      </c>
      <c r="C169" s="70" t="s">
        <v>346</v>
      </c>
      <c r="D169" s="6">
        <v>49.96</v>
      </c>
      <c r="E169" s="6">
        <v>8.1999999999999993</v>
      </c>
      <c r="F169" s="6">
        <v>0.28000000000000003</v>
      </c>
      <c r="G169" s="6">
        <v>101.4</v>
      </c>
      <c r="H169" s="6">
        <v>76.099999999999994</v>
      </c>
      <c r="I169" s="6">
        <v>50.2</v>
      </c>
      <c r="J169" s="6">
        <v>1888</v>
      </c>
      <c r="K169" s="6">
        <v>37.799999999999997</v>
      </c>
      <c r="L169" s="6">
        <v>1354</v>
      </c>
      <c r="M169" s="6">
        <v>544</v>
      </c>
    </row>
    <row r="170" spans="1:16" x14ac:dyDescent="0.25">
      <c r="A170" s="6" t="s">
        <v>57</v>
      </c>
      <c r="B170" s="6" t="s">
        <v>169</v>
      </c>
      <c r="C170" s="70" t="s">
        <v>347</v>
      </c>
      <c r="D170" s="6">
        <v>81.88</v>
      </c>
      <c r="E170" s="6">
        <v>11.6</v>
      </c>
      <c r="F170" s="6">
        <v>0.36</v>
      </c>
      <c r="G170" s="6">
        <v>196.1</v>
      </c>
      <c r="H170" s="6">
        <v>110</v>
      </c>
      <c r="I170" s="6">
        <v>84</v>
      </c>
      <c r="J170" s="6">
        <v>4031</v>
      </c>
      <c r="K170" s="6">
        <v>49.2</v>
      </c>
      <c r="L170" s="6">
        <v>2262</v>
      </c>
      <c r="M170" s="6">
        <v>560</v>
      </c>
      <c r="N170" s="6">
        <v>2835</v>
      </c>
      <c r="O170" s="6">
        <v>34.65</v>
      </c>
      <c r="P170" s="6">
        <v>0.79800000000000004</v>
      </c>
    </row>
    <row r="171" spans="1:16" x14ac:dyDescent="0.25">
      <c r="A171" s="6" t="s">
        <v>114</v>
      </c>
      <c r="B171" s="6" t="s">
        <v>169</v>
      </c>
      <c r="C171" s="70" t="s">
        <v>348</v>
      </c>
      <c r="D171" s="6">
        <v>76.98</v>
      </c>
      <c r="E171" s="6">
        <v>5.9</v>
      </c>
      <c r="F171" s="6">
        <v>0.22</v>
      </c>
      <c r="G171" s="6">
        <v>132.5</v>
      </c>
      <c r="H171" s="6">
        <v>62.2</v>
      </c>
      <c r="I171" s="6">
        <v>70.2</v>
      </c>
      <c r="J171" s="6">
        <v>2298</v>
      </c>
      <c r="K171" s="6">
        <v>29.9</v>
      </c>
      <c r="L171" s="6">
        <v>1483</v>
      </c>
      <c r="M171" s="6">
        <v>666</v>
      </c>
      <c r="N171" s="6">
        <v>1669</v>
      </c>
      <c r="O171" s="6">
        <v>21.66</v>
      </c>
      <c r="P171" s="6">
        <v>0.88900000000000001</v>
      </c>
    </row>
    <row r="172" spans="1:16" x14ac:dyDescent="0.25">
      <c r="A172" s="6" t="s">
        <v>115</v>
      </c>
      <c r="B172" s="6" t="s">
        <v>169</v>
      </c>
      <c r="C172" s="70" t="s">
        <v>349</v>
      </c>
      <c r="D172" s="6">
        <v>42.5</v>
      </c>
      <c r="E172" s="6">
        <v>10.9</v>
      </c>
      <c r="F172" s="6">
        <v>0.39</v>
      </c>
      <c r="G172" s="6">
        <v>98.8</v>
      </c>
      <c r="H172" s="6">
        <v>60.3</v>
      </c>
      <c r="I172" s="6">
        <v>50.4</v>
      </c>
      <c r="J172" s="6">
        <v>1835</v>
      </c>
      <c r="K172" s="6">
        <v>43.2</v>
      </c>
      <c r="L172" s="6">
        <v>1046</v>
      </c>
      <c r="M172" s="6">
        <v>687</v>
      </c>
      <c r="N172" s="6">
        <v>1071</v>
      </c>
      <c r="O172" s="6">
        <v>25.31</v>
      </c>
      <c r="P172" s="6">
        <v>0.97699999999999998</v>
      </c>
    </row>
    <row r="173" spans="1:16" x14ac:dyDescent="0.25">
      <c r="A173" s="6" t="s">
        <v>117</v>
      </c>
      <c r="B173" s="6" t="s">
        <v>169</v>
      </c>
      <c r="C173" s="70" t="s">
        <v>350</v>
      </c>
      <c r="D173" s="6">
        <v>46.06</v>
      </c>
      <c r="E173" s="6">
        <v>12.9</v>
      </c>
      <c r="F173" s="6">
        <v>0.63</v>
      </c>
      <c r="G173" s="6">
        <v>117</v>
      </c>
      <c r="H173" s="6">
        <v>46.5</v>
      </c>
      <c r="I173" s="6">
        <v>37</v>
      </c>
      <c r="J173" s="6">
        <v>2192</v>
      </c>
      <c r="K173" s="6">
        <v>47.6</v>
      </c>
      <c r="L173" s="6">
        <v>1025</v>
      </c>
      <c r="M173" s="6">
        <v>646</v>
      </c>
      <c r="N173" s="6">
        <v>1026</v>
      </c>
      <c r="O173" s="6">
        <v>22.36</v>
      </c>
      <c r="P173" s="6">
        <v>0.999</v>
      </c>
    </row>
    <row r="174" spans="1:16" x14ac:dyDescent="0.25">
      <c r="A174" s="6" t="s">
        <v>118</v>
      </c>
      <c r="B174" s="6" t="s">
        <v>169</v>
      </c>
      <c r="C174" s="70" t="s">
        <v>351</v>
      </c>
      <c r="D174" s="6">
        <v>73.08</v>
      </c>
      <c r="E174" s="6">
        <v>12.5</v>
      </c>
      <c r="F174" s="6">
        <v>0.52</v>
      </c>
      <c r="G174" s="6">
        <v>182.2</v>
      </c>
      <c r="H174" s="6">
        <v>158.19999999999999</v>
      </c>
      <c r="I174" s="6">
        <v>77.8</v>
      </c>
      <c r="J174" s="6">
        <v>4218</v>
      </c>
      <c r="K174" s="6">
        <v>57.7</v>
      </c>
      <c r="L174" s="6">
        <v>2542</v>
      </c>
      <c r="M174" s="6">
        <v>490</v>
      </c>
      <c r="N174" s="6">
        <v>2266</v>
      </c>
      <c r="O174" s="6">
        <v>31.09</v>
      </c>
      <c r="P174" s="6">
        <v>1.1220000000000001</v>
      </c>
    </row>
    <row r="175" spans="1:16" x14ac:dyDescent="0.25">
      <c r="A175" s="6" t="s">
        <v>119</v>
      </c>
      <c r="B175" s="6" t="s">
        <v>169</v>
      </c>
      <c r="C175" s="70" t="s">
        <v>352</v>
      </c>
      <c r="D175" s="6">
        <v>54.53</v>
      </c>
      <c r="E175" s="6">
        <v>10.3</v>
      </c>
      <c r="F175" s="6">
        <v>0.28000000000000003</v>
      </c>
      <c r="G175" s="6">
        <v>123.7</v>
      </c>
      <c r="H175" s="6">
        <v>45.8</v>
      </c>
      <c r="I175" s="6">
        <v>44.5</v>
      </c>
      <c r="J175" s="6">
        <v>2513</v>
      </c>
      <c r="K175" s="6">
        <v>46.1</v>
      </c>
      <c r="L175" s="6">
        <v>1261</v>
      </c>
      <c r="M175" s="6">
        <v>656</v>
      </c>
      <c r="N175" s="6">
        <v>1549</v>
      </c>
      <c r="O175" s="6">
        <v>28.37</v>
      </c>
      <c r="P175" s="6">
        <v>0.81399999999999995</v>
      </c>
    </row>
    <row r="176" spans="1:16" x14ac:dyDescent="0.25">
      <c r="A176" s="6" t="s">
        <v>120</v>
      </c>
      <c r="B176" s="6" t="s">
        <v>169</v>
      </c>
      <c r="C176" s="70" t="s">
        <v>353</v>
      </c>
      <c r="D176" s="6">
        <v>57.28</v>
      </c>
      <c r="E176" s="6">
        <v>8.5</v>
      </c>
      <c r="F176" s="6">
        <v>0.3</v>
      </c>
      <c r="G176" s="6">
        <v>118.1</v>
      </c>
      <c r="H176" s="6">
        <v>80.7</v>
      </c>
      <c r="I176" s="6">
        <v>50.7</v>
      </c>
      <c r="J176" s="6">
        <v>2300</v>
      </c>
      <c r="K176" s="6">
        <v>40.200000000000003</v>
      </c>
      <c r="L176" s="6">
        <v>1395</v>
      </c>
      <c r="M176" s="6">
        <v>690</v>
      </c>
      <c r="N176" s="6">
        <v>1688</v>
      </c>
      <c r="O176" s="6">
        <v>29.48</v>
      </c>
      <c r="P176" s="6">
        <v>0.82599999999999996</v>
      </c>
    </row>
    <row r="177" spans="1:16" x14ac:dyDescent="0.25">
      <c r="A177" s="6" t="s">
        <v>22</v>
      </c>
      <c r="B177" s="6" t="s">
        <v>169</v>
      </c>
      <c r="C177" s="70" t="s">
        <v>354</v>
      </c>
      <c r="D177" s="6">
        <v>82.82</v>
      </c>
      <c r="E177" s="6">
        <v>9.4</v>
      </c>
      <c r="F177" s="6">
        <v>0.33</v>
      </c>
      <c r="G177" s="6">
        <v>180.2</v>
      </c>
      <c r="H177" s="6">
        <v>87</v>
      </c>
      <c r="I177" s="6">
        <v>121.3</v>
      </c>
      <c r="J177" s="6">
        <v>3324</v>
      </c>
      <c r="K177" s="6">
        <v>40.1</v>
      </c>
      <c r="L177" s="6">
        <v>1869</v>
      </c>
      <c r="M177" s="6">
        <v>512</v>
      </c>
      <c r="N177" s="6">
        <v>2163</v>
      </c>
      <c r="O177" s="6">
        <v>25.68</v>
      </c>
      <c r="P177" s="6">
        <v>0.86399999999999999</v>
      </c>
    </row>
    <row r="178" spans="1:16" x14ac:dyDescent="0.25">
      <c r="A178" s="6" t="s">
        <v>92</v>
      </c>
      <c r="B178" s="6" t="s">
        <v>169</v>
      </c>
      <c r="C178" s="70" t="s">
        <v>355</v>
      </c>
      <c r="D178" s="6">
        <v>94.89</v>
      </c>
      <c r="E178" s="6">
        <v>13.2</v>
      </c>
      <c r="F178" s="6">
        <v>0.39</v>
      </c>
      <c r="G178" s="6">
        <v>242.3</v>
      </c>
      <c r="H178" s="6">
        <v>117.1</v>
      </c>
      <c r="I178" s="6">
        <v>119.2</v>
      </c>
      <c r="J178" s="6">
        <v>4846</v>
      </c>
      <c r="K178" s="6">
        <v>51.1</v>
      </c>
      <c r="L178" s="6">
        <v>2218</v>
      </c>
      <c r="M178" s="6">
        <v>602</v>
      </c>
      <c r="N178" s="6">
        <v>2521</v>
      </c>
      <c r="O178" s="6">
        <v>26.61</v>
      </c>
      <c r="P178" s="6">
        <v>0.88</v>
      </c>
    </row>
    <row r="179" spans="1:16" x14ac:dyDescent="0.25">
      <c r="A179" s="6" t="s">
        <v>121</v>
      </c>
      <c r="B179" s="6" t="s">
        <v>169</v>
      </c>
      <c r="C179" s="70" t="s">
        <v>356</v>
      </c>
      <c r="D179" s="6">
        <v>59.33</v>
      </c>
      <c r="E179" s="6">
        <v>7.5</v>
      </c>
      <c r="F179" s="6">
        <v>0.23</v>
      </c>
      <c r="G179" s="6">
        <v>115.4</v>
      </c>
      <c r="H179" s="6">
        <v>51.1</v>
      </c>
      <c r="I179" s="6">
        <v>67.8</v>
      </c>
      <c r="J179" s="6">
        <v>2064</v>
      </c>
      <c r="K179" s="6">
        <v>34.799999999999997</v>
      </c>
      <c r="L179" s="6">
        <v>1167</v>
      </c>
      <c r="M179" s="6">
        <v>596</v>
      </c>
      <c r="N179" s="6">
        <v>1656</v>
      </c>
      <c r="O179" s="6">
        <v>27.95</v>
      </c>
      <c r="P179" s="6">
        <v>0.70499999999999996</v>
      </c>
    </row>
    <row r="180" spans="1:16" x14ac:dyDescent="0.25">
      <c r="A180" s="6" t="s">
        <v>122</v>
      </c>
      <c r="B180" s="6" t="s">
        <v>169</v>
      </c>
      <c r="C180" s="70" t="s">
        <v>357</v>
      </c>
      <c r="D180" s="6">
        <v>34.93</v>
      </c>
      <c r="E180" s="6">
        <v>10.1</v>
      </c>
      <c r="F180" s="6">
        <v>0.27</v>
      </c>
      <c r="G180" s="6">
        <v>78.2</v>
      </c>
      <c r="H180" s="6">
        <v>40.6</v>
      </c>
      <c r="I180" s="6">
        <v>26.7</v>
      </c>
      <c r="J180" s="6">
        <v>1348</v>
      </c>
      <c r="K180" s="6">
        <v>38.6</v>
      </c>
      <c r="L180" s="6">
        <v>775</v>
      </c>
      <c r="M180" s="6">
        <v>642</v>
      </c>
      <c r="N180" s="6">
        <v>1096</v>
      </c>
      <c r="O180" s="6">
        <v>31.54</v>
      </c>
      <c r="P180" s="6">
        <v>0.70699999999999996</v>
      </c>
    </row>
    <row r="181" spans="1:16" x14ac:dyDescent="0.25">
      <c r="A181" s="6" t="s">
        <v>123</v>
      </c>
      <c r="B181" s="6" t="s">
        <v>169</v>
      </c>
      <c r="C181" s="70" t="s">
        <v>358</v>
      </c>
      <c r="D181" s="6">
        <v>40.5</v>
      </c>
      <c r="E181" s="6">
        <v>10.1</v>
      </c>
      <c r="F181" s="6">
        <v>0.38</v>
      </c>
      <c r="G181" s="6">
        <v>91</v>
      </c>
      <c r="H181" s="6">
        <v>53.8</v>
      </c>
      <c r="I181" s="6">
        <v>36.9</v>
      </c>
      <c r="J181" s="6">
        <v>1728</v>
      </c>
      <c r="K181" s="6">
        <v>42.7</v>
      </c>
      <c r="L181" s="6">
        <v>996</v>
      </c>
      <c r="M181" s="6">
        <v>554</v>
      </c>
      <c r="N181" s="6">
        <v>1335</v>
      </c>
      <c r="O181" s="6">
        <v>33.07</v>
      </c>
      <c r="P181" s="6">
        <v>0.746</v>
      </c>
    </row>
    <row r="182" spans="1:16" x14ac:dyDescent="0.25">
      <c r="A182" s="6" t="s">
        <v>27</v>
      </c>
      <c r="B182" s="6" t="s">
        <v>169</v>
      </c>
      <c r="C182" s="70" t="s">
        <v>359</v>
      </c>
      <c r="D182" s="6">
        <v>58.64</v>
      </c>
      <c r="E182" s="6">
        <v>11.7</v>
      </c>
      <c r="F182" s="6">
        <v>0.39</v>
      </c>
      <c r="G182" s="6">
        <v>141.80000000000001</v>
      </c>
      <c r="H182" s="6">
        <v>60.3</v>
      </c>
      <c r="I182" s="6">
        <v>98.5</v>
      </c>
      <c r="J182" s="6">
        <v>2708</v>
      </c>
      <c r="K182" s="6">
        <v>46.2</v>
      </c>
      <c r="L182" s="6">
        <v>1345</v>
      </c>
      <c r="M182" s="6">
        <v>468</v>
      </c>
      <c r="N182" s="6">
        <v>2151</v>
      </c>
      <c r="O182" s="6">
        <v>36.79</v>
      </c>
      <c r="P182" s="6">
        <v>0.625</v>
      </c>
    </row>
    <row r="183" spans="1:16" x14ac:dyDescent="0.25">
      <c r="A183" s="6" t="s">
        <v>102</v>
      </c>
      <c r="B183" s="6" t="s">
        <v>169</v>
      </c>
      <c r="C183" s="70" t="s">
        <v>360</v>
      </c>
      <c r="D183" s="6">
        <v>48.24</v>
      </c>
      <c r="E183" s="6">
        <v>3.7</v>
      </c>
      <c r="F183" s="6">
        <v>0.18</v>
      </c>
      <c r="G183" s="6">
        <v>65.2</v>
      </c>
      <c r="H183" s="6">
        <v>57</v>
      </c>
      <c r="I183" s="6">
        <v>30.1</v>
      </c>
      <c r="J183" s="6">
        <v>1394</v>
      </c>
      <c r="K183" s="6">
        <v>28.9</v>
      </c>
      <c r="L183" s="6">
        <v>1311</v>
      </c>
      <c r="M183" s="6">
        <v>544</v>
      </c>
      <c r="N183" s="6">
        <v>1111</v>
      </c>
      <c r="O183" s="6">
        <v>23.01</v>
      </c>
      <c r="P183" s="6">
        <v>1.18</v>
      </c>
    </row>
    <row r="184" spans="1:16" x14ac:dyDescent="0.25">
      <c r="A184" s="6" t="s">
        <v>103</v>
      </c>
      <c r="B184" s="6" t="s">
        <v>169</v>
      </c>
      <c r="C184" s="70" t="s">
        <v>361</v>
      </c>
      <c r="D184" s="6">
        <v>27.1</v>
      </c>
      <c r="E184" s="6">
        <v>7.3</v>
      </c>
      <c r="F184" s="6">
        <v>0.34</v>
      </c>
      <c r="G184" s="6">
        <v>51.9</v>
      </c>
      <c r="H184" s="6">
        <v>40.200000000000003</v>
      </c>
      <c r="I184" s="6">
        <v>18</v>
      </c>
      <c r="J184" s="6">
        <v>1023</v>
      </c>
      <c r="K184" s="6">
        <v>37.700000000000003</v>
      </c>
      <c r="L184" s="6">
        <v>701</v>
      </c>
      <c r="M184" s="6">
        <v>718</v>
      </c>
      <c r="N184" s="6">
        <v>779</v>
      </c>
      <c r="O184" s="6">
        <v>28.7</v>
      </c>
      <c r="P184" s="6">
        <v>0.9</v>
      </c>
    </row>
    <row r="185" spans="1:16" x14ac:dyDescent="0.25">
      <c r="A185" s="6" t="s">
        <v>63</v>
      </c>
      <c r="B185" s="6" t="s">
        <v>169</v>
      </c>
      <c r="C185" s="70" t="s">
        <v>362</v>
      </c>
      <c r="D185" s="6">
        <v>56.84</v>
      </c>
      <c r="E185" s="6">
        <v>13.6</v>
      </c>
      <c r="F185" s="6">
        <v>0.32</v>
      </c>
      <c r="G185" s="6">
        <v>147.9</v>
      </c>
      <c r="H185" s="6">
        <v>51.1</v>
      </c>
      <c r="I185" s="6">
        <v>64</v>
      </c>
      <c r="J185" s="6">
        <v>2823</v>
      </c>
      <c r="K185" s="6">
        <v>49.7</v>
      </c>
      <c r="L185" s="6">
        <v>1203</v>
      </c>
      <c r="M185" s="6">
        <v>796</v>
      </c>
      <c r="N185" s="6">
        <v>2119</v>
      </c>
      <c r="O185" s="6">
        <v>37.32</v>
      </c>
      <c r="P185" s="6">
        <v>0.56799999999999995</v>
      </c>
    </row>
    <row r="186" spans="1:16" x14ac:dyDescent="0.25">
      <c r="A186" s="6" t="s">
        <v>88</v>
      </c>
      <c r="B186" s="6" t="s">
        <v>169</v>
      </c>
      <c r="C186" s="70" t="s">
        <v>363</v>
      </c>
      <c r="D186" s="6">
        <v>62.31</v>
      </c>
      <c r="E186" s="6">
        <v>13</v>
      </c>
      <c r="F186" s="6">
        <v>0.44</v>
      </c>
      <c r="G186" s="6">
        <v>158.80000000000001</v>
      </c>
      <c r="H186" s="6">
        <v>77.8</v>
      </c>
      <c r="I186" s="6">
        <v>92.6</v>
      </c>
      <c r="J186" s="6">
        <v>3004</v>
      </c>
      <c r="K186" s="6">
        <v>48.2</v>
      </c>
      <c r="L186" s="6">
        <v>1427</v>
      </c>
      <c r="M186" s="6">
        <v>600</v>
      </c>
      <c r="N186" s="6">
        <v>2087</v>
      </c>
      <c r="O186" s="6">
        <v>33.49</v>
      </c>
      <c r="P186" s="6">
        <v>0.68400000000000005</v>
      </c>
    </row>
    <row r="187" spans="1:16" x14ac:dyDescent="0.25">
      <c r="A187" s="6" t="s">
        <v>28</v>
      </c>
      <c r="B187" s="6" t="s">
        <v>169</v>
      </c>
      <c r="C187" s="70" t="s">
        <v>364</v>
      </c>
      <c r="D187" s="6">
        <v>44.86</v>
      </c>
      <c r="E187" s="6">
        <v>10.9</v>
      </c>
      <c r="F187" s="6">
        <v>0.33</v>
      </c>
      <c r="G187" s="6">
        <v>104.9</v>
      </c>
      <c r="H187" s="6">
        <v>51.7</v>
      </c>
      <c r="I187" s="6">
        <v>76.7</v>
      </c>
      <c r="J187" s="6">
        <v>1805</v>
      </c>
      <c r="K187" s="6">
        <v>40.200000000000003</v>
      </c>
      <c r="L187" s="6">
        <v>1100</v>
      </c>
      <c r="M187" s="6">
        <v>518</v>
      </c>
      <c r="N187" s="6">
        <v>1403</v>
      </c>
      <c r="O187" s="6">
        <v>31.42</v>
      </c>
      <c r="P187" s="6">
        <v>0.78400000000000003</v>
      </c>
    </row>
    <row r="188" spans="1:16" x14ac:dyDescent="0.25">
      <c r="A188" s="6" t="s">
        <v>43</v>
      </c>
      <c r="B188" s="6" t="s">
        <v>169</v>
      </c>
      <c r="C188" s="70" t="s">
        <v>365</v>
      </c>
      <c r="D188" s="6">
        <v>45.71</v>
      </c>
      <c r="E188" s="6">
        <v>12</v>
      </c>
      <c r="F188" s="6">
        <v>0.33</v>
      </c>
      <c r="G188" s="6">
        <v>112.2</v>
      </c>
      <c r="H188" s="6">
        <v>42.3</v>
      </c>
      <c r="I188" s="6">
        <v>59.2</v>
      </c>
      <c r="J188" s="6">
        <v>1991</v>
      </c>
      <c r="K188" s="6">
        <v>43.6</v>
      </c>
      <c r="L188" s="6">
        <v>954</v>
      </c>
      <c r="M188" s="6">
        <v>732</v>
      </c>
      <c r="N188" s="6">
        <v>1591</v>
      </c>
      <c r="O188" s="6">
        <v>34.96</v>
      </c>
      <c r="P188" s="6">
        <v>0.6</v>
      </c>
    </row>
    <row r="189" spans="1:16" x14ac:dyDescent="0.25">
      <c r="A189" s="6" t="s">
        <v>94</v>
      </c>
      <c r="B189" s="6" t="s">
        <v>169</v>
      </c>
      <c r="C189" s="70" t="s">
        <v>366</v>
      </c>
      <c r="D189" s="6">
        <v>52.99</v>
      </c>
      <c r="E189" s="6">
        <v>10</v>
      </c>
      <c r="F189" s="6">
        <v>0.39</v>
      </c>
      <c r="G189" s="6">
        <v>117.7</v>
      </c>
      <c r="H189" s="6">
        <v>67.400000000000006</v>
      </c>
      <c r="I189" s="6">
        <v>70</v>
      </c>
      <c r="J189" s="6">
        <v>2105</v>
      </c>
      <c r="K189" s="6">
        <v>39.700000000000003</v>
      </c>
      <c r="L189" s="6">
        <v>1286</v>
      </c>
      <c r="M189" s="6">
        <v>474</v>
      </c>
      <c r="N189" s="6">
        <v>1790</v>
      </c>
      <c r="O189" s="6">
        <v>33.880000000000003</v>
      </c>
      <c r="P189" s="6">
        <v>0.71799999999999997</v>
      </c>
    </row>
    <row r="190" spans="1:16" x14ac:dyDescent="0.25">
      <c r="A190" s="6" t="s">
        <v>19</v>
      </c>
      <c r="B190" s="6" t="s">
        <v>169</v>
      </c>
      <c r="C190" s="70" t="s">
        <v>367</v>
      </c>
      <c r="D190" s="6">
        <v>78.86</v>
      </c>
      <c r="E190" s="6">
        <v>17.7</v>
      </c>
      <c r="F190" s="6">
        <v>0.5</v>
      </c>
      <c r="G190" s="6">
        <v>235.3</v>
      </c>
      <c r="H190" s="6">
        <v>105.5</v>
      </c>
      <c r="I190" s="6">
        <v>179.9</v>
      </c>
      <c r="J190" s="6">
        <v>4375</v>
      </c>
      <c r="K190" s="6">
        <v>55.5</v>
      </c>
      <c r="L190" s="6">
        <v>2235</v>
      </c>
      <c r="M190" s="6">
        <v>634</v>
      </c>
      <c r="N190" s="6">
        <v>3519</v>
      </c>
      <c r="O190" s="6">
        <v>44.71</v>
      </c>
      <c r="P190" s="6">
        <v>0.63500000000000001</v>
      </c>
    </row>
    <row r="191" spans="1:16" x14ac:dyDescent="0.25">
      <c r="A191" s="6" t="s">
        <v>39</v>
      </c>
      <c r="B191" s="6" t="s">
        <v>169</v>
      </c>
      <c r="C191" s="70" t="s">
        <v>368</v>
      </c>
      <c r="D191" s="6">
        <v>71.59</v>
      </c>
      <c r="E191" s="6">
        <v>8.8000000000000007</v>
      </c>
      <c r="F191" s="6">
        <v>0.24</v>
      </c>
      <c r="G191" s="6">
        <v>150.1</v>
      </c>
      <c r="H191" s="6">
        <v>62.6</v>
      </c>
      <c r="I191" s="6">
        <v>76.599999999999994</v>
      </c>
      <c r="J191" s="6">
        <v>2791</v>
      </c>
      <c r="K191" s="6">
        <v>39</v>
      </c>
      <c r="L191" s="6">
        <v>1485</v>
      </c>
      <c r="M191" s="6">
        <v>724</v>
      </c>
      <c r="N191" s="6">
        <v>1909</v>
      </c>
      <c r="O191" s="6">
        <v>26.7</v>
      </c>
      <c r="P191" s="6">
        <v>0.77800000000000002</v>
      </c>
    </row>
    <row r="192" spans="1:16" x14ac:dyDescent="0.25">
      <c r="A192" s="6" t="s">
        <v>46</v>
      </c>
      <c r="B192" s="6" t="s">
        <v>169</v>
      </c>
      <c r="C192" s="70" t="s">
        <v>369</v>
      </c>
      <c r="D192" s="6">
        <v>53.85</v>
      </c>
      <c r="E192" s="6">
        <v>4.7</v>
      </c>
      <c r="F192" s="6">
        <v>0.17</v>
      </c>
      <c r="G192" s="6">
        <v>83.1</v>
      </c>
      <c r="H192" s="6">
        <v>44.3</v>
      </c>
      <c r="I192" s="6">
        <v>96.6</v>
      </c>
      <c r="J192" s="6">
        <v>1422</v>
      </c>
      <c r="K192" s="6">
        <v>26.4</v>
      </c>
      <c r="L192" s="6">
        <v>1072</v>
      </c>
      <c r="M192" s="6">
        <v>520</v>
      </c>
      <c r="N192" s="6">
        <v>1321</v>
      </c>
      <c r="O192" s="6">
        <v>24.54</v>
      </c>
      <c r="P192" s="6">
        <v>0.81200000000000006</v>
      </c>
    </row>
    <row r="193" spans="1:16" x14ac:dyDescent="0.25">
      <c r="A193" s="6" t="s">
        <v>96</v>
      </c>
      <c r="B193" s="6" t="s">
        <v>169</v>
      </c>
      <c r="C193" s="70" t="s">
        <v>370</v>
      </c>
      <c r="D193" s="6">
        <v>82.69</v>
      </c>
      <c r="E193" s="6">
        <v>11.2</v>
      </c>
      <c r="F193" s="6">
        <v>0.43</v>
      </c>
      <c r="G193" s="6">
        <v>195.2</v>
      </c>
      <c r="H193" s="6">
        <v>102.6</v>
      </c>
      <c r="I193" s="6">
        <v>122.9</v>
      </c>
      <c r="J193" s="6">
        <v>3661</v>
      </c>
      <c r="K193" s="6">
        <v>44.3</v>
      </c>
      <c r="L193" s="6">
        <v>1936</v>
      </c>
      <c r="M193" s="6">
        <v>420</v>
      </c>
      <c r="N193" s="6">
        <v>2297</v>
      </c>
      <c r="O193" s="6">
        <v>27.88</v>
      </c>
      <c r="P193" s="6">
        <v>0.84299999999999997</v>
      </c>
    </row>
    <row r="194" spans="1:16" x14ac:dyDescent="0.25">
      <c r="A194" s="6" t="s">
        <v>104</v>
      </c>
      <c r="B194" s="6" t="s">
        <v>169</v>
      </c>
      <c r="C194" s="70" t="s">
        <v>371</v>
      </c>
      <c r="D194" s="6">
        <v>34.9</v>
      </c>
      <c r="E194" s="6">
        <v>5.6</v>
      </c>
      <c r="F194" s="6">
        <v>0.19</v>
      </c>
      <c r="G194" s="6">
        <v>58.7</v>
      </c>
      <c r="H194" s="6">
        <v>27.1</v>
      </c>
      <c r="I194" s="6">
        <v>48.4</v>
      </c>
      <c r="J194" s="6">
        <v>962</v>
      </c>
      <c r="K194" s="6">
        <v>27.6</v>
      </c>
      <c r="L194" s="6">
        <v>723</v>
      </c>
      <c r="M194" s="6">
        <v>544</v>
      </c>
      <c r="N194" s="6">
        <v>1052</v>
      </c>
      <c r="O194" s="6">
        <v>30.37</v>
      </c>
      <c r="P194" s="6">
        <v>0.68700000000000006</v>
      </c>
    </row>
    <row r="195" spans="1:16" x14ac:dyDescent="0.25">
      <c r="A195" s="6" t="s">
        <v>124</v>
      </c>
      <c r="B195" s="6" t="s">
        <v>169</v>
      </c>
      <c r="C195" s="70" t="s">
        <v>372</v>
      </c>
      <c r="D195" s="6">
        <v>45.75</v>
      </c>
      <c r="E195" s="6">
        <v>9.3000000000000007</v>
      </c>
      <c r="F195" s="6">
        <v>0.46</v>
      </c>
      <c r="G195" s="6">
        <v>98.4</v>
      </c>
      <c r="H195" s="6">
        <v>84.4</v>
      </c>
      <c r="I195" s="6">
        <v>38</v>
      </c>
      <c r="J195" s="6">
        <v>2009</v>
      </c>
      <c r="K195" s="6">
        <v>43.9</v>
      </c>
      <c r="L195" s="6">
        <v>1386</v>
      </c>
      <c r="M195" s="6">
        <v>556</v>
      </c>
      <c r="N195" s="6">
        <v>1267</v>
      </c>
      <c r="O195" s="6">
        <v>27.63</v>
      </c>
      <c r="P195" s="6">
        <v>1.0940000000000001</v>
      </c>
    </row>
    <row r="196" spans="1:16" x14ac:dyDescent="0.25">
      <c r="A196" s="6" t="s">
        <v>125</v>
      </c>
      <c r="B196" s="6" t="s">
        <v>169</v>
      </c>
      <c r="C196" s="70" t="s">
        <v>373</v>
      </c>
      <c r="D196" s="6">
        <v>50.17</v>
      </c>
      <c r="E196" s="6">
        <v>10.3</v>
      </c>
      <c r="F196" s="6">
        <v>0.57999999999999996</v>
      </c>
      <c r="G196" s="6">
        <v>113.4</v>
      </c>
      <c r="H196" s="6">
        <v>106.8</v>
      </c>
      <c r="I196" s="6">
        <v>51.6</v>
      </c>
      <c r="J196" s="6">
        <v>2646</v>
      </c>
      <c r="K196" s="6">
        <v>52.7</v>
      </c>
      <c r="L196" s="6">
        <v>1698</v>
      </c>
      <c r="M196" s="6">
        <v>384</v>
      </c>
      <c r="N196" s="6">
        <v>1425</v>
      </c>
      <c r="O196" s="6">
        <v>29.14</v>
      </c>
      <c r="P196" s="6">
        <v>1.1919999999999999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FB100-122F-478B-A136-DEFFD6B320AF}">
  <dimension ref="A1:I180"/>
  <sheetViews>
    <sheetView topLeftCell="A161" workbookViewId="0">
      <selection activeCell="A174" sqref="A174:XFD174"/>
    </sheetView>
  </sheetViews>
  <sheetFormatPr defaultRowHeight="15" x14ac:dyDescent="0.25"/>
  <cols>
    <col min="1" max="1" width="25.28515625" style="6" bestFit="1" customWidth="1"/>
    <col min="2" max="2" width="13.42578125" style="6" bestFit="1" customWidth="1"/>
    <col min="3" max="3" width="7.28515625" style="6" bestFit="1" customWidth="1"/>
    <col min="4" max="4" width="10.5703125" style="6" bestFit="1" customWidth="1"/>
    <col min="5" max="5" width="8.7109375" style="6" bestFit="1" customWidth="1"/>
    <col min="6" max="6" width="21.85546875" style="6" bestFit="1" customWidth="1"/>
    <col min="7" max="7" width="24.140625" style="6" bestFit="1" customWidth="1"/>
    <col min="8" max="8" width="14.42578125" style="6" bestFit="1" customWidth="1"/>
    <col min="9" max="9" width="24.140625" style="6" bestFit="1" customWidth="1"/>
    <col min="10" max="16384" width="9.140625" style="6"/>
  </cols>
  <sheetData>
    <row r="1" spans="1:9" x14ac:dyDescent="0.25">
      <c r="A1" s="8" t="s">
        <v>374</v>
      </c>
      <c r="B1" s="9" t="s">
        <v>375</v>
      </c>
      <c r="C1" s="9" t="s">
        <v>376</v>
      </c>
      <c r="D1" s="9" t="s">
        <v>377</v>
      </c>
      <c r="E1" s="9" t="s">
        <v>2</v>
      </c>
      <c r="F1" s="9" t="s">
        <v>378</v>
      </c>
      <c r="G1" s="9" t="s">
        <v>379</v>
      </c>
      <c r="H1" s="9" t="s">
        <v>380</v>
      </c>
      <c r="I1" s="10" t="s">
        <v>381</v>
      </c>
    </row>
    <row r="2" spans="1:9" x14ac:dyDescent="0.25">
      <c r="A2" s="11" t="s">
        <v>100</v>
      </c>
      <c r="B2" s="12" t="s">
        <v>382</v>
      </c>
      <c r="C2" s="12" t="s">
        <v>383</v>
      </c>
      <c r="D2" s="13">
        <v>39805</v>
      </c>
      <c r="E2" s="12">
        <f ca="1">FLOOR(_xlfn.DAYS(TODAY(), TBL_INFO[[#This Row],[DOB]])/365.25, 1)</f>
        <v>15</v>
      </c>
      <c r="F2" s="12" t="s">
        <v>384</v>
      </c>
      <c r="G2" s="12"/>
      <c r="H2" s="12"/>
      <c r="I2" s="14"/>
    </row>
    <row r="3" spans="1:9" x14ac:dyDescent="0.25">
      <c r="A3" s="11" t="s">
        <v>87</v>
      </c>
      <c r="B3" s="12" t="s">
        <v>385</v>
      </c>
      <c r="C3" s="12" t="s">
        <v>386</v>
      </c>
      <c r="D3" s="13">
        <v>40419</v>
      </c>
      <c r="E3" s="12">
        <f ca="1">FLOOR(_xlfn.DAYS(TODAY(), TBL_INFO[[#This Row],[DOB]])/365.25, 1)</f>
        <v>13</v>
      </c>
      <c r="F3" s="12" t="s">
        <v>387</v>
      </c>
      <c r="G3" s="12"/>
      <c r="H3" s="12"/>
      <c r="I3" s="14"/>
    </row>
    <row r="4" spans="1:9" x14ac:dyDescent="0.25">
      <c r="A4" s="11" t="s">
        <v>388</v>
      </c>
      <c r="B4" s="12" t="s">
        <v>389</v>
      </c>
      <c r="C4" s="12" t="s">
        <v>383</v>
      </c>
      <c r="D4" s="13">
        <v>38820</v>
      </c>
      <c r="E4" s="12">
        <f ca="1">FLOOR(_xlfn.DAYS(TODAY(), TBL_INFO[[#This Row],[DOB]])/365.25, 1)</f>
        <v>18</v>
      </c>
      <c r="F4" s="12" t="s">
        <v>390</v>
      </c>
      <c r="G4" s="12" t="s">
        <v>391</v>
      </c>
      <c r="H4" s="12" t="s">
        <v>392</v>
      </c>
      <c r="I4" s="14"/>
    </row>
    <row r="5" spans="1:9" x14ac:dyDescent="0.25">
      <c r="A5" s="11" t="s">
        <v>393</v>
      </c>
      <c r="B5" s="12" t="s">
        <v>394</v>
      </c>
      <c r="C5" s="12" t="s">
        <v>383</v>
      </c>
      <c r="D5" s="13">
        <v>39824</v>
      </c>
      <c r="E5" s="12">
        <f ca="1">FLOOR(_xlfn.DAYS(TODAY(), TBL_INFO[[#This Row],[DOB]])/365.25, 1)</f>
        <v>15</v>
      </c>
      <c r="F5" s="12" t="s">
        <v>390</v>
      </c>
      <c r="G5" s="12" t="s">
        <v>395</v>
      </c>
      <c r="H5" s="12" t="s">
        <v>392</v>
      </c>
      <c r="I5" s="14"/>
    </row>
    <row r="6" spans="1:9" x14ac:dyDescent="0.25">
      <c r="A6" s="11" t="s">
        <v>396</v>
      </c>
      <c r="B6" s="12" t="s">
        <v>397</v>
      </c>
      <c r="C6" s="12" t="s">
        <v>386</v>
      </c>
      <c r="D6" s="13">
        <v>40022</v>
      </c>
      <c r="E6" s="12">
        <f ca="1">FLOOR(_xlfn.DAYS(TODAY(), TBL_INFO[[#This Row],[DOB]])/365.25, 1)</f>
        <v>15</v>
      </c>
      <c r="F6" s="12" t="s">
        <v>398</v>
      </c>
      <c r="G6" s="12"/>
      <c r="H6" s="12" t="s">
        <v>392</v>
      </c>
      <c r="I6" s="15">
        <v>45168</v>
      </c>
    </row>
    <row r="7" spans="1:9" x14ac:dyDescent="0.25">
      <c r="A7" s="11" t="s">
        <v>399</v>
      </c>
      <c r="B7" s="12" t="s">
        <v>400</v>
      </c>
      <c r="C7" s="12" t="s">
        <v>386</v>
      </c>
      <c r="D7" s="13">
        <v>40018</v>
      </c>
      <c r="E7" s="12">
        <f ca="1">FLOOR(_xlfn.DAYS(TODAY(), TBL_INFO[[#This Row],[DOB]])/365.25, 1)</f>
        <v>15</v>
      </c>
      <c r="F7" s="12" t="s">
        <v>398</v>
      </c>
      <c r="G7" s="12"/>
      <c r="H7" s="12" t="s">
        <v>392</v>
      </c>
      <c r="I7" s="14"/>
    </row>
    <row r="8" spans="1:9" x14ac:dyDescent="0.25">
      <c r="A8" s="11" t="s">
        <v>21</v>
      </c>
      <c r="B8" s="12" t="s">
        <v>401</v>
      </c>
      <c r="C8" s="12" t="s">
        <v>386</v>
      </c>
      <c r="D8" s="13">
        <v>39609</v>
      </c>
      <c r="E8" s="12">
        <f ca="1">FLOOR(_xlfn.DAYS(TODAY(), TBL_INFO[[#This Row],[DOB]])/365.25, 1)</f>
        <v>16</v>
      </c>
      <c r="F8" s="12" t="s">
        <v>402</v>
      </c>
      <c r="G8" s="12"/>
      <c r="H8" s="12" t="s">
        <v>392</v>
      </c>
      <c r="I8" s="14"/>
    </row>
    <row r="9" spans="1:9" x14ac:dyDescent="0.25">
      <c r="A9" s="11" t="s">
        <v>403</v>
      </c>
      <c r="B9" s="12" t="s">
        <v>404</v>
      </c>
      <c r="C9" s="12" t="s">
        <v>386</v>
      </c>
      <c r="D9" s="13">
        <v>40687</v>
      </c>
      <c r="E9" s="12">
        <f ca="1">FLOOR(_xlfn.DAYS(TODAY(), TBL_INFO[[#This Row],[DOB]])/365.25, 1)</f>
        <v>13</v>
      </c>
      <c r="F9" s="12" t="s">
        <v>405</v>
      </c>
      <c r="G9" s="12"/>
      <c r="H9" s="12"/>
      <c r="I9" s="14"/>
    </row>
    <row r="10" spans="1:9" x14ac:dyDescent="0.25">
      <c r="A10" s="11" t="s">
        <v>406</v>
      </c>
      <c r="B10" s="12" t="s">
        <v>407</v>
      </c>
      <c r="C10" s="12" t="s">
        <v>383</v>
      </c>
      <c r="D10" s="13">
        <v>40710</v>
      </c>
      <c r="E10" s="12">
        <f ca="1">FLOOR(_xlfn.DAYS(TODAY(), TBL_INFO[[#This Row],[DOB]])/365.25, 1)</f>
        <v>13</v>
      </c>
      <c r="F10" s="12" t="s">
        <v>398</v>
      </c>
      <c r="G10" s="12"/>
      <c r="H10" s="12"/>
      <c r="I10" s="14"/>
    </row>
    <row r="11" spans="1:9" x14ac:dyDescent="0.25">
      <c r="A11" s="11" t="s">
        <v>408</v>
      </c>
      <c r="B11" s="12" t="s">
        <v>409</v>
      </c>
      <c r="C11" s="12" t="s">
        <v>386</v>
      </c>
      <c r="D11" s="13">
        <v>40517</v>
      </c>
      <c r="E11" s="12">
        <f ca="1">FLOOR(_xlfn.DAYS(TODAY(), TBL_INFO[[#This Row],[DOB]])/365.25, 1)</f>
        <v>13</v>
      </c>
      <c r="F11" s="12" t="s">
        <v>410</v>
      </c>
      <c r="G11" s="12"/>
      <c r="H11" s="12"/>
      <c r="I11" s="14"/>
    </row>
    <row r="12" spans="1:9" x14ac:dyDescent="0.25">
      <c r="A12" s="11" t="s">
        <v>40</v>
      </c>
      <c r="B12" s="12" t="s">
        <v>411</v>
      </c>
      <c r="C12" s="12" t="s">
        <v>386</v>
      </c>
      <c r="D12" s="13">
        <v>40162</v>
      </c>
      <c r="E12" s="12">
        <f ca="1">FLOOR(_xlfn.DAYS(TODAY(), TBL_INFO[[#This Row],[DOB]])/365.25, 1)</f>
        <v>14</v>
      </c>
      <c r="F12" s="12"/>
      <c r="G12" s="12"/>
      <c r="H12" s="12"/>
      <c r="I12" s="14"/>
    </row>
    <row r="13" spans="1:9" x14ac:dyDescent="0.25">
      <c r="A13" s="11" t="s">
        <v>32</v>
      </c>
      <c r="B13" s="12" t="s">
        <v>412</v>
      </c>
      <c r="C13" s="12" t="s">
        <v>383</v>
      </c>
      <c r="D13" s="13">
        <v>41044</v>
      </c>
      <c r="E13" s="12">
        <f ca="1">FLOOR(_xlfn.DAYS(TODAY(), TBL_INFO[[#This Row],[DOB]])/365.25, 1)</f>
        <v>12</v>
      </c>
      <c r="F13" s="12" t="s">
        <v>398</v>
      </c>
      <c r="G13" s="12"/>
      <c r="H13" s="12" t="s">
        <v>392</v>
      </c>
      <c r="I13" s="14"/>
    </row>
    <row r="14" spans="1:9" x14ac:dyDescent="0.25">
      <c r="A14" s="11" t="s">
        <v>413</v>
      </c>
      <c r="B14" s="12" t="s">
        <v>414</v>
      </c>
      <c r="C14" s="12" t="s">
        <v>383</v>
      </c>
      <c r="D14" s="13">
        <v>40099</v>
      </c>
      <c r="E14" s="12">
        <f ca="1">FLOOR(_xlfn.DAYS(TODAY(), TBL_INFO[[#This Row],[DOB]])/365.25, 1)</f>
        <v>14</v>
      </c>
      <c r="F14" s="12" t="s">
        <v>415</v>
      </c>
      <c r="G14" s="12"/>
      <c r="H14" s="12"/>
      <c r="I14" s="14"/>
    </row>
    <row r="15" spans="1:9" x14ac:dyDescent="0.25">
      <c r="A15" s="11" t="s">
        <v>89</v>
      </c>
      <c r="B15" s="12" t="s">
        <v>416</v>
      </c>
      <c r="C15" s="12" t="s">
        <v>383</v>
      </c>
      <c r="D15" s="13">
        <v>40940</v>
      </c>
      <c r="E15" s="12">
        <f ca="1">FLOOR(_xlfn.DAYS(TODAY(), TBL_INFO[[#This Row],[DOB]])/365.25, 1)</f>
        <v>12</v>
      </c>
      <c r="F15" s="12" t="s">
        <v>405</v>
      </c>
      <c r="G15" s="12"/>
      <c r="H15" s="12"/>
      <c r="I15" s="14"/>
    </row>
    <row r="16" spans="1:9" x14ac:dyDescent="0.25">
      <c r="A16" s="11" t="s">
        <v>417</v>
      </c>
      <c r="B16" s="12" t="s">
        <v>418</v>
      </c>
      <c r="C16" s="12" t="s">
        <v>386</v>
      </c>
      <c r="D16" s="13">
        <v>40442</v>
      </c>
      <c r="E16" s="12">
        <f ca="1">FLOOR(_xlfn.DAYS(TODAY(), TBL_INFO[[#This Row],[DOB]])/365.25, 1)</f>
        <v>13</v>
      </c>
      <c r="F16" s="12"/>
      <c r="G16" s="12"/>
      <c r="H16" s="12" t="s">
        <v>419</v>
      </c>
      <c r="I16" s="14"/>
    </row>
    <row r="17" spans="1:9" x14ac:dyDescent="0.25">
      <c r="A17" s="11" t="s">
        <v>96</v>
      </c>
      <c r="B17" s="12" t="s">
        <v>420</v>
      </c>
      <c r="C17" s="12" t="s">
        <v>383</v>
      </c>
      <c r="D17" s="13">
        <v>38035</v>
      </c>
      <c r="E17" s="12">
        <f ca="1">FLOOR(_xlfn.DAYS(TODAY(), TBL_INFO[[#This Row],[DOB]])/365.25, 1)</f>
        <v>20</v>
      </c>
      <c r="F17" s="12" t="s">
        <v>390</v>
      </c>
      <c r="G17" s="12" t="s">
        <v>421</v>
      </c>
      <c r="H17" s="12" t="s">
        <v>422</v>
      </c>
      <c r="I17" s="14"/>
    </row>
    <row r="18" spans="1:9" x14ac:dyDescent="0.25">
      <c r="A18" s="11" t="s">
        <v>35</v>
      </c>
      <c r="B18" s="12" t="s">
        <v>423</v>
      </c>
      <c r="C18" s="12" t="s">
        <v>386</v>
      </c>
      <c r="D18" s="13">
        <v>40275</v>
      </c>
      <c r="E18" s="12">
        <f ca="1">FLOOR(_xlfn.DAYS(TODAY(), TBL_INFO[[#This Row],[DOB]])/365.25, 1)</f>
        <v>14</v>
      </c>
      <c r="F18" s="12" t="s">
        <v>424</v>
      </c>
      <c r="G18" s="12"/>
      <c r="H18" s="12" t="s">
        <v>419</v>
      </c>
      <c r="I18" s="15">
        <v>45281</v>
      </c>
    </row>
    <row r="19" spans="1:9" x14ac:dyDescent="0.25">
      <c r="A19" s="11" t="s">
        <v>64</v>
      </c>
      <c r="B19" s="12" t="s">
        <v>425</v>
      </c>
      <c r="C19" s="12" t="s">
        <v>386</v>
      </c>
      <c r="D19" s="13">
        <v>41000</v>
      </c>
      <c r="E19" s="12">
        <f ca="1">FLOOR(_xlfn.DAYS(TODAY(), TBL_INFO[[#This Row],[DOB]])/365.25, 1)</f>
        <v>12</v>
      </c>
      <c r="F19" s="12" t="s">
        <v>426</v>
      </c>
      <c r="G19" s="12"/>
      <c r="H19" s="12" t="s">
        <v>392</v>
      </c>
      <c r="I19" s="14"/>
    </row>
    <row r="20" spans="1:9" x14ac:dyDescent="0.25">
      <c r="A20" s="11" t="s">
        <v>98</v>
      </c>
      <c r="B20" s="12" t="s">
        <v>427</v>
      </c>
      <c r="C20" s="12" t="s">
        <v>386</v>
      </c>
      <c r="D20" s="13">
        <v>41158</v>
      </c>
      <c r="E20" s="12">
        <f ca="1">FLOOR(_xlfn.DAYS(TODAY(), TBL_INFO[[#This Row],[DOB]])/365.25, 1)</f>
        <v>11</v>
      </c>
      <c r="F20" s="12"/>
      <c r="G20" s="12"/>
      <c r="H20" s="12"/>
      <c r="I20" s="14"/>
    </row>
    <row r="21" spans="1:9" x14ac:dyDescent="0.25">
      <c r="A21" s="11" t="s">
        <v>24</v>
      </c>
      <c r="B21" s="12" t="s">
        <v>428</v>
      </c>
      <c r="C21" s="12" t="s">
        <v>386</v>
      </c>
      <c r="D21" s="13">
        <v>40327</v>
      </c>
      <c r="E21" s="12">
        <f ca="1">FLOOR(_xlfn.DAYS(TODAY(), TBL_INFO[[#This Row],[DOB]])/365.25, 1)</f>
        <v>14</v>
      </c>
      <c r="F21" s="12" t="s">
        <v>410</v>
      </c>
      <c r="G21" s="12"/>
      <c r="H21" s="12"/>
      <c r="I21" s="14"/>
    </row>
    <row r="22" spans="1:9" x14ac:dyDescent="0.25">
      <c r="A22" s="11" t="s">
        <v>104</v>
      </c>
      <c r="B22" s="12" t="s">
        <v>429</v>
      </c>
      <c r="C22" s="12" t="s">
        <v>386</v>
      </c>
      <c r="D22" s="13">
        <v>42064</v>
      </c>
      <c r="E22" s="12">
        <f ca="1">FLOOR(_xlfn.DAYS(TODAY(), TBL_INFO[[#This Row],[DOB]])/365.25, 1)</f>
        <v>9</v>
      </c>
      <c r="F22" s="12" t="s">
        <v>430</v>
      </c>
      <c r="G22" s="12"/>
      <c r="H22" s="12"/>
      <c r="I22" s="14"/>
    </row>
    <row r="23" spans="1:9" x14ac:dyDescent="0.25">
      <c r="A23" s="11" t="s">
        <v>431</v>
      </c>
      <c r="B23" s="12" t="s">
        <v>432</v>
      </c>
      <c r="C23" s="12" t="s">
        <v>386</v>
      </c>
      <c r="D23" s="13">
        <v>38530</v>
      </c>
      <c r="E23" s="12">
        <f ca="1">FLOOR(_xlfn.DAYS(TODAY(), TBL_INFO[[#This Row],[DOB]])/365.25, 1)</f>
        <v>19</v>
      </c>
      <c r="F23" s="12" t="s">
        <v>433</v>
      </c>
      <c r="G23" s="12"/>
      <c r="H23" s="12"/>
      <c r="I23" s="14"/>
    </row>
    <row r="24" spans="1:9" x14ac:dyDescent="0.25">
      <c r="A24" s="11" t="s">
        <v>434</v>
      </c>
      <c r="B24" s="12" t="s">
        <v>435</v>
      </c>
      <c r="C24" s="12" t="s">
        <v>386</v>
      </c>
      <c r="D24" s="13">
        <v>41399</v>
      </c>
      <c r="E24" s="12">
        <f ca="1">FLOOR(_xlfn.DAYS(TODAY(), TBL_INFO[[#This Row],[DOB]])/365.25, 1)</f>
        <v>11</v>
      </c>
      <c r="F24" s="12" t="s">
        <v>398</v>
      </c>
      <c r="G24" s="12" t="s">
        <v>436</v>
      </c>
      <c r="H24" s="12"/>
      <c r="I24" s="14"/>
    </row>
    <row r="25" spans="1:9" x14ac:dyDescent="0.25">
      <c r="A25" s="11" t="s">
        <v>437</v>
      </c>
      <c r="B25" s="12" t="s">
        <v>438</v>
      </c>
      <c r="C25" s="12" t="s">
        <v>383</v>
      </c>
      <c r="D25" s="13">
        <v>39932</v>
      </c>
      <c r="E25" s="12">
        <f ca="1">FLOOR(_xlfn.DAYS(TODAY(), TBL_INFO[[#This Row],[DOB]])/365.25, 1)</f>
        <v>15</v>
      </c>
      <c r="F25" s="12" t="s">
        <v>424</v>
      </c>
      <c r="G25" s="12"/>
      <c r="H25" s="12" t="s">
        <v>422</v>
      </c>
      <c r="I25" s="14"/>
    </row>
    <row r="26" spans="1:9" x14ac:dyDescent="0.25">
      <c r="A26" s="11" t="s">
        <v>68</v>
      </c>
      <c r="B26" s="12" t="s">
        <v>439</v>
      </c>
      <c r="C26" s="12" t="s">
        <v>383</v>
      </c>
      <c r="D26" s="13">
        <v>39359</v>
      </c>
      <c r="E26" s="12">
        <f ca="1">FLOOR(_xlfn.DAYS(TODAY(), TBL_INFO[[#This Row],[DOB]])/365.25, 1)</f>
        <v>16</v>
      </c>
      <c r="F26" s="12" t="s">
        <v>390</v>
      </c>
      <c r="G26" s="12" t="s">
        <v>440</v>
      </c>
      <c r="H26" s="12"/>
      <c r="I26" s="14"/>
    </row>
    <row r="27" spans="1:9" x14ac:dyDescent="0.25">
      <c r="A27" s="11" t="s">
        <v>441</v>
      </c>
      <c r="B27" s="12" t="s">
        <v>442</v>
      </c>
      <c r="C27" s="12" t="s">
        <v>383</v>
      </c>
      <c r="D27" s="13">
        <v>40291</v>
      </c>
      <c r="E27" s="12">
        <f ca="1">FLOOR(_xlfn.DAYS(TODAY(), TBL_INFO[[#This Row],[DOB]])/365.25, 1)</f>
        <v>14</v>
      </c>
      <c r="F27" s="12" t="s">
        <v>415</v>
      </c>
      <c r="G27" s="12"/>
      <c r="H27" s="12"/>
      <c r="I27" s="14"/>
    </row>
    <row r="28" spans="1:9" x14ac:dyDescent="0.25">
      <c r="A28" s="11" t="s">
        <v>51</v>
      </c>
      <c r="B28" s="12" t="s">
        <v>443</v>
      </c>
      <c r="C28" s="12" t="s">
        <v>383</v>
      </c>
      <c r="D28" s="13">
        <v>39930</v>
      </c>
      <c r="E28" s="12">
        <f ca="1">FLOOR(_xlfn.DAYS(TODAY(), TBL_INFO[[#This Row],[DOB]])/365.25, 1)</f>
        <v>15</v>
      </c>
      <c r="F28" s="12" t="s">
        <v>405</v>
      </c>
      <c r="G28" s="12"/>
      <c r="H28" s="12" t="s">
        <v>392</v>
      </c>
      <c r="I28" s="14"/>
    </row>
    <row r="29" spans="1:9" x14ac:dyDescent="0.25">
      <c r="A29" s="11" t="s">
        <v>70</v>
      </c>
      <c r="B29" s="12" t="s">
        <v>444</v>
      </c>
      <c r="C29" s="12" t="s">
        <v>386</v>
      </c>
      <c r="D29" s="13">
        <v>40376</v>
      </c>
      <c r="E29" s="12">
        <f ca="1">FLOOR(_xlfn.DAYS(TODAY(), TBL_INFO[[#This Row],[DOB]])/365.25, 1)</f>
        <v>14</v>
      </c>
      <c r="F29" s="12" t="s">
        <v>445</v>
      </c>
      <c r="G29" s="12" t="s">
        <v>446</v>
      </c>
      <c r="H29" s="12" t="s">
        <v>422</v>
      </c>
      <c r="I29" s="14"/>
    </row>
    <row r="30" spans="1:9" x14ac:dyDescent="0.25">
      <c r="A30" s="11" t="s">
        <v>447</v>
      </c>
      <c r="B30" s="12" t="s">
        <v>448</v>
      </c>
      <c r="C30" s="12" t="s">
        <v>386</v>
      </c>
      <c r="D30" s="13">
        <v>40783</v>
      </c>
      <c r="E30" s="12">
        <f ca="1">FLOOR(_xlfn.DAYS(TODAY(), TBL_INFO[[#This Row],[DOB]])/365.25, 1)</f>
        <v>12</v>
      </c>
      <c r="F30" s="12" t="s">
        <v>433</v>
      </c>
      <c r="G30" s="12"/>
      <c r="H30" s="12"/>
      <c r="I30" s="14"/>
    </row>
    <row r="31" spans="1:9" x14ac:dyDescent="0.25">
      <c r="A31" s="11" t="s">
        <v>49</v>
      </c>
      <c r="B31" s="12" t="s">
        <v>449</v>
      </c>
      <c r="C31" s="12" t="s">
        <v>383</v>
      </c>
      <c r="D31" s="13">
        <v>41214</v>
      </c>
      <c r="E31" s="12">
        <f ca="1">FLOOR(_xlfn.DAYS(TODAY(), TBL_INFO[[#This Row],[DOB]])/365.25, 1)</f>
        <v>11</v>
      </c>
      <c r="F31" s="12" t="s">
        <v>390</v>
      </c>
      <c r="G31" s="12"/>
      <c r="H31" s="12" t="s">
        <v>392</v>
      </c>
      <c r="I31" s="14"/>
    </row>
    <row r="32" spans="1:9" x14ac:dyDescent="0.25">
      <c r="A32" s="11" t="s">
        <v>66</v>
      </c>
      <c r="B32" s="12" t="s">
        <v>450</v>
      </c>
      <c r="C32" s="12" t="s">
        <v>383</v>
      </c>
      <c r="D32" s="13">
        <v>39198</v>
      </c>
      <c r="E32" s="12">
        <f ca="1">FLOOR(_xlfn.DAYS(TODAY(), TBL_INFO[[#This Row],[DOB]])/365.25, 1)</f>
        <v>17</v>
      </c>
      <c r="F32" s="12" t="s">
        <v>390</v>
      </c>
      <c r="G32" s="12"/>
      <c r="H32" s="12" t="s">
        <v>392</v>
      </c>
      <c r="I32" s="14"/>
    </row>
    <row r="33" spans="1:9" x14ac:dyDescent="0.25">
      <c r="A33" s="11" t="s">
        <v>451</v>
      </c>
      <c r="B33" s="12" t="s">
        <v>452</v>
      </c>
      <c r="C33" s="12" t="s">
        <v>386</v>
      </c>
      <c r="D33" s="13">
        <v>40686</v>
      </c>
      <c r="E33" s="12">
        <f ca="1">FLOOR(_xlfn.DAYS(TODAY(), TBL_INFO[[#This Row],[DOB]])/365.25, 1)</f>
        <v>13</v>
      </c>
      <c r="F33" s="12" t="s">
        <v>398</v>
      </c>
      <c r="G33" s="12"/>
      <c r="H33" s="12"/>
      <c r="I33" s="14"/>
    </row>
    <row r="34" spans="1:9" x14ac:dyDescent="0.25">
      <c r="A34" s="11" t="s">
        <v>453</v>
      </c>
      <c r="B34" s="12" t="s">
        <v>454</v>
      </c>
      <c r="C34" s="12" t="s">
        <v>386</v>
      </c>
      <c r="D34" s="13">
        <v>40729</v>
      </c>
      <c r="E34" s="12">
        <f ca="1">FLOOR(_xlfn.DAYS(TODAY(), TBL_INFO[[#This Row],[DOB]])/365.25, 1)</f>
        <v>13</v>
      </c>
      <c r="F34" s="12" t="s">
        <v>398</v>
      </c>
      <c r="G34" s="12"/>
      <c r="H34" s="12"/>
      <c r="I34" s="14"/>
    </row>
    <row r="35" spans="1:9" x14ac:dyDescent="0.25">
      <c r="A35" s="11" t="s">
        <v>455</v>
      </c>
      <c r="B35" s="12" t="s">
        <v>456</v>
      </c>
      <c r="C35" s="12" t="s">
        <v>386</v>
      </c>
      <c r="D35" s="13">
        <v>38512</v>
      </c>
      <c r="E35" s="12">
        <f ca="1">FLOOR(_xlfn.DAYS(TODAY(), TBL_INFO[[#This Row],[DOB]])/365.25, 1)</f>
        <v>19</v>
      </c>
      <c r="F35" s="12" t="s">
        <v>398</v>
      </c>
      <c r="G35" s="12"/>
      <c r="H35" s="12" t="s">
        <v>422</v>
      </c>
      <c r="I35" s="14"/>
    </row>
    <row r="36" spans="1:9" x14ac:dyDescent="0.25">
      <c r="A36" s="11" t="s">
        <v>74</v>
      </c>
      <c r="B36" s="12" t="s">
        <v>457</v>
      </c>
      <c r="C36" s="12" t="s">
        <v>386</v>
      </c>
      <c r="D36" s="13">
        <v>39811</v>
      </c>
      <c r="E36" s="12">
        <f ca="1">FLOOR(_xlfn.DAYS(TODAY(), TBL_INFO[[#This Row],[DOB]])/365.25, 1)</f>
        <v>15</v>
      </c>
      <c r="F36" s="12" t="s">
        <v>458</v>
      </c>
      <c r="G36" s="12"/>
      <c r="H36" s="12"/>
      <c r="I36" s="14"/>
    </row>
    <row r="37" spans="1:9" x14ac:dyDescent="0.25">
      <c r="A37" s="11" t="s">
        <v>459</v>
      </c>
      <c r="B37" s="12" t="s">
        <v>460</v>
      </c>
      <c r="C37" s="12" t="s">
        <v>383</v>
      </c>
      <c r="D37" s="13">
        <v>40187</v>
      </c>
      <c r="E37" s="12">
        <f ca="1">FLOOR(_xlfn.DAYS(TODAY(), TBL_INFO[[#This Row],[DOB]])/365.25, 1)</f>
        <v>14</v>
      </c>
      <c r="F37" s="12" t="s">
        <v>461</v>
      </c>
      <c r="G37" s="12"/>
      <c r="H37" s="12"/>
      <c r="I37" s="14"/>
    </row>
    <row r="38" spans="1:9" x14ac:dyDescent="0.25">
      <c r="A38" s="11" t="s">
        <v>19</v>
      </c>
      <c r="B38" s="12" t="s">
        <v>462</v>
      </c>
      <c r="C38" s="12" t="s">
        <v>386</v>
      </c>
      <c r="D38" s="13">
        <v>38910</v>
      </c>
      <c r="E38" s="12">
        <f ca="1">FLOOR(_xlfn.DAYS(TODAY(), TBL_INFO[[#This Row],[DOB]])/365.25, 1)</f>
        <v>18</v>
      </c>
      <c r="F38" s="12" t="s">
        <v>398</v>
      </c>
      <c r="G38" s="12" t="s">
        <v>463</v>
      </c>
      <c r="H38" s="12" t="s">
        <v>419</v>
      </c>
      <c r="I38" s="14"/>
    </row>
    <row r="39" spans="1:9" x14ac:dyDescent="0.25">
      <c r="A39" s="11" t="s">
        <v>108</v>
      </c>
      <c r="B39" s="12" t="s">
        <v>464</v>
      </c>
      <c r="C39" s="12" t="s">
        <v>383</v>
      </c>
      <c r="D39" s="13">
        <v>41468</v>
      </c>
      <c r="E39" s="12">
        <f ca="1">FLOOR(_xlfn.DAYS(TODAY(), TBL_INFO[[#This Row],[DOB]])/365.25, 1)</f>
        <v>11</v>
      </c>
      <c r="F39" s="12" t="s">
        <v>424</v>
      </c>
      <c r="G39" s="12"/>
      <c r="H39" s="12" t="s">
        <v>419</v>
      </c>
      <c r="I39" s="14"/>
    </row>
    <row r="40" spans="1:9" x14ac:dyDescent="0.25">
      <c r="A40" s="11" t="s">
        <v>58</v>
      </c>
      <c r="B40" s="12" t="s">
        <v>465</v>
      </c>
      <c r="C40" s="12" t="s">
        <v>386</v>
      </c>
      <c r="D40" s="13">
        <v>40525</v>
      </c>
      <c r="E40" s="12">
        <f ca="1">FLOOR(_xlfn.DAYS(TODAY(), TBL_INFO[[#This Row],[DOB]])/365.25, 1)</f>
        <v>13</v>
      </c>
      <c r="F40" s="12" t="s">
        <v>466</v>
      </c>
      <c r="G40" s="12"/>
      <c r="H40" s="12" t="s">
        <v>422</v>
      </c>
      <c r="I40" s="14"/>
    </row>
    <row r="41" spans="1:9" x14ac:dyDescent="0.25">
      <c r="A41" s="11" t="s">
        <v>90</v>
      </c>
      <c r="B41" s="12" t="s">
        <v>467</v>
      </c>
      <c r="C41" s="12" t="s">
        <v>386</v>
      </c>
      <c r="D41" s="13">
        <v>41025</v>
      </c>
      <c r="E41" s="12">
        <f ca="1">FLOOR(_xlfn.DAYS(TODAY(), TBL_INFO[[#This Row],[DOB]])/365.25, 1)</f>
        <v>12</v>
      </c>
      <c r="F41" s="12" t="s">
        <v>398</v>
      </c>
      <c r="G41" s="12"/>
      <c r="H41" s="12" t="s">
        <v>392</v>
      </c>
      <c r="I41" s="14"/>
    </row>
    <row r="42" spans="1:9" x14ac:dyDescent="0.25">
      <c r="A42" s="11" t="s">
        <v>22</v>
      </c>
      <c r="B42" s="12" t="s">
        <v>468</v>
      </c>
      <c r="C42" s="12" t="s">
        <v>383</v>
      </c>
      <c r="D42" s="13">
        <v>39126</v>
      </c>
      <c r="E42" s="12">
        <f ca="1">FLOOR(_xlfn.DAYS(TODAY(), TBL_INFO[[#This Row],[DOB]])/365.25, 1)</f>
        <v>17</v>
      </c>
      <c r="F42" s="12" t="s">
        <v>398</v>
      </c>
      <c r="G42" s="12" t="s">
        <v>469</v>
      </c>
      <c r="H42" s="12" t="s">
        <v>419</v>
      </c>
      <c r="I42" s="14"/>
    </row>
    <row r="43" spans="1:9" x14ac:dyDescent="0.25">
      <c r="A43" s="11" t="s">
        <v>67</v>
      </c>
      <c r="B43" s="12" t="s">
        <v>470</v>
      </c>
      <c r="C43" s="12" t="s">
        <v>386</v>
      </c>
      <c r="D43" s="13">
        <v>41230</v>
      </c>
      <c r="E43" s="12">
        <f ca="1">FLOOR(_xlfn.DAYS(TODAY(), TBL_INFO[[#This Row],[DOB]])/365.25, 1)</f>
        <v>11</v>
      </c>
      <c r="F43" s="12"/>
      <c r="G43" s="12"/>
      <c r="H43" s="12"/>
      <c r="I43" s="14"/>
    </row>
    <row r="44" spans="1:9" x14ac:dyDescent="0.25">
      <c r="A44" s="11" t="s">
        <v>132</v>
      </c>
      <c r="B44" s="12" t="s">
        <v>471</v>
      </c>
      <c r="C44" s="12" t="s">
        <v>386</v>
      </c>
      <c r="D44" s="13">
        <v>39747</v>
      </c>
      <c r="E44" s="12">
        <f ca="1">FLOOR(_xlfn.DAYS(TODAY(), TBL_INFO[[#This Row],[DOB]])/365.25, 1)</f>
        <v>15</v>
      </c>
      <c r="F44" s="12" t="s">
        <v>424</v>
      </c>
      <c r="G44" s="12"/>
      <c r="H44" s="12"/>
      <c r="I44" s="14"/>
    </row>
    <row r="45" spans="1:9" x14ac:dyDescent="0.25">
      <c r="A45" s="11" t="s">
        <v>472</v>
      </c>
      <c r="B45" s="12" t="s">
        <v>473</v>
      </c>
      <c r="C45" s="12" t="s">
        <v>383</v>
      </c>
      <c r="D45" s="13">
        <v>39172</v>
      </c>
      <c r="E45" s="12">
        <f ca="1">FLOOR(_xlfn.DAYS(TODAY(), TBL_INFO[[#This Row],[DOB]])/365.25, 1)</f>
        <v>17</v>
      </c>
      <c r="F45" s="12" t="s">
        <v>474</v>
      </c>
      <c r="G45" s="12" t="s">
        <v>475</v>
      </c>
      <c r="H45" s="12"/>
      <c r="I45" s="14"/>
    </row>
    <row r="46" spans="1:9" x14ac:dyDescent="0.25">
      <c r="A46" s="11" t="s">
        <v>476</v>
      </c>
      <c r="B46" s="12" t="s">
        <v>477</v>
      </c>
      <c r="C46" s="12" t="s">
        <v>383</v>
      </c>
      <c r="D46" s="13">
        <v>39466</v>
      </c>
      <c r="E46" s="12">
        <f ca="1">FLOOR(_xlfn.DAYS(TODAY(), TBL_INFO[[#This Row],[DOB]])/365.25, 1)</f>
        <v>16</v>
      </c>
      <c r="F46" s="12" t="s">
        <v>390</v>
      </c>
      <c r="G46" s="12"/>
      <c r="H46" s="12"/>
      <c r="I46" s="14"/>
    </row>
    <row r="47" spans="1:9" x14ac:dyDescent="0.25">
      <c r="A47" s="11" t="s">
        <v>55</v>
      </c>
      <c r="B47" s="12" t="s">
        <v>478</v>
      </c>
      <c r="C47" s="12" t="s">
        <v>383</v>
      </c>
      <c r="D47" s="13">
        <v>40030</v>
      </c>
      <c r="E47" s="12">
        <f ca="1">FLOOR(_xlfn.DAYS(TODAY(), TBL_INFO[[#This Row],[DOB]])/365.25, 1)</f>
        <v>15</v>
      </c>
      <c r="F47" s="12" t="s">
        <v>398</v>
      </c>
      <c r="G47" s="12"/>
      <c r="H47" s="12"/>
      <c r="I47" s="14"/>
    </row>
    <row r="48" spans="1:9" x14ac:dyDescent="0.25">
      <c r="A48" s="11" t="s">
        <v>260</v>
      </c>
      <c r="B48" s="12" t="s">
        <v>479</v>
      </c>
      <c r="C48" s="12" t="s">
        <v>383</v>
      </c>
      <c r="D48" s="13">
        <v>41041</v>
      </c>
      <c r="E48" s="12">
        <f ca="1">FLOOR(_xlfn.DAYS(TODAY(), TBL_INFO[[#This Row],[DOB]])/365.25, 1)</f>
        <v>12</v>
      </c>
      <c r="F48" s="12" t="s">
        <v>398</v>
      </c>
      <c r="G48" s="12"/>
      <c r="H48" s="12" t="s">
        <v>392</v>
      </c>
      <c r="I48" s="15">
        <v>45392</v>
      </c>
    </row>
    <row r="49" spans="1:9" x14ac:dyDescent="0.25">
      <c r="A49" s="11" t="s">
        <v>91</v>
      </c>
      <c r="B49" s="12" t="s">
        <v>480</v>
      </c>
      <c r="C49" s="12" t="s">
        <v>383</v>
      </c>
      <c r="D49" s="13">
        <v>40777</v>
      </c>
      <c r="E49" s="12">
        <f ca="1">FLOOR(_xlfn.DAYS(TODAY(), TBL_INFO[[#This Row],[DOB]])/365.25, 1)</f>
        <v>12</v>
      </c>
      <c r="F49" s="12" t="s">
        <v>398</v>
      </c>
      <c r="G49" s="12" t="s">
        <v>481</v>
      </c>
      <c r="H49" s="12" t="s">
        <v>392</v>
      </c>
      <c r="I49" s="14"/>
    </row>
    <row r="50" spans="1:9" x14ac:dyDescent="0.25">
      <c r="A50" s="11" t="s">
        <v>82</v>
      </c>
      <c r="B50" s="12" t="s">
        <v>482</v>
      </c>
      <c r="C50" s="12" t="s">
        <v>383</v>
      </c>
      <c r="D50" s="13">
        <v>41927</v>
      </c>
      <c r="E50" s="12">
        <f ca="1">FLOOR(_xlfn.DAYS(TODAY(), TBL_INFO[[#This Row],[DOB]])/365.25, 1)</f>
        <v>9</v>
      </c>
      <c r="F50" s="12" t="s">
        <v>424</v>
      </c>
      <c r="G50" s="12"/>
      <c r="H50" s="12" t="s">
        <v>392</v>
      </c>
      <c r="I50" s="14"/>
    </row>
    <row r="51" spans="1:9" x14ac:dyDescent="0.25">
      <c r="A51" s="11" t="s">
        <v>92</v>
      </c>
      <c r="B51" s="12" t="s">
        <v>483</v>
      </c>
      <c r="C51" s="12" t="s">
        <v>386</v>
      </c>
      <c r="D51" s="13">
        <v>40037</v>
      </c>
      <c r="E51" s="12">
        <f ca="1">FLOOR(_xlfn.DAYS(TODAY(), TBL_INFO[[#This Row],[DOB]])/365.25, 1)</f>
        <v>15</v>
      </c>
      <c r="F51" s="12" t="s">
        <v>410</v>
      </c>
      <c r="G51" s="12"/>
      <c r="H51" s="12"/>
      <c r="I51" s="14"/>
    </row>
    <row r="52" spans="1:9" x14ac:dyDescent="0.25">
      <c r="A52" s="11" t="s">
        <v>36</v>
      </c>
      <c r="B52" s="12" t="s">
        <v>484</v>
      </c>
      <c r="C52" s="12" t="s">
        <v>383</v>
      </c>
      <c r="D52" s="13">
        <v>39684</v>
      </c>
      <c r="E52" s="12">
        <f ca="1">FLOOR(_xlfn.DAYS(TODAY(), TBL_INFO[[#This Row],[DOB]])/365.25, 1)</f>
        <v>15</v>
      </c>
      <c r="F52" s="12" t="s">
        <v>398</v>
      </c>
      <c r="G52" s="12" t="s">
        <v>463</v>
      </c>
      <c r="H52" s="12" t="s">
        <v>419</v>
      </c>
      <c r="I52" s="14"/>
    </row>
    <row r="53" spans="1:9" x14ac:dyDescent="0.25">
      <c r="A53" s="11" t="s">
        <v>61</v>
      </c>
      <c r="B53" s="12" t="s">
        <v>485</v>
      </c>
      <c r="C53" s="12" t="s">
        <v>386</v>
      </c>
      <c r="D53" s="13">
        <v>39790</v>
      </c>
      <c r="E53" s="12">
        <f ca="1">FLOOR(_xlfn.DAYS(TODAY(), TBL_INFO[[#This Row],[DOB]])/365.25, 1)</f>
        <v>15</v>
      </c>
      <c r="F53" s="12" t="s">
        <v>398</v>
      </c>
      <c r="G53" s="12"/>
      <c r="H53" s="12" t="s">
        <v>392</v>
      </c>
      <c r="I53" s="15">
        <v>45330</v>
      </c>
    </row>
    <row r="54" spans="1:9" x14ac:dyDescent="0.25">
      <c r="A54" s="11" t="s">
        <v>65</v>
      </c>
      <c r="B54" s="12" t="s">
        <v>486</v>
      </c>
      <c r="C54" s="12" t="s">
        <v>386</v>
      </c>
      <c r="D54" s="13">
        <v>39902</v>
      </c>
      <c r="E54" s="12">
        <f ca="1">FLOOR(_xlfn.DAYS(TODAY(), TBL_INFO[[#This Row],[DOB]])/365.25, 1)</f>
        <v>15</v>
      </c>
      <c r="F54" s="12" t="s">
        <v>487</v>
      </c>
      <c r="G54" s="12"/>
      <c r="H54" s="12"/>
      <c r="I54" s="14"/>
    </row>
    <row r="55" spans="1:9" x14ac:dyDescent="0.25">
      <c r="A55" s="11" t="s">
        <v>54</v>
      </c>
      <c r="B55" s="12" t="s">
        <v>488</v>
      </c>
      <c r="C55" s="12" t="s">
        <v>386</v>
      </c>
      <c r="D55" s="13">
        <v>40030</v>
      </c>
      <c r="E55" s="12">
        <f ca="1">FLOOR(_xlfn.DAYS(TODAY(), TBL_INFO[[#This Row],[DOB]])/365.25, 1)</f>
        <v>15</v>
      </c>
      <c r="F55" s="12" t="s">
        <v>398</v>
      </c>
      <c r="G55" s="12"/>
      <c r="H55" s="12"/>
      <c r="I55" s="14"/>
    </row>
    <row r="56" spans="1:9" x14ac:dyDescent="0.25">
      <c r="A56" s="11" t="s">
        <v>489</v>
      </c>
      <c r="B56" s="12" t="s">
        <v>490</v>
      </c>
      <c r="C56" s="12" t="s">
        <v>386</v>
      </c>
      <c r="D56" s="13">
        <v>40060</v>
      </c>
      <c r="E56" s="12">
        <f ca="1">FLOOR(_xlfn.DAYS(TODAY(), TBL_INFO[[#This Row],[DOB]])/365.25, 1)</f>
        <v>14</v>
      </c>
      <c r="F56" s="12"/>
      <c r="G56" s="12"/>
      <c r="H56" s="12"/>
      <c r="I56" s="14"/>
    </row>
    <row r="57" spans="1:9" x14ac:dyDescent="0.25">
      <c r="A57" s="11" t="s">
        <v>43</v>
      </c>
      <c r="B57" s="12" t="s">
        <v>491</v>
      </c>
      <c r="C57" s="12" t="s">
        <v>386</v>
      </c>
      <c r="D57" s="13">
        <v>40171</v>
      </c>
      <c r="E57" s="12">
        <f ca="1">FLOOR(_xlfn.DAYS(TODAY(), TBL_INFO[[#This Row],[DOB]])/365.25, 1)</f>
        <v>14</v>
      </c>
      <c r="F57" s="12" t="s">
        <v>405</v>
      </c>
      <c r="G57" s="12"/>
      <c r="H57" s="12" t="s">
        <v>422</v>
      </c>
      <c r="I57" s="14"/>
    </row>
    <row r="58" spans="1:9" x14ac:dyDescent="0.25">
      <c r="A58" s="11" t="s">
        <v>52</v>
      </c>
      <c r="B58" s="12" t="s">
        <v>492</v>
      </c>
      <c r="C58" s="12" t="s">
        <v>386</v>
      </c>
      <c r="D58" s="13">
        <v>40917</v>
      </c>
      <c r="E58" s="12">
        <f ca="1">FLOOR(_xlfn.DAYS(TODAY(), TBL_INFO[[#This Row],[DOB]])/365.25, 1)</f>
        <v>12</v>
      </c>
      <c r="F58" s="12" t="s">
        <v>398</v>
      </c>
      <c r="G58" s="12"/>
      <c r="H58" s="12" t="s">
        <v>392</v>
      </c>
      <c r="I58" s="14"/>
    </row>
    <row r="59" spans="1:9" x14ac:dyDescent="0.25">
      <c r="A59" s="11" t="s">
        <v>56</v>
      </c>
      <c r="B59" s="12" t="s">
        <v>493</v>
      </c>
      <c r="C59" s="12" t="s">
        <v>383</v>
      </c>
      <c r="D59" s="13">
        <v>40626</v>
      </c>
      <c r="E59" s="12">
        <f ca="1">FLOOR(_xlfn.DAYS(TODAY(), TBL_INFO[[#This Row],[DOB]])/365.25, 1)</f>
        <v>13</v>
      </c>
      <c r="F59" s="12" t="s">
        <v>390</v>
      </c>
      <c r="G59" s="12"/>
      <c r="H59" s="12"/>
      <c r="I59" s="14"/>
    </row>
    <row r="60" spans="1:9" x14ac:dyDescent="0.25">
      <c r="A60" s="11" t="s">
        <v>81</v>
      </c>
      <c r="B60" s="12" t="s">
        <v>494</v>
      </c>
      <c r="C60" s="12" t="s">
        <v>383</v>
      </c>
      <c r="D60" s="13">
        <v>41482</v>
      </c>
      <c r="E60" s="12">
        <f ca="1">FLOOR(_xlfn.DAYS(TODAY(), TBL_INFO[[#This Row],[DOB]])/365.25, 1)</f>
        <v>11</v>
      </c>
      <c r="F60" s="12" t="s">
        <v>424</v>
      </c>
      <c r="G60" s="12"/>
      <c r="H60" s="12" t="s">
        <v>392</v>
      </c>
      <c r="I60" s="14"/>
    </row>
    <row r="61" spans="1:9" x14ac:dyDescent="0.25">
      <c r="A61" s="11" t="s">
        <v>495</v>
      </c>
      <c r="B61" s="12" t="s">
        <v>496</v>
      </c>
      <c r="C61" s="12" t="s">
        <v>386</v>
      </c>
      <c r="D61" s="13">
        <v>39205</v>
      </c>
      <c r="E61" s="12">
        <f ca="1">FLOOR(_xlfn.DAYS(TODAY(), TBL_INFO[[#This Row],[DOB]])/365.25, 1)</f>
        <v>17</v>
      </c>
      <c r="F61" s="12" t="s">
        <v>398</v>
      </c>
      <c r="G61" s="12"/>
      <c r="H61" s="12"/>
      <c r="I61" s="14"/>
    </row>
    <row r="62" spans="1:9" x14ac:dyDescent="0.25">
      <c r="A62" s="11" t="s">
        <v>101</v>
      </c>
      <c r="B62" s="12" t="s">
        <v>497</v>
      </c>
      <c r="C62" s="12" t="s">
        <v>386</v>
      </c>
      <c r="D62" s="13">
        <v>40397</v>
      </c>
      <c r="E62" s="12">
        <f ca="1">FLOOR(_xlfn.DAYS(TODAY(), TBL_INFO[[#This Row],[DOB]])/365.25, 1)</f>
        <v>14</v>
      </c>
      <c r="F62" s="12"/>
      <c r="G62" s="12"/>
      <c r="H62" s="12"/>
      <c r="I62" s="14"/>
    </row>
    <row r="63" spans="1:9" x14ac:dyDescent="0.25">
      <c r="A63" s="11" t="s">
        <v>498</v>
      </c>
      <c r="B63" s="12" t="s">
        <v>499</v>
      </c>
      <c r="C63" s="12" t="s">
        <v>386</v>
      </c>
      <c r="D63" s="13">
        <v>39376</v>
      </c>
      <c r="E63" s="12">
        <f ca="1">FLOOR(_xlfn.DAYS(TODAY(), TBL_INFO[[#This Row],[DOB]])/365.25, 1)</f>
        <v>16</v>
      </c>
      <c r="F63" s="12" t="s">
        <v>398</v>
      </c>
      <c r="G63" s="12"/>
      <c r="H63" s="12"/>
      <c r="I63" s="14"/>
    </row>
    <row r="64" spans="1:9" x14ac:dyDescent="0.25">
      <c r="A64" s="11" t="s">
        <v>500</v>
      </c>
      <c r="B64" s="12" t="s">
        <v>501</v>
      </c>
      <c r="C64" s="12" t="s">
        <v>383</v>
      </c>
      <c r="D64" s="13">
        <v>39351</v>
      </c>
      <c r="E64" s="12">
        <f ca="1">FLOOR(_xlfn.DAYS(TODAY(), TBL_INFO[[#This Row],[DOB]])/365.25, 1)</f>
        <v>16</v>
      </c>
      <c r="F64" s="12"/>
      <c r="G64" s="12"/>
      <c r="H64" s="12"/>
      <c r="I64" s="14"/>
    </row>
    <row r="65" spans="1:9" x14ac:dyDescent="0.25">
      <c r="A65" s="11" t="s">
        <v>502</v>
      </c>
      <c r="B65" s="12" t="s">
        <v>503</v>
      </c>
      <c r="C65" s="12" t="s">
        <v>383</v>
      </c>
      <c r="D65" s="13">
        <v>39743</v>
      </c>
      <c r="E65" s="12">
        <f ca="1">FLOOR(_xlfn.DAYS(TODAY(), TBL_INFO[[#This Row],[DOB]])/365.25, 1)</f>
        <v>15</v>
      </c>
      <c r="F65" s="12" t="s">
        <v>390</v>
      </c>
      <c r="G65" s="12"/>
      <c r="H65" s="12"/>
      <c r="I65" s="14"/>
    </row>
    <row r="66" spans="1:9" x14ac:dyDescent="0.25">
      <c r="A66" s="11" t="s">
        <v>97</v>
      </c>
      <c r="B66" s="12" t="s">
        <v>504</v>
      </c>
      <c r="C66" s="12" t="s">
        <v>383</v>
      </c>
      <c r="D66" s="13">
        <v>40323</v>
      </c>
      <c r="E66" s="12">
        <f ca="1">FLOOR(_xlfn.DAYS(TODAY(), TBL_INFO[[#This Row],[DOB]])/365.25, 1)</f>
        <v>14</v>
      </c>
      <c r="F66" s="12" t="s">
        <v>398</v>
      </c>
      <c r="G66" s="12" t="s">
        <v>505</v>
      </c>
      <c r="H66" s="12"/>
      <c r="I66" s="14"/>
    </row>
    <row r="67" spans="1:9" x14ac:dyDescent="0.25">
      <c r="A67" s="11" t="s">
        <v>506</v>
      </c>
      <c r="B67" s="12" t="s">
        <v>507</v>
      </c>
      <c r="C67" s="12" t="s">
        <v>383</v>
      </c>
      <c r="D67" s="13">
        <v>39972</v>
      </c>
      <c r="E67" s="12">
        <f ca="1">FLOOR(_xlfn.DAYS(TODAY(), TBL_INFO[[#This Row],[DOB]])/365.25, 1)</f>
        <v>15</v>
      </c>
      <c r="F67" s="12" t="s">
        <v>415</v>
      </c>
      <c r="G67" s="12"/>
      <c r="H67" s="12"/>
      <c r="I67" s="14"/>
    </row>
    <row r="68" spans="1:9" x14ac:dyDescent="0.25">
      <c r="A68" s="11" t="s">
        <v>46</v>
      </c>
      <c r="B68" s="12" t="s">
        <v>508</v>
      </c>
      <c r="C68" s="12" t="s">
        <v>386</v>
      </c>
      <c r="D68" s="13">
        <v>41573</v>
      </c>
      <c r="E68" s="12">
        <f ca="1">FLOOR(_xlfn.DAYS(TODAY(), TBL_INFO[[#This Row],[DOB]])/365.25, 1)</f>
        <v>10</v>
      </c>
      <c r="F68" s="12" t="s">
        <v>410</v>
      </c>
      <c r="G68" s="12"/>
      <c r="H68" s="12" t="s">
        <v>392</v>
      </c>
      <c r="I68" s="14"/>
    </row>
    <row r="69" spans="1:9" x14ac:dyDescent="0.25">
      <c r="A69" s="11" t="s">
        <v>93</v>
      </c>
      <c r="B69" s="12" t="s">
        <v>509</v>
      </c>
      <c r="C69" s="12" t="s">
        <v>386</v>
      </c>
      <c r="D69" s="13">
        <v>39732</v>
      </c>
      <c r="E69" s="12">
        <f ca="1">FLOOR(_xlfn.DAYS(TODAY(), TBL_INFO[[#This Row],[DOB]])/365.25, 1)</f>
        <v>15</v>
      </c>
      <c r="F69" s="12" t="s">
        <v>433</v>
      </c>
      <c r="G69" s="12"/>
      <c r="H69" s="12"/>
      <c r="I69" s="14"/>
    </row>
    <row r="70" spans="1:9" x14ac:dyDescent="0.25">
      <c r="A70" s="11" t="s">
        <v>510</v>
      </c>
      <c r="B70" s="12" t="s">
        <v>511</v>
      </c>
      <c r="C70" s="12" t="s">
        <v>386</v>
      </c>
      <c r="D70" s="13"/>
      <c r="E70" s="12">
        <f ca="1">FLOOR(_xlfn.DAYS(TODAY(), TBL_INFO[[#This Row],[DOB]])/365.25, 1)</f>
        <v>124</v>
      </c>
      <c r="F70" s="12"/>
      <c r="G70" s="12"/>
      <c r="H70" s="12"/>
      <c r="I70" s="14"/>
    </row>
    <row r="71" spans="1:9" x14ac:dyDescent="0.25">
      <c r="A71" s="11" t="s">
        <v>71</v>
      </c>
      <c r="B71" s="12" t="s">
        <v>512</v>
      </c>
      <c r="C71" s="12" t="s">
        <v>383</v>
      </c>
      <c r="D71" s="13">
        <v>36961</v>
      </c>
      <c r="E71" s="12">
        <f ca="1">FLOOR(_xlfn.DAYS(TODAY(), TBL_INFO[[#This Row],[DOB]])/365.25, 1)</f>
        <v>23</v>
      </c>
      <c r="F71" s="12" t="s">
        <v>461</v>
      </c>
      <c r="G71" s="12"/>
      <c r="H71" s="12"/>
      <c r="I71" s="14"/>
    </row>
    <row r="72" spans="1:9" x14ac:dyDescent="0.25">
      <c r="A72" s="11" t="s">
        <v>60</v>
      </c>
      <c r="B72" s="12" t="s">
        <v>513</v>
      </c>
      <c r="C72" s="12" t="s">
        <v>383</v>
      </c>
      <c r="D72" s="13">
        <v>38715</v>
      </c>
      <c r="E72" s="12">
        <f ca="1">FLOOR(_xlfn.DAYS(TODAY(), TBL_INFO[[#This Row],[DOB]])/365.25, 1)</f>
        <v>18</v>
      </c>
      <c r="F72" s="12" t="s">
        <v>398</v>
      </c>
      <c r="G72" s="12"/>
      <c r="H72" s="12" t="s">
        <v>392</v>
      </c>
      <c r="I72" s="14"/>
    </row>
    <row r="73" spans="1:9" x14ac:dyDescent="0.25">
      <c r="A73" s="11" t="s">
        <v>514</v>
      </c>
      <c r="B73" s="12" t="s">
        <v>515</v>
      </c>
      <c r="C73" s="12" t="s">
        <v>386</v>
      </c>
      <c r="D73" s="13">
        <v>40441</v>
      </c>
      <c r="E73" s="12">
        <f ca="1">FLOOR(_xlfn.DAYS(TODAY(), TBL_INFO[[#This Row],[DOB]])/365.25, 1)</f>
        <v>13</v>
      </c>
      <c r="F73" s="12" t="s">
        <v>415</v>
      </c>
      <c r="G73" s="12"/>
      <c r="H73" s="12"/>
      <c r="I73" s="14"/>
    </row>
    <row r="74" spans="1:9" x14ac:dyDescent="0.25">
      <c r="A74" s="11" t="s">
        <v>516</v>
      </c>
      <c r="B74" s="12" t="s">
        <v>517</v>
      </c>
      <c r="C74" s="12" t="s">
        <v>386</v>
      </c>
      <c r="D74" s="13">
        <v>38854</v>
      </c>
      <c r="E74" s="12">
        <f ca="1">FLOOR(_xlfn.DAYS(TODAY(), TBL_INFO[[#This Row],[DOB]])/365.25, 1)</f>
        <v>18</v>
      </c>
      <c r="F74" s="12" t="s">
        <v>433</v>
      </c>
      <c r="G74" s="12"/>
      <c r="H74" s="12"/>
      <c r="I74" s="14"/>
    </row>
    <row r="75" spans="1:9" x14ac:dyDescent="0.25">
      <c r="A75" s="11" t="s">
        <v>518</v>
      </c>
      <c r="B75" s="12" t="s">
        <v>519</v>
      </c>
      <c r="C75" s="12" t="s">
        <v>386</v>
      </c>
      <c r="D75" s="13">
        <v>39756</v>
      </c>
      <c r="E75" s="12">
        <f ca="1">FLOOR(_xlfn.DAYS(TODAY(), TBL_INFO[[#This Row],[DOB]])/365.25, 1)</f>
        <v>15</v>
      </c>
      <c r="F75" s="12" t="s">
        <v>398</v>
      </c>
      <c r="G75" s="12"/>
      <c r="H75" s="12"/>
      <c r="I75" s="14"/>
    </row>
    <row r="76" spans="1:9" x14ac:dyDescent="0.25">
      <c r="A76" s="11" t="s">
        <v>121</v>
      </c>
      <c r="B76" s="12" t="s">
        <v>520</v>
      </c>
      <c r="C76" s="12" t="s">
        <v>383</v>
      </c>
      <c r="D76" s="13">
        <v>40365</v>
      </c>
      <c r="E76" s="12">
        <f ca="1">FLOOR(_xlfn.DAYS(TODAY(), TBL_INFO[[#This Row],[DOB]])/365.25, 1)</f>
        <v>14</v>
      </c>
      <c r="F76" s="12" t="s">
        <v>521</v>
      </c>
      <c r="G76" s="12"/>
      <c r="H76" s="12"/>
      <c r="I76" s="14"/>
    </row>
    <row r="77" spans="1:9" x14ac:dyDescent="0.25">
      <c r="A77" s="11" t="s">
        <v>63</v>
      </c>
      <c r="B77" s="12" t="s">
        <v>522</v>
      </c>
      <c r="C77" s="12" t="s">
        <v>386</v>
      </c>
      <c r="D77" s="13">
        <v>39339</v>
      </c>
      <c r="E77" s="12">
        <f ca="1">FLOOR(_xlfn.DAYS(TODAY(), TBL_INFO[[#This Row],[DOB]])/365.25, 1)</f>
        <v>16</v>
      </c>
      <c r="F77" s="12" t="s">
        <v>523</v>
      </c>
      <c r="G77" s="12" t="s">
        <v>524</v>
      </c>
      <c r="H77" s="12" t="s">
        <v>419</v>
      </c>
      <c r="I77" s="14"/>
    </row>
    <row r="78" spans="1:9" x14ac:dyDescent="0.25">
      <c r="A78" s="11" t="s">
        <v>42</v>
      </c>
      <c r="B78" s="12" t="s">
        <v>525</v>
      </c>
      <c r="C78" s="12" t="s">
        <v>386</v>
      </c>
      <c r="D78" s="13">
        <v>40849</v>
      </c>
      <c r="E78" s="12">
        <f ca="1">FLOOR(_xlfn.DAYS(TODAY(), TBL_INFO[[#This Row],[DOB]])/365.25, 1)</f>
        <v>12</v>
      </c>
      <c r="F78" s="12" t="s">
        <v>410</v>
      </c>
      <c r="G78" s="12"/>
      <c r="H78" s="12" t="s">
        <v>392</v>
      </c>
      <c r="I78" s="14"/>
    </row>
    <row r="79" spans="1:9" x14ac:dyDescent="0.25">
      <c r="A79" s="11" t="s">
        <v>106</v>
      </c>
      <c r="B79" s="12" t="s">
        <v>526</v>
      </c>
      <c r="C79" s="12" t="s">
        <v>386</v>
      </c>
      <c r="D79" s="13">
        <v>36712</v>
      </c>
      <c r="E79" s="12">
        <f ca="1">FLOOR(_xlfn.DAYS(TODAY(), TBL_INFO[[#This Row],[DOB]])/365.25, 1)</f>
        <v>24</v>
      </c>
      <c r="F79" s="12" t="s">
        <v>433</v>
      </c>
      <c r="G79" s="12"/>
      <c r="H79" s="12" t="s">
        <v>422</v>
      </c>
      <c r="I79" s="14"/>
    </row>
    <row r="80" spans="1:9" x14ac:dyDescent="0.25">
      <c r="A80" s="11" t="s">
        <v>103</v>
      </c>
      <c r="B80" s="12" t="s">
        <v>527</v>
      </c>
      <c r="C80" s="12" t="s">
        <v>383</v>
      </c>
      <c r="D80" s="13">
        <v>42152</v>
      </c>
      <c r="E80" s="12">
        <f ca="1">FLOOR(_xlfn.DAYS(TODAY(), TBL_INFO[[#This Row],[DOB]])/365.25, 1)</f>
        <v>9</v>
      </c>
      <c r="F80" s="12"/>
      <c r="G80" s="12"/>
      <c r="H80" s="12"/>
      <c r="I80" s="14"/>
    </row>
    <row r="81" spans="1:9" x14ac:dyDescent="0.25">
      <c r="A81" s="11" t="s">
        <v>69</v>
      </c>
      <c r="B81" s="12" t="s">
        <v>528</v>
      </c>
      <c r="C81" s="12" t="s">
        <v>383</v>
      </c>
      <c r="D81" s="13">
        <v>39371</v>
      </c>
      <c r="E81" s="12">
        <f ca="1">FLOOR(_xlfn.DAYS(TODAY(), TBL_INFO[[#This Row],[DOB]])/365.25, 1)</f>
        <v>16</v>
      </c>
      <c r="F81" s="12" t="s">
        <v>390</v>
      </c>
      <c r="G81" s="12" t="s">
        <v>395</v>
      </c>
      <c r="H81" s="12"/>
      <c r="I81" s="14"/>
    </row>
    <row r="82" spans="1:9" x14ac:dyDescent="0.25">
      <c r="A82" s="11" t="s">
        <v>102</v>
      </c>
      <c r="B82" s="12" t="s">
        <v>529</v>
      </c>
      <c r="C82" s="12" t="s">
        <v>386</v>
      </c>
      <c r="D82" s="13">
        <v>40968</v>
      </c>
      <c r="E82" s="12">
        <f ca="1">FLOOR(_xlfn.DAYS(TODAY(), TBL_INFO[[#This Row],[DOB]])/365.25, 1)</f>
        <v>12</v>
      </c>
      <c r="F82" s="12"/>
      <c r="G82" s="12"/>
      <c r="H82" s="12"/>
      <c r="I82" s="14"/>
    </row>
    <row r="83" spans="1:9" x14ac:dyDescent="0.25">
      <c r="A83" s="11" t="s">
        <v>113</v>
      </c>
      <c r="B83" s="12" t="s">
        <v>530</v>
      </c>
      <c r="C83" s="12" t="s">
        <v>386</v>
      </c>
      <c r="D83" s="13">
        <v>40984</v>
      </c>
      <c r="E83" s="12">
        <f ca="1">FLOOR(_xlfn.DAYS(TODAY(), TBL_INFO[[#This Row],[DOB]])/365.25, 1)</f>
        <v>12</v>
      </c>
      <c r="F83" s="12" t="s">
        <v>531</v>
      </c>
      <c r="G83" s="12"/>
      <c r="H83" s="12" t="s">
        <v>392</v>
      </c>
      <c r="I83" s="14"/>
    </row>
    <row r="84" spans="1:9" x14ac:dyDescent="0.25">
      <c r="A84" s="11" t="s">
        <v>532</v>
      </c>
      <c r="B84" s="12" t="s">
        <v>533</v>
      </c>
      <c r="C84" s="12" t="s">
        <v>386</v>
      </c>
      <c r="D84" s="13">
        <v>41116</v>
      </c>
      <c r="E84" s="12">
        <f ca="1">FLOOR(_xlfn.DAYS(TODAY(), TBL_INFO[[#This Row],[DOB]])/365.25, 1)</f>
        <v>12</v>
      </c>
      <c r="F84" s="12" t="s">
        <v>398</v>
      </c>
      <c r="G84" s="12" t="s">
        <v>534</v>
      </c>
      <c r="H84" s="12" t="s">
        <v>392</v>
      </c>
      <c r="I84" s="14"/>
    </row>
    <row r="85" spans="1:9" x14ac:dyDescent="0.25">
      <c r="A85" s="11" t="s">
        <v>535</v>
      </c>
      <c r="B85" s="12" t="s">
        <v>536</v>
      </c>
      <c r="C85" s="12" t="s">
        <v>383</v>
      </c>
      <c r="D85" s="13">
        <v>39342</v>
      </c>
      <c r="E85" s="12">
        <f ca="1">FLOOR(_xlfn.DAYS(TODAY(), TBL_INFO[[#This Row],[DOB]])/365.25, 1)</f>
        <v>16</v>
      </c>
      <c r="F85" s="12" t="s">
        <v>390</v>
      </c>
      <c r="G85" s="12"/>
      <c r="H85" s="12"/>
      <c r="I85" s="14"/>
    </row>
    <row r="86" spans="1:9" x14ac:dyDescent="0.25">
      <c r="A86" s="11" t="s">
        <v>37</v>
      </c>
      <c r="B86" s="12" t="s">
        <v>537</v>
      </c>
      <c r="C86" s="12" t="s">
        <v>383</v>
      </c>
      <c r="D86" s="13">
        <v>40060</v>
      </c>
      <c r="E86" s="12">
        <f ca="1">FLOOR(_xlfn.DAYS(TODAY(), TBL_INFO[[#This Row],[DOB]])/365.25, 1)</f>
        <v>14</v>
      </c>
      <c r="F86" s="12" t="s">
        <v>390</v>
      </c>
      <c r="G86" s="12" t="s">
        <v>538</v>
      </c>
      <c r="H86" s="12" t="s">
        <v>422</v>
      </c>
      <c r="I86" s="14"/>
    </row>
    <row r="87" spans="1:9" x14ac:dyDescent="0.25">
      <c r="A87" s="11" t="s">
        <v>29</v>
      </c>
      <c r="B87" s="12" t="s">
        <v>539</v>
      </c>
      <c r="C87" s="12" t="s">
        <v>383</v>
      </c>
      <c r="D87" s="13">
        <v>40148</v>
      </c>
      <c r="E87" s="12">
        <f ca="1">FLOOR(_xlfn.DAYS(TODAY(), TBL_INFO[[#This Row],[DOB]])/365.25, 1)</f>
        <v>14</v>
      </c>
      <c r="F87" s="12" t="s">
        <v>398</v>
      </c>
      <c r="G87" s="12"/>
      <c r="H87" s="12" t="s">
        <v>419</v>
      </c>
      <c r="I87" s="14"/>
    </row>
    <row r="88" spans="1:9" x14ac:dyDescent="0.25">
      <c r="A88" s="11" t="s">
        <v>59</v>
      </c>
      <c r="B88" s="12" t="s">
        <v>540</v>
      </c>
      <c r="C88" s="12" t="s">
        <v>383</v>
      </c>
      <c r="D88" s="13">
        <v>40909</v>
      </c>
      <c r="E88" s="12">
        <f ca="1">FLOOR(_xlfn.DAYS(TODAY(), TBL_INFO[[#This Row],[DOB]])/365.25, 1)</f>
        <v>12</v>
      </c>
      <c r="F88" s="12" t="s">
        <v>398</v>
      </c>
      <c r="G88" s="12"/>
      <c r="H88" s="12" t="s">
        <v>419</v>
      </c>
      <c r="I88" s="15">
        <v>45281</v>
      </c>
    </row>
    <row r="89" spans="1:9" x14ac:dyDescent="0.25">
      <c r="A89" s="11" t="s">
        <v>62</v>
      </c>
      <c r="B89" s="12" t="s">
        <v>541</v>
      </c>
      <c r="C89" s="12" t="s">
        <v>386</v>
      </c>
      <c r="D89" s="13">
        <v>41336</v>
      </c>
      <c r="E89" s="12">
        <f ca="1">FLOOR(_xlfn.DAYS(TODAY(), TBL_INFO[[#This Row],[DOB]])/365.25, 1)</f>
        <v>11</v>
      </c>
      <c r="F89" s="12"/>
      <c r="G89" s="12"/>
      <c r="H89" s="12"/>
      <c r="I89" s="14"/>
    </row>
    <row r="90" spans="1:9" x14ac:dyDescent="0.25">
      <c r="A90" s="11" t="s">
        <v>109</v>
      </c>
      <c r="B90" s="12" t="s">
        <v>542</v>
      </c>
      <c r="C90" s="12" t="s">
        <v>386</v>
      </c>
      <c r="D90" s="13">
        <v>40108</v>
      </c>
      <c r="E90" s="12">
        <f ca="1">FLOOR(_xlfn.DAYS(TODAY(), TBL_INFO[[#This Row],[DOB]])/365.25, 1)</f>
        <v>14</v>
      </c>
      <c r="F90" s="12" t="s">
        <v>543</v>
      </c>
      <c r="G90" s="12"/>
      <c r="H90" s="12" t="s">
        <v>392</v>
      </c>
      <c r="I90" s="14"/>
    </row>
    <row r="91" spans="1:9" x14ac:dyDescent="0.25">
      <c r="A91" s="11" t="s">
        <v>544</v>
      </c>
      <c r="B91" s="12" t="s">
        <v>545</v>
      </c>
      <c r="C91" s="12" t="s">
        <v>383</v>
      </c>
      <c r="D91" s="13">
        <v>39917</v>
      </c>
      <c r="E91" s="12">
        <f ca="1">FLOOR(_xlfn.DAYS(TODAY(), TBL_INFO[[#This Row],[DOB]])/365.25, 1)</f>
        <v>15</v>
      </c>
      <c r="F91" s="12" t="s">
        <v>398</v>
      </c>
      <c r="G91" s="12"/>
      <c r="H91" s="12"/>
      <c r="I91" s="14"/>
    </row>
    <row r="92" spans="1:9" x14ac:dyDescent="0.25">
      <c r="A92" s="11" t="s">
        <v>80</v>
      </c>
      <c r="B92" s="12" t="s">
        <v>546</v>
      </c>
      <c r="C92" s="12" t="s">
        <v>383</v>
      </c>
      <c r="D92" s="13">
        <v>38453</v>
      </c>
      <c r="E92" s="12">
        <f ca="1">FLOOR(_xlfn.DAYS(TODAY(), TBL_INFO[[#This Row],[DOB]])/365.25, 1)</f>
        <v>19</v>
      </c>
      <c r="F92" s="12" t="s">
        <v>398</v>
      </c>
      <c r="G92" s="12" t="s">
        <v>547</v>
      </c>
      <c r="H92" s="12"/>
      <c r="I92" s="14"/>
    </row>
    <row r="93" spans="1:9" x14ac:dyDescent="0.25">
      <c r="A93" s="11" t="s">
        <v>30</v>
      </c>
      <c r="B93" s="12" t="s">
        <v>548</v>
      </c>
      <c r="C93" s="12" t="s">
        <v>383</v>
      </c>
      <c r="D93" s="13">
        <v>40940</v>
      </c>
      <c r="E93" s="12">
        <f ca="1">FLOOR(_xlfn.DAYS(TODAY(), TBL_INFO[[#This Row],[DOB]])/365.25, 1)</f>
        <v>12</v>
      </c>
      <c r="F93" s="12" t="s">
        <v>398</v>
      </c>
      <c r="G93" s="12"/>
      <c r="H93" s="12"/>
      <c r="I93" s="14"/>
    </row>
    <row r="94" spans="1:9" x14ac:dyDescent="0.25">
      <c r="A94" s="11" t="s">
        <v>105</v>
      </c>
      <c r="B94" s="12" t="s">
        <v>549</v>
      </c>
      <c r="C94" s="12" t="s">
        <v>386</v>
      </c>
      <c r="D94" s="13">
        <v>40644</v>
      </c>
      <c r="E94" s="12">
        <f ca="1">FLOOR(_xlfn.DAYS(TODAY(), TBL_INFO[[#This Row],[DOB]])/365.25, 1)</f>
        <v>13</v>
      </c>
      <c r="F94" s="12" t="s">
        <v>433</v>
      </c>
      <c r="G94" s="12"/>
      <c r="H94" s="12" t="s">
        <v>419</v>
      </c>
      <c r="I94" s="14"/>
    </row>
    <row r="95" spans="1:9" x14ac:dyDescent="0.25">
      <c r="A95" s="11" t="s">
        <v>550</v>
      </c>
      <c r="B95" s="12" t="s">
        <v>551</v>
      </c>
      <c r="C95" s="12" t="s">
        <v>383</v>
      </c>
      <c r="D95" s="13">
        <v>40629</v>
      </c>
      <c r="E95" s="12">
        <f ca="1">FLOOR(_xlfn.DAYS(TODAY(), TBL_INFO[[#This Row],[DOB]])/365.25, 1)</f>
        <v>13</v>
      </c>
      <c r="F95" s="12" t="s">
        <v>398</v>
      </c>
      <c r="G95" s="12"/>
      <c r="H95" s="12"/>
      <c r="I95" s="14"/>
    </row>
    <row r="96" spans="1:9" x14ac:dyDescent="0.25">
      <c r="A96" s="11" t="s">
        <v>25</v>
      </c>
      <c r="B96" s="12" t="s">
        <v>552</v>
      </c>
      <c r="C96" s="12" t="s">
        <v>386</v>
      </c>
      <c r="D96" s="13">
        <v>40882</v>
      </c>
      <c r="E96" s="12">
        <f ca="1">FLOOR(_xlfn.DAYS(TODAY(), TBL_INFO[[#This Row],[DOB]])/365.25, 1)</f>
        <v>12</v>
      </c>
      <c r="F96" s="12" t="s">
        <v>398</v>
      </c>
      <c r="G96" s="12"/>
      <c r="H96" s="12" t="s">
        <v>392</v>
      </c>
      <c r="I96" s="14"/>
    </row>
    <row r="97" spans="1:9" x14ac:dyDescent="0.25">
      <c r="A97" s="11" t="s">
        <v>57</v>
      </c>
      <c r="B97" s="12" t="s">
        <v>553</v>
      </c>
      <c r="C97" s="12" t="s">
        <v>386</v>
      </c>
      <c r="D97" s="13">
        <v>40322</v>
      </c>
      <c r="E97" s="12">
        <f ca="1">FLOOR(_xlfn.DAYS(TODAY(), TBL_INFO[[#This Row],[DOB]])/365.25, 1)</f>
        <v>14</v>
      </c>
      <c r="F97" s="12" t="s">
        <v>554</v>
      </c>
      <c r="G97" s="12" t="s">
        <v>555</v>
      </c>
      <c r="H97" s="12" t="s">
        <v>422</v>
      </c>
      <c r="I97" s="14"/>
    </row>
    <row r="98" spans="1:9" x14ac:dyDescent="0.25">
      <c r="A98" s="11" t="s">
        <v>73</v>
      </c>
      <c r="B98" s="12" t="s">
        <v>556</v>
      </c>
      <c r="C98" s="12" t="s">
        <v>386</v>
      </c>
      <c r="D98" s="13">
        <v>41240</v>
      </c>
      <c r="E98" s="12">
        <f ca="1">FLOOR(_xlfn.DAYS(TODAY(), TBL_INFO[[#This Row],[DOB]])/365.25, 1)</f>
        <v>11</v>
      </c>
      <c r="F98" s="12" t="s">
        <v>433</v>
      </c>
      <c r="G98" s="12" t="s">
        <v>557</v>
      </c>
      <c r="H98" s="12" t="s">
        <v>392</v>
      </c>
      <c r="I98" s="14"/>
    </row>
    <row r="99" spans="1:9" x14ac:dyDescent="0.25">
      <c r="A99" s="11" t="s">
        <v>558</v>
      </c>
      <c r="B99" s="12" t="s">
        <v>559</v>
      </c>
      <c r="C99" s="12" t="s">
        <v>386</v>
      </c>
      <c r="D99" s="13">
        <v>40276</v>
      </c>
      <c r="E99" s="12">
        <f ca="1">FLOOR(_xlfn.DAYS(TODAY(), TBL_INFO[[#This Row],[DOB]])/365.25, 1)</f>
        <v>14</v>
      </c>
      <c r="F99" s="12"/>
      <c r="G99" s="12"/>
      <c r="H99" s="12" t="s">
        <v>419</v>
      </c>
      <c r="I99" s="15">
        <v>45343</v>
      </c>
    </row>
    <row r="100" spans="1:9" x14ac:dyDescent="0.25">
      <c r="A100" s="11" t="s">
        <v>560</v>
      </c>
      <c r="B100" s="12" t="s">
        <v>561</v>
      </c>
      <c r="C100" s="12" t="s">
        <v>386</v>
      </c>
      <c r="D100" s="13">
        <v>40876</v>
      </c>
      <c r="E100" s="12">
        <f ca="1">FLOOR(_xlfn.DAYS(TODAY(), TBL_INFO[[#This Row],[DOB]])/365.25, 1)</f>
        <v>12</v>
      </c>
      <c r="F100" s="12" t="s">
        <v>433</v>
      </c>
      <c r="G100" s="12"/>
      <c r="H100" s="12" t="s">
        <v>392</v>
      </c>
      <c r="I100" s="14"/>
    </row>
    <row r="101" spans="1:9" x14ac:dyDescent="0.25">
      <c r="A101" s="11" t="s">
        <v>562</v>
      </c>
      <c r="B101" s="12" t="s">
        <v>563</v>
      </c>
      <c r="C101" s="12" t="s">
        <v>383</v>
      </c>
      <c r="D101" s="13">
        <v>40278</v>
      </c>
      <c r="E101" s="12">
        <f ca="1">FLOOR(_xlfn.DAYS(TODAY(), TBL_INFO[[#This Row],[DOB]])/365.25, 1)</f>
        <v>14</v>
      </c>
      <c r="F101" s="12" t="s">
        <v>398</v>
      </c>
      <c r="G101" s="12" t="s">
        <v>469</v>
      </c>
      <c r="H101" s="12"/>
      <c r="I101" s="14"/>
    </row>
    <row r="102" spans="1:9" x14ac:dyDescent="0.25">
      <c r="A102" s="11" t="s">
        <v>94</v>
      </c>
      <c r="B102" s="12" t="s">
        <v>564</v>
      </c>
      <c r="C102" s="12" t="s">
        <v>383</v>
      </c>
      <c r="D102" s="13">
        <v>40392</v>
      </c>
      <c r="E102" s="12">
        <f ca="1">FLOOR(_xlfn.DAYS(TODAY(), TBL_INFO[[#This Row],[DOB]])/365.25, 1)</f>
        <v>14</v>
      </c>
      <c r="F102" s="12" t="s">
        <v>384</v>
      </c>
      <c r="G102" s="12"/>
      <c r="H102" s="12"/>
      <c r="I102" s="14"/>
    </row>
    <row r="103" spans="1:9" x14ac:dyDescent="0.25">
      <c r="A103" s="11" t="s">
        <v>86</v>
      </c>
      <c r="B103" s="12" t="s">
        <v>565</v>
      </c>
      <c r="C103" s="12" t="s">
        <v>383</v>
      </c>
      <c r="D103" s="13">
        <v>39873</v>
      </c>
      <c r="E103" s="12">
        <f ca="1">FLOOR(_xlfn.DAYS(TODAY(), TBL_INFO[[#This Row],[DOB]])/365.25, 1)</f>
        <v>15</v>
      </c>
      <c r="F103" s="12" t="s">
        <v>390</v>
      </c>
      <c r="G103" s="12"/>
      <c r="H103" s="12"/>
      <c r="I103" s="14"/>
    </row>
    <row r="104" spans="1:9" x14ac:dyDescent="0.25">
      <c r="A104" s="11" t="s">
        <v>566</v>
      </c>
      <c r="B104" s="12" t="s">
        <v>567</v>
      </c>
      <c r="C104" s="12" t="s">
        <v>383</v>
      </c>
      <c r="D104" s="13">
        <v>39899</v>
      </c>
      <c r="E104" s="12">
        <f ca="1">FLOOR(_xlfn.DAYS(TODAY(), TBL_INFO[[#This Row],[DOB]])/365.25, 1)</f>
        <v>15</v>
      </c>
      <c r="F104" s="12"/>
      <c r="G104" s="12"/>
      <c r="H104" s="12"/>
      <c r="I104" s="14"/>
    </row>
    <row r="105" spans="1:9" x14ac:dyDescent="0.25">
      <c r="A105" s="11" t="s">
        <v>568</v>
      </c>
      <c r="B105" s="12" t="s">
        <v>569</v>
      </c>
      <c r="C105" s="12" t="s">
        <v>386</v>
      </c>
      <c r="D105" s="13">
        <v>40104</v>
      </c>
      <c r="E105" s="12">
        <f ca="1">FLOOR(_xlfn.DAYS(TODAY(), TBL_INFO[[#This Row],[DOB]])/365.25, 1)</f>
        <v>14</v>
      </c>
      <c r="F105" s="12"/>
      <c r="G105" s="12"/>
      <c r="H105" s="12"/>
      <c r="I105" s="14"/>
    </row>
    <row r="106" spans="1:9" x14ac:dyDescent="0.25">
      <c r="A106" s="11" t="s">
        <v>72</v>
      </c>
      <c r="B106" s="12" t="s">
        <v>570</v>
      </c>
      <c r="C106" s="12" t="s">
        <v>383</v>
      </c>
      <c r="D106" s="13">
        <v>40716</v>
      </c>
      <c r="E106" s="12">
        <f ca="1">FLOOR(_xlfn.DAYS(TODAY(), TBL_INFO[[#This Row],[DOB]])/365.25, 1)</f>
        <v>13</v>
      </c>
      <c r="F106" s="12" t="s">
        <v>398</v>
      </c>
      <c r="G106" s="12"/>
      <c r="H106" s="12" t="s">
        <v>422</v>
      </c>
      <c r="I106" s="14"/>
    </row>
    <row r="107" spans="1:9" x14ac:dyDescent="0.25">
      <c r="A107" s="11" t="s">
        <v>571</v>
      </c>
      <c r="B107" s="12" t="s">
        <v>572</v>
      </c>
      <c r="C107" s="12" t="s">
        <v>383</v>
      </c>
      <c r="D107" s="13">
        <v>39657</v>
      </c>
      <c r="E107" s="12">
        <f ca="1">FLOOR(_xlfn.DAYS(TODAY(), TBL_INFO[[#This Row],[DOB]])/365.25, 1)</f>
        <v>16</v>
      </c>
      <c r="F107" s="12" t="s">
        <v>398</v>
      </c>
      <c r="G107" s="12"/>
      <c r="H107" s="12"/>
      <c r="I107" s="14"/>
    </row>
    <row r="108" spans="1:9" x14ac:dyDescent="0.25">
      <c r="A108" s="11" t="s">
        <v>573</v>
      </c>
      <c r="B108" s="12" t="s">
        <v>574</v>
      </c>
      <c r="C108" s="12" t="s">
        <v>386</v>
      </c>
      <c r="D108" s="13">
        <v>39652</v>
      </c>
      <c r="E108" s="12">
        <f ca="1">FLOOR(_xlfn.DAYS(TODAY(), TBL_INFO[[#This Row],[DOB]])/365.25, 1)</f>
        <v>16</v>
      </c>
      <c r="F108" s="12" t="s">
        <v>398</v>
      </c>
      <c r="G108" s="12"/>
      <c r="H108" s="12"/>
      <c r="I108" s="14"/>
    </row>
    <row r="109" spans="1:9" x14ac:dyDescent="0.25">
      <c r="A109" s="11" t="s">
        <v>27</v>
      </c>
      <c r="B109" s="12" t="s">
        <v>575</v>
      </c>
      <c r="C109" s="12" t="s">
        <v>383</v>
      </c>
      <c r="D109" s="13">
        <v>39926</v>
      </c>
      <c r="E109" s="12">
        <f ca="1">FLOOR(_xlfn.DAYS(TODAY(), TBL_INFO[[#This Row],[DOB]])/365.25, 1)</f>
        <v>15</v>
      </c>
      <c r="F109" s="12" t="s">
        <v>390</v>
      </c>
      <c r="G109" s="12"/>
      <c r="H109" s="12" t="s">
        <v>419</v>
      </c>
      <c r="I109" s="14"/>
    </row>
    <row r="110" spans="1:9" x14ac:dyDescent="0.25">
      <c r="A110" s="11" t="s">
        <v>110</v>
      </c>
      <c r="B110" s="12" t="s">
        <v>576</v>
      </c>
      <c r="C110" s="12" t="s">
        <v>383</v>
      </c>
      <c r="D110" s="13">
        <v>40028</v>
      </c>
      <c r="E110" s="12">
        <f ca="1">FLOOR(_xlfn.DAYS(TODAY(), TBL_INFO[[#This Row],[DOB]])/365.25, 1)</f>
        <v>15</v>
      </c>
      <c r="F110" s="12" t="s">
        <v>577</v>
      </c>
      <c r="G110" s="12"/>
      <c r="H110" s="12" t="s">
        <v>392</v>
      </c>
      <c r="I110" s="14"/>
    </row>
    <row r="111" spans="1:9" x14ac:dyDescent="0.25">
      <c r="A111" s="11" t="s">
        <v>44</v>
      </c>
      <c r="B111" s="12" t="s">
        <v>578</v>
      </c>
      <c r="C111" s="12" t="s">
        <v>383</v>
      </c>
      <c r="D111" s="13">
        <v>40413</v>
      </c>
      <c r="E111" s="12">
        <f ca="1">FLOOR(_xlfn.DAYS(TODAY(), TBL_INFO[[#This Row],[DOB]])/365.25, 1)</f>
        <v>13</v>
      </c>
      <c r="F111" s="12" t="s">
        <v>415</v>
      </c>
      <c r="G111" s="12"/>
      <c r="H111" s="12" t="s">
        <v>392</v>
      </c>
      <c r="I111" s="14"/>
    </row>
    <row r="112" spans="1:9" x14ac:dyDescent="0.25">
      <c r="A112" s="11" t="s">
        <v>99</v>
      </c>
      <c r="B112" s="12" t="s">
        <v>579</v>
      </c>
      <c r="C112" s="12" t="s">
        <v>386</v>
      </c>
      <c r="D112" s="13">
        <v>40068</v>
      </c>
      <c r="E112" s="12">
        <f ca="1">FLOOR(_xlfn.DAYS(TODAY(), TBL_INFO[[#This Row],[DOB]])/365.25, 1)</f>
        <v>14</v>
      </c>
      <c r="F112" s="12" t="s">
        <v>402</v>
      </c>
      <c r="G112" s="12"/>
      <c r="H112" s="12"/>
      <c r="I112" s="14"/>
    </row>
    <row r="113" spans="1:9" x14ac:dyDescent="0.25">
      <c r="A113" s="11" t="s">
        <v>38</v>
      </c>
      <c r="B113" s="12" t="s">
        <v>580</v>
      </c>
      <c r="C113" s="12" t="s">
        <v>386</v>
      </c>
      <c r="D113" s="13">
        <v>39736</v>
      </c>
      <c r="E113" s="12">
        <f ca="1">FLOOR(_xlfn.DAYS(TODAY(), TBL_INFO[[#This Row],[DOB]])/365.25, 1)</f>
        <v>15</v>
      </c>
      <c r="F113" s="12" t="s">
        <v>581</v>
      </c>
      <c r="G113" s="12"/>
      <c r="H113" s="12" t="s">
        <v>419</v>
      </c>
      <c r="I113" s="14"/>
    </row>
    <row r="114" spans="1:9" x14ac:dyDescent="0.25">
      <c r="A114" s="11" t="s">
        <v>134</v>
      </c>
      <c r="B114" s="12" t="s">
        <v>582</v>
      </c>
      <c r="C114" s="12" t="s">
        <v>386</v>
      </c>
      <c r="D114" s="13">
        <v>40073</v>
      </c>
      <c r="E114" s="12">
        <f ca="1">FLOOR(_xlfn.DAYS(TODAY(), TBL_INFO[[#This Row],[DOB]])/365.25, 1)</f>
        <v>14</v>
      </c>
      <c r="F114" s="12" t="s">
        <v>398</v>
      </c>
      <c r="G114" s="12"/>
      <c r="H114" s="12" t="s">
        <v>422</v>
      </c>
      <c r="I114" s="14"/>
    </row>
    <row r="115" spans="1:9" x14ac:dyDescent="0.25">
      <c r="A115" s="11" t="s">
        <v>34</v>
      </c>
      <c r="B115" s="12" t="s">
        <v>583</v>
      </c>
      <c r="C115" s="12" t="s">
        <v>386</v>
      </c>
      <c r="D115" s="13">
        <v>39465</v>
      </c>
      <c r="E115" s="12">
        <f ca="1">FLOOR(_xlfn.DAYS(TODAY(), TBL_INFO[[#This Row],[DOB]])/365.25, 1)</f>
        <v>16</v>
      </c>
      <c r="F115" s="12" t="s">
        <v>402</v>
      </c>
      <c r="G115" s="12"/>
      <c r="H115" s="12"/>
      <c r="I115" s="14"/>
    </row>
    <row r="116" spans="1:9" x14ac:dyDescent="0.25">
      <c r="A116" s="11" t="s">
        <v>31</v>
      </c>
      <c r="B116" s="12" t="s">
        <v>584</v>
      </c>
      <c r="C116" s="12" t="s">
        <v>386</v>
      </c>
      <c r="D116" s="13">
        <v>41671</v>
      </c>
      <c r="E116" s="12">
        <f ca="1">FLOOR(_xlfn.DAYS(TODAY(), TBL_INFO[[#This Row],[DOB]])/365.25, 1)</f>
        <v>10</v>
      </c>
      <c r="F116" s="12" t="s">
        <v>398</v>
      </c>
      <c r="G116" s="12"/>
      <c r="H116" s="12"/>
      <c r="I116" s="14"/>
    </row>
    <row r="117" spans="1:9" x14ac:dyDescent="0.25">
      <c r="A117" s="11" t="s">
        <v>45</v>
      </c>
      <c r="B117" s="12" t="s">
        <v>585</v>
      </c>
      <c r="C117" s="12" t="s">
        <v>386</v>
      </c>
      <c r="D117" s="13">
        <v>41007</v>
      </c>
      <c r="E117" s="12">
        <f ca="1">FLOOR(_xlfn.DAYS(TODAY(), TBL_INFO[[#This Row],[DOB]])/365.25, 1)</f>
        <v>12</v>
      </c>
      <c r="F117" s="12" t="s">
        <v>405</v>
      </c>
      <c r="G117" s="12"/>
      <c r="H117" s="12" t="s">
        <v>419</v>
      </c>
      <c r="I117" s="15">
        <v>45390</v>
      </c>
    </row>
    <row r="118" spans="1:9" x14ac:dyDescent="0.25">
      <c r="A118" s="11" t="s">
        <v>586</v>
      </c>
      <c r="B118" s="12" t="s">
        <v>587</v>
      </c>
      <c r="C118" s="12" t="s">
        <v>383</v>
      </c>
      <c r="D118" s="13">
        <v>41116</v>
      </c>
      <c r="E118" s="12">
        <f ca="1">FLOOR(_xlfn.DAYS(TODAY(), TBL_INFO[[#This Row],[DOB]])/365.25, 1)</f>
        <v>12</v>
      </c>
      <c r="F118" s="12" t="s">
        <v>398</v>
      </c>
      <c r="G118" s="12" t="s">
        <v>588</v>
      </c>
      <c r="H118" s="12" t="s">
        <v>392</v>
      </c>
      <c r="I118" s="14"/>
    </row>
    <row r="119" spans="1:9" x14ac:dyDescent="0.25">
      <c r="A119" s="11" t="s">
        <v>85</v>
      </c>
      <c r="B119" s="12" t="s">
        <v>589</v>
      </c>
      <c r="C119" s="12" t="s">
        <v>383</v>
      </c>
      <c r="D119" s="13">
        <v>40002</v>
      </c>
      <c r="E119" s="12">
        <f ca="1">FLOOR(_xlfn.DAYS(TODAY(), TBL_INFO[[#This Row],[DOB]])/365.25, 1)</f>
        <v>15</v>
      </c>
      <c r="F119" s="12" t="s">
        <v>424</v>
      </c>
      <c r="G119" s="12" t="s">
        <v>590</v>
      </c>
      <c r="H119" s="12" t="s">
        <v>419</v>
      </c>
      <c r="I119" s="14"/>
    </row>
    <row r="120" spans="1:9" x14ac:dyDescent="0.25">
      <c r="A120" s="11" t="s">
        <v>84</v>
      </c>
      <c r="B120" s="12" t="s">
        <v>591</v>
      </c>
      <c r="C120" s="12" t="s">
        <v>386</v>
      </c>
      <c r="D120" s="13">
        <v>41139</v>
      </c>
      <c r="E120" s="12">
        <f ca="1">FLOOR(_xlfn.DAYS(TODAY(), TBL_INFO[[#This Row],[DOB]])/365.25, 1)</f>
        <v>12</v>
      </c>
      <c r="F120" s="12" t="s">
        <v>398</v>
      </c>
      <c r="G120" s="12" t="s">
        <v>592</v>
      </c>
      <c r="H120" s="12"/>
      <c r="I120" s="14"/>
    </row>
    <row r="121" spans="1:9" x14ac:dyDescent="0.25">
      <c r="A121" s="11" t="s">
        <v>111</v>
      </c>
      <c r="B121" s="12" t="s">
        <v>593</v>
      </c>
      <c r="C121" s="12" t="s">
        <v>386</v>
      </c>
      <c r="D121" s="13">
        <v>40056</v>
      </c>
      <c r="E121" s="12">
        <f ca="1">FLOOR(_xlfn.DAYS(TODAY(), TBL_INFO[[#This Row],[DOB]])/365.25, 1)</f>
        <v>14</v>
      </c>
      <c r="F121" s="12" t="s">
        <v>398</v>
      </c>
      <c r="G121" s="12" t="s">
        <v>469</v>
      </c>
      <c r="H121" s="12" t="s">
        <v>392</v>
      </c>
      <c r="I121" s="14"/>
    </row>
    <row r="122" spans="1:9" x14ac:dyDescent="0.25">
      <c r="A122" s="11" t="s">
        <v>594</v>
      </c>
      <c r="B122" s="12" t="s">
        <v>595</v>
      </c>
      <c r="C122" s="12" t="s">
        <v>383</v>
      </c>
      <c r="D122" s="13">
        <v>39587</v>
      </c>
      <c r="E122" s="12">
        <f ca="1">FLOOR(_xlfn.DAYS(TODAY(), TBL_INFO[[#This Row],[DOB]])/365.25, 1)</f>
        <v>16</v>
      </c>
      <c r="F122" s="12" t="s">
        <v>398</v>
      </c>
      <c r="G122" s="12" t="s">
        <v>596</v>
      </c>
      <c r="H122" s="12" t="s">
        <v>392</v>
      </c>
      <c r="I122" s="14"/>
    </row>
    <row r="123" spans="1:9" x14ac:dyDescent="0.25">
      <c r="A123" s="11" t="s">
        <v>53</v>
      </c>
      <c r="B123" s="12" t="s">
        <v>597</v>
      </c>
      <c r="C123" s="12" t="s">
        <v>386</v>
      </c>
      <c r="D123" s="13">
        <v>39969</v>
      </c>
      <c r="E123" s="12">
        <f ca="1">FLOOR(_xlfn.DAYS(TODAY(), TBL_INFO[[#This Row],[DOB]])/365.25, 1)</f>
        <v>15</v>
      </c>
      <c r="F123" s="12" t="s">
        <v>405</v>
      </c>
      <c r="G123" s="12"/>
      <c r="H123" s="12"/>
      <c r="I123" s="14"/>
    </row>
    <row r="124" spans="1:9" x14ac:dyDescent="0.25">
      <c r="A124" s="11" t="s">
        <v>598</v>
      </c>
      <c r="B124" s="12" t="s">
        <v>599</v>
      </c>
      <c r="C124" s="12" t="s">
        <v>383</v>
      </c>
      <c r="D124" s="13">
        <v>38947</v>
      </c>
      <c r="E124" s="12">
        <f ca="1">FLOOR(_xlfn.DAYS(TODAY(), TBL_INFO[[#This Row],[DOB]])/365.25, 1)</f>
        <v>18</v>
      </c>
      <c r="F124" s="12" t="s">
        <v>398</v>
      </c>
      <c r="G124" s="12"/>
      <c r="H124" s="12"/>
      <c r="I124" s="14"/>
    </row>
    <row r="125" spans="1:9" x14ac:dyDescent="0.25">
      <c r="A125" s="11" t="s">
        <v>600</v>
      </c>
      <c r="B125" s="12" t="s">
        <v>601</v>
      </c>
      <c r="C125" s="12" t="s">
        <v>386</v>
      </c>
      <c r="D125" s="13">
        <v>36684</v>
      </c>
      <c r="E125" s="12">
        <f ca="1">FLOOR(_xlfn.DAYS(TODAY(), TBL_INFO[[#This Row],[DOB]])/365.25, 1)</f>
        <v>24</v>
      </c>
      <c r="F125" s="12" t="s">
        <v>398</v>
      </c>
      <c r="G125" s="12" t="s">
        <v>602</v>
      </c>
      <c r="H125" s="12"/>
      <c r="I125" s="14"/>
    </row>
    <row r="126" spans="1:9" x14ac:dyDescent="0.25">
      <c r="A126" s="11" t="s">
        <v>83</v>
      </c>
      <c r="B126" s="12" t="s">
        <v>603</v>
      </c>
      <c r="C126" s="12" t="s">
        <v>386</v>
      </c>
      <c r="D126" s="13">
        <v>41331</v>
      </c>
      <c r="E126" s="12">
        <f ca="1">FLOOR(_xlfn.DAYS(TODAY(), TBL_INFO[[#This Row],[DOB]])/365.25, 1)</f>
        <v>11</v>
      </c>
      <c r="F126" s="12" t="s">
        <v>410</v>
      </c>
      <c r="G126" s="12"/>
      <c r="H126" s="12" t="s">
        <v>422</v>
      </c>
      <c r="I126" s="14"/>
    </row>
    <row r="127" spans="1:9" x14ac:dyDescent="0.25">
      <c r="A127" s="11" t="s">
        <v>604</v>
      </c>
      <c r="B127" s="12" t="s">
        <v>605</v>
      </c>
      <c r="C127" s="12" t="s">
        <v>383</v>
      </c>
      <c r="D127" s="13">
        <v>40115</v>
      </c>
      <c r="E127" s="12">
        <f ca="1">FLOOR(_xlfn.DAYS(TODAY(), TBL_INFO[[#This Row],[DOB]])/365.25, 1)</f>
        <v>14</v>
      </c>
      <c r="F127" s="12" t="s">
        <v>390</v>
      </c>
      <c r="G127" s="12"/>
      <c r="H127" s="12" t="s">
        <v>419</v>
      </c>
      <c r="I127" s="14"/>
    </row>
    <row r="128" spans="1:9" x14ac:dyDescent="0.25">
      <c r="A128" s="11" t="s">
        <v>606</v>
      </c>
      <c r="B128" s="12" t="s">
        <v>607</v>
      </c>
      <c r="C128" s="12" t="s">
        <v>383</v>
      </c>
      <c r="D128" s="13">
        <v>41170</v>
      </c>
      <c r="E128" s="12">
        <f ca="1">FLOOR(_xlfn.DAYS(TODAY(), TBL_INFO[[#This Row],[DOB]])/365.25, 1)</f>
        <v>11</v>
      </c>
      <c r="F128" s="12" t="s">
        <v>390</v>
      </c>
      <c r="G128" s="12"/>
      <c r="H128" s="12" t="s">
        <v>419</v>
      </c>
      <c r="I128" s="14"/>
    </row>
    <row r="129" spans="1:9" x14ac:dyDescent="0.25">
      <c r="A129" s="11" t="s">
        <v>50</v>
      </c>
      <c r="B129" s="12" t="s">
        <v>608</v>
      </c>
      <c r="C129" s="12" t="s">
        <v>383</v>
      </c>
      <c r="D129" s="13">
        <v>39004</v>
      </c>
      <c r="E129" s="12">
        <f ca="1">FLOOR(_xlfn.DAYS(TODAY(), TBL_INFO[[#This Row],[DOB]])/365.25, 1)</f>
        <v>17</v>
      </c>
      <c r="F129" s="12" t="s">
        <v>405</v>
      </c>
      <c r="G129" s="12"/>
      <c r="H129" s="12" t="s">
        <v>422</v>
      </c>
      <c r="I129" s="14"/>
    </row>
    <row r="130" spans="1:9" x14ac:dyDescent="0.25">
      <c r="A130" s="11" t="s">
        <v>77</v>
      </c>
      <c r="B130" s="12" t="s">
        <v>609</v>
      </c>
      <c r="C130" s="12" t="s">
        <v>383</v>
      </c>
      <c r="D130" s="13">
        <v>39727</v>
      </c>
      <c r="E130" s="12">
        <f ca="1">FLOOR(_xlfn.DAYS(TODAY(), TBL_INFO[[#This Row],[DOB]])/365.25, 1)</f>
        <v>15</v>
      </c>
      <c r="F130" s="12" t="s">
        <v>410</v>
      </c>
      <c r="G130" s="12"/>
      <c r="H130" s="12" t="s">
        <v>419</v>
      </c>
      <c r="I130" s="15">
        <v>45359</v>
      </c>
    </row>
    <row r="131" spans="1:9" x14ac:dyDescent="0.25">
      <c r="A131" s="11" t="s">
        <v>33</v>
      </c>
      <c r="B131" s="12" t="s">
        <v>610</v>
      </c>
      <c r="C131" s="12" t="s">
        <v>386</v>
      </c>
      <c r="D131" s="13">
        <v>39810</v>
      </c>
      <c r="E131" s="12">
        <f ca="1">FLOOR(_xlfn.DAYS(TODAY(), TBL_INFO[[#This Row],[DOB]])/365.25, 1)</f>
        <v>15</v>
      </c>
      <c r="F131" s="12" t="s">
        <v>611</v>
      </c>
      <c r="G131" s="12"/>
      <c r="H131" s="12" t="s">
        <v>422</v>
      </c>
      <c r="I131" s="14"/>
    </row>
    <row r="132" spans="1:9" x14ac:dyDescent="0.25">
      <c r="A132" s="11" t="s">
        <v>612</v>
      </c>
      <c r="B132" s="12" t="s">
        <v>613</v>
      </c>
      <c r="C132" s="12" t="s">
        <v>383</v>
      </c>
      <c r="D132" s="13">
        <v>39658</v>
      </c>
      <c r="E132" s="12">
        <f ca="1">FLOOR(_xlfn.DAYS(TODAY(), TBL_INFO[[#This Row],[DOB]])/365.25, 1)</f>
        <v>16</v>
      </c>
      <c r="F132" s="12" t="s">
        <v>390</v>
      </c>
      <c r="G132" s="12" t="s">
        <v>395</v>
      </c>
      <c r="H132" s="12"/>
      <c r="I132" s="14"/>
    </row>
    <row r="133" spans="1:9" x14ac:dyDescent="0.25">
      <c r="A133" s="11" t="s">
        <v>39</v>
      </c>
      <c r="B133" s="12" t="s">
        <v>614</v>
      </c>
      <c r="C133" s="12" t="s">
        <v>386</v>
      </c>
      <c r="D133" s="13">
        <v>40267</v>
      </c>
      <c r="E133" s="12">
        <f ca="1">FLOOR(_xlfn.DAYS(TODAY(), TBL_INFO[[#This Row],[DOB]])/365.25, 1)</f>
        <v>14</v>
      </c>
      <c r="F133" s="12" t="s">
        <v>410</v>
      </c>
      <c r="G133" s="12"/>
      <c r="H133" s="12" t="s">
        <v>422</v>
      </c>
      <c r="I133" s="14"/>
    </row>
    <row r="134" spans="1:9" x14ac:dyDescent="0.25">
      <c r="A134" s="11" t="s">
        <v>615</v>
      </c>
      <c r="B134" s="12" t="s">
        <v>616</v>
      </c>
      <c r="C134" s="12" t="s">
        <v>386</v>
      </c>
      <c r="D134" s="13">
        <v>39362</v>
      </c>
      <c r="E134" s="12">
        <f ca="1">FLOOR(_xlfn.DAYS(TODAY(), TBL_INFO[[#This Row],[DOB]])/365.25, 1)</f>
        <v>16</v>
      </c>
      <c r="F134" s="12" t="s">
        <v>410</v>
      </c>
      <c r="G134" s="12"/>
      <c r="H134" s="12"/>
      <c r="I134" s="14"/>
    </row>
    <row r="135" spans="1:9" x14ac:dyDescent="0.25">
      <c r="A135" s="11" t="s">
        <v>88</v>
      </c>
      <c r="B135" s="12" t="s">
        <v>617</v>
      </c>
      <c r="C135" s="12" t="s">
        <v>386</v>
      </c>
      <c r="D135" s="13">
        <v>39339</v>
      </c>
      <c r="E135" s="12">
        <f ca="1">FLOOR(_xlfn.DAYS(TODAY(), TBL_INFO[[#This Row],[DOB]])/365.25, 1)</f>
        <v>16</v>
      </c>
      <c r="F135" s="12" t="s">
        <v>523</v>
      </c>
      <c r="G135" s="12" t="s">
        <v>618</v>
      </c>
      <c r="H135" s="12" t="s">
        <v>419</v>
      </c>
      <c r="I135" s="14"/>
    </row>
    <row r="136" spans="1:9" x14ac:dyDescent="0.25">
      <c r="A136" s="11" t="s">
        <v>619</v>
      </c>
      <c r="B136" s="12" t="s">
        <v>620</v>
      </c>
      <c r="C136" s="12" t="s">
        <v>386</v>
      </c>
      <c r="D136" s="13">
        <v>38582</v>
      </c>
      <c r="E136" s="12">
        <f ca="1">FLOOR(_xlfn.DAYS(TODAY(), TBL_INFO[[#This Row],[DOB]])/365.25, 1)</f>
        <v>19</v>
      </c>
      <c r="F136" s="12" t="s">
        <v>621</v>
      </c>
      <c r="G136" s="12"/>
      <c r="H136" s="12" t="s">
        <v>422</v>
      </c>
      <c r="I136" s="14"/>
    </row>
    <row r="137" spans="1:9" x14ac:dyDescent="0.25">
      <c r="A137" s="11" t="s">
        <v>622</v>
      </c>
      <c r="B137" s="12" t="s">
        <v>623</v>
      </c>
      <c r="C137" s="12" t="s">
        <v>386</v>
      </c>
      <c r="D137" s="13">
        <v>40363</v>
      </c>
      <c r="E137" s="12">
        <f ca="1">FLOOR(_xlfn.DAYS(TODAY(), TBL_INFO[[#This Row],[DOB]])/365.25, 1)</f>
        <v>14</v>
      </c>
      <c r="F137" s="12" t="s">
        <v>398</v>
      </c>
      <c r="G137" s="12"/>
      <c r="H137" s="12" t="s">
        <v>392</v>
      </c>
      <c r="I137" s="14"/>
    </row>
    <row r="138" spans="1:9" x14ac:dyDescent="0.25">
      <c r="A138" s="11" t="s">
        <v>48</v>
      </c>
      <c r="B138" s="12" t="s">
        <v>624</v>
      </c>
      <c r="C138" s="12" t="s">
        <v>386</v>
      </c>
      <c r="D138" s="13">
        <v>41712</v>
      </c>
      <c r="E138" s="12">
        <f ca="1">FLOOR(_xlfn.DAYS(TODAY(), TBL_INFO[[#This Row],[DOB]])/365.25, 1)</f>
        <v>10</v>
      </c>
      <c r="F138" s="12" t="s">
        <v>398</v>
      </c>
      <c r="G138" s="12"/>
      <c r="H138" s="12" t="s">
        <v>392</v>
      </c>
      <c r="I138" s="14"/>
    </row>
    <row r="139" spans="1:9" x14ac:dyDescent="0.25">
      <c r="A139" s="11" t="s">
        <v>625</v>
      </c>
      <c r="B139" s="12" t="s">
        <v>626</v>
      </c>
      <c r="C139" s="12" t="s">
        <v>386</v>
      </c>
      <c r="D139" s="13">
        <v>39799</v>
      </c>
      <c r="E139" s="12">
        <f ca="1">FLOOR(_xlfn.DAYS(TODAY(), TBL_INFO[[#This Row],[DOB]])/365.25, 1)</f>
        <v>15</v>
      </c>
      <c r="F139" s="12" t="s">
        <v>398</v>
      </c>
      <c r="G139" s="12"/>
      <c r="H139" s="12" t="s">
        <v>392</v>
      </c>
      <c r="I139" s="14"/>
    </row>
    <row r="140" spans="1:9" x14ac:dyDescent="0.25">
      <c r="A140" s="11" t="s">
        <v>627</v>
      </c>
      <c r="B140" s="12" t="s">
        <v>628</v>
      </c>
      <c r="C140" s="12" t="s">
        <v>386</v>
      </c>
      <c r="D140" s="13">
        <v>36386</v>
      </c>
      <c r="E140" s="12">
        <f ca="1">FLOOR(_xlfn.DAYS(TODAY(), TBL_INFO[[#This Row],[DOB]])/365.25, 1)</f>
        <v>25</v>
      </c>
      <c r="F140" s="12" t="s">
        <v>398</v>
      </c>
      <c r="G140" s="12" t="s">
        <v>469</v>
      </c>
      <c r="H140" s="12"/>
      <c r="I140" s="14"/>
    </row>
    <row r="141" spans="1:9" x14ac:dyDescent="0.25">
      <c r="A141" s="11" t="s">
        <v>76</v>
      </c>
      <c r="B141" s="12" t="s">
        <v>629</v>
      </c>
      <c r="C141" s="12" t="s">
        <v>383</v>
      </c>
      <c r="D141" s="13">
        <v>40019</v>
      </c>
      <c r="E141" s="12">
        <f ca="1">FLOOR(_xlfn.DAYS(TODAY(), TBL_INFO[[#This Row],[DOB]])/365.25, 1)</f>
        <v>15</v>
      </c>
      <c r="F141" s="12" t="s">
        <v>398</v>
      </c>
      <c r="G141" s="12"/>
      <c r="H141" s="12"/>
      <c r="I141" s="14"/>
    </row>
    <row r="142" spans="1:9" x14ac:dyDescent="0.25">
      <c r="A142" s="11" t="s">
        <v>75</v>
      </c>
      <c r="B142" s="12" t="s">
        <v>630</v>
      </c>
      <c r="C142" s="12" t="s">
        <v>386</v>
      </c>
      <c r="D142" s="13">
        <v>39968</v>
      </c>
      <c r="E142" s="12">
        <f ca="1">FLOOR(_xlfn.DAYS(TODAY(), TBL_INFO[[#This Row],[DOB]])/365.25, 1)</f>
        <v>15</v>
      </c>
      <c r="F142" s="12" t="s">
        <v>405</v>
      </c>
      <c r="G142" s="12"/>
      <c r="H142" s="12" t="s">
        <v>392</v>
      </c>
      <c r="I142" s="14"/>
    </row>
    <row r="143" spans="1:9" x14ac:dyDescent="0.25">
      <c r="A143" s="11" t="s">
        <v>28</v>
      </c>
      <c r="B143" s="12" t="s">
        <v>631</v>
      </c>
      <c r="C143" s="12" t="s">
        <v>386</v>
      </c>
      <c r="D143" s="13">
        <v>40423</v>
      </c>
      <c r="E143" s="12">
        <f ca="1">FLOOR(_xlfn.DAYS(TODAY(), TBL_INFO[[#This Row],[DOB]])/365.25, 1)</f>
        <v>13</v>
      </c>
      <c r="F143" s="12" t="s">
        <v>405</v>
      </c>
      <c r="G143" s="12"/>
      <c r="H143" s="12" t="s">
        <v>419</v>
      </c>
      <c r="I143" s="14"/>
    </row>
    <row r="144" spans="1:9" x14ac:dyDescent="0.25">
      <c r="A144" s="11" t="s">
        <v>26</v>
      </c>
      <c r="B144" s="12" t="s">
        <v>632</v>
      </c>
      <c r="C144" s="12" t="s">
        <v>383</v>
      </c>
      <c r="D144" s="13">
        <v>40093</v>
      </c>
      <c r="E144" s="12">
        <f ca="1">FLOOR(_xlfn.DAYS(TODAY(), TBL_INFO[[#This Row],[DOB]])/365.25, 1)</f>
        <v>14</v>
      </c>
      <c r="F144" s="12"/>
      <c r="G144" s="12"/>
      <c r="H144" s="12"/>
      <c r="I144" s="14"/>
    </row>
    <row r="145" spans="1:9" x14ac:dyDescent="0.25">
      <c r="A145" s="11" t="s">
        <v>112</v>
      </c>
      <c r="B145" s="12" t="s">
        <v>633</v>
      </c>
      <c r="C145" s="12" t="s">
        <v>383</v>
      </c>
      <c r="D145" s="13">
        <v>39639</v>
      </c>
      <c r="E145" s="12">
        <f ca="1">FLOOR(_xlfn.DAYS(TODAY(), TBL_INFO[[#This Row],[DOB]])/365.25, 1)</f>
        <v>16</v>
      </c>
      <c r="F145" s="12" t="s">
        <v>634</v>
      </c>
      <c r="G145" s="12"/>
      <c r="H145" s="12" t="s">
        <v>422</v>
      </c>
      <c r="I145" s="14"/>
    </row>
    <row r="146" spans="1:9" x14ac:dyDescent="0.25">
      <c r="A146" s="11" t="s">
        <v>235</v>
      </c>
      <c r="B146" s="12" t="s">
        <v>635</v>
      </c>
      <c r="C146" s="12" t="s">
        <v>386</v>
      </c>
      <c r="D146" s="13">
        <v>34576</v>
      </c>
      <c r="E146" s="12">
        <f ca="1">FLOOR(_xlfn.DAYS(TODAY(), TBL_INFO[[#This Row],[DOB]])/365.25, 1)</f>
        <v>29</v>
      </c>
      <c r="F146" s="12"/>
      <c r="G146" s="12"/>
      <c r="H146" s="12"/>
      <c r="I146" s="14"/>
    </row>
    <row r="147" spans="1:9" x14ac:dyDescent="0.25">
      <c r="A147" s="11" t="s">
        <v>41</v>
      </c>
      <c r="B147" s="12" t="s">
        <v>636</v>
      </c>
      <c r="C147" s="12" t="s">
        <v>383</v>
      </c>
      <c r="D147" s="13">
        <v>40413</v>
      </c>
      <c r="E147" s="12">
        <f ca="1">FLOOR(_xlfn.DAYS(TODAY(), TBL_INFO[[#This Row],[DOB]])/365.25, 1)</f>
        <v>13</v>
      </c>
      <c r="F147" s="12" t="s">
        <v>474</v>
      </c>
      <c r="G147" s="12"/>
      <c r="H147" s="12" t="s">
        <v>392</v>
      </c>
      <c r="I147" s="14"/>
    </row>
    <row r="148" spans="1:9" x14ac:dyDescent="0.25">
      <c r="A148" s="11" t="s">
        <v>637</v>
      </c>
      <c r="B148" s="12" t="s">
        <v>638</v>
      </c>
      <c r="C148" s="12" t="s">
        <v>386</v>
      </c>
      <c r="D148" s="13">
        <v>39448</v>
      </c>
      <c r="E148" s="12">
        <f ca="1">FLOOR(_xlfn.DAYS(TODAY(), TBL_INFO[[#This Row],[DOB]])/365.25, 1)</f>
        <v>16</v>
      </c>
      <c r="F148" s="12" t="s">
        <v>639</v>
      </c>
      <c r="G148" s="12" t="s">
        <v>640</v>
      </c>
      <c r="H148" s="12" t="s">
        <v>419</v>
      </c>
      <c r="I148" s="14"/>
    </row>
    <row r="149" spans="1:9" x14ac:dyDescent="0.25">
      <c r="A149" s="11" t="s">
        <v>95</v>
      </c>
      <c r="B149" s="12" t="s">
        <v>641</v>
      </c>
      <c r="C149" s="12" t="s">
        <v>386</v>
      </c>
      <c r="D149" s="13">
        <v>40569</v>
      </c>
      <c r="E149" s="12">
        <f ca="1">FLOOR(_xlfn.DAYS(TODAY(), TBL_INFO[[#This Row],[DOB]])/365.25, 1)</f>
        <v>13</v>
      </c>
      <c r="F149" s="12" t="s">
        <v>433</v>
      </c>
      <c r="G149" s="12" t="s">
        <v>642</v>
      </c>
      <c r="H149" s="12"/>
      <c r="I149" s="14"/>
    </row>
    <row r="150" spans="1:9" x14ac:dyDescent="0.25">
      <c r="A150" s="11" t="s">
        <v>643</v>
      </c>
      <c r="B150" s="12" t="s">
        <v>644</v>
      </c>
      <c r="C150" s="12" t="s">
        <v>386</v>
      </c>
      <c r="D150" s="13">
        <v>39952</v>
      </c>
      <c r="E150" s="12">
        <f ca="1">FLOOR(_xlfn.DAYS(TODAY(), TBL_INFO[[#This Row],[DOB]])/365.25, 1)</f>
        <v>15</v>
      </c>
      <c r="F150" s="12"/>
      <c r="G150" s="12"/>
      <c r="H150" s="12"/>
      <c r="I150" s="14"/>
    </row>
    <row r="151" spans="1:9" x14ac:dyDescent="0.25">
      <c r="A151" s="11" t="s">
        <v>107</v>
      </c>
      <c r="B151" s="12" t="s">
        <v>645</v>
      </c>
      <c r="C151" s="12" t="s">
        <v>386</v>
      </c>
      <c r="D151" s="13">
        <v>38934</v>
      </c>
      <c r="E151" s="12">
        <f ca="1">FLOOR(_xlfn.DAYS(TODAY(), TBL_INFO[[#This Row],[DOB]])/365.25, 1)</f>
        <v>18</v>
      </c>
      <c r="F151" s="12" t="s">
        <v>424</v>
      </c>
      <c r="G151" s="12"/>
      <c r="H151" s="12"/>
      <c r="I151" s="14"/>
    </row>
    <row r="152" spans="1:9" x14ac:dyDescent="0.25">
      <c r="A152" s="11" t="s">
        <v>79</v>
      </c>
      <c r="B152" s="12" t="s">
        <v>646</v>
      </c>
      <c r="C152" s="12" t="s">
        <v>386</v>
      </c>
      <c r="D152" s="13">
        <v>39700</v>
      </c>
      <c r="E152" s="12">
        <f ca="1">FLOOR(_xlfn.DAYS(TODAY(), TBL_INFO[[#This Row],[DOB]])/365.25, 1)</f>
        <v>15</v>
      </c>
      <c r="F152" s="12"/>
      <c r="G152" s="12"/>
      <c r="H152" s="12" t="s">
        <v>392</v>
      </c>
      <c r="I152" s="14"/>
    </row>
    <row r="153" spans="1:9" x14ac:dyDescent="0.25">
      <c r="A153" s="11" t="s">
        <v>47</v>
      </c>
      <c r="B153" s="12" t="s">
        <v>647</v>
      </c>
      <c r="C153" s="12" t="s">
        <v>386</v>
      </c>
      <c r="D153" s="13">
        <v>41554</v>
      </c>
      <c r="E153" s="12">
        <f ca="1">FLOOR(_xlfn.DAYS(TODAY(), TBL_INFO[[#This Row],[DOB]])/365.25, 1)</f>
        <v>10</v>
      </c>
      <c r="F153" s="12"/>
      <c r="G153" s="12"/>
      <c r="H153" s="12"/>
      <c r="I153" s="14"/>
    </row>
    <row r="154" spans="1:9" x14ac:dyDescent="0.25">
      <c r="A154" s="11" t="s">
        <v>23</v>
      </c>
      <c r="B154" s="12" t="s">
        <v>648</v>
      </c>
      <c r="C154" s="12" t="s">
        <v>386</v>
      </c>
      <c r="D154" s="13">
        <v>40800</v>
      </c>
      <c r="E154" s="12">
        <f ca="1">FLOOR(_xlfn.DAYS(TODAY(), TBL_INFO[[#This Row],[DOB]])/365.25, 1)</f>
        <v>12</v>
      </c>
      <c r="F154" s="12"/>
      <c r="G154" s="12"/>
      <c r="H154" s="12"/>
      <c r="I154" s="14"/>
    </row>
    <row r="155" spans="1:9" x14ac:dyDescent="0.25">
      <c r="A155" s="11" t="s">
        <v>649</v>
      </c>
      <c r="B155" s="12" t="s">
        <v>650</v>
      </c>
      <c r="C155" s="12" t="s">
        <v>386</v>
      </c>
      <c r="D155" s="13">
        <v>38403</v>
      </c>
      <c r="E155" s="12">
        <f ca="1">FLOOR(_xlfn.DAYS(TODAY(), TBL_INFO[[#This Row],[DOB]])/365.25, 1)</f>
        <v>19</v>
      </c>
      <c r="F155" s="12" t="s">
        <v>410</v>
      </c>
      <c r="G155" s="12"/>
      <c r="H155" s="12"/>
      <c r="I155" s="14"/>
    </row>
    <row r="156" spans="1:9" x14ac:dyDescent="0.25">
      <c r="A156" s="11" t="s">
        <v>114</v>
      </c>
      <c r="B156" s="12" t="s">
        <v>651</v>
      </c>
      <c r="C156" s="12" t="s">
        <v>383</v>
      </c>
      <c r="D156" s="13">
        <v>41468</v>
      </c>
      <c r="E156" s="12">
        <f ca="1">FLOOR(_xlfn.DAYS(TODAY(), TBL_INFO[[#This Row],[DOB]])/365.25, 1)</f>
        <v>11</v>
      </c>
      <c r="F156" s="12" t="s">
        <v>410</v>
      </c>
      <c r="G156" s="12"/>
      <c r="H156" s="12" t="s">
        <v>419</v>
      </c>
      <c r="I156" s="14"/>
    </row>
    <row r="157" spans="1:9" x14ac:dyDescent="0.25">
      <c r="A157" s="11" t="s">
        <v>652</v>
      </c>
      <c r="B157" s="12" t="s">
        <v>653</v>
      </c>
      <c r="C157" s="12" t="s">
        <v>383</v>
      </c>
      <c r="D157" s="13">
        <v>40216</v>
      </c>
      <c r="E157" s="12">
        <f ca="1">FLOOR(_xlfn.DAYS(TODAY(), TBL_INFO[[#This Row],[DOB]])/365.25, 1)</f>
        <v>14</v>
      </c>
      <c r="F157" s="12" t="s">
        <v>398</v>
      </c>
      <c r="G157" s="12"/>
      <c r="H157" s="12" t="s">
        <v>392</v>
      </c>
      <c r="I157" s="14"/>
    </row>
    <row r="158" spans="1:9" x14ac:dyDescent="0.25">
      <c r="A158" s="11" t="s">
        <v>115</v>
      </c>
      <c r="B158" s="12" t="s">
        <v>654</v>
      </c>
      <c r="C158" s="12" t="s">
        <v>386</v>
      </c>
      <c r="D158" s="13">
        <v>40451</v>
      </c>
      <c r="E158" s="12">
        <f ca="1">FLOOR(_xlfn.DAYS(TODAY(), TBL_INFO[[#This Row],[DOB]])/365.25, 1)</f>
        <v>13</v>
      </c>
      <c r="F158" s="12" t="s">
        <v>410</v>
      </c>
      <c r="G158" s="12"/>
      <c r="H158" s="12"/>
      <c r="I158" s="14"/>
    </row>
    <row r="159" spans="1:9" x14ac:dyDescent="0.25">
      <c r="A159" s="11" t="s">
        <v>117</v>
      </c>
      <c r="B159" s="12" t="s">
        <v>655</v>
      </c>
      <c r="C159" s="12" t="s">
        <v>383</v>
      </c>
      <c r="D159" s="13">
        <v>40785</v>
      </c>
      <c r="E159" s="12">
        <f ca="1">FLOOR(_xlfn.DAYS(TODAY(), TBL_INFO[[#This Row],[DOB]])/365.25, 1)</f>
        <v>12</v>
      </c>
      <c r="F159" s="12"/>
      <c r="G159" s="12"/>
      <c r="H159" s="12" t="s">
        <v>392</v>
      </c>
      <c r="I159" s="14"/>
    </row>
    <row r="160" spans="1:9" x14ac:dyDescent="0.25">
      <c r="A160" s="11" t="s">
        <v>116</v>
      </c>
      <c r="B160" s="12" t="s">
        <v>656</v>
      </c>
      <c r="C160" s="12" t="s">
        <v>386</v>
      </c>
      <c r="D160" s="13">
        <v>38155</v>
      </c>
      <c r="E160" s="12">
        <f ca="1">FLOOR(_xlfn.DAYS(TODAY(), TBL_INFO[[#This Row],[DOB]])/365.25, 1)</f>
        <v>20</v>
      </c>
      <c r="F160" s="12" t="s">
        <v>445</v>
      </c>
      <c r="G160" s="12"/>
      <c r="H160" s="12" t="s">
        <v>422</v>
      </c>
      <c r="I160" s="14"/>
    </row>
    <row r="161" spans="1:9" x14ac:dyDescent="0.25">
      <c r="A161" s="11" t="s">
        <v>118</v>
      </c>
      <c r="B161" s="12" t="s">
        <v>657</v>
      </c>
      <c r="C161" s="12" t="s">
        <v>386</v>
      </c>
      <c r="D161" s="13">
        <v>39686</v>
      </c>
      <c r="E161" s="12">
        <f ca="1">FLOOR(_xlfn.DAYS(TODAY(), TBL_INFO[[#This Row],[DOB]])/365.25, 1)</f>
        <v>15</v>
      </c>
      <c r="F161" s="12" t="s">
        <v>410</v>
      </c>
      <c r="G161" s="12"/>
      <c r="H161" s="12" t="s">
        <v>422</v>
      </c>
      <c r="I161" s="14"/>
    </row>
    <row r="162" spans="1:9" x14ac:dyDescent="0.25">
      <c r="A162" s="11" t="s">
        <v>119</v>
      </c>
      <c r="B162" s="12" t="s">
        <v>658</v>
      </c>
      <c r="C162" s="12" t="s">
        <v>383</v>
      </c>
      <c r="D162" s="13">
        <v>40332</v>
      </c>
      <c r="E162" s="12">
        <f ca="1">FLOOR(_xlfn.DAYS(TODAY(), TBL_INFO[[#This Row],[DOB]])/365.25, 1)</f>
        <v>14</v>
      </c>
      <c r="F162" s="12" t="s">
        <v>410</v>
      </c>
      <c r="G162" s="12"/>
      <c r="H162" s="12"/>
      <c r="I162" s="14"/>
    </row>
    <row r="163" spans="1:9" x14ac:dyDescent="0.25">
      <c r="A163" s="11" t="s">
        <v>120</v>
      </c>
      <c r="B163" s="12" t="s">
        <v>659</v>
      </c>
      <c r="C163" s="12" t="s">
        <v>386</v>
      </c>
      <c r="D163" s="13">
        <v>40263</v>
      </c>
      <c r="E163" s="12">
        <f ca="1">FLOOR(_xlfn.DAYS(TODAY(), TBL_INFO[[#This Row],[DOB]])/365.25, 1)</f>
        <v>14</v>
      </c>
      <c r="F163" s="12" t="s">
        <v>398</v>
      </c>
      <c r="G163" s="12"/>
      <c r="H163" s="12" t="s">
        <v>422</v>
      </c>
      <c r="I163" s="14"/>
    </row>
    <row r="164" spans="1:9" x14ac:dyDescent="0.25">
      <c r="A164" s="11" t="s">
        <v>122</v>
      </c>
      <c r="B164" s="12" t="s">
        <v>660</v>
      </c>
      <c r="C164" s="12" t="s">
        <v>386</v>
      </c>
      <c r="D164" s="13">
        <v>40820</v>
      </c>
      <c r="E164" s="12">
        <f ca="1">FLOOR(_xlfn.DAYS(TODAY(), TBL_INFO[[#This Row],[DOB]])/365.25, 1)</f>
        <v>12</v>
      </c>
      <c r="F164" s="12" t="s">
        <v>398</v>
      </c>
      <c r="G164" s="12"/>
      <c r="H164" s="12" t="s">
        <v>422</v>
      </c>
      <c r="I164" s="14"/>
    </row>
    <row r="165" spans="1:9" x14ac:dyDescent="0.25">
      <c r="A165" s="11" t="s">
        <v>123</v>
      </c>
      <c r="B165" s="12" t="s">
        <v>661</v>
      </c>
      <c r="C165" s="12" t="s">
        <v>386</v>
      </c>
      <c r="D165" s="13">
        <v>41101</v>
      </c>
      <c r="E165" s="12">
        <f ca="1">FLOOR(_xlfn.DAYS(TODAY(), TBL_INFO[[#This Row],[DOB]])/365.25, 1)</f>
        <v>12</v>
      </c>
      <c r="F165" s="12" t="s">
        <v>398</v>
      </c>
      <c r="G165" s="12"/>
      <c r="H165" s="12" t="s">
        <v>422</v>
      </c>
      <c r="I165" s="14"/>
    </row>
    <row r="166" spans="1:9" x14ac:dyDescent="0.25">
      <c r="A166" s="11" t="s">
        <v>662</v>
      </c>
      <c r="B166" s="12" t="s">
        <v>663</v>
      </c>
      <c r="C166" s="12" t="s">
        <v>386</v>
      </c>
      <c r="D166" s="13">
        <v>40057</v>
      </c>
      <c r="E166" s="12">
        <f ca="1">FLOOR(_xlfn.DAYS(TODAY(), TBL_INFO[[#This Row],[DOB]])/365.25, 1)</f>
        <v>14</v>
      </c>
      <c r="F166" s="12" t="s">
        <v>405</v>
      </c>
      <c r="G166" s="12"/>
      <c r="H166" s="12" t="s">
        <v>422</v>
      </c>
      <c r="I166" s="14"/>
    </row>
    <row r="167" spans="1:9" x14ac:dyDescent="0.25">
      <c r="A167" s="11" t="s">
        <v>124</v>
      </c>
      <c r="B167" s="12" t="s">
        <v>664</v>
      </c>
      <c r="C167" s="12" t="s">
        <v>383</v>
      </c>
      <c r="D167" s="13">
        <v>41125</v>
      </c>
      <c r="E167" s="12">
        <f ca="1">FLOOR(_xlfn.DAYS(TODAY(), TBL_INFO[[#This Row],[DOB]])/365.25, 1)</f>
        <v>12</v>
      </c>
      <c r="F167" s="12" t="s">
        <v>398</v>
      </c>
      <c r="G167" s="12"/>
      <c r="H167" s="12" t="s">
        <v>422</v>
      </c>
      <c r="I167" s="14"/>
    </row>
    <row r="168" spans="1:9" x14ac:dyDescent="0.25">
      <c r="A168" s="16" t="s">
        <v>125</v>
      </c>
      <c r="B168" s="17" t="s">
        <v>665</v>
      </c>
      <c r="C168" s="17" t="s">
        <v>383</v>
      </c>
      <c r="D168" s="18">
        <v>41125</v>
      </c>
      <c r="E168" s="17">
        <f ca="1">FLOOR(_xlfn.DAYS(TODAY(), TBL_INFO[[#This Row],[DOB]])/365.25, 1)</f>
        <v>12</v>
      </c>
      <c r="F168" s="17" t="s">
        <v>398</v>
      </c>
      <c r="G168" s="17"/>
      <c r="H168" s="17" t="s">
        <v>422</v>
      </c>
      <c r="I168" s="5"/>
    </row>
    <row r="169" spans="1:9" x14ac:dyDescent="0.25">
      <c r="A169" s="16" t="s">
        <v>126</v>
      </c>
      <c r="B169" s="17" t="s">
        <v>666</v>
      </c>
      <c r="C169" s="17" t="s">
        <v>386</v>
      </c>
      <c r="D169" s="18">
        <v>40896</v>
      </c>
      <c r="E169" s="17">
        <f ca="1">FLOOR(_xlfn.DAYS(TODAY(), TBL_INFO[[#This Row],[DOB]])/365.25, 1)</f>
        <v>12</v>
      </c>
      <c r="F169" s="17" t="s">
        <v>405</v>
      </c>
      <c r="G169" s="17"/>
      <c r="H169" s="17"/>
      <c r="I169" s="5"/>
    </row>
    <row r="170" spans="1:9" x14ac:dyDescent="0.25">
      <c r="A170" s="16" t="s">
        <v>127</v>
      </c>
      <c r="B170" s="17" t="s">
        <v>667</v>
      </c>
      <c r="C170" s="17" t="s">
        <v>383</v>
      </c>
      <c r="D170" s="18">
        <v>41458</v>
      </c>
      <c r="E170" s="17">
        <f ca="1">FLOOR(_xlfn.DAYS(TODAY(), TBL_INFO[[#This Row],[DOB]])/365.25, 1)</f>
        <v>11</v>
      </c>
      <c r="F170" s="17" t="s">
        <v>668</v>
      </c>
      <c r="G170" s="17"/>
      <c r="H170" s="17"/>
      <c r="I170" s="5"/>
    </row>
    <row r="171" spans="1:9" x14ac:dyDescent="0.25">
      <c r="A171" s="16" t="s">
        <v>128</v>
      </c>
      <c r="B171" s="17" t="s">
        <v>669</v>
      </c>
      <c r="C171" s="17" t="s">
        <v>383</v>
      </c>
      <c r="D171" s="18">
        <v>40781</v>
      </c>
      <c r="E171" s="17">
        <f ca="1">FLOOR(_xlfn.DAYS(TODAY(), TBL_INFO[[#This Row],[DOB]])/365.25, 1)</f>
        <v>12</v>
      </c>
      <c r="F171" s="17" t="s">
        <v>670</v>
      </c>
      <c r="G171" s="17"/>
      <c r="H171" s="17"/>
      <c r="I171" s="5"/>
    </row>
    <row r="172" spans="1:9" x14ac:dyDescent="0.25">
      <c r="A172" s="16" t="s">
        <v>129</v>
      </c>
      <c r="B172" s="17" t="s">
        <v>671</v>
      </c>
      <c r="C172" s="17" t="s">
        <v>386</v>
      </c>
      <c r="D172" s="18">
        <v>39505</v>
      </c>
      <c r="E172" s="17">
        <f ca="1">FLOOR(_xlfn.DAYS(TODAY(), TBL_INFO[[#This Row],[DOB]])/365.25, 1)</f>
        <v>16</v>
      </c>
      <c r="F172" s="17"/>
      <c r="G172" s="17"/>
      <c r="H172" s="17"/>
      <c r="I172" s="5"/>
    </row>
    <row r="173" spans="1:9" x14ac:dyDescent="0.25">
      <c r="A173" s="16" t="s">
        <v>130</v>
      </c>
      <c r="B173" s="17" t="s">
        <v>672</v>
      </c>
      <c r="C173" s="17" t="s">
        <v>383</v>
      </c>
      <c r="D173" s="18">
        <v>41101</v>
      </c>
      <c r="E173" s="17">
        <f ca="1">FLOOR(_xlfn.DAYS(TODAY(), TBL_INFO[[#This Row],[DOB]])/365.25, 1)</f>
        <v>12</v>
      </c>
      <c r="F173" s="17" t="s">
        <v>487</v>
      </c>
      <c r="G173" s="17"/>
      <c r="H173" s="17"/>
      <c r="I173" s="5"/>
    </row>
    <row r="174" spans="1:9" x14ac:dyDescent="0.25">
      <c r="A174" s="16" t="s">
        <v>131</v>
      </c>
      <c r="B174" s="17" t="s">
        <v>673</v>
      </c>
      <c r="C174" s="17" t="s">
        <v>674</v>
      </c>
      <c r="D174" s="18">
        <v>40533</v>
      </c>
      <c r="E174" s="17">
        <f ca="1">FLOOR(_xlfn.DAYS(TODAY(), TBL_INFO[[#This Row],[DOB]])/365.25, 1)</f>
        <v>13</v>
      </c>
      <c r="F174" s="17" t="s">
        <v>675</v>
      </c>
      <c r="G174" s="17"/>
      <c r="H174" s="17"/>
      <c r="I174" s="5"/>
    </row>
    <row r="175" spans="1:9" x14ac:dyDescent="0.25">
      <c r="A175" s="16" t="s">
        <v>133</v>
      </c>
      <c r="B175" s="17" t="s">
        <v>676</v>
      </c>
      <c r="C175" s="17" t="s">
        <v>674</v>
      </c>
      <c r="D175" s="18">
        <v>40843</v>
      </c>
      <c r="E175" s="17">
        <f ca="1">FLOOR(_xlfn.DAYS(TODAY(), TBL_INFO[[#This Row],[DOB]])/365.25, 1)</f>
        <v>12</v>
      </c>
      <c r="F175" s="17" t="s">
        <v>398</v>
      </c>
      <c r="G175" s="17"/>
      <c r="H175" s="17"/>
      <c r="I175" s="5"/>
    </row>
    <row r="176" spans="1:9" x14ac:dyDescent="0.25">
      <c r="A176" s="16" t="s">
        <v>135</v>
      </c>
      <c r="B176" s="17" t="s">
        <v>677</v>
      </c>
      <c r="C176" s="17" t="s">
        <v>674</v>
      </c>
      <c r="D176" s="18">
        <v>39367</v>
      </c>
      <c r="E176" s="17">
        <f ca="1">FLOOR(_xlfn.DAYS(TODAY(), TBL_INFO[[#This Row],[DOB]])/365.25, 1)</f>
        <v>16</v>
      </c>
      <c r="F176" s="17" t="s">
        <v>461</v>
      </c>
      <c r="G176" s="17"/>
      <c r="H176" s="17"/>
      <c r="I176" s="5"/>
    </row>
    <row r="177" spans="1:9" x14ac:dyDescent="0.25">
      <c r="A177" s="16" t="s">
        <v>136</v>
      </c>
      <c r="B177" s="17" t="s">
        <v>678</v>
      </c>
      <c r="C177" s="17" t="s">
        <v>674</v>
      </c>
      <c r="D177" s="18">
        <v>38567</v>
      </c>
      <c r="E177" s="17">
        <f ca="1">FLOOR(_xlfn.DAYS(TODAY(), TBL_INFO[[#This Row],[DOB]])/365.25, 1)</f>
        <v>19</v>
      </c>
      <c r="F177" s="17" t="s">
        <v>461</v>
      </c>
      <c r="G177" s="17"/>
      <c r="H177" s="17"/>
      <c r="I177" s="5"/>
    </row>
    <row r="178" spans="1:9" x14ac:dyDescent="0.25">
      <c r="A178" s="16" t="s">
        <v>137</v>
      </c>
      <c r="B178" s="17" t="s">
        <v>679</v>
      </c>
      <c r="C178" s="17" t="s">
        <v>386</v>
      </c>
      <c r="D178" s="18">
        <v>40339</v>
      </c>
      <c r="E178" s="17">
        <f ca="1">FLOOR(_xlfn.DAYS(TODAY(), TBL_INFO[[#This Row],[DOB]])/365.25, 1)</f>
        <v>14</v>
      </c>
      <c r="F178" s="17" t="s">
        <v>398</v>
      </c>
      <c r="G178" s="17"/>
      <c r="H178" s="17"/>
      <c r="I178" s="5"/>
    </row>
    <row r="179" spans="1:9" x14ac:dyDescent="0.25">
      <c r="A179" s="16" t="s">
        <v>138</v>
      </c>
      <c r="B179" s="17" t="s">
        <v>680</v>
      </c>
      <c r="C179" s="17" t="s">
        <v>386</v>
      </c>
      <c r="D179" s="18">
        <v>39862</v>
      </c>
      <c r="E179" s="17">
        <f ca="1">FLOOR(_xlfn.DAYS(TODAY(), TBL_INFO[[#This Row],[DOB]])/365.25, 1)</f>
        <v>15</v>
      </c>
      <c r="F179" s="17" t="s">
        <v>410</v>
      </c>
      <c r="G179" s="17"/>
      <c r="H179" s="17"/>
      <c r="I179" s="5"/>
    </row>
    <row r="180" spans="1:9" x14ac:dyDescent="0.25">
      <c r="A180" s="16" t="s">
        <v>139</v>
      </c>
      <c r="B180" s="17"/>
      <c r="C180" s="17" t="s">
        <v>674</v>
      </c>
      <c r="D180" s="18">
        <v>39827</v>
      </c>
      <c r="E180" s="17">
        <f ca="1">FLOOR(_xlfn.DAYS(TODAY(), TBL_INFO[[#This Row],[DOB]])/365.25, 1)</f>
        <v>15</v>
      </c>
      <c r="F180" s="17" t="s">
        <v>390</v>
      </c>
      <c r="G180" s="17"/>
      <c r="H180" s="17"/>
      <c r="I180" s="5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9BDD866D-6A03-489F-A692-FB5B07185269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 DATA TABLE</vt:lpstr>
      <vt:lpstr>DASHBOARD</vt:lpstr>
      <vt:lpstr>FORCE DECK DATA</vt:lpstr>
      <vt:lpstr>ATHLETE 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Tanner Clark</dc:creator>
  <cp:keywords/>
  <dc:description/>
  <cp:lastModifiedBy>Tanner Clark</cp:lastModifiedBy>
  <cp:revision/>
  <dcterms:created xsi:type="dcterms:W3CDTF">2024-07-15T14:12:31Z</dcterms:created>
  <dcterms:modified xsi:type="dcterms:W3CDTF">2024-08-21T01:04:20Z</dcterms:modified>
  <cp:category/>
  <cp:contentStatus/>
</cp:coreProperties>
</file>