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3.xml" ContentType="application/vnd.openxmlformats-officedocument.drawing+xml"/>
  <Override PartName="/xl/tables/table4.xml" ContentType="application/vnd.openxmlformats-officedocument.spreadsheetml.tab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Ex1.xml" ContentType="application/vnd.ms-office.chartex+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hidePivotFieldList="1"/>
  <mc:AlternateContent xmlns:mc="http://schemas.openxmlformats.org/markup-compatibility/2006">
    <mc:Choice Requires="x15">
      <x15ac:absPath xmlns:x15ac="http://schemas.microsoft.com/office/spreadsheetml/2010/11/ac" url="C:\Users\Nightwing\Documents\VBA\"/>
    </mc:Choice>
  </mc:AlternateContent>
  <xr:revisionPtr revIDLastSave="0" documentId="13_ncr:1_{CED1490A-94B7-4194-8824-57B587076522}" xr6:coauthVersionLast="45" xr6:coauthVersionMax="45" xr10:uidLastSave="{00000000-0000-0000-0000-000000000000}"/>
  <bookViews>
    <workbookView xWindow="-108" yWindow="-108" windowWidth="23256" windowHeight="13176" xr2:uid="{00000000-000D-0000-FFFF-FFFF00000000}"/>
  </bookViews>
  <sheets>
    <sheet name="Dashboard" sheetId="1" r:id="rId1"/>
    <sheet name="Users" sheetId="2" r:id="rId2"/>
    <sheet name="Licenses" sheetId="3" r:id="rId3"/>
    <sheet name="Assignments" sheetId="4" r:id="rId4"/>
    <sheet name="PivotTables" sheetId="5" r:id="rId5"/>
    <sheet name="Sample" sheetId="8" r:id="rId6"/>
  </sheets>
  <functionGroups builtInGroupCount="19"/>
  <definedNames>
    <definedName name="_xlchart.v5.0" hidden="1">Sample!$M$5</definedName>
    <definedName name="_xlchart.v5.1" hidden="1">Sample!$M$6</definedName>
    <definedName name="_xlchart.v5.2" hidden="1">Sample!$N$5:$V$5</definedName>
    <definedName name="_xlchart.v5.3" hidden="1">Sample!$N$6:$V$6</definedName>
    <definedName name="Slicer_AssetName">#N/A</definedName>
    <definedName name="Slicer_Component">#N/A</definedName>
    <definedName name="Slicer_Rank">#N/A</definedName>
  </definedNames>
  <calcPr calcId="191029"/>
  <pivotCaches>
    <pivotCache cacheId="894" r:id="rId7"/>
    <pivotCache cacheId="898" r:id="rId8"/>
    <pivotCache cacheId="902"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4" i="3" l="1"/>
  <c r="E3" i="3" l="1"/>
  <c r="E4" i="3"/>
  <c r="E5" i="3"/>
  <c r="E6" i="3"/>
  <c r="E7" i="3"/>
  <c r="E8" i="3"/>
  <c r="E9" i="3"/>
  <c r="E10" i="3"/>
  <c r="E11" i="3"/>
  <c r="E12" i="3"/>
  <c r="E13" i="3"/>
  <c r="E14" i="3"/>
  <c r="E15" i="3"/>
  <c r="E16" i="3"/>
  <c r="E17" i="3"/>
  <c r="E18" i="3"/>
  <c r="E19" i="3"/>
  <c r="E20" i="3"/>
  <c r="E21" i="3"/>
  <c r="E2" i="3"/>
  <c r="M2" i="5"/>
  <c r="H2" i="8" l="1"/>
  <c r="H3" i="8"/>
  <c r="H4" i="8"/>
  <c r="H5" i="8"/>
  <c r="H6" i="8"/>
  <c r="H7" i="8"/>
  <c r="H8" i="8"/>
  <c r="H9" i="8"/>
  <c r="H10" i="8"/>
  <c r="AE3" i="8"/>
  <c r="S6" i="8"/>
  <c r="R6" i="8"/>
  <c r="O6" i="8"/>
  <c r="AE2" i="8"/>
  <c r="AA2" i="8"/>
  <c r="Q6" i="8"/>
  <c r="P6" i="8"/>
  <c r="N6" i="8"/>
  <c r="T6" i="8"/>
  <c r="V6" i="8"/>
  <c r="U6" i="8"/>
  <c r="AA3" i="8"/>
</calcChain>
</file>

<file path=xl/sharedStrings.xml><?xml version="1.0" encoding="utf-8"?>
<sst xmlns="http://schemas.openxmlformats.org/spreadsheetml/2006/main" count="289" uniqueCount="171">
  <si>
    <t>UserId</t>
  </si>
  <si>
    <t>First Name</t>
  </si>
  <si>
    <t>Middle Name</t>
  </si>
  <si>
    <t>Last Name</t>
  </si>
  <si>
    <t>Suffix</t>
  </si>
  <si>
    <t>Rank</t>
  </si>
  <si>
    <t>Component</t>
  </si>
  <si>
    <t>LicenseId</t>
  </si>
  <si>
    <t>AssetName</t>
  </si>
  <si>
    <t>Key</t>
  </si>
  <si>
    <t>StartDate</t>
  </si>
  <si>
    <t>EndDate</t>
  </si>
  <si>
    <t>Bruce</t>
  </si>
  <si>
    <t>Wayne</t>
  </si>
  <si>
    <t>N/A</t>
  </si>
  <si>
    <t>CPT</t>
  </si>
  <si>
    <t>Active Duty</t>
  </si>
  <si>
    <t>Natalia</t>
  </si>
  <si>
    <t>Allanovna</t>
  </si>
  <si>
    <t>Romanova</t>
  </si>
  <si>
    <t>COL</t>
  </si>
  <si>
    <t>MAJ</t>
  </si>
  <si>
    <t>Army Reserve</t>
  </si>
  <si>
    <t>Contractor</t>
  </si>
  <si>
    <t>Raven</t>
  </si>
  <si>
    <t>Mystique</t>
  </si>
  <si>
    <t>Darkholme</t>
  </si>
  <si>
    <t>Clark</t>
  </si>
  <si>
    <t>Kal-El</t>
  </si>
  <si>
    <t>Kent</t>
  </si>
  <si>
    <t>LTG</t>
  </si>
  <si>
    <t>Charles</t>
  </si>
  <si>
    <t>Francis</t>
  </si>
  <si>
    <t>Xavier</t>
  </si>
  <si>
    <t>LTC</t>
  </si>
  <si>
    <t>National Guard</t>
  </si>
  <si>
    <t>Lex</t>
  </si>
  <si>
    <t>Luthor</t>
  </si>
  <si>
    <t>Wade</t>
  </si>
  <si>
    <t>Wilson</t>
  </si>
  <si>
    <t>Deadpool</t>
  </si>
  <si>
    <t>Jr</t>
  </si>
  <si>
    <t>SPC</t>
  </si>
  <si>
    <t>Victor</t>
  </si>
  <si>
    <t>Von</t>
  </si>
  <si>
    <t>Doom</t>
  </si>
  <si>
    <t>CSM</t>
  </si>
  <si>
    <t>Wallace</t>
  </si>
  <si>
    <t>Rudolph</t>
  </si>
  <si>
    <t>West</t>
  </si>
  <si>
    <t>2LT</t>
  </si>
  <si>
    <t>Bartholomew</t>
  </si>
  <si>
    <t>Henry</t>
  </si>
  <si>
    <t>Allen</t>
  </si>
  <si>
    <t>JusticeLeague</t>
  </si>
  <si>
    <t>A1B2C3</t>
  </si>
  <si>
    <t>D1E1F1</t>
  </si>
  <si>
    <t>G1H1I1</t>
  </si>
  <si>
    <t>Avengers</t>
  </si>
  <si>
    <t>A1S2D3</t>
  </si>
  <si>
    <t>F4G5H6</t>
  </si>
  <si>
    <t>J7K8L9</t>
  </si>
  <si>
    <t>SpeedForce</t>
  </si>
  <si>
    <t>ZQXWCE</t>
  </si>
  <si>
    <t>VRBTNY</t>
  </si>
  <si>
    <t>WorldDomination</t>
  </si>
  <si>
    <t>A12345</t>
  </si>
  <si>
    <t>B12345</t>
  </si>
  <si>
    <t>Steve</t>
  </si>
  <si>
    <t>Rogers</t>
  </si>
  <si>
    <t>HasLicense</t>
  </si>
  <si>
    <t>Available</t>
  </si>
  <si>
    <t>DontUseMe</t>
  </si>
  <si>
    <t>A00000</t>
  </si>
  <si>
    <t>B00000</t>
  </si>
  <si>
    <t>G.</t>
  </si>
  <si>
    <t>Email</t>
  </si>
  <si>
    <t>brucewayne.mil@mail.mil</t>
  </si>
  <si>
    <t>nataliaromanova.mil@mail.mil</t>
  </si>
  <si>
    <t>steverogers.mil@mail.mil</t>
  </si>
  <si>
    <t>ravendarkholme.mil@mail.mil</t>
  </si>
  <si>
    <t>clarkkent.mil@mail.mil</t>
  </si>
  <si>
    <t>charlesxavier.mil@mail.mil</t>
  </si>
  <si>
    <t>lexluthor.mil@mail.mil</t>
  </si>
  <si>
    <t>wadewilson.mil@mail.mil</t>
  </si>
  <si>
    <t>wallacewest.mil@mail.mil</t>
  </si>
  <si>
    <t>bartholomewallen.mil@mail.mil</t>
  </si>
  <si>
    <t>victordoom.mil@mail.mil</t>
  </si>
  <si>
    <t>Grayson</t>
  </si>
  <si>
    <t>Branch</t>
  </si>
  <si>
    <t>Gordon</t>
  </si>
  <si>
    <t>grayson.b.gordon.mil@mail.mil</t>
  </si>
  <si>
    <t>License2Kill</t>
  </si>
  <si>
    <t>Sum of HasLicense</t>
  </si>
  <si>
    <t>Thomas</t>
  </si>
  <si>
    <t>James</t>
  </si>
  <si>
    <t>Finn</t>
  </si>
  <si>
    <t>III</t>
  </si>
  <si>
    <t>thomas.j.finn.mil@mail.mil</t>
  </si>
  <si>
    <t>Date</t>
  </si>
  <si>
    <t>Name</t>
  </si>
  <si>
    <t>Price</t>
  </si>
  <si>
    <t>Unites</t>
  </si>
  <si>
    <t>Grand Total</t>
  </si>
  <si>
    <t>Row Labels</t>
  </si>
  <si>
    <t>Revenue</t>
  </si>
  <si>
    <t>Alpha</t>
  </si>
  <si>
    <t>Bravo</t>
  </si>
  <si>
    <t>Charlie</t>
  </si>
  <si>
    <t>Delta</t>
  </si>
  <si>
    <t>Echo</t>
  </si>
  <si>
    <t>Foxtrot</t>
  </si>
  <si>
    <t>Golf</t>
  </si>
  <si>
    <t>Hotel</t>
  </si>
  <si>
    <t>Igloo</t>
  </si>
  <si>
    <t>Jan</t>
  </si>
  <si>
    <t>Mar</t>
  </si>
  <si>
    <t>Apr</t>
  </si>
  <si>
    <t>May</t>
  </si>
  <si>
    <t>Jun</t>
  </si>
  <si>
    <t>Sum of Revenue</t>
  </si>
  <si>
    <t>Location</t>
  </si>
  <si>
    <t>New York</t>
  </si>
  <si>
    <t>Connecticut</t>
  </si>
  <si>
    <t>Maine</t>
  </si>
  <si>
    <t>Column Labels</t>
  </si>
  <si>
    <t>Total Revenue</t>
  </si>
  <si>
    <t>New Hampshire</t>
  </si>
  <si>
    <t>Vermont</t>
  </si>
  <si>
    <t>Pennsylvania</t>
  </si>
  <si>
    <t>Massachusetts</t>
  </si>
  <si>
    <t>Rhode Island</t>
  </si>
  <si>
    <t>New Jersey</t>
  </si>
  <si>
    <t>Delivery</t>
  </si>
  <si>
    <t>On-time</t>
  </si>
  <si>
    <t>Delayed</t>
  </si>
  <si>
    <t>Count of Revenue</t>
  </si>
  <si>
    <t>Return</t>
  </si>
  <si>
    <t>Yes</t>
  </si>
  <si>
    <t>No</t>
  </si>
  <si>
    <t>RandomLicense</t>
  </si>
  <si>
    <t>Count of Available</t>
  </si>
  <si>
    <t>*Note: Available - 1 means it is available and 0 means it is not available</t>
  </si>
  <si>
    <t>M1N2O3</t>
  </si>
  <si>
    <t>P4Q5R6</t>
  </si>
  <si>
    <t>S7T8U9</t>
  </si>
  <si>
    <t>Z1X2C3</t>
  </si>
  <si>
    <t>V4B5N6</t>
  </si>
  <si>
    <t>License Available</t>
  </si>
  <si>
    <t>Total License Amount</t>
  </si>
  <si>
    <t>Length</t>
  </si>
  <si>
    <t>ABCDEF</t>
  </si>
  <si>
    <t>K12345</t>
  </si>
  <si>
    <t>K67890</t>
  </si>
  <si>
    <t>*Note: Start date is represented at value 43820</t>
  </si>
  <si>
    <t>Robot</t>
  </si>
  <si>
    <t>O5O5O5</t>
  </si>
  <si>
    <t>Robot2</t>
  </si>
  <si>
    <t>O6O6O6</t>
  </si>
  <si>
    <t>Brian</t>
  </si>
  <si>
    <t>B</t>
  </si>
  <si>
    <t>Baker</t>
  </si>
  <si>
    <t>brian.b.baker.mil@mail.mil</t>
  </si>
  <si>
    <t>1LT</t>
  </si>
  <si>
    <t>X5X6X7</t>
  </si>
  <si>
    <t>Joe</t>
  </si>
  <si>
    <t>A</t>
  </si>
  <si>
    <t>joe.a.joe@mail.mil</t>
  </si>
  <si>
    <t>PVT</t>
  </si>
  <si>
    <t>NewLicense</t>
  </si>
  <si>
    <t>AAABBB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</si>
</sst>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u/>
      <sz val="11"/>
      <color theme="10"/>
      <name val="Calibri"/>
      <family val="2"/>
      <scheme val="minor"/>
    </font>
    <font>
      <sz val="11"/>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rgb="FFC896FA"/>
        <bgColor indexed="64"/>
      </patternFill>
    </fill>
    <fill>
      <patternFill patternType="solid">
        <fgColor theme="4" tint="0.79998168889431442"/>
        <bgColor theme="4" tint="0.79998168889431442"/>
      </patternFill>
    </fill>
  </fills>
  <borders count="5">
    <border>
      <left/>
      <right/>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theme="4" tint="0.39997558519241921"/>
      </bottom>
      <diagonal/>
    </border>
  </borders>
  <cellStyleXfs count="3">
    <xf numFmtId="0" fontId="0" fillId="0" borderId="0"/>
    <xf numFmtId="0" fontId="1" fillId="0" borderId="0" applyNumberFormat="0" applyFill="0" applyBorder="0" applyAlignment="0" applyProtection="0"/>
    <xf numFmtId="9" fontId="2" fillId="0" borderId="0" applyFont="0" applyFill="0" applyBorder="0" applyAlignment="0" applyProtection="0"/>
  </cellStyleXfs>
  <cellXfs count="13">
    <xf numFmtId="0" fontId="0" fillId="0" borderId="0" xfId="0"/>
    <xf numFmtId="14" fontId="0" fillId="0" borderId="0" xfId="0" applyNumberFormat="1"/>
    <xf numFmtId="0" fontId="0" fillId="2" borderId="3" xfId="0" applyFill="1" applyBorder="1"/>
    <xf numFmtId="0" fontId="0" fillId="2" borderId="1" xfId="0" applyFill="1" applyBorder="1"/>
    <xf numFmtId="0" fontId="0" fillId="2" borderId="2" xfId="0" applyFill="1" applyBorder="1"/>
    <xf numFmtId="0" fontId="0" fillId="0" borderId="0" xfId="0" pivotButton="1"/>
    <xf numFmtId="0" fontId="0" fillId="0" borderId="0" xfId="0" applyNumberFormat="1"/>
    <xf numFmtId="0" fontId="1" fillId="0" borderId="0" xfId="1"/>
    <xf numFmtId="0" fontId="0" fillId="0" borderId="0" xfId="0" applyAlignment="1">
      <alignment horizontal="left"/>
    </xf>
    <xf numFmtId="0" fontId="3" fillId="3" borderId="4" xfId="0" applyFont="1" applyFill="1" applyBorder="1"/>
    <xf numFmtId="9" fontId="0" fillId="0" borderId="0" xfId="2" applyFont="1"/>
    <xf numFmtId="2" fontId="0" fillId="0" borderId="0" xfId="0" applyNumberFormat="1"/>
    <xf numFmtId="0" fontId="0" fillId="0" borderId="0" xfId="0" applyAlignment="1">
      <alignment horizontal="center" wrapText="1"/>
    </xf>
  </cellXfs>
  <cellStyles count="3">
    <cellStyle name="Hyperlink" xfId="1" builtinId="8"/>
    <cellStyle name="Normal" xfId="0" builtinId="0"/>
    <cellStyle name="Percent" xfId="2" builtinId="5"/>
  </cellStyles>
  <dxfs count="16">
    <dxf>
      <numFmt numFmtId="0" formatCode="General"/>
    </dxf>
    <dxf>
      <numFmt numFmtId="19" formatCode="m/d/yyyy"/>
    </dxf>
    <dxf>
      <border outline="0">
        <top style="thin">
          <color indexed="64"/>
        </top>
      </border>
    </dxf>
    <dxf>
      <border outline="0">
        <bottom style="thin">
          <color indexed="64"/>
        </bottom>
      </border>
    </dxf>
    <dxf>
      <fill>
        <patternFill patternType="solid">
          <fgColor indexed="64"/>
          <bgColor rgb="FFC896FA"/>
        </patternFill>
      </fill>
    </dxf>
    <dxf>
      <numFmt numFmtId="19" formatCode="m/d/yyyy"/>
    </dxf>
    <dxf>
      <numFmt numFmtId="19" formatCode="m/d/yyyy"/>
    </dxf>
    <dxf>
      <numFmt numFmtId="19" formatCode="m/d/yyyy"/>
    </dxf>
    <dxf>
      <border outline="0">
        <top style="thin">
          <color indexed="64"/>
        </top>
      </border>
    </dxf>
    <dxf>
      <border outline="0">
        <bottom style="thin">
          <color indexed="64"/>
        </bottom>
      </border>
    </dxf>
    <dxf>
      <fill>
        <patternFill patternType="solid">
          <fgColor indexed="64"/>
          <bgColor rgb="FFC896FA"/>
        </patternFill>
      </fill>
    </dxf>
    <dxf>
      <border outline="0">
        <top style="thin">
          <color indexed="64"/>
        </top>
      </border>
    </dxf>
    <dxf>
      <border outline="0">
        <bottom style="thin">
          <color indexed="64"/>
        </bottom>
      </border>
    </dxf>
    <dxf>
      <fill>
        <patternFill patternType="solid">
          <fgColor indexed="64"/>
          <bgColor rgb="FFC896FA"/>
        </patternFill>
      </fill>
    </dxf>
    <dxf>
      <font>
        <color theme="0"/>
      </font>
      <fill>
        <patternFill>
          <bgColor theme="1"/>
        </patternFill>
      </fill>
      <border diagonalUp="0" diagonalDown="0">
        <left/>
        <right/>
        <top/>
        <bottom/>
        <vertical/>
        <horizontal/>
      </border>
    </dxf>
    <dxf>
      <font>
        <color theme="1"/>
      </font>
      <fill>
        <patternFill>
          <bgColor theme="1"/>
        </patternFill>
      </fill>
      <border diagonalUp="0" diagonalDown="0">
        <left/>
        <right/>
        <top/>
        <bottom/>
        <vertical/>
        <horizontal/>
      </border>
    </dxf>
  </dxfs>
  <tableStyles count="1" defaultTableStyle="TableStyleMedium2" defaultPivotStyle="PivotStyleLight16">
    <tableStyle name="Nightshade" pivot="0" table="0" count="10" xr9:uid="{EE47E068-D4AB-4F62-9335-EE985BE772BA}">
      <tableStyleElement type="wholeTable" dxfId="15"/>
      <tableStyleElement type="headerRow" dxfId="14"/>
    </tableStyle>
  </tableStyles>
  <colors>
    <mruColors>
      <color rgb="FFFF66CC"/>
      <color rgb="FFC896FA"/>
      <color rgb="FF33CCCC"/>
      <color rgb="FF00FFCC"/>
      <color rgb="FF9966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gradientFill degree="45">
              <stop position="0">
                <color theme="1"/>
              </stop>
              <stop position="1">
                <color rgb="FFC896FA"/>
              </stop>
            </gradientFill>
          </fill>
          <border>
            <left style="thin">
              <color rgb="FF999999"/>
            </left>
            <right style="thin">
              <color rgb="FF999999"/>
            </right>
            <top style="thin">
              <color rgb="FF999999"/>
            </top>
            <bottom style="thin">
              <color rgb="FF999999"/>
            </bottom>
            <vertical/>
            <horizontal/>
          </border>
        </dxf>
        <dxf>
          <font>
            <color theme="0"/>
          </font>
          <fill>
            <gradientFill degree="225">
              <stop position="0">
                <color theme="1"/>
              </stop>
              <stop position="1">
                <color rgb="FFC896FA"/>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1"/>
          </font>
          <fill>
            <patternFill patternType="solid">
              <fgColor rgb="FFC896FA"/>
              <bgColor theme="0"/>
            </patternFill>
          </fill>
          <border>
            <left style="thin">
              <color theme="6"/>
            </left>
            <right style="thin">
              <color theme="6"/>
            </right>
            <top style="thin">
              <color theme="6"/>
            </top>
            <bottom style="thin">
              <color theme="6"/>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rgb="FFC0C0C0"/>
              <bgColor theme="1"/>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Nightshade">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3.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[LicenseDashboard.xlsm]PivotTables!PivotTable5</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pivotFmt>
      <c:pivotFmt>
        <c:idx val="7"/>
      </c:pivotFmt>
      <c:pivotFmt>
        <c:idx val="8"/>
      </c:pivotFmt>
      <c:pivotFmt>
        <c:idx val="9"/>
      </c:pivotFmt>
      <c:pivotFmt>
        <c:idx val="10"/>
        <c:spPr>
          <a:gradFill>
            <a:gsLst>
              <a:gs pos="100000">
                <a:schemeClr val="accent6">
                  <a:lumMod val="60000"/>
                  <a:lumOff val="40000"/>
                </a:schemeClr>
              </a:gs>
              <a:gs pos="0">
                <a:schemeClr val="accent6"/>
              </a:gs>
            </a:gsLst>
            <a:lin ang="5400000" scaled="0"/>
          </a:gra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gradFill>
            <a:gsLst>
              <a:gs pos="100000">
                <a:schemeClr val="accent6">
                  <a:tint val="58000"/>
                  <a:lumMod val="60000"/>
                  <a:lumOff val="40000"/>
                </a:schemeClr>
              </a:gs>
              <a:gs pos="0">
                <a:schemeClr val="accent6">
                  <a:tint val="58000"/>
                </a:schemeClr>
              </a:gs>
            </a:gsLst>
            <a:lin ang="5400000" scaled="0"/>
          </a:gradFill>
          <a:ln w="19050">
            <a:solidFill>
              <a:schemeClr val="lt1"/>
            </a:solidFill>
          </a:ln>
          <a:effectLst/>
        </c:spPr>
      </c:pivotFmt>
      <c:pivotFmt>
        <c:idx val="12"/>
        <c:spPr>
          <a:gradFill>
            <a:gsLst>
              <a:gs pos="100000">
                <a:schemeClr val="accent6">
                  <a:tint val="86000"/>
                  <a:lumMod val="60000"/>
                  <a:lumOff val="40000"/>
                </a:schemeClr>
              </a:gs>
              <a:gs pos="0">
                <a:schemeClr val="accent6">
                  <a:tint val="86000"/>
                </a:schemeClr>
              </a:gs>
            </a:gsLst>
            <a:lin ang="5400000" scaled="0"/>
          </a:gradFill>
          <a:ln w="19050">
            <a:solidFill>
              <a:schemeClr val="lt1"/>
            </a:solidFill>
          </a:ln>
          <a:effectLst/>
        </c:spPr>
      </c:pivotFmt>
      <c:pivotFmt>
        <c:idx val="13"/>
        <c:spPr>
          <a:gradFill>
            <a:gsLst>
              <a:gs pos="100000">
                <a:schemeClr val="accent6">
                  <a:shade val="86000"/>
                  <a:lumMod val="60000"/>
                  <a:lumOff val="40000"/>
                </a:schemeClr>
              </a:gs>
              <a:gs pos="0">
                <a:schemeClr val="accent6">
                  <a:shade val="86000"/>
                </a:schemeClr>
              </a:gs>
            </a:gsLst>
            <a:lin ang="5400000" scaled="0"/>
          </a:gradFill>
          <a:ln w="19050">
            <a:solidFill>
              <a:schemeClr val="lt1"/>
            </a:solidFill>
          </a:ln>
          <a:effectLst/>
        </c:spPr>
      </c:pivotFmt>
      <c:pivotFmt>
        <c:idx val="14"/>
        <c:spPr>
          <a:gradFill>
            <a:gsLst>
              <a:gs pos="100000">
                <a:schemeClr val="accent6">
                  <a:shade val="58000"/>
                  <a:lumMod val="60000"/>
                  <a:lumOff val="40000"/>
                </a:schemeClr>
              </a:gs>
              <a:gs pos="0">
                <a:schemeClr val="accent6">
                  <a:shade val="58000"/>
                </a:schemeClr>
              </a:gs>
            </a:gsLst>
            <a:lin ang="5400000" scaled="0"/>
          </a:gradFill>
          <a:ln w="19050">
            <a:solidFill>
              <a:schemeClr val="lt1"/>
            </a:solidFill>
          </a:ln>
          <a:effectLst/>
        </c:spPr>
      </c:pivotFmt>
    </c:pivotFmts>
    <c:plotArea>
      <c:layout>
        <c:manualLayout>
          <c:layoutTarget val="inner"/>
          <c:xMode val="edge"/>
          <c:yMode val="edge"/>
          <c:x val="4.2936209060823918E-2"/>
          <c:y val="9.9967124667145621E-2"/>
          <c:w val="0.53538391313125988"/>
          <c:h val="0.80848325215193129"/>
        </c:manualLayout>
      </c:layout>
      <c:doughnutChart>
        <c:varyColors val="1"/>
        <c:ser>
          <c:idx val="0"/>
          <c:order val="0"/>
          <c:tx>
            <c:strRef>
              <c:f>PivotTables!$B$1</c:f>
              <c:strCache>
                <c:ptCount val="1"/>
                <c:pt idx="0">
                  <c:v>Total</c:v>
                </c:pt>
              </c:strCache>
            </c:strRef>
          </c:tx>
          <c:dPt>
            <c:idx val="0"/>
            <c:bubble3D val="0"/>
            <c:spPr>
              <a:gradFill>
                <a:gsLst>
                  <a:gs pos="100000">
                    <a:schemeClr val="accent6">
                      <a:tint val="58000"/>
                      <a:lumMod val="60000"/>
                      <a:lumOff val="40000"/>
                    </a:schemeClr>
                  </a:gs>
                  <a:gs pos="0">
                    <a:schemeClr val="accent6">
                      <a:tint val="58000"/>
                    </a:schemeClr>
                  </a:gs>
                </a:gsLst>
                <a:lin ang="5400000" scaled="0"/>
              </a:gradFill>
              <a:ln w="19050">
                <a:solidFill>
                  <a:schemeClr val="lt1"/>
                </a:solidFill>
              </a:ln>
              <a:effectLst/>
            </c:spPr>
            <c:extLst>
              <c:ext xmlns:c16="http://schemas.microsoft.com/office/drawing/2014/chart" uri="{C3380CC4-5D6E-409C-BE32-E72D297353CC}">
                <c16:uniqueId val="{00000001-3418-4670-A220-16BF11646ADD}"/>
              </c:ext>
            </c:extLst>
          </c:dPt>
          <c:dPt>
            <c:idx val="1"/>
            <c:bubble3D val="0"/>
            <c:spPr>
              <a:gradFill>
                <a:gsLst>
                  <a:gs pos="100000">
                    <a:schemeClr val="accent6">
                      <a:tint val="86000"/>
                      <a:lumMod val="60000"/>
                      <a:lumOff val="40000"/>
                    </a:schemeClr>
                  </a:gs>
                  <a:gs pos="0">
                    <a:schemeClr val="accent6">
                      <a:tint val="86000"/>
                    </a:schemeClr>
                  </a:gs>
                </a:gsLst>
                <a:lin ang="5400000" scaled="0"/>
              </a:gradFill>
              <a:ln w="19050">
                <a:solidFill>
                  <a:schemeClr val="lt1"/>
                </a:solidFill>
              </a:ln>
              <a:effectLst/>
            </c:spPr>
            <c:extLst>
              <c:ext xmlns:c16="http://schemas.microsoft.com/office/drawing/2014/chart" uri="{C3380CC4-5D6E-409C-BE32-E72D297353CC}">
                <c16:uniqueId val="{00000003-3418-4670-A220-16BF11646ADD}"/>
              </c:ext>
            </c:extLst>
          </c:dPt>
          <c:dPt>
            <c:idx val="2"/>
            <c:bubble3D val="0"/>
            <c:spPr>
              <a:gradFill>
                <a:gsLst>
                  <a:gs pos="100000">
                    <a:schemeClr val="accent6">
                      <a:shade val="58000"/>
                      <a:lumMod val="60000"/>
                      <a:lumOff val="40000"/>
                    </a:schemeClr>
                  </a:gs>
                  <a:gs pos="0">
                    <a:schemeClr val="accent6">
                      <a:shade val="58000"/>
                    </a:schemeClr>
                  </a:gs>
                </a:gsLst>
                <a:lin ang="5400000" scaled="0"/>
              </a:gradFill>
              <a:ln w="19050">
                <a:solidFill>
                  <a:schemeClr val="lt1"/>
                </a:solidFill>
              </a:ln>
              <a:effectLst/>
            </c:spPr>
            <c:extLst>
              <c:ext xmlns:c16="http://schemas.microsoft.com/office/drawing/2014/chart" uri="{C3380CC4-5D6E-409C-BE32-E72D297353CC}">
                <c16:uniqueId val="{00000005-3418-4670-A220-16BF11646ADD}"/>
              </c:ext>
            </c:extLst>
          </c:dPt>
          <c:dPt>
            <c:idx val="3"/>
            <c:bubble3D val="0"/>
            <c:spPr>
              <a:gradFill>
                <a:gsLst>
                  <a:gs pos="100000">
                    <a:schemeClr val="accent6">
                      <a:shade val="65000"/>
                      <a:lumMod val="60000"/>
                      <a:lumOff val="40000"/>
                    </a:schemeClr>
                  </a:gs>
                  <a:gs pos="0">
                    <a:schemeClr val="accent6">
                      <a:shade val="65000"/>
                    </a:schemeClr>
                  </a:gs>
                </a:gsLst>
                <a:lin ang="5400000" scaled="0"/>
              </a:gradFill>
              <a:ln w="19050">
                <a:solidFill>
                  <a:schemeClr val="lt1"/>
                </a:solidFill>
              </a:ln>
              <a:effectLst/>
            </c:spPr>
            <c:extLst>
              <c:ext xmlns:c16="http://schemas.microsoft.com/office/drawing/2014/chart" uri="{C3380CC4-5D6E-409C-BE32-E72D297353CC}">
                <c16:uniqueId val="{00000007-3418-4670-A220-16BF11646AD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PivotTables!$A$2:$A$5</c:f>
              <c:strCache>
                <c:ptCount val="3"/>
                <c:pt idx="0">
                  <c:v>Active Duty</c:v>
                </c:pt>
                <c:pt idx="1">
                  <c:v>Army Reserve</c:v>
                </c:pt>
                <c:pt idx="2">
                  <c:v>National Guard</c:v>
                </c:pt>
              </c:strCache>
            </c:strRef>
          </c:cat>
          <c:val>
            <c:numRef>
              <c:f>PivotTables!$B$2:$B$5</c:f>
              <c:numCache>
                <c:formatCode>General</c:formatCode>
                <c:ptCount val="3"/>
                <c:pt idx="0">
                  <c:v>6</c:v>
                </c:pt>
                <c:pt idx="1">
                  <c:v>1</c:v>
                </c:pt>
                <c:pt idx="2">
                  <c:v>1</c:v>
                </c:pt>
              </c:numCache>
            </c:numRef>
          </c:val>
          <c:extLst>
            <c:ext xmlns:c16="http://schemas.microsoft.com/office/drawing/2014/chart" uri="{C3380CC4-5D6E-409C-BE32-E72D297353CC}">
              <c16:uniqueId val="{00000008-3418-4670-A220-16BF11646ADD}"/>
            </c:ext>
          </c:extLst>
        </c:ser>
        <c:dLbls>
          <c:showLegendKey val="0"/>
          <c:showVal val="1"/>
          <c:showCatName val="0"/>
          <c:showSerName val="0"/>
          <c:showPercent val="0"/>
          <c:showBubbleSize val="0"/>
          <c:showLeaderLines val="1"/>
        </c:dLbls>
        <c:firstSliceAng val="0"/>
        <c:holeSize val="70"/>
      </c:doughnutChart>
      <c:spPr>
        <a:noFill/>
        <a:ln>
          <a:noFill/>
        </a:ln>
        <a:effectLst/>
      </c:spPr>
    </c:plotArea>
    <c:legend>
      <c:legendPos val="r"/>
      <c:layout>
        <c:manualLayout>
          <c:xMode val="edge"/>
          <c:yMode val="edge"/>
          <c:x val="0.58582106584503024"/>
          <c:y val="4.9516788941389667E-2"/>
          <c:w val="0.39980688032725004"/>
          <c:h val="0.90969204765634648"/>
        </c:manualLayout>
      </c:layout>
      <c:overlay val="0"/>
      <c:spPr>
        <a:noFill/>
        <a:ln>
          <a:noFill/>
        </a:ln>
        <a:effectLst/>
      </c:spPr>
      <c:txPr>
        <a:bodyPr rot="0" spcFirstLastPara="1" vertOverflow="ellipsis" vert="horz" wrap="square" anchor="ctr" anchorCtr="1"/>
        <a:lstStyle/>
        <a:p>
          <a:pPr>
            <a:defRPr sz="1000" b="0" i="0" u="none" strike="noStrike" kern="1200" baseline="0">
              <a:ln>
                <a:solidFill>
                  <a:schemeClr val="bg1"/>
                </a:solidFill>
              </a:ln>
              <a:solidFill>
                <a:schemeClr val="dk1">
                  <a:lumMod val="65000"/>
                  <a:lumOff val="35000"/>
                </a:schemeClr>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ln>
            <a:solidFill>
              <a:schemeClr val="bg1"/>
            </a:solidFill>
          </a:ln>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[LicenseDashboard.xlsm]PivotTables!PivotTable6</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pivotFmt>
      <c:pivotFmt>
        <c:idx val="7"/>
      </c:pivotFmt>
      <c:pivotFmt>
        <c:idx val="8"/>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spPr>
          <a:gradFill>
            <a:gsLst>
              <a:gs pos="100000">
                <a:schemeClr val="accent6">
                  <a:lumMod val="60000"/>
                  <a:lumOff val="40000"/>
                </a:schemeClr>
              </a:gs>
              <a:gs pos="0">
                <a:schemeClr val="accent6"/>
              </a:gs>
            </a:gsLst>
            <a:lin ang="5400000" scaled="0"/>
          </a:gra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20"/>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21"/>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22"/>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23"/>
        <c:spPr>
          <a:gradFill>
            <a:gsLst>
              <a:gs pos="100000">
                <a:schemeClr val="accent6">
                  <a:lumMod val="60000"/>
                  <a:lumOff val="40000"/>
                </a:schemeClr>
              </a:gs>
              <a:gs pos="0">
                <a:schemeClr val="accent6"/>
              </a:gs>
            </a:gsLst>
            <a:lin ang="5400000" scaled="0"/>
          </a:gra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25"/>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26"/>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27"/>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28"/>
        <c:spPr>
          <a:gradFill>
            <a:gsLst>
              <a:gs pos="100000">
                <a:schemeClr val="accent6">
                  <a:lumMod val="60000"/>
                  <a:lumOff val="40000"/>
                </a:schemeClr>
              </a:gs>
              <a:gs pos="0">
                <a:schemeClr val="accent6"/>
              </a:gs>
            </a:gsLst>
            <a:lin ang="5400000" scaled="0"/>
          </a:gradFill>
          <a:ln w="19050">
            <a:solidFill>
              <a:schemeClr val="lt1"/>
            </a:solidFill>
          </a:ln>
          <a:effectLst/>
        </c:spPr>
      </c:pivotFmt>
    </c:pivotFmts>
    <c:plotArea>
      <c:layout>
        <c:manualLayout>
          <c:layoutTarget val="inner"/>
          <c:xMode val="edge"/>
          <c:yMode val="edge"/>
          <c:x val="3.4735299354375831E-2"/>
          <c:y val="9.2780704801285252E-2"/>
          <c:w val="0.53778668703848753"/>
          <c:h val="0.8144385903974295"/>
        </c:manualLayout>
      </c:layout>
      <c:doughnutChart>
        <c:varyColors val="1"/>
        <c:ser>
          <c:idx val="0"/>
          <c:order val="0"/>
          <c:tx>
            <c:strRef>
              <c:f>PivotTables!$E$1</c:f>
              <c:strCache>
                <c:ptCount val="1"/>
                <c:pt idx="0">
                  <c:v>Total</c:v>
                </c:pt>
              </c:strCache>
            </c:strRef>
          </c:tx>
          <c:dPt>
            <c:idx val="0"/>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c:ext xmlns:c16="http://schemas.microsoft.com/office/drawing/2014/chart" uri="{C3380CC4-5D6E-409C-BE32-E72D297353CC}">
                <c16:uniqueId val="{00000001-380F-4CCB-9B50-A594CC2090D8}"/>
              </c:ext>
            </c:extLst>
          </c:dPt>
          <c:dPt>
            <c:idx val="1"/>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c:ext xmlns:c16="http://schemas.microsoft.com/office/drawing/2014/chart" uri="{C3380CC4-5D6E-409C-BE32-E72D297353CC}">
                <c16:uniqueId val="{00000003-380F-4CCB-9B50-A594CC2090D8}"/>
              </c:ext>
            </c:extLst>
          </c:dPt>
          <c:dPt>
            <c:idx val="2"/>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c:ext xmlns:c16="http://schemas.microsoft.com/office/drawing/2014/chart" uri="{C3380CC4-5D6E-409C-BE32-E72D297353CC}">
                <c16:uniqueId val="{00000005-380F-4CCB-9B50-A594CC2090D8}"/>
              </c:ext>
            </c:extLst>
          </c:dPt>
          <c:dPt>
            <c:idx val="3"/>
            <c:bubble3D val="0"/>
            <c:spPr>
              <a:gradFill>
                <a:gsLst>
                  <a:gs pos="100000">
                    <a:schemeClr val="accent6">
                      <a:lumMod val="60000"/>
                      <a:lumMod val="60000"/>
                      <a:lumOff val="40000"/>
                    </a:schemeClr>
                  </a:gs>
                  <a:gs pos="0">
                    <a:schemeClr val="accent6">
                      <a:lumMod val="60000"/>
                    </a:schemeClr>
                  </a:gs>
                </a:gsLst>
                <a:lin ang="5400000" scaled="0"/>
              </a:gradFill>
              <a:ln w="19050">
                <a:solidFill>
                  <a:schemeClr val="lt1"/>
                </a:solidFill>
              </a:ln>
              <a:effectLst/>
            </c:spPr>
            <c:extLst>
              <c:ext xmlns:c16="http://schemas.microsoft.com/office/drawing/2014/chart" uri="{C3380CC4-5D6E-409C-BE32-E72D297353CC}">
                <c16:uniqueId val="{00000007-380F-4CCB-9B50-A594CC2090D8}"/>
              </c:ext>
            </c:extLst>
          </c:dPt>
          <c:dPt>
            <c:idx val="4"/>
            <c:bubble3D val="0"/>
            <c:spPr>
              <a:gradFill>
                <a:gsLst>
                  <a:gs pos="100000">
                    <a:schemeClr val="accent5">
                      <a:lumMod val="60000"/>
                      <a:lumMod val="60000"/>
                      <a:lumOff val="40000"/>
                    </a:schemeClr>
                  </a:gs>
                  <a:gs pos="0">
                    <a:schemeClr val="accent5">
                      <a:lumMod val="60000"/>
                    </a:schemeClr>
                  </a:gs>
                </a:gsLst>
                <a:lin ang="5400000" scaled="0"/>
              </a:gradFill>
              <a:ln w="19050">
                <a:solidFill>
                  <a:schemeClr val="lt1"/>
                </a:solidFill>
              </a:ln>
              <a:effectLst/>
            </c:spPr>
            <c:extLst>
              <c:ext xmlns:c16="http://schemas.microsoft.com/office/drawing/2014/chart" uri="{C3380CC4-5D6E-409C-BE32-E72D297353CC}">
                <c16:uniqueId val="{00000009-380F-4CCB-9B50-A594CC2090D8}"/>
              </c:ext>
            </c:extLst>
          </c:dPt>
          <c:dPt>
            <c:idx val="5"/>
            <c:bubble3D val="0"/>
            <c:spPr>
              <a:gradFill>
                <a:gsLst>
                  <a:gs pos="100000">
                    <a:schemeClr val="accent4">
                      <a:lumMod val="60000"/>
                      <a:lumMod val="60000"/>
                      <a:lumOff val="40000"/>
                    </a:schemeClr>
                  </a:gs>
                  <a:gs pos="0">
                    <a:schemeClr val="accent4">
                      <a:lumMod val="60000"/>
                    </a:schemeClr>
                  </a:gs>
                </a:gsLst>
                <a:lin ang="5400000" scaled="0"/>
              </a:gradFill>
              <a:ln w="19050">
                <a:solidFill>
                  <a:schemeClr val="lt1"/>
                </a:solidFill>
              </a:ln>
              <a:effectLst/>
            </c:spPr>
            <c:extLst>
              <c:ext xmlns:c16="http://schemas.microsoft.com/office/drawing/2014/chart" uri="{C3380CC4-5D6E-409C-BE32-E72D297353CC}">
                <c16:uniqueId val="{0000000B-380F-4CCB-9B50-A594CC2090D8}"/>
              </c:ext>
            </c:extLst>
          </c:dPt>
          <c:dPt>
            <c:idx val="6"/>
            <c:bubble3D val="0"/>
            <c:spPr>
              <a:gradFill>
                <a:gsLst>
                  <a:gs pos="100000">
                    <a:schemeClr val="accent6">
                      <a:lumMod val="80000"/>
                      <a:lumOff val="20000"/>
                      <a:lumMod val="60000"/>
                      <a:lumOff val="40000"/>
                    </a:schemeClr>
                  </a:gs>
                  <a:gs pos="0">
                    <a:schemeClr val="accent6">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0D-380F-4CCB-9B50-A594CC2090D8}"/>
              </c:ext>
            </c:extLst>
          </c:dPt>
          <c:dPt>
            <c:idx val="7"/>
            <c:bubble3D val="0"/>
            <c:spPr>
              <a:gradFill>
                <a:gsLst>
                  <a:gs pos="100000">
                    <a:schemeClr val="accent5">
                      <a:lumMod val="80000"/>
                      <a:lumOff val="20000"/>
                      <a:lumMod val="60000"/>
                      <a:lumOff val="40000"/>
                    </a:schemeClr>
                  </a:gs>
                  <a:gs pos="0">
                    <a:schemeClr val="accent5">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0F-380F-4CCB-9B50-A594CC2090D8}"/>
              </c:ext>
            </c:extLst>
          </c:dPt>
          <c:dPt>
            <c:idx val="8"/>
            <c:bubble3D val="0"/>
            <c:spPr>
              <a:gradFill>
                <a:gsLst>
                  <a:gs pos="100000">
                    <a:schemeClr val="accent4">
                      <a:lumMod val="80000"/>
                      <a:lumOff val="20000"/>
                      <a:lumMod val="60000"/>
                      <a:lumOff val="40000"/>
                    </a:schemeClr>
                  </a:gs>
                  <a:gs pos="0">
                    <a:schemeClr val="accent4">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11-8672-4697-8EBE-5BE19D3E9C13}"/>
              </c:ext>
            </c:extLst>
          </c:dPt>
          <c:dPt>
            <c:idx val="9"/>
            <c:bubble3D val="0"/>
            <c:spPr>
              <a:gradFill>
                <a:gsLst>
                  <a:gs pos="100000">
                    <a:schemeClr val="accent6">
                      <a:lumMod val="80000"/>
                      <a:lumMod val="60000"/>
                      <a:lumOff val="40000"/>
                    </a:schemeClr>
                  </a:gs>
                  <a:gs pos="0">
                    <a:schemeClr val="accent6">
                      <a:lumMod val="80000"/>
                    </a:schemeClr>
                  </a:gs>
                </a:gsLst>
                <a:lin ang="5400000" scaled="0"/>
              </a:gradFill>
              <a:ln w="19050">
                <a:solidFill>
                  <a:schemeClr val="lt1"/>
                </a:solidFill>
              </a:ln>
              <a:effectLst/>
            </c:spPr>
            <c:extLst>
              <c:ext xmlns:c16="http://schemas.microsoft.com/office/drawing/2014/chart" uri="{C3380CC4-5D6E-409C-BE32-E72D297353CC}">
                <c16:uniqueId val="{00000013-8672-4697-8EBE-5BE19D3E9C1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PivotTables!$D$2:$D$8</c:f>
              <c:strCache>
                <c:ptCount val="6"/>
                <c:pt idx="0">
                  <c:v>2LT</c:v>
                </c:pt>
                <c:pt idx="1">
                  <c:v>COL</c:v>
                </c:pt>
                <c:pt idx="2">
                  <c:v>CPT</c:v>
                </c:pt>
                <c:pt idx="3">
                  <c:v>CSM</c:v>
                </c:pt>
                <c:pt idx="4">
                  <c:v>LTG</c:v>
                </c:pt>
                <c:pt idx="5">
                  <c:v>MAJ</c:v>
                </c:pt>
              </c:strCache>
            </c:strRef>
          </c:cat>
          <c:val>
            <c:numRef>
              <c:f>PivotTables!$E$2:$E$8</c:f>
              <c:numCache>
                <c:formatCode>General</c:formatCode>
                <c:ptCount val="6"/>
                <c:pt idx="0">
                  <c:v>2</c:v>
                </c:pt>
                <c:pt idx="1">
                  <c:v>1</c:v>
                </c:pt>
                <c:pt idx="2">
                  <c:v>2</c:v>
                </c:pt>
                <c:pt idx="3">
                  <c:v>1</c:v>
                </c:pt>
                <c:pt idx="4">
                  <c:v>1</c:v>
                </c:pt>
                <c:pt idx="5">
                  <c:v>1</c:v>
                </c:pt>
              </c:numCache>
            </c:numRef>
          </c:val>
          <c:extLst>
            <c:ext xmlns:c16="http://schemas.microsoft.com/office/drawing/2014/chart" uri="{C3380CC4-5D6E-409C-BE32-E72D297353CC}">
              <c16:uniqueId val="{00000010-380F-4CCB-9B50-A594CC2090D8}"/>
            </c:ext>
          </c:extLst>
        </c:ser>
        <c:dLbls>
          <c:showLegendKey val="0"/>
          <c:showVal val="1"/>
          <c:showCatName val="0"/>
          <c:showSerName val="0"/>
          <c:showPercent val="0"/>
          <c:showBubbleSize val="0"/>
          <c:showLeaderLines val="1"/>
        </c:dLbls>
        <c:firstSliceAng val="0"/>
        <c:holeSize val="70"/>
      </c:doughnutChart>
      <c:spPr>
        <a:noFill/>
        <a:ln>
          <a:noFill/>
        </a:ln>
        <a:effectLst/>
      </c:spPr>
    </c:plotArea>
    <c:legend>
      <c:legendPos val="r"/>
      <c:layout>
        <c:manualLayout>
          <c:xMode val="edge"/>
          <c:yMode val="edge"/>
          <c:x val="0.59080838530808144"/>
          <c:y val="3.5109273401126365E-2"/>
          <c:w val="0.39100037977892127"/>
          <c:h val="0.94570688086099786"/>
        </c:manualLayout>
      </c:layout>
      <c:overlay val="0"/>
      <c:spPr>
        <a:noFill/>
        <a:ln>
          <a:noFill/>
        </a:ln>
        <a:effectLst/>
      </c:spPr>
      <c:txPr>
        <a:bodyPr rot="0" spcFirstLastPara="1" vertOverflow="ellipsis" vert="horz" wrap="square" anchor="ctr" anchorCtr="1"/>
        <a:lstStyle/>
        <a:p>
          <a:pPr>
            <a:defRPr sz="1000" b="0" i="0" u="none" strike="noStrike" kern="1200" baseline="0">
              <a:ln>
                <a:solidFill>
                  <a:schemeClr val="bg1"/>
                </a:solidFill>
              </a:ln>
              <a:solidFill>
                <a:schemeClr val="bg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[LicenseDashboard.xlsm]PivotTables!PivotTable7</c:name>
    <c:fmtId val="2"/>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bg1"/>
                    </a:solidFill>
                  </a:ln>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bg1"/>
                    </a:solidFill>
                  </a:ln>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0"/>
      <c:rotY val="0"/>
      <c:depthPercent val="100"/>
      <c:rAngAx val="0"/>
    </c:view3D>
    <c:floor>
      <c:thickness val="0"/>
      <c:spPr>
        <a:solidFill>
          <a:schemeClr val="lt1"/>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31192764187539201"/>
          <c:y val="1.9425019425019424E-2"/>
          <c:w val="0.46236914701207593"/>
          <c:h val="0.90987463979589966"/>
        </c:manualLayout>
      </c:layout>
      <c:bar3DChart>
        <c:barDir val="bar"/>
        <c:grouping val="clustered"/>
        <c:varyColors val="0"/>
        <c:ser>
          <c:idx val="0"/>
          <c:order val="0"/>
          <c:tx>
            <c:strRef>
              <c:f>PivotTables!$H$1</c:f>
              <c:strCache>
                <c:ptCount val="1"/>
                <c:pt idx="0">
                  <c:v>License Available</c:v>
                </c:pt>
              </c:strCache>
            </c:strRef>
          </c:tx>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invertIfNegative val="0"/>
          <c:cat>
            <c:strRef>
              <c:f>PivotTables!$G$2:$G$10</c:f>
              <c:strCache>
                <c:ptCount val="8"/>
                <c:pt idx="0">
                  <c:v>Avengers</c:v>
                </c:pt>
                <c:pt idx="1">
                  <c:v>JusticeLeague</c:v>
                </c:pt>
                <c:pt idx="2">
                  <c:v>License2Kill</c:v>
                </c:pt>
                <c:pt idx="3">
                  <c:v>RandomLicense</c:v>
                </c:pt>
                <c:pt idx="4">
                  <c:v>SpeedForce</c:v>
                </c:pt>
                <c:pt idx="5">
                  <c:v>WorldDomination</c:v>
                </c:pt>
                <c:pt idx="6">
                  <c:v>Robot</c:v>
                </c:pt>
                <c:pt idx="7">
                  <c:v>Robot2</c:v>
                </c:pt>
              </c:strCache>
            </c:strRef>
          </c:cat>
          <c:val>
            <c:numRef>
              <c:f>PivotTables!$H$2:$H$10</c:f>
              <c:numCache>
                <c:formatCode>General</c:formatCode>
                <c:ptCount val="8"/>
                <c:pt idx="0">
                  <c:v>3</c:v>
                </c:pt>
                <c:pt idx="1">
                  <c:v>2</c:v>
                </c:pt>
                <c:pt idx="2">
                  <c:v>1</c:v>
                </c:pt>
                <c:pt idx="3">
                  <c:v>1</c:v>
                </c:pt>
                <c:pt idx="4">
                  <c:v>0</c:v>
                </c:pt>
                <c:pt idx="5">
                  <c:v>0</c:v>
                </c:pt>
                <c:pt idx="6">
                  <c:v>1</c:v>
                </c:pt>
                <c:pt idx="7">
                  <c:v>2</c:v>
                </c:pt>
              </c:numCache>
            </c:numRef>
          </c:val>
          <c:extLst>
            <c:ext xmlns:c16="http://schemas.microsoft.com/office/drawing/2014/chart" uri="{C3380CC4-5D6E-409C-BE32-E72D297353CC}">
              <c16:uniqueId val="{00000000-D56F-4B2E-A7DD-80B52099BAC4}"/>
            </c:ext>
          </c:extLst>
        </c:ser>
        <c:ser>
          <c:idx val="1"/>
          <c:order val="1"/>
          <c:tx>
            <c:strRef>
              <c:f>PivotTables!$I$1</c:f>
              <c:strCache>
                <c:ptCount val="1"/>
                <c:pt idx="0">
                  <c:v>Total License Amount</c:v>
                </c:pt>
              </c:strCache>
            </c:strRef>
          </c:tx>
          <c:spPr>
            <a:pattFill prst="ltDnDiag">
              <a:fgClr>
                <a:schemeClr val="accent3"/>
              </a:fgClr>
              <a:bgClr>
                <a:schemeClr val="accent3">
                  <a:lumMod val="20000"/>
                  <a:lumOff val="80000"/>
                </a:schemeClr>
              </a:bgClr>
            </a:pattFill>
            <a:ln>
              <a:solidFill>
                <a:schemeClr val="accent3"/>
              </a:solidFill>
            </a:ln>
            <a:effectLst/>
            <a:sp3d>
              <a:contourClr>
                <a:schemeClr val="accent3"/>
              </a:contourClr>
            </a:sp3d>
          </c:spPr>
          <c:invertIfNegative val="0"/>
          <c:cat>
            <c:strRef>
              <c:f>PivotTables!$G$2:$G$10</c:f>
              <c:strCache>
                <c:ptCount val="8"/>
                <c:pt idx="0">
                  <c:v>Avengers</c:v>
                </c:pt>
                <c:pt idx="1">
                  <c:v>JusticeLeague</c:v>
                </c:pt>
                <c:pt idx="2">
                  <c:v>License2Kill</c:v>
                </c:pt>
                <c:pt idx="3">
                  <c:v>RandomLicense</c:v>
                </c:pt>
                <c:pt idx="4">
                  <c:v>SpeedForce</c:v>
                </c:pt>
                <c:pt idx="5">
                  <c:v>WorldDomination</c:v>
                </c:pt>
                <c:pt idx="6">
                  <c:v>Robot</c:v>
                </c:pt>
                <c:pt idx="7">
                  <c:v>Robot2</c:v>
                </c:pt>
              </c:strCache>
            </c:strRef>
          </c:cat>
          <c:val>
            <c:numRef>
              <c:f>PivotTables!$I$2:$I$10</c:f>
              <c:numCache>
                <c:formatCode>General</c:formatCode>
                <c:ptCount val="8"/>
                <c:pt idx="0">
                  <c:v>6</c:v>
                </c:pt>
                <c:pt idx="1">
                  <c:v>5</c:v>
                </c:pt>
                <c:pt idx="2">
                  <c:v>2</c:v>
                </c:pt>
                <c:pt idx="3">
                  <c:v>1</c:v>
                </c:pt>
                <c:pt idx="4">
                  <c:v>2</c:v>
                </c:pt>
                <c:pt idx="5">
                  <c:v>2</c:v>
                </c:pt>
                <c:pt idx="6">
                  <c:v>1</c:v>
                </c:pt>
                <c:pt idx="7">
                  <c:v>2</c:v>
                </c:pt>
              </c:numCache>
            </c:numRef>
          </c:val>
          <c:extLst>
            <c:ext xmlns:c16="http://schemas.microsoft.com/office/drawing/2014/chart" uri="{C3380CC4-5D6E-409C-BE32-E72D297353CC}">
              <c16:uniqueId val="{00000001-D56F-4B2E-A7DD-80B52099BAC4}"/>
            </c:ext>
          </c:extLst>
        </c:ser>
        <c:dLbls>
          <c:showLegendKey val="0"/>
          <c:showVal val="0"/>
          <c:showCatName val="0"/>
          <c:showSerName val="0"/>
          <c:showPercent val="0"/>
          <c:showBubbleSize val="0"/>
        </c:dLbls>
        <c:gapWidth val="160"/>
        <c:gapDepth val="0"/>
        <c:shape val="box"/>
        <c:axId val="1706206175"/>
        <c:axId val="1431273743"/>
        <c:axId val="0"/>
      </c:bar3DChart>
      <c:catAx>
        <c:axId val="170620617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solidFill>
                    <a:schemeClr val="bg1"/>
                  </a:solidFill>
                </a:ln>
                <a:solidFill>
                  <a:schemeClr val="bg1"/>
                </a:solidFill>
                <a:latin typeface="Times New Roman" panose="02020603050405020304" pitchFamily="18" charset="0"/>
                <a:ea typeface="+mn-ea"/>
                <a:cs typeface="Times New Roman" panose="02020603050405020304" pitchFamily="18" charset="0"/>
              </a:defRPr>
            </a:pPr>
            <a:endParaRPr lang="en-US"/>
          </a:p>
        </c:txPr>
        <c:crossAx val="1431273743"/>
        <c:crosses val="autoZero"/>
        <c:auto val="1"/>
        <c:lblAlgn val="ctr"/>
        <c:lblOffset val="100"/>
        <c:noMultiLvlLbl val="0"/>
      </c:catAx>
      <c:valAx>
        <c:axId val="143127374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solidFill>
                    <a:schemeClr val="bg1"/>
                  </a:solidFill>
                </a:ln>
                <a:solidFill>
                  <a:schemeClr val="bg1"/>
                </a:solidFill>
                <a:latin typeface="+mn-lt"/>
                <a:ea typeface="+mn-ea"/>
                <a:cs typeface="+mn-cs"/>
              </a:defRPr>
            </a:pPr>
            <a:endParaRPr lang="en-US"/>
          </a:p>
        </c:txPr>
        <c:crossAx val="1706206175"/>
        <c:crosses val="autoZero"/>
        <c:crossBetween val="between"/>
      </c:valAx>
      <c:spPr>
        <a:noFill/>
        <a:ln>
          <a:noFill/>
        </a:ln>
        <a:effectLst/>
      </c:spPr>
    </c:plotArea>
    <c:legend>
      <c:legendPos val="r"/>
      <c:layout>
        <c:manualLayout>
          <c:xMode val="edge"/>
          <c:yMode val="edge"/>
          <c:x val="0.77421762244916603"/>
          <c:y val="0.17006637421205742"/>
          <c:w val="0.21268672622418716"/>
          <c:h val="0.5316126120277368"/>
        </c:manualLayout>
      </c:layout>
      <c:overlay val="0"/>
      <c:spPr>
        <a:noFill/>
        <a:ln>
          <a:noFill/>
        </a:ln>
        <a:effectLst/>
      </c:spPr>
      <c:txPr>
        <a:bodyPr rot="0" spcFirstLastPara="1" vertOverflow="ellipsis" vert="horz" wrap="square" anchor="ctr" anchorCtr="1"/>
        <a:lstStyle/>
        <a:p>
          <a:pPr>
            <a:defRPr sz="900" b="0" i="0" u="none" strike="noStrike" kern="1200" baseline="0">
              <a:ln>
                <a:solidFill>
                  <a:schemeClr val="bg1"/>
                </a:solidFill>
              </a:ln>
              <a:solidFill>
                <a:schemeClr val="bg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ln>
            <a:solidFill>
              <a:schemeClr val="bg1"/>
            </a:solidFill>
          </a:ln>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[LicenseDashboard.xlsm]PivotTables!PivotTable9</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pivotFmt>
      <c:pivotFmt>
        <c:idx val="6"/>
      </c:pivotFmt>
      <c:pivotFmt>
        <c:idx val="7"/>
        <c:spPr>
          <a:gradFill>
            <a:gsLst>
              <a:gs pos="100000">
                <a:schemeClr val="accent6">
                  <a:lumMod val="60000"/>
                  <a:lumOff val="40000"/>
                </a:schemeClr>
              </a:gs>
              <a:gs pos="0">
                <a:schemeClr val="accent6"/>
              </a:gs>
            </a:gsLst>
            <a:lin ang="5400000" scaled="0"/>
          </a:gra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bg1"/>
                    </a:solidFill>
                  </a:ln>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9"/>
        <c:spPr>
          <a:gradFill>
            <a:gsLst>
              <a:gs pos="100000">
                <a:schemeClr val="accent6">
                  <a:lumMod val="60000"/>
                  <a:lumOff val="40000"/>
                </a:schemeClr>
              </a:gs>
              <a:gs pos="0">
                <a:schemeClr val="accent6"/>
              </a:gs>
            </a:gsLst>
            <a:lin ang="5400000" scaled="0"/>
          </a:gradFill>
          <a:ln w="19050">
            <a:solidFill>
              <a:schemeClr val="lt1"/>
            </a:solidFill>
          </a:ln>
          <a:effectLst/>
        </c:spPr>
      </c:pivotFmt>
    </c:pivotFmts>
    <c:plotArea>
      <c:layout>
        <c:manualLayout>
          <c:layoutTarget val="inner"/>
          <c:xMode val="edge"/>
          <c:yMode val="edge"/>
          <c:x val="0.2705128205128205"/>
          <c:y val="6.7001675041876041E-2"/>
          <c:w val="0.45897435897435895"/>
          <c:h val="0.89949748743718594"/>
        </c:manualLayout>
      </c:layout>
      <c:doughnutChart>
        <c:varyColors val="1"/>
        <c:ser>
          <c:idx val="0"/>
          <c:order val="0"/>
          <c:tx>
            <c:strRef>
              <c:f>PivotTables!$L$1</c:f>
              <c:strCache>
                <c:ptCount val="1"/>
                <c:pt idx="0">
                  <c:v>Total</c:v>
                </c:pt>
              </c:strCache>
            </c:strRef>
          </c:tx>
          <c:dPt>
            <c:idx val="0"/>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c:ext xmlns:c16="http://schemas.microsoft.com/office/drawing/2014/chart" uri="{C3380CC4-5D6E-409C-BE32-E72D297353CC}">
                <c16:uniqueId val="{00000001-697B-486A-AA4D-EF5FCD509867}"/>
              </c:ext>
            </c:extLst>
          </c:dPt>
          <c:dPt>
            <c:idx val="1"/>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c:ext xmlns:c16="http://schemas.microsoft.com/office/drawing/2014/chart" uri="{C3380CC4-5D6E-409C-BE32-E72D297353CC}">
                <c16:uniqueId val="{00000003-697B-486A-AA4D-EF5FCD509867}"/>
              </c:ext>
            </c:extLst>
          </c:dPt>
          <c:cat>
            <c:strRef>
              <c:f>PivotTables!$K$2:$K$4</c:f>
              <c:strCache>
                <c:ptCount val="2"/>
                <c:pt idx="0">
                  <c:v>1</c:v>
                </c:pt>
                <c:pt idx="1">
                  <c:v>0</c:v>
                </c:pt>
              </c:strCache>
            </c:strRef>
          </c:cat>
          <c:val>
            <c:numRef>
              <c:f>PivotTables!$L$2:$L$4</c:f>
              <c:numCache>
                <c:formatCode>General</c:formatCode>
                <c:ptCount val="2"/>
                <c:pt idx="0">
                  <c:v>13</c:v>
                </c:pt>
                <c:pt idx="1">
                  <c:v>11</c:v>
                </c:pt>
              </c:numCache>
            </c:numRef>
          </c:val>
          <c:extLst>
            <c:ext xmlns:c16="http://schemas.microsoft.com/office/drawing/2014/chart" uri="{C3380CC4-5D6E-409C-BE32-E72D297353CC}">
              <c16:uniqueId val="{00000004-697B-486A-AA4D-EF5FCD509867}"/>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ln>
            <a:solidFill>
              <a:schemeClr val="bg1"/>
            </a:solidFill>
          </a:ln>
          <a:solidFill>
            <a:schemeClr val="bg1"/>
          </a:solidFill>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Licenses!$D$1</c:f>
              <c:strCache>
                <c:ptCount val="1"/>
                <c:pt idx="0">
                  <c:v>StartDate</c:v>
                </c:pt>
              </c:strCache>
            </c:strRef>
          </c:tx>
          <c:spPr>
            <a:noFill/>
            <a:ln w="9525" cap="flat" cmpd="sng" algn="ctr">
              <a:noFill/>
              <a:round/>
            </a:ln>
            <a:effectLst/>
          </c:spPr>
          <c:invertIfNegative val="0"/>
          <c:cat>
            <c:strRef>
              <c:extLst>
                <c:ext xmlns:c15="http://schemas.microsoft.com/office/drawing/2012/chart" uri="{02D57815-91ED-43cb-92C2-25804820EDAC}">
                  <c15:fullRef>
                    <c15:sqref>Licenses!$C$2:$C$25</c15:sqref>
                  </c15:fullRef>
                </c:ext>
              </c:extLst>
              <c:f>(Licenses!$C$2:$C$19,Licenses!$C$22:$C$25)</c:f>
              <c:strCache>
                <c:ptCount val="22"/>
                <c:pt idx="0">
                  <c:v>A1B2C3</c:v>
                </c:pt>
                <c:pt idx="1">
                  <c:v>D1E1F1</c:v>
                </c:pt>
                <c:pt idx="2">
                  <c:v>G1H1I1</c:v>
                </c:pt>
                <c:pt idx="3">
                  <c:v>A1S2D3</c:v>
                </c:pt>
                <c:pt idx="4">
                  <c:v>F4G5H6</c:v>
                </c:pt>
                <c:pt idx="5">
                  <c:v>J7K8L9</c:v>
                </c:pt>
                <c:pt idx="6">
                  <c:v>ZQXWCE</c:v>
                </c:pt>
                <c:pt idx="7">
                  <c:v>VRBTNY</c:v>
                </c:pt>
                <c:pt idx="8">
                  <c:v>A12345</c:v>
                </c:pt>
                <c:pt idx="9">
                  <c:v>B12345</c:v>
                </c:pt>
                <c:pt idx="10">
                  <c:v>A00000</c:v>
                </c:pt>
                <c:pt idx="11">
                  <c:v>B00000</c:v>
                </c:pt>
                <c:pt idx="12">
                  <c:v>K12345</c:v>
                </c:pt>
                <c:pt idx="13">
                  <c:v>K67890</c:v>
                </c:pt>
                <c:pt idx="14">
                  <c:v>ABCDEF</c:v>
                </c:pt>
                <c:pt idx="15">
                  <c:v>M1N2O3</c:v>
                </c:pt>
                <c:pt idx="16">
                  <c:v>P4Q5R6</c:v>
                </c:pt>
                <c:pt idx="17">
                  <c:v>S7T8U9</c:v>
                </c:pt>
                <c:pt idx="18">
                  <c:v>O5O5O5</c:v>
                </c:pt>
                <c:pt idx="19">
                  <c:v>O6O6O6</c:v>
                </c:pt>
                <c:pt idx="20">
                  <c:v>X5X6X7</c:v>
                </c:pt>
                <c:pt idx="21">
                  <c:v>AAABBB</c:v>
                </c:pt>
              </c:strCache>
            </c:strRef>
          </c:cat>
          <c:val>
            <c:numRef>
              <c:extLst>
                <c:ext xmlns:c15="http://schemas.microsoft.com/office/drawing/2012/chart" uri="{02D57815-91ED-43cb-92C2-25804820EDAC}">
                  <c15:fullRef>
                    <c15:sqref>Licenses!$D$2:$D$25</c15:sqref>
                  </c15:fullRef>
                </c:ext>
              </c:extLst>
              <c:f>(Licenses!$D$2:$D$19,Licenses!$D$22:$D$25)</c:f>
              <c:numCache>
                <c:formatCode>m/d/yyyy</c:formatCode>
                <c:ptCount val="22"/>
                <c:pt idx="0">
                  <c:v>43831</c:v>
                </c:pt>
                <c:pt idx="1">
                  <c:v>43862</c:v>
                </c:pt>
                <c:pt idx="2">
                  <c:v>43891</c:v>
                </c:pt>
                <c:pt idx="3">
                  <c:v>43983</c:v>
                </c:pt>
                <c:pt idx="4">
                  <c:v>43984</c:v>
                </c:pt>
                <c:pt idx="5">
                  <c:v>43985</c:v>
                </c:pt>
                <c:pt idx="6">
                  <c:v>44109</c:v>
                </c:pt>
                <c:pt idx="7">
                  <c:v>44114</c:v>
                </c:pt>
                <c:pt idx="8">
                  <c:v>43845</c:v>
                </c:pt>
                <c:pt idx="9">
                  <c:v>43876</c:v>
                </c:pt>
                <c:pt idx="10">
                  <c:v>43925</c:v>
                </c:pt>
                <c:pt idx="11">
                  <c:v>43956</c:v>
                </c:pt>
                <c:pt idx="12">
                  <c:v>43850</c:v>
                </c:pt>
                <c:pt idx="13">
                  <c:v>43855</c:v>
                </c:pt>
                <c:pt idx="14">
                  <c:v>44015</c:v>
                </c:pt>
                <c:pt idx="15">
                  <c:v>43984</c:v>
                </c:pt>
                <c:pt idx="16">
                  <c:v>44076</c:v>
                </c:pt>
                <c:pt idx="17">
                  <c:v>43842</c:v>
                </c:pt>
                <c:pt idx="18">
                  <c:v>44136</c:v>
                </c:pt>
                <c:pt idx="19">
                  <c:v>44150</c:v>
                </c:pt>
                <c:pt idx="20">
                  <c:v>44119</c:v>
                </c:pt>
                <c:pt idx="21">
                  <c:v>43831</c:v>
                </c:pt>
              </c:numCache>
            </c:numRef>
          </c:val>
          <c:extLst>
            <c:ext xmlns:c16="http://schemas.microsoft.com/office/drawing/2014/chart" uri="{C3380CC4-5D6E-409C-BE32-E72D297353CC}">
              <c16:uniqueId val="{00000000-5807-48EC-8933-F53D3791F232}"/>
            </c:ext>
          </c:extLst>
        </c:ser>
        <c:ser>
          <c:idx val="1"/>
          <c:order val="1"/>
          <c:tx>
            <c:strRef>
              <c:f>Licenses!$E$1</c:f>
              <c:strCache>
                <c:ptCount val="1"/>
                <c:pt idx="0">
                  <c:v>Length</c:v>
                </c:pt>
              </c:strCache>
            </c:strRef>
          </c:tx>
          <c:spPr>
            <a:solidFill>
              <a:schemeClr val="accent5">
                <a:alpha val="85000"/>
              </a:schemeClr>
            </a:solidFill>
            <a:ln w="9525" cap="flat" cmpd="sng" algn="ctr">
              <a:solidFill>
                <a:schemeClr val="lt1">
                  <a:alpha val="50000"/>
                </a:schemeClr>
              </a:solidFill>
              <a:round/>
            </a:ln>
            <a:effectLst/>
          </c:spPr>
          <c:invertIfNegative val="0"/>
          <c:cat>
            <c:strRef>
              <c:extLst>
                <c:ext xmlns:c15="http://schemas.microsoft.com/office/drawing/2012/chart" uri="{02D57815-91ED-43cb-92C2-25804820EDAC}">
                  <c15:fullRef>
                    <c15:sqref>Licenses!$C$2:$C$25</c15:sqref>
                  </c15:fullRef>
                </c:ext>
              </c:extLst>
              <c:f>(Licenses!$C$2:$C$19,Licenses!$C$22:$C$25)</c:f>
              <c:strCache>
                <c:ptCount val="22"/>
                <c:pt idx="0">
                  <c:v>A1B2C3</c:v>
                </c:pt>
                <c:pt idx="1">
                  <c:v>D1E1F1</c:v>
                </c:pt>
                <c:pt idx="2">
                  <c:v>G1H1I1</c:v>
                </c:pt>
                <c:pt idx="3">
                  <c:v>A1S2D3</c:v>
                </c:pt>
                <c:pt idx="4">
                  <c:v>F4G5H6</c:v>
                </c:pt>
                <c:pt idx="5">
                  <c:v>J7K8L9</c:v>
                </c:pt>
                <c:pt idx="6">
                  <c:v>ZQXWCE</c:v>
                </c:pt>
                <c:pt idx="7">
                  <c:v>VRBTNY</c:v>
                </c:pt>
                <c:pt idx="8">
                  <c:v>A12345</c:v>
                </c:pt>
                <c:pt idx="9">
                  <c:v>B12345</c:v>
                </c:pt>
                <c:pt idx="10">
                  <c:v>A00000</c:v>
                </c:pt>
                <c:pt idx="11">
                  <c:v>B00000</c:v>
                </c:pt>
                <c:pt idx="12">
                  <c:v>K12345</c:v>
                </c:pt>
                <c:pt idx="13">
                  <c:v>K67890</c:v>
                </c:pt>
                <c:pt idx="14">
                  <c:v>ABCDEF</c:v>
                </c:pt>
                <c:pt idx="15">
                  <c:v>M1N2O3</c:v>
                </c:pt>
                <c:pt idx="16">
                  <c:v>P4Q5R6</c:v>
                </c:pt>
                <c:pt idx="17">
                  <c:v>S7T8U9</c:v>
                </c:pt>
                <c:pt idx="18">
                  <c:v>O5O5O5</c:v>
                </c:pt>
                <c:pt idx="19">
                  <c:v>O6O6O6</c:v>
                </c:pt>
                <c:pt idx="20">
                  <c:v>X5X6X7</c:v>
                </c:pt>
                <c:pt idx="21">
                  <c:v>AAABBB</c:v>
                </c:pt>
              </c:strCache>
            </c:strRef>
          </c:cat>
          <c:val>
            <c:numRef>
              <c:extLst>
                <c:ext xmlns:c15="http://schemas.microsoft.com/office/drawing/2012/chart" uri="{02D57815-91ED-43cb-92C2-25804820EDAC}">
                  <c15:fullRef>
                    <c15:sqref>Licenses!$E$2:$E$25</c15:sqref>
                  </c15:fullRef>
                </c:ext>
              </c:extLst>
              <c:f>(Licenses!$E$2:$E$19,Licenses!$E$22:$E$25)</c:f>
              <c:numCache>
                <c:formatCode>0.00</c:formatCode>
                <c:ptCount val="22"/>
                <c:pt idx="0">
                  <c:v>731</c:v>
                </c:pt>
                <c:pt idx="1">
                  <c:v>1504</c:v>
                </c:pt>
                <c:pt idx="2">
                  <c:v>1080</c:v>
                </c:pt>
                <c:pt idx="3">
                  <c:v>471</c:v>
                </c:pt>
                <c:pt idx="4">
                  <c:v>470</c:v>
                </c:pt>
                <c:pt idx="5">
                  <c:v>469</c:v>
                </c:pt>
                <c:pt idx="6">
                  <c:v>498</c:v>
                </c:pt>
                <c:pt idx="7">
                  <c:v>493</c:v>
                </c:pt>
                <c:pt idx="8">
                  <c:v>352</c:v>
                </c:pt>
                <c:pt idx="9">
                  <c:v>352</c:v>
                </c:pt>
                <c:pt idx="10">
                  <c:v>3048</c:v>
                </c:pt>
                <c:pt idx="11">
                  <c:v>2683</c:v>
                </c:pt>
                <c:pt idx="12">
                  <c:v>743</c:v>
                </c:pt>
                <c:pt idx="13">
                  <c:v>738</c:v>
                </c:pt>
                <c:pt idx="14">
                  <c:v>731</c:v>
                </c:pt>
                <c:pt idx="15">
                  <c:v>488</c:v>
                </c:pt>
                <c:pt idx="16">
                  <c:v>224</c:v>
                </c:pt>
                <c:pt idx="17">
                  <c:v>528</c:v>
                </c:pt>
                <c:pt idx="18">
                  <c:v>49</c:v>
                </c:pt>
                <c:pt idx="19">
                  <c:v>61</c:v>
                </c:pt>
                <c:pt idx="20">
                  <c:v>2993</c:v>
                </c:pt>
                <c:pt idx="21">
                  <c:v>3685</c:v>
                </c:pt>
              </c:numCache>
            </c:numRef>
          </c:val>
          <c:extLst>
            <c:ext xmlns:c16="http://schemas.microsoft.com/office/drawing/2014/chart" uri="{C3380CC4-5D6E-409C-BE32-E72D297353CC}">
              <c16:uniqueId val="{00000001-5807-48EC-8933-F53D3791F232}"/>
            </c:ext>
          </c:extLst>
        </c:ser>
        <c:dLbls>
          <c:showLegendKey val="0"/>
          <c:showVal val="0"/>
          <c:showCatName val="0"/>
          <c:showSerName val="0"/>
          <c:showPercent val="0"/>
          <c:showBubbleSize val="0"/>
        </c:dLbls>
        <c:gapWidth val="150"/>
        <c:overlap val="100"/>
        <c:axId val="997902240"/>
        <c:axId val="531861488"/>
        <c:extLst>
          <c:ext xmlns:c15="http://schemas.microsoft.com/office/drawing/2012/chart" uri="{02D57815-91ED-43cb-92C2-25804820EDAC}">
            <c15:filteredBarSeries>
              <c15:ser>
                <c:idx val="2"/>
                <c:order val="2"/>
                <c:tx>
                  <c:strRef>
                    <c:extLst>
                      <c:ext uri="{02D57815-91ED-43cb-92C2-25804820EDAC}">
                        <c15:formulaRef>
                          <c15:sqref>Licenses!$F$1</c15:sqref>
                        </c15:formulaRef>
                      </c:ext>
                    </c:extLst>
                    <c:strCache>
                      <c:ptCount val="1"/>
                      <c:pt idx="0">
                        <c:v>EndDate</c:v>
                      </c:pt>
                    </c:strCache>
                  </c:strRef>
                </c:tx>
                <c:spPr>
                  <a:solidFill>
                    <a:schemeClr val="accent4">
                      <a:alpha val="85000"/>
                    </a:schemeClr>
                  </a:solidFill>
                  <a:ln w="9525" cap="flat" cmpd="sng" algn="ctr">
                    <a:solidFill>
                      <a:schemeClr val="lt1">
                        <a:alpha val="50000"/>
                      </a:schemeClr>
                    </a:solidFill>
                    <a:round/>
                  </a:ln>
                  <a:effectLst/>
                </c:spPr>
                <c:invertIfNegative val="0"/>
                <c:cat>
                  <c:strRef>
                    <c:extLst>
                      <c:ext uri="{02D57815-91ED-43cb-92C2-25804820EDAC}">
                        <c15:fullRef>
                          <c15:sqref>Licenses!$C$2:$C$25</c15:sqref>
                        </c15:fullRef>
                        <c15:formulaRef>
                          <c15:sqref>(Licenses!$C$2:$C$19,Licenses!$C$22:$C$25)</c15:sqref>
                        </c15:formulaRef>
                      </c:ext>
                    </c:extLst>
                    <c:strCache>
                      <c:ptCount val="22"/>
                      <c:pt idx="0">
                        <c:v>A1B2C3</c:v>
                      </c:pt>
                      <c:pt idx="1">
                        <c:v>D1E1F1</c:v>
                      </c:pt>
                      <c:pt idx="2">
                        <c:v>G1H1I1</c:v>
                      </c:pt>
                      <c:pt idx="3">
                        <c:v>A1S2D3</c:v>
                      </c:pt>
                      <c:pt idx="4">
                        <c:v>F4G5H6</c:v>
                      </c:pt>
                      <c:pt idx="5">
                        <c:v>J7K8L9</c:v>
                      </c:pt>
                      <c:pt idx="6">
                        <c:v>ZQXWCE</c:v>
                      </c:pt>
                      <c:pt idx="7">
                        <c:v>VRBTNY</c:v>
                      </c:pt>
                      <c:pt idx="8">
                        <c:v>A12345</c:v>
                      </c:pt>
                      <c:pt idx="9">
                        <c:v>B12345</c:v>
                      </c:pt>
                      <c:pt idx="10">
                        <c:v>A00000</c:v>
                      </c:pt>
                      <c:pt idx="11">
                        <c:v>B00000</c:v>
                      </c:pt>
                      <c:pt idx="12">
                        <c:v>K12345</c:v>
                      </c:pt>
                      <c:pt idx="13">
                        <c:v>K67890</c:v>
                      </c:pt>
                      <c:pt idx="14">
                        <c:v>ABCDEF</c:v>
                      </c:pt>
                      <c:pt idx="15">
                        <c:v>M1N2O3</c:v>
                      </c:pt>
                      <c:pt idx="16">
                        <c:v>P4Q5R6</c:v>
                      </c:pt>
                      <c:pt idx="17">
                        <c:v>S7T8U9</c:v>
                      </c:pt>
                      <c:pt idx="18">
                        <c:v>O5O5O5</c:v>
                      </c:pt>
                      <c:pt idx="19">
                        <c:v>O6O6O6</c:v>
                      </c:pt>
                      <c:pt idx="20">
                        <c:v>X5X6X7</c:v>
                      </c:pt>
                      <c:pt idx="21">
                        <c:v>AAABBB</c:v>
                      </c:pt>
                    </c:strCache>
                  </c:strRef>
                </c:cat>
                <c:val>
                  <c:numRef>
                    <c:extLst>
                      <c:ext uri="{02D57815-91ED-43cb-92C2-25804820EDAC}">
                        <c15:fullRef>
                          <c15:sqref>Licenses!$F$2:$F$25</c15:sqref>
                        </c15:fullRef>
                        <c15:formulaRef>
                          <c15:sqref>(Licenses!$F$2:$F$19,Licenses!$F$22:$F$25)</c15:sqref>
                        </c15:formulaRef>
                      </c:ext>
                    </c:extLst>
                    <c:numCache>
                      <c:formatCode>m/d/yyyy</c:formatCode>
                      <c:ptCount val="22"/>
                      <c:pt idx="0">
                        <c:v>44562</c:v>
                      </c:pt>
                      <c:pt idx="1">
                        <c:v>45366</c:v>
                      </c:pt>
                      <c:pt idx="2">
                        <c:v>44971</c:v>
                      </c:pt>
                      <c:pt idx="3">
                        <c:v>44454</c:v>
                      </c:pt>
                      <c:pt idx="4">
                        <c:v>44454</c:v>
                      </c:pt>
                      <c:pt idx="5">
                        <c:v>44454</c:v>
                      </c:pt>
                      <c:pt idx="6">
                        <c:v>44607</c:v>
                      </c:pt>
                      <c:pt idx="7">
                        <c:v>44607</c:v>
                      </c:pt>
                      <c:pt idx="8">
                        <c:v>44197</c:v>
                      </c:pt>
                      <c:pt idx="9">
                        <c:v>44228</c:v>
                      </c:pt>
                      <c:pt idx="10">
                        <c:v>46973</c:v>
                      </c:pt>
                      <c:pt idx="11">
                        <c:v>46639</c:v>
                      </c:pt>
                      <c:pt idx="12">
                        <c:v>44593</c:v>
                      </c:pt>
                      <c:pt idx="13">
                        <c:v>44593</c:v>
                      </c:pt>
                      <c:pt idx="14">
                        <c:v>44746</c:v>
                      </c:pt>
                      <c:pt idx="15">
                        <c:v>44472</c:v>
                      </c:pt>
                      <c:pt idx="16">
                        <c:v>44300</c:v>
                      </c:pt>
                      <c:pt idx="17">
                        <c:v>44370</c:v>
                      </c:pt>
                      <c:pt idx="18">
                        <c:v>44185</c:v>
                      </c:pt>
                      <c:pt idx="19">
                        <c:v>44211</c:v>
                      </c:pt>
                      <c:pt idx="20">
                        <c:v>47112</c:v>
                      </c:pt>
                      <c:pt idx="21">
                        <c:v>47516</c:v>
                      </c:pt>
                    </c:numCache>
                  </c:numRef>
                </c:val>
                <c:extLst>
                  <c:ext xmlns:c16="http://schemas.microsoft.com/office/drawing/2014/chart" uri="{C3380CC4-5D6E-409C-BE32-E72D297353CC}">
                    <c16:uniqueId val="{00000002-5807-48EC-8933-F53D3791F232}"/>
                  </c:ext>
                </c:extLst>
              </c15:ser>
            </c15:filteredBarSeries>
          </c:ext>
        </c:extLst>
      </c:barChart>
      <c:dateAx>
        <c:axId val="997902240"/>
        <c:scaling>
          <c:orientation val="maxMin"/>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800" b="0" i="0" u="none" strike="noStrike" kern="1200" cap="all" baseline="0">
                <a:ln>
                  <a:solidFill>
                    <a:schemeClr val="bg1"/>
                  </a:solidFill>
                </a:ln>
                <a:solidFill>
                  <a:schemeClr val="bg1"/>
                </a:solidFill>
                <a:latin typeface="Times New Roman" panose="02020603050405020304" pitchFamily="18" charset="0"/>
                <a:ea typeface="+mn-ea"/>
                <a:cs typeface="Times New Roman" panose="02020603050405020304" pitchFamily="18" charset="0"/>
              </a:defRPr>
            </a:pPr>
            <a:endParaRPr lang="en-US"/>
          </a:p>
        </c:txPr>
        <c:crossAx val="531861488"/>
        <c:crosses val="autoZero"/>
        <c:auto val="0"/>
        <c:lblOffset val="100"/>
        <c:baseTimeUnit val="days"/>
      </c:dateAx>
      <c:valAx>
        <c:axId val="531861488"/>
        <c:scaling>
          <c:orientation val="minMax"/>
          <c:min val="43820"/>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m/d/yyyy" sourceLinked="0"/>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ln>
                  <a:solidFill>
                    <a:schemeClr val="bg1"/>
                  </a:solidFill>
                </a:ln>
                <a:solidFill>
                  <a:schemeClr val="bg1"/>
                </a:solidFill>
                <a:latin typeface="Times New Roman" panose="02020603050405020304" pitchFamily="18" charset="0"/>
                <a:ea typeface="+mn-ea"/>
                <a:cs typeface="Times New Roman" panose="02020603050405020304" pitchFamily="18" charset="0"/>
              </a:defRPr>
            </a:pPr>
            <a:endParaRPr lang="en-US"/>
          </a:p>
        </c:txPr>
        <c:crossAx val="997902240"/>
        <c:crosses val="max"/>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800">
          <a:ln>
            <a:solidFill>
              <a:schemeClr val="bg1"/>
            </a:solidFill>
          </a:ln>
          <a:solidFill>
            <a:schemeClr val="bg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[LicenseDashboard.xlsm]Sample!PivotTable1</c:name>
    <c:fmtId val="1"/>
  </c:pivotSource>
  <c:chart>
    <c:autoTitleDeleted val="1"/>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Sample!$K$1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Sample!$J$2:$J$7</c:f>
              <c:strCache>
                <c:ptCount val="5"/>
                <c:pt idx="0">
                  <c:v>Jan</c:v>
                </c:pt>
                <c:pt idx="1">
                  <c:v>Mar</c:v>
                </c:pt>
                <c:pt idx="2">
                  <c:v>Apr</c:v>
                </c:pt>
                <c:pt idx="3">
                  <c:v>May</c:v>
                </c:pt>
                <c:pt idx="4">
                  <c:v>Jun</c:v>
                </c:pt>
              </c:strCache>
            </c:strRef>
          </c:cat>
          <c:val>
            <c:numRef>
              <c:f>Sample!$K$2:$K$7</c:f>
              <c:numCache>
                <c:formatCode>General</c:formatCode>
                <c:ptCount val="5"/>
                <c:pt idx="0">
                  <c:v>746.75</c:v>
                </c:pt>
                <c:pt idx="1">
                  <c:v>1094.5</c:v>
                </c:pt>
                <c:pt idx="2">
                  <c:v>1183.9499999999998</c:v>
                </c:pt>
                <c:pt idx="3">
                  <c:v>997.40000000000009</c:v>
                </c:pt>
                <c:pt idx="4">
                  <c:v>1260.5</c:v>
                </c:pt>
              </c:numCache>
            </c:numRef>
          </c:val>
          <c:smooth val="0"/>
          <c:extLst>
            <c:ext xmlns:c16="http://schemas.microsoft.com/office/drawing/2014/chart" uri="{C3380CC4-5D6E-409C-BE32-E72D297353CC}">
              <c16:uniqueId val="{00000000-88DA-4348-90F6-9CE1D3AE6919}"/>
            </c:ext>
          </c:extLst>
        </c:ser>
        <c:dLbls>
          <c:showLegendKey val="0"/>
          <c:showVal val="0"/>
          <c:showCatName val="0"/>
          <c:showSerName val="0"/>
          <c:showPercent val="0"/>
          <c:showBubbleSize val="0"/>
        </c:dLbls>
        <c:marker val="1"/>
        <c:smooth val="0"/>
        <c:axId val="1621673791"/>
        <c:axId val="1482562127"/>
      </c:lineChart>
      <c:catAx>
        <c:axId val="16216737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2562127"/>
        <c:crosses val="autoZero"/>
        <c:auto val="1"/>
        <c:lblAlgn val="ctr"/>
        <c:lblOffset val="100"/>
        <c:noMultiLvlLbl val="0"/>
      </c:catAx>
      <c:valAx>
        <c:axId val="148256212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16737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[LicenseDashboard.xlsm]Sample!PivotTable3</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s>
    <c:plotArea>
      <c:layout/>
      <c:doughnutChart>
        <c:varyColors val="1"/>
        <c:ser>
          <c:idx val="0"/>
          <c:order val="0"/>
          <c:tx>
            <c:strRef>
              <c:f>Sample!$Z$1</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2B60-4DF5-9612-67FE8FF8FC04}"/>
              </c:ext>
            </c:extLst>
          </c:dPt>
          <c:dPt>
            <c:idx val="1"/>
            <c:bubble3D val="0"/>
            <c:spPr>
              <a:solidFill>
                <a:schemeClr val="accent2"/>
              </a:solidFill>
              <a:ln>
                <a:noFill/>
              </a:ln>
              <a:effectLst/>
            </c:spPr>
            <c:extLst>
              <c:ext xmlns:c16="http://schemas.microsoft.com/office/drawing/2014/chart" uri="{C3380CC4-5D6E-409C-BE32-E72D297353CC}">
                <c16:uniqueId val="{00000003-2B60-4DF5-9612-67FE8FF8FC04}"/>
              </c:ext>
            </c:extLst>
          </c:dPt>
          <c:cat>
            <c:strRef>
              <c:f>Sample!$Y$2:$Y$4</c:f>
              <c:strCache>
                <c:ptCount val="2"/>
                <c:pt idx="0">
                  <c:v>On-time</c:v>
                </c:pt>
                <c:pt idx="1">
                  <c:v>Delayed</c:v>
                </c:pt>
              </c:strCache>
            </c:strRef>
          </c:cat>
          <c:val>
            <c:numRef>
              <c:f>Sample!$Z$2:$Z$4</c:f>
              <c:numCache>
                <c:formatCode>General</c:formatCode>
                <c:ptCount val="2"/>
                <c:pt idx="0">
                  <c:v>6</c:v>
                </c:pt>
                <c:pt idx="1">
                  <c:v>3</c:v>
                </c:pt>
              </c:numCache>
            </c:numRef>
          </c:val>
          <c:extLst>
            <c:ext xmlns:c16="http://schemas.microsoft.com/office/drawing/2014/chart" uri="{C3380CC4-5D6E-409C-BE32-E72D297353CC}">
              <c16:uniqueId val="{00000000-02F6-4E0C-8862-F0D4E3111384}"/>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[LicenseDashboard.xlsm]Sample!PivotTable4</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doughnutChart>
        <c:varyColors val="1"/>
        <c:ser>
          <c:idx val="0"/>
          <c:order val="0"/>
          <c:tx>
            <c:strRef>
              <c:f>Sample!$AD$1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3C0-4E20-A38C-C0DB289E67F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3C0-4E20-A38C-C0DB289E67F0}"/>
              </c:ext>
            </c:extLst>
          </c:dPt>
          <c:cat>
            <c:strRef>
              <c:f>Sample!$AC$2:$AC$4</c:f>
              <c:strCache>
                <c:ptCount val="2"/>
                <c:pt idx="0">
                  <c:v>Yes</c:v>
                </c:pt>
                <c:pt idx="1">
                  <c:v>No</c:v>
                </c:pt>
              </c:strCache>
            </c:strRef>
          </c:cat>
          <c:val>
            <c:numRef>
              <c:f>Sample!$AD$2:$AD$4</c:f>
              <c:numCache>
                <c:formatCode>General</c:formatCode>
                <c:ptCount val="2"/>
                <c:pt idx="0">
                  <c:v>5</c:v>
                </c:pt>
                <c:pt idx="1">
                  <c:v>4</c:v>
                </c:pt>
              </c:numCache>
            </c:numRef>
          </c:val>
          <c:extLst>
            <c:ext xmlns:c16="http://schemas.microsoft.com/office/drawing/2014/chart" uri="{C3380CC4-5D6E-409C-BE32-E72D297353CC}">
              <c16:uniqueId val="{00000000-3C0B-4375-98FE-D690E80E6012}"/>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 dir="row">_xlchart.v5.2</cx:f>
        <cx:nf dir="row">_xlchart.v5.0</cx:nf>
      </cx:strDim>
      <cx:numDim type="colorVal">
        <cx:f dir="row">_xlchart.v5.3</cx:f>
        <cx:nf dir="row">_xlchart.v5.1</cx:nf>
      </cx:numDim>
    </cx:data>
  </cx:chartData>
  <cx:chart>
    <cx:plotArea>
      <cx:plotAreaRegion>
        <cx:series layoutId="regionMap" uniqueId="{D9636BFD-E10C-4317-BD67-E741C0F17C45}">
          <cx:tx>
            <cx:txData>
              <cx:f>_xlchart.v5.1</cx:f>
              <cx:v>Total Revenue</cx:v>
            </cx:txData>
          </cx:tx>
          <cx:dataId val="0"/>
          <cx:layoutPr>
            <cx:regionLabelLayout val="bestFitOnly"/>
            <cx:geography viewedRegionType="dataOnly" cultureLanguage="en-US" cultureRegion="US" attribution="Powered by Bing">
              <cx:geoCache provider="{E9337A44-BEBE-4D9F-B70C-5C5E7DAFC167}">
                <cx:binary>1Htpb9w4s+5fCfL5KsNVFA/OHOBKvbjd3V7jxPEXwWN7RGqj9u3XnxI7cds9eWfmAoMLDAIwrIWU
WsWl6qnyfz8N//WUvjxWH4Yszev/ehp+/aiapvivX36pn9RL9lh/yvRTZWrze/PpyWS/mN9/108v
vzxXj73Oo18IwuyXJ/VYNS/Dx//5b5gtejE78/TYaJNfty/VePNSt2lT/4nsp6IPj8+Zzhe6bir9
1OBfPwYmz1+eGv3UNh8/vOSNbsbPY/Hy68d3ih8//HI63R8e/SGFt2vaZxjL8CcuOOYCu5wTQRn7
+CE1efRd7AjySVCPeJjwHw+9eMxg4N98G/suj8/P1Utdwy+y/58Mfvf6IPv88cOTafNm/nIRfMRf
P97lunl5/nDbPDYv9ccPujbBQSEw82+4u7U/+pf33/5//vuEAZ/hhPPGPKff7K9Ef7DO/lHnLz8+
0T9gF/6JMtdlmDP0M7u48hPBLmZIMIEEopj+ePbBPH/5Oj83zPdhJybZL/+VJrl46T98M1Xy48v8
A1YhnySVhGJPEM49Lk93C//kEoSYxwmRTBIsfzz7YJW/80Y/N8xx5IltLr79a21z/lLVL+OPL/QP
WAd9wlQiySlyqXSZd2od9skVHoejTFDCCPa8H88+Wuev3+k/2+fH2FMLnf9rLXT2mBW10tU/ebDR
T67HXSwpZ4R5iImTC2e+kIRLXQGb7OTOmTfB33ql/2yjN8NPzXT2rzTTjYI78MOmTh/z5x/L+R/Y
ShgOMo9IgjwqGCL0dCuBlWD/IJfN3gPsOPzj2Yet9Hff6ueGej/6xE43m3+lnb68VJnJmx+f6R8w
EfuEBCfwjxLJPfmH0458cl3iStejYENPIvfHsw8m+hsv9HPrvA48McyXz/9Kw1y95Hk9pt1jrh9/
fKF/wDrokyddVwop4Yxz7VH2zq8Wn8AunhQCcST+6F7/3bf6uYnejz6x09X//Vfaaf9Y149Pqq1f
mgaCgH8sACKfsCCUcxcONM6ZCy7bO0PBSQgmQpRyV0Izu3yHZx+20d9+rZ9b6mT4ian2/w5T/Xm4
9tZS7zT/H0NVKj9xBIbCzKMQFhF54jlI+QlhjyIisZgdi9mSby11EkX+59f6uaVOhr/7Jf+fQtT/
HL6+hviLx+ZxabGBNxHsn0vtzwXQ4mToux327tf++Kyb518/khkweEUc5in++pu/jnt5rJtfPzqu
+0lCCAtn5Rwy2aOyf5klsDE/McmEdOGik0TOFs1N1ahfPwr8CRxIQV36HZuoTTvzsQcRGgGXRGIi
sBREvIIyVyYdI5O/fozv9Ie8za6Mzpv6148Uw68pDnrzW8LBDUczki6mRMD2ByAE5E+PN4D8gDr+
PymOqxz3CX8pqdnzHNG7oUzJolCTXOPOJXc9K8kimyq5tlLkOfggJVVOD9I0Tb5LfzbWTmWVfzYW
y0cdGbWIuqLc2sZL07Lwj7QcxnIr5uaEF0dT8UPRqXdu3gxnEZuq3bFJC/mW1CxztiY5k6WkX6Mi
zXbUlVHgzGQ55mjZ90qsiVuyr0Q0z0ne9JfRMPlYqaURVbxKpn584EUZ5A2WX7toWHEZN03oIzGx
RRpO4XYcy3Bre24hw20eRm7lH+kkxPS862I/GVG0ZCIc/aaicbTw+glvhxSLcgUHBN5aWrntpWNC
9FuR6PhsjFm+iydlduncqHAQQYoKFpwILGkbV1dmlxSJU/u2W5zJqE92VpYOg7OM1BAvo2jsVgOd
vIu4rrpVVITehZp70zAMfiW5WRR4bWpaf5GodK6a1CTrxFHGH4rOXHRzEzoJNKIcfV7kvd80fdQW
PsvcbFGUkVzTprnAUTNdRIXDbrHR9ZJ0YbSqhorfqqjo91FR35VZFi6QQry7SZK4Ph9UIFxe37Qo
bW7gd3Rnudb6wLOCea/4UsfRxpLuRKKbPxtkJ0p5d0YrYzb9QE3pc92O295L3jaWVxAxvBFYXseK
u+829+jFGHdnDPfpZUW1ug1Dh69r5uKgYq66HeoR+11fD4uY9M26TBq6xZi054XouzMPl/qCD7G7
zL3J3JDBowF3EvU1SUXu94PstkVeooUhQxrEfR1/sb30tVf3jj7wjj3ABchZnCp3idNKB1jkfC1V
2KrA0n3e8XWUyeisw2O76CZV+k7dq1sxJPnZVHXlWTQg76aou8rvnCx+VkO/bEqVPTThiBeKOXrP
GxLuIpqwRdiM4cq0jPtZEUbYpwhxHxa9WRUpMRdqVOYCicpcjHNTip77g6yKlRVU3qgw7BuQOKrh
vlcWT6Id9mWYPpA461VQyNI5n8k87zoVGDE557Q1D7A94Qe9klXOqut62mA6ZduJN7T0WcLwNs7T
JFo0iWmWtJ+qA/Mgj2v8m1tk6kxkXC+Nctyg7ZzYW3PnyWmyYZ+IkF5kgwy8WKTTly7tUx+VOvJy
34ua1Me8GP2IJ+OVnPhwaHK2gBH6LScaPN+U1bQOGagO6RAMjIzrVET62oSG+GSssifdR2dD3A5f
eV1diLxcJ/M5Yhs49cItn88RS2b2MDnSYMDLcMq1Lyoc75oOZ3tVMbGA62a6j0K0c2viPis93bKJ
66+ZJ/sl4mG8M1OV7bWU31W7fNrFLDNf31yFP7ld8AzSvrtdAKwiTHKXzaECXDTz7fPmdhE4061y
lfeSuDrdaJnEqU+kLs6dwjXnTUKAtt1T+lT1Df2H7unYepySwGkGtmR0QndtGd2UfBwuM63jO9MH
YVZnQWjGcJnOZrYNdicGZ1iW7PK0OfAzYhT1rdSbRwxOFS6t3nHY64gjn5Mpor4d8dfPKPNqX+Z9
fjt6VeLXnemvNamqXeiqeMHdpniMku48Gmj0JZOO3jAvzFZR5RWP3bbRUfJYZ6ZeQabGO3PTpP7i
ONkmixO/n5rbIZryK8dt+E2m2n00ivZ+5FydTYDKL7Fo2vu8KzM/q2p1mfE6OqsigQNc4cyX1age
urAegwyhYdfl3nibJeWVmPm1N6glyqZwU2qef51aFFh+K2OxGpuYrMMsUQ+4uezHQdyHY+6cdW3F
lpYddWzTxIW+i6TXbBs2JYuwj/QDJfHiL1afR05XnxB0RkIBHwAPB5bi+9U3xdSrXeTq5xgnNNEB
XF0xSqYHhiY36EcCPkMR0pt28uAqN+MDSqUbOFFT76Z6pDcqcr6OsGFXuDfxYkzDZFdRlOyyovre
szzHy66SfIrOTvhWd2jdofat3lEcu+VVRSv44j+ZzvJQHa8L1V4LzsxyaNt+h5qM75LKi5eZmaL7
xo0vxby5ecivSpehr1aVKPZdtZvIG1UjUvFsHHoVFxn+6oajWeICq0Wlmogp32HOVORXXttvYEuu
+pjFkT/3UMqSyI9a9b33Xnqq5wx6NSQGRrzXM16Nz0nVssDLJdo54/S2kQXexNStNif8o24SFmhn
SZebXTNk4ZlOxrH1jyrHsZbHTX5J+nQ4s0Ot0PJPh2US3TgJ6ReDSVbhlI6f4fKMA+zh6t4dG+3r
xut/i4pmPyWRivw4aXytnVb7mS78hsvqBuusChye3+F4iC+JQuTulZpkRO+0Lu9Il8WXeKZmmaUI
3FRHzb81bpqf8DrL8XkRPMFSr7Lj82bZkXp9M56nYpMUuvVjrNXeKyIWDJyYRSZYtLc82zs2iRVE
KQtcPHzX+5myGsIQkOjXkOon94iAwPftNQKxE6XMg/gEEoJyDnreb+RBaYeoijrPOka3zVR5156I
432dhF1gdzS4BE9tTr1rcH30vnzle8CvX/ndpPvAlGScXYinQWj5Rt/yaSSe0vBRV/JGNunU+rC5
8S58XbWH3sxDU10uY+0yX6oageK8qK3YNna12Z5VhNuR+S5lMKNlHib3cJgH5aTQwjHgFJdpUvh5
J/NtOTvFmaForRDVC0ui3EuvGxwfKDNr0DAqfD1kZqv5w9SkgReOfJuWTX3Zk74IGp1kTyVXQRy6
w0MGbvLyqOHy55Cf153nbgSlid9gF5ysI13Qv/IG2Ik3AEigRAzOY3AIqAfBJnpvxkhOMZdF4/yW
1MmyAWeG+k7llQts2mHh6IRdkLFlF7bndXK48B4sQ+cFqLJZNma0XCTT9F3f8qz+pKfhonvqDrMe
53o//+GhOha/i2a8SIasvs7mphM3CrHySmpRXdsG7uQjJ/Ky5KqId6wlwdCDu5k0Kb+VThctambY
Ogolv80nN966JSl9Kx3wwG/nASyM68MACMFgQD/5aV3naxsSOzJpF5CJNWeWjLKyXZAUmzM0R9cq
/CG1ofhRakNxK0Wz8slYnKD8zmR9tpmK4fdwJNmVQio/NE7UPU9FgjeWZYWtl3abmFS/Z7jOr1JE
psUASWL4JYD4t6uYRotuXkpxVyfBSEZ+WY6o3YqaF0teh9FDLZygChW9n6ZwEUWlWYdDqxZhUanb
rqTqFifDUkaNc2lZgx4MrOxCLXoed5uq7clSNm2+Uo7uAo6NvCyZ9C7F3Ct4FPngXqWbo2BIJNuX
zhRYtSPfTtI2efdGAMHD5FPkiPRCh2zadlUJ7k7S3+C4MFfIcZ+aUQz3Y2fylcB8XLtFMd6Hrbl0
W6+/SZT6i9MM8xlTMRabsZiLwNgVzIUkLuQ0KAPv+P0+8EpSN2Ptmt/qsfcWeRhWmyZrL+JhTEZ/
yNWwj0w17G3PJHm9cav6Ak6Dmp9b5ZnM+jAefUlvUpSKvTQ6OyukVOeN02d7EU/uUuTZcFt5rfQr
rbNHkQ3bpC3qyK9SzxddQp7FOMZ+jvgFAY9yDyFgDv6RNwIqEcMxMyHP8910zK9ykfhSTOs2C4mv
OpLoFwIVLYt8VFkwwX7YHRtX6Xrnzc2R1+WFj/AQ+QKgzaVkYdTcmM7d5GF1lpGBfqWxMouxYHzD
U4d+bVxvFxJZ3LTp2N/ETbiF/ZJ8KcSlEFOyg1dJdrZnG2+qxtqPu2Zr6hSfWV4lO8AXSITWh0MX
YIvPaVGH6+MxbU/2I3k8tV91LctquE6xDHnXbOoiGrfHZuqKcZul2VmWNeSM0qgo/aP0QAsFcIcb
Thse9+xycvtFm2flns6UZTVwRG1RM+wtBQvyO78zSK/GGPXBkWdVAAF4wO1Yr3uIEKrfYoryZd8M
7obmruOnxRh9y2hOA/B8x60Zs/wrruID34Sh2Ywqjpfg16lv1NTgyUAu+5JluXuNWXPnznwO1+sq
kUO4zh2RAwQxqqn3w3LA47Ybevc2p0bfNWZl3RZWY0tY74MpT80SS6SzWtS9UYv0qoylgnqcP3MQ
KILE+cmWAudAECh/IHDNuO4JjDnQPi9kPtHfMgX7BTK+3s42jjfFq3JMG//IY6oZO59AGHXQydMU
7WDn8ddRVveEtPocjbmfZvCTRNncKmcaz+NOgls9NyNHAWNwbR1Zrq6RP5YkPyuJYQc1Rd1k5aLa
CyyP9gle8FKWKyS9ISiGOtvgoZSfS9dBS5cWgAfOZDGx6ixpPLWwZDzmgCaZovEt2UJZyGWH2N5S
iZrM54gfBlpO5nZnYRyLq0jqpxhl+TZzIWRp2RD6FkAZMdxSJzw085L3ekeewwH3PCA1J+Na6o1b
3pPEn5zoW5tkyZe665wlJqrdkjEK9+6EukXKE/QNTdEG4dZ9fq+aiLLdslmVl1230MPQr71KCYjb
O3XhzU2JIBhASAVKp+rC5WWGfCu1dO8NFw1DbONUJEW+5cmOq4vKSZqAqjFfvhlXOkSsUw9Q5FKp
9JJOzcMkJPoSu3CnswxcK0tWRc/WIlH50pI1SfWSen24PiinoQpI2lVbS0ZOeS+4ai/dqMJfVFIH
HuUvbdgCFMUpvx15qfeFi+8tImpZgOxsdZfpS2Gk2EUJu2GjAZSsbLz8AmcT8gtMhpUgmbngc2N7
RykpJSDS7wVOiMxmwNo7l1MIp0/TjvF5qdlGDSjzY+IBYDvWWzo3EVTLANwEvckkBk47uTiybM+q
WQ1L2gY1ot6GIa7XgNlqP45ab01CQZfGaH3vGjP6ehqnfdJH4Rc5XirR6XsU8nA7hXkeWJLIjC2E
i7KNJU2Tb7schzdxFX8La/cxwaNYRG44nEtlsrtGpdsq7cYHy9cznzD0U76AiOxcO3TyLZg2uDJZ
WtIiahZLs4Ij6HbktVNzVkxo49SI7kOkzAouPwSQKZDHRr6SIeKZz0um11YaGQfgfdutShLvJ70J
i5LuYxmXy2hg+ZJO1NsPPOd+1PfltzJnU6CVG267uA/vijaEza7Lbyxx2DomabOqJ1R8Kwnba7jZ
bz2m5GH4NKudDM9aZ2H5VADiw3W806XnvAHPqSliP84EPbfgOXgC+LKeMNgBIPcxF03AJxGuvDZK
LkV7p4dQeP44uwkKoKrFoJ1q2cUAf1ge1ERB/CvuZGveqeX8PunBTfZV4chrNt5Mg0xNgGXuLBJC
9YrTVt0iWYazsJyR87BzL//8huBQDPLugoAQcs60EcIhfwr1IichZNGORgAA4j07UYq543NckqX1
mw1epy1xPlsiSc56XjifC+2aWz0+dpnYhnUc7V23Akj6lSxCBNESGOkgPcQN0bhAAHbxqSQ7ytLo
rC4Q2fG5R2ee7VneUWqK0Fkf9Wyv1+Cd5pPe9UJCAoTBlm/Kqr5Mpuh7YwWmhd1+5FmVCRC+wAoK
ng7cr+ZxeGbaaay2VZTJKP0//8buH8N0yEtDcgpKQ7lHIKH43q+NeKcdNCj6zPMmCmqt8a59bdxa
Q5hs6QYOZoDeoiVtdH1+ZJU5GCbVHV1Omn+PA5M69WOq6r0N9Y7xoY5ZupQjZsGJwEaDsMIgrUb0
smml02zMpMH9R6aLF5pk9+Wg8YYbXl/WQ1tf0rk38w1zx7ODbhKz5JK1ybZjHbmbiJFXQuht1Rf0
jiajdzXLSuS9kdUzxVj/2UAssDTEKTd1X8Rb24v78Xsvfe0dpcde1It4m5C6Wv+5bTD94wbwhOcy
l3tIQi6anQTfSqgwjUdUPSdNPtVsKQq5qtTo7FOvvCqcAeKwmTqwBA4n8AvacRFBJB+kB/pVHid6
PO9FtRlzz9nTTPFuPUrzZhorsHNpl7BFY/rGh9gvDmIzOd84yW9MUWGIRXbR2Aj4P6JXA8nLhz4s
oiBtcnSL1DQsczhC92WB4g3RebnxXEX3CSB2S9zH1S3N8jgYaxU9zDOqRKB5RogvkhuPqmrNnIL6
TV9mTwyhdTn04z1cr+FyckR/jlM3vLIaaeX2F2kcx35jl+u8PAfWop2wa7Yvx8LnNEpX7avkqGhI
my5o1OVB3tP6Wg7GT8tB3bJSqlvSt2ShpVevLO9VoxnKBI728AaO7OqaTypfkTDUi3omLU+nIluV
EoBnYdNd0SudQ5ro2ipaniMhWJtmT80KjnNlNmuWE+bj2mnOWamW1lNoowGScbNHYb2HAm6fLS6j
5QnfaljhPPLoaNie9TGqeeTrtEe+HUn0cJj2xB05PvN12lqavwixvT8sdk6gPBpwE5e7cOTTk9O+
cTWK4VIKn5IxX2AsXOO3UwnpQQQ5Qhd72daSJQ+xz6t4WpgJElK+FZ8oxp4SIjioW6VhnsNqHtXt
lJa0U3oFv0wJzVY6BphJM1oQvwnT9qLYWs7UU0CfLFsUcbiKejT4KSCKxD/KoWSk9YVIk/WE9Xhx
EH+fBUMK26+qjC9NtCzAFWggXdtWOxybMlvYrm1qJw23WbS0BJoj9TfKR7Vxlijkya2TLnVRwHSW
deiGrYYLSNBwFdap2dd5Pq4KSBj4AhL/e8uzDYe05uDbrteLXYHGauOqRn3nHRWVbL7PYHmy4BJK
zP8sIBRQOPPuuodUJGLg3nM8l+/SU4il7UOvQuU0/DZUUF6B/Hxwct9lA9/D/XRteBYWgWjY77RT
cjvFqLuFXHl9loisDyxpm6747OZTeWMJogGbYwIcIksqnPN9FPNrS7Vh3t12Ovw9SSFwIZ1TXEBC
mx2Si+PoLE3fO1ubODwkCFNPqpXq0iQ46lGbOpRtuCwlXzjpub18MgkeQlKkaGHvG/OelKPMFo0o
VlBrxPc0Nbe2osI2RZJdRV1VXFgqBJhrmYIvuIxsCUZcuUd9g0cadHAxn7N4oAvby9zB+1yO1a6f
k2OWz8aEncsm9D43XnHKpz2CayDWVdBjFIV/dYPxedO+hc0I7CIokXIRhlJFDiDye/dCZE5ednlX
PBQh64IMELQt6nRe+VRjaA99N+R824kCBUS5LOBWdFCwokNT8WId9zr1IflZrrssTw++IPyxQLn2
ILpYWoQ1NG6xNk6dLi3+6nbmuzTuMnMtwf2y9Qu2nsH22rq9q0SrN0f+sRSi/yG0+rYm4qgmUX8X
T/WNIbk/5Ym+S+JhKbpsuic4hahIZw7cMtV4L/tp8CW4WReJ7A9qziS6fTY4JLCQFeBDaBVyrA/5
McuzjcWyTjIaR+UTQOyEPM4MSIM+ZDGOk5Kh2zU09i7l0FzYvGSm+2vsJP1XVvFyyeK02UknkTsn
GtXSceLsvqbVha7Bx26tj5ZHTXQTAhri46IpLxkH9LIn6Bxwl/Ge1jw7q8cKXPaZtGoESpl2Be5y
34RjCZ7lkF0do5FozO66YkDnh3CEusVwRjOAtK2KbZo5dFGuuWt7g86P/KOunfMQ9jjcHOaLzaiD
elJVAJh0cgPOIF4MNZfLQvL4xjYk0w9TxsatpcIee1dhcm8JO0aJkGxoI2soloExP5tnyBP0FyAZ
FM7/YQNBJT0kYaDIiM434wnunAxJnYXKFA+NItk5XI1qnzIZ7aFQKQsSgI8XvOZ5vbDMn4mtoCn4
t7pmxdaeeY28bN2ou7FEUlX1goSeWlvSGVq8R+FwczhvkwS9lEZEu67y+NmIuQ7CYeD9IpZttKBl
YRZ9NbpnZdx+1QBeL41WUMAzTfKSsx4LuMLpVy9n8bnluXN2IB4dyMWF5dpS08jaudYOapv6roAY
1pia+Xko2bWnpqV9qYxAogElrlragzs0rbqGRHbgmqi/tRoVSyGGylOzsWQpXO+8n/M6lsQ0ZX6Z
6H6dsinfFWxYNIB3XbjFOF5MZQNXPVaoX0at0wTKa3N3YUW1gx5k4bGzUUZTEEWROjNj3i2iYcA3
StTdYoJczk2UjN1imHvxzDOhR/aOBV5FgiWgHBpS6am64opA5DI39RziWT7A9leWmjRaQh5bbj03
EVeT032zR0dtomnVFU62xlUfbdsmdjcqD6+bdKj3tmStIXmyUbIKIVkJQbltnCy8ThJR7y111LAl
b3bU6xxWQ0fD6FPY8f7xXLSHHcG12jfh8wnbkqIjag+ZKUscj0x7PlpZ2D4fD0vbK9m+q73KvZjh
hsKLkx2FcPkckH8ohol5v0fYQLGMlw6Q3lMaPiqPv7SKdX7WlOaxzJormbLwd7f5rctHF6ogcLE0
UEH4XDf4IXdl/i1K3CjIIeY4Lwh42cShYj+SWOxj0Yi95rXZ5Di59pKcTgs186wg925dBSheh5w5
hTJEcZB3JFofM3FDnq6M7PawCq69SLGn104axQdO/KMzixosLh3VJVsXpd7eUXU7+X0FmcSWOxWA
ycCUGCo4F2UTFqu8F/pax5yfF2jQvmoblAY149HCQYlcWXgHTp/qOh4vU8dbl1DEtjuefwK+xgoQ
uyw4HH1dfdMoz1kKDGWWvU7Sz6B/j0PW/tZqN/M7DPEWZ7I+F6igy7KCME5ktW81TIv1oqmqZJ+1
rbhwQ1YESSnIxvEMXLqe5NsCcg/bam4seWyqEq17mqrNkdW6Sb+mY6WnL7iq2zX4nEvwA9UFAUDg
aoBM9pXnxC6A4pNYd4I5oW+8uFup0kWBFbNZUQ8qBuw4glxzGa89nUqfdlSu47SaznGW57s0afCq
xRUsHsZYUPNQfC0Ffxomnr8UCfWFhDI+f4rGM6esht8SB2opSFuHixFy4L7XmerWOMqXhLjXae2V
tyZu9RK1SbKyQqobcRk6cmWFlhXh3PEbyD9uLOmgtN/yiEOKpk+aAjJt6V0a03Q/lUW+KDjU467K
GmVLnUFEolKIb+CPBiCMsV3LtE0yiw89RLjxixzin6OOJeG4ddceG5zzJFRE+AOr9LnS8f1gBnkZ
lpm87OZeSbQToKQYl1bQJ2Y4C6vI8QGdFkESajhWvGG8JwSC10F8LToSbqOhqIMcknRlxuLpy5Qj
BAuXxDe2iZy7NizDKwdyzDcNz4ctHquHo5xWzFv2xUAWlkdQ/eiZIQZHQUCB2TodNQQrUfHY8Mxd
SJeYne6RuMB47ANYKdnTTzSKCOFVX7B7CgD7TQSuOAWY+M5SMY/eULMMPA1AfWZNg53lkZplo+sm
LxnEE9vUtPFVCzVzh/1WppDjH8ApPwCutvA4r7ttyKBgLyyyi7HBzhfu1UFVTd3n0Km7G4TzTZoa
5wvL+bAraYr9ftaKi16s41IVSytNY1UvVF1AdXEBKJ6dmpg0vcJN+wbe7frufyn7suY4ffTrT0QV
IEDiFnpf7HZ7zw0VJzYIEKuEgE//P8iZOJPfvDP1XoTi0YLtbiQ9yzkn9bZL8l+/QZ4SsZVpkUd9
wchpnN2rEnQu8c3wcj0EyLY4mvVXc0HK4mZsan8tk/7WN8CVrkeQmnGJWv2Ch/lsLCe/3g4ushlJ
muMICyxk192iujRkqACFtfRtnu1Ny1fz19DM8cXFdJTCGZehNrXC7dCAG7Hjte2uEa71EdCl5XsP
cJlTJ+9UMA5AgJSPfhkCsu+o+TQ2jnOkVjSqGE6itfoE85T8EAbz8GintDsMKfuj3RtJfq7n+k2k
glxx+MR2ScIHUyurWRKHXDdXY+UJfXGGJPmsrLkoY8eDauuD6RxSGa4QC5dbY3ISyG3OqbsyTwum
bjpQ16KRz5J+Mzh1jqJ0iHRN0vkn2wOQooNuRaQTmb1h7d0NTpE+egQHWOMKsrF53Z6nBSaDesi2
7yz+k5ZERNiC1X0yp9ZWZdO0AwppuJYzU5EZkheolyER+63UFr6RIQN4zRXD/wjHvP/gTEKYASRm
4uHAIM5f0RgBrjN1wqb8xnkRBUOrLg6x+msh3eLQ9EUbAbUkr6atob2DTb9UW2OajpnQv2eNlrOb
6lBa934wRNUcszEUReSprxukN8UdsVN3jXoisnKUyP5oLonw203t299ny+qPVUrHJnKp2x/t5WKG
GNOrJOaZ26/Jf8wxzxmn7vW/JyQgXPG3801xDoH9Axw0mFv/+Lz6zu4zLYh+dYdKbETq5BFZ/Aln
uZi7JitxrHNbXjtO871p44tToVsfHUBy9FtqkTwyjarg7CxcQk/FQBEC1SmC0cC5/etucEv3s238
fff/P0673Ub66bw1sCQfgOAo81AaNWGxMVMvL46mhGLMwhvzP0zT+zX4a66sBxb9NfjLTPsOP6i0
ktgeHXpidV3fsqnYiSXBai5AXJBYgNe49Zd8azmH1W1ASey5dvvWFZMVAaMs78DTcHdNgSAyY16B
uICQKB+H4GeRRD2+7Z9BoaxIlGN+aBxsyUHTNxEby+olnbDlW9nobI1ZjfTBqml1V7nICwGdd0NC
Il54Wfe7zFKgGhgzn+co0Ml01vkwPZHqPRdz9aLLqjoSjy1vNh4NpgFf1czuD6Z38qw4zKoOgFF7
RDiB38A8zBY83Zjf4NP0woeaDZDmCav22g/+jUgzf+37Od8r1LZW3Uh9gFKa5MLzBSNbtPwNi+OV
s5rcEzsn+4A72ab38+4bo2+WpNnbXxMT5Tz/9/ffDf5+/5FYClyKdKzv2tBFMPWJP6gAM8GuaYWB
eApG+CJPnsO8TZ/lwbRJy5UaVHK0ApIcs6G9y9LU2xrLtEuhaBd92WDTADuBSsxOa0/spyBHjJd5
tYipq5yIJnO/J4M/Xts2aC51oOK0K6eraarqcdgMViVXxjQdnhveB51CzW6ZREHOOfXZ/GgscxkT
pwG5C1mVAZDfde6Ct0Tnnm5rlczrMQdUEk5mFne2LE8+sIfPIwe0kYnpEcWsdN/mNI+zYfDlUpGY
Y9ejbGUW8eeSN0uZy3rred0xVbYb+TiWtnk497ceYEufl6bw3Mgr/fKPjmwZYmbQZYYZXDXBm0OS
APyZBvy4IVWAF4VFe5S/7zrTY2zkHBmLGaM/xiYE4HsZaI32jbSDy195AGN+tfEpmlFIOpmWGsfR
+StlIN20BU4q8aKMVdkBDBDrKc2Tbx72/ltjKXlbejV7FG4i7mya3QI4ZD25KhuP0J/hcecr6wkk
Jb4NUCzvNdCpVxBwqiv26vyuxxeSFbZ/b+W4tJmuo7DJ26NpE024raWYtkneDEcrsdTRqqfhGJYu
a6Iv29x9jWHLaGMi7LvJABNwB2fcfQZxGZIXhyxpHg1q0uAkzZ2XqTYa6xBI86lBsJcCDPA1zq/B
AOutfIZ74Hi3Dvf9OOjgQZHFNBdbpv5t5TV3C6L3MHU+p5EciuTcDUn017C8lVP0yY6z58Q7Fn2X
3ZpLNXbFDZsuxkA2EMABYAOeauXO+2rWwotMD+ULfMhzUHhfpoZ4mY5M5mfsOPl17GlU1rq8GKsJ
CgEECl92o/xqLqIESGkGvwruxb/avCaDL9+wWBRDdq666WefDOSxCBpmrIbn5DG35j8soKY+rV64
7mNRJH/0DSBFrZB6Fau0CeaDn+X2wdxJPc6fd6YNPEwS2boEQF+V7YH6rDmQ2kkAmKKqKqPPe8cD
T1HkZRVRoBb3rJ2m/ShUeXJZAj6eNSU3Sot5bQGsdq1Fw1delcnHym9plGggT8aBv+eIJ3/4lYPX
eZRgAPA88gaOoKPvuogWqUhB71An0VrsLcj6jySQ7KUK6zDyGkc81mCJrRIGMtJ/31D/wdxlBABq
BI/YVLGZovuvgm4RJFml254+ZjKxI3P06ka1canz8mDS16MFpmpj2+XBHL2mV/D+V6/tlL96v+aa
Xtcf98qtm7v/NN88zkzIXBT5/a5zp2PVjiixyKyK/mIEBAqQewTDgxt9JrFYHuqT5/I+RrysH5su
6eI0DPSjh6Bdod5sWe6t5/HmeWZ8Poy0XjB1MJEptNcsJRM2SZhBSgGlb2V7nqVTP/t+HbdTW26V
L8N1KrNgB+5Pu/UHN3hUs381geAk5yxiwBzc59r3d31qt9tU5vTRGsiVgyq1S/3M25GxPdh9Xb36
FqD5YEo7Z49U7jELXX8d1sHwJPrgyWS5fw8VffVrKB0S53MoC8fnWjfWCoxJevYYaMkrpwR3Kq/V
UYYZfDo1pezsAkR3JlKzN1fM1wCL8s0m7TvNxuCVNEJFoUjmZ7DWQIkMguFxpCBhiNBV92VeTatW
IUlhW3JYszbzbqvKGjaozWc3SdfY21F58hRoj+5cawwPIaPiQKx63FOt7SNr23o3BSADhrzmWzU2
9KbJfWsdsGm+uKjMA8Sl1bXK63KVcyYf+s5FLO9W+gkbF4mUGJ0XTq0SuFdtfaPz/IK/pPsBB+BM
55a++1psPFVnhxRFm12r8ecMXlXeTvXU3lVN+zbmxHl1Us9e9anTHooeREin1JFpF6Ok2w5Q9s2Y
Uvs1S/1dVrLsQavbEYt7P4dTvmtAlQZTqucxYEnFD69VUdYW6n1qWRqpQDWPPCnTjetb5CjbKj2z
1Bfr0m7T50IHTzqc1btV5BulfG8T1Lm7mxDTxDUp1FXUCdkQZQ9HioIyNsS02agua+57kWO7zIh4
89t54zSdPBY1L2NaNOwI6Cb9vBgzAJ4KPoifrUyHQx3dRebWFjluzaDP23CZTuRcHQv+x2PMYMal
jqldl3vXCvvVqO3uJrG5e1BB5W5SkBQewG+ocOB41TvJXvWczT8qHMzx2FX2ndvO1c7KPbbzrNS9
WBnD0mtp+9anXWzmVIx9KNeuHxvhFRuFV+/oEzCzLaeiqKJnI9LRnY1jMRcH7Ib33Hgfy4UsXopp
79R8D6LHr6avduDK7o2lExe4pJL3n8/4f7aZh5ifMA7liyAAegac+SuQhdIHNbT9jRTs4lp59mCa
Al8eesABb+2liYWdAIGS21vTmftMoLKJYoAxQ3dCPi7YetTO+7gfhzXodTeknOVtIC15LzN+TMsC
aSxnKHet45P1sGS1QJ3Oo8EN+9uWEHXvqvSPYWoCsUKEz6Sg065Bmk6EGoV0t2XdafRRRjUXY4pi
wvfn+9UK6SNySZw6veT8AGou8pWmydL+N2KH8lfbHGChA8jZrk0vvIzm+N/PE+QZ/j1AZcBsMZA6
UFrF4nQc+y8IdUsqMdd55T6i/olizAZ7bXPQM9sGyLvdtctBPofhFrTNX9bS92UtfWakXI718d9G
/nOeGdkvz/z9E37P44XVbXVXzVEyJCinJEqjvBKe7H5A+Z4F041pMZcJcPetlZeQIvj3jj4oEQWY
RDFjwl6FXXXICh9goqXkhgUOBG2X7IxlLl7P/S02ii52/EwXKIYzFQ8hm7ZZ5cQzkOfgAKrwlk48
OXCS3/EqD29Nk7mzOMo1Kp0tnBj/6kB2q9tUIp1u8rBfe2J2L+nitU6ibVZBYbUADlf+febk9hH+
QxFNwn3rkOd94A57n6WbPXbOoDdTlTgHJyn8G88jGQhCab9vah2ukY0Ce0v6V9qI5r5oqm0hgvo5
qHR+8hVyg8YcwTjBruXLTTdWzfM0uzy2nENQN+rGKiuxQk7KBQSmDrDMtV/fpN16dnqgF3rL2sOV
kOtBgAS7neb5O0iCOpqKQa6RmWaPqnGvBMXWH2JACWWsgcoCuDvYlQSV9P8wAtnNeiUTx90CS+ds
5kaiqOEKcUYM3KxFY4snnGU/gdVK3l33VUnVX0owi71dQrsUoVPjI3tT+hdd1s4hR6ZkDdyT/2I3
1iYbffHDscpfI/Db24cF97mmAcpXfeP1cSYKuOALwwcpdRWXHWJltwFMGfAHbjF9TEytLclUeuLT
eBrttE2RIuCRtHrwQfvch3KHdj9Sx7tBmrl468ALjgagMp5Z01YxnNLiYRq4s0rwx1xKHspNBabY
2c/EtBslwMgTH7JjMvr1rmY1OyPdWG7yDpIA+MYgykBQUJ5SEfQb+ODzmbQT4EluTfapbU0vxYgz
oBlD5MyT7jwCAhSZdi/p5xXJRgxbNq6xHf8YZhetH8llB7OmCk+T/q9hRQGKdxF+4Ggvnj18hBBR
6F5TyB2sy4BlJ5m33U3pFEmcAiP75kB5JLWDH9y263iWRQhse+geFoVf/LJu+1zU4kYERfBDlOV7
ZenugbZt879cX/8vIiG2qtAhnusgnWb7HhCn/44EkWPh0FLV0yPw1uG1854YUdh4IZdx8IcQBMGy
aF8Fz5sosKS6HXRL7kbXgbQG2ou5WA+TXmWAQsWkGYu9CUSMyXv/T9P0BrU8try5C2dWnhKH603W
jc217IouHpHteCVivuOGWRWyfePT9qMPmu9kKtmzBYpnLLQj9ij+fED3yz5ado/ijWqmbxmtrj0U
g+67pT0D926VemT6NpzaPKlvtY3Uu4no62K2N3qu09jE+yYvgALXeOZu4++Dknpy69d2FbU+ybe0
HOBZgjiOWiWrul/JdKqdFYA7w4nmVQoHyR71ydhJWutTOvoKVYkx/7vDDAmaAFPMQBl241qw8VF6
wcVwQQx7BCz38rQ0WeAI3mUNLSExwfQK+Gf7zKhs19RegiHbbiABwsefkoO56qb+B2XtNU+Y9QJB
AT8u8s65zCCrY/93kIv7PZ0nQP2b6fjkPqcHfup9dHy4zmRKb5WX6B3lY3Xbg0UY1WlQvXQdlxtG
A7G1ur56yWjwqhJPX3g78/sQtFnTPIUV20E8ARI/y6RqQvTnuV1y8jJbPvN655FEvIR1ExxRJe5i
Y47WdA8I3G2+CAJVXXJDc799SLUsj9ohw8q0p1V6C1pE+0DktKrC2Ynsstl4UsIFhyd/Av3vz8tX
m02lXnt1RyIz5KvDmOD66DVgg3RV6X5aja4o78K2CtdwN2wclHzY8ly0p7Sd6n0Bt/AggFw4EizQ
HcmVgkaIcDZ2OjAQ0GaxnkQ+XssyTOKGVf1jIeskGh1HvdhZX0Qin8h3N1lqwE393jX9ZiqSJItm
f8t8sIkiMiWRKlKeRnaNIkxC5Q+V8nsyzFX+MQBMsTcVs7FHXSBRxZ29VNNqxg8J9rc704eKzmcf
WUjxv/tMTe6f88Kiy1aDrtxPIFvo8QC0oDDbGQ4N4OnkUDcZ8JELR1qm1Np4umxAVsIbqe5DO93D
jU8/ABbeZ0nNX5ELcbBRjMVNGZbkYEPaZiNyl96zDlVsDmmW9zyIsfrpz85p7Wh2K+vKnLneSjgD
hzGFXFLawt9s3XJ6rdv0yMNSnnu7IFuKTF6ExGf6AdKQqDzyYTXytUZx+Zmqolm1TM23hDbTbiZu
syeJ8jaFVWZHKKXwTZn1zpF0Dj/bsi3XAH0Vz0SXT9ABUO9AuWxU4WXfpwK6HU0wZRdg9LDTtFW2
S7uB3NGsyBAWu/4b1d/gMoMwWlZEn7khmgZjo49LfVIvjFPTAUTQrzvPmUboG9RzZE9+cBm0fO2a
cHwZ2DRtaOUh17gAsaTjrWxlhQ9TqdsTaMw8tqXHX1SdA66G12NnzHDuzqpP9bVLpLzTdXHvLqPC
mpQ7ISeI0iwmknfIfFrZj8rX6gb1BHwUDbjHXyCpmU8UlWaOXP5vsNWkhpUFyalb00QrynddmW1R
KyDHshhBmU1puPWaHjuDXVqr3lHqoQjGILK7QX+TaXOX4+1Io8ZaF0VRZ1GVN8eJDOmbnB0Q+1Pu
PdrzzadjYBU/sFE/JdIjz4105p0SVbY2ZhgOKrYsrLTPXvxZukqDm//upwf/OPsCQpAgdsHBdEL7
HyQLR89gKQSt9aDDygG2iZB4aufh1taiOPS6SzZALNcPSQ23xHMF/dkAF5hKLOKvsROgxfupuIFb
gOG8qR6aNiujpibB13AB6dzPR5fAmB8+xy6P9hc+cJ9IN/7kSlSzAimyLI8SGd/3TjqHUdXFN9kP
XsxlXl28onN3NeKOXVo7+SUFcDsOrDr9JkCKSOGUm0mDpgWyoMBpzMBNuMtO0PiCP9A0j9ylOp9B
8Oqh0Cj+LjuI6fttTcX8d98yDygX+j9kZQCZ+ztQAmeYgEZkBwT/ADL+d+8D6ZvEA5yQPhCUdleF
mormufSTCBCzYgugWH9ktgY82tx2CuVIuVw+eypvCmPTqMselch5YnEqfCBJg/lscC4GDmPu/sLE
/GVq7U9Qj5CBtwNuF9pAahjggA/snjounE42qKNjtfQki2BY95DWeIRUSRotUdC7aE7gQ/k/zSRh
cUyiudrYBDG/mdQXKZZlxsgjLRu4+uWt6zbZT6X1mrk9Vkmb1nEwAQwDMv93KoP5JXRkH4ON7F/t
qQAyveDBWeaetYPcgL0v7CI7+4ALbLxZW4cw856yBAm1EiCbE1J04RH40HxjiVk/VIBn46zU03sC
gpr08IIAjwe8x5A/6iL01zzsfk1CIpx/TkLY2v6eNBmkQAeprq50+eekfPlJS9j0+ZMS19IPdhKg
RAIA0HbwQrGuAOzkT7NMv4PV75w0KfLD3OQhnF1kGfsEvmw/junOW3KQLbHryG+n8DMHCXmpaIk3
H5vSX2kb+E3LcoKXZvjoF6aiVHLcdMin7Jif06W5JXl9Sb3iRVCRQB4NcPm+d58hY5jcmCZzMWYo
yg0S7/npr3avd91YCd2tq+laKDIds0UAERUQ4PmXu6+LaSvSodkV1Qk7FBsQt9n3VbEAjsvEPzmL
4gQNgKd1WRWc3CFwH03vpGz/1IX3aTf2e1cU5LmYww2KdMG9PdLsrsv0fbnQ+GuvD3eOKIKVNbtk
bSnoAYHmU+008u8rs2odNlW7cGLq0zS9Imj2iTNt/UZ++EtoNoJquUEaJ0ATTCt3zi3wn9ek/kkm
ap36cKJn4+BmzoZTuz1/+rwuC+SM7Lw7rJCchjtTQN1N2znU0/oM6Gq4aogy0xUYQ9mpyTNx78/5
n+0zor6x8sX9Mt5XInz13FM5gaMpJCQ1CpWtPfMbcdHs4fqzlSaDvQtmH1+AyOZISMnOssjqR0um
axNnTpVq9gL54VgXrrqfxqzZNozkG1MoTApBIlF44anAR/Zc5ZfGdqYnoM8ePkEwwHqR1UwsewPf
mB5EoqwzGyTCy1y2L74sLumS6xzy5hCIyn/VxZgDKB7y2zbhyT60+n7L09C7llXpRgxYlZ/S3XhF
/1GBrfpa1Vckg2vIQPzrxrL+bvmzqwJ6IY/+HFO1kr7akGcwJQdgX5YaEUW6dXmdqh4lI5c76cb0
DhC6aOvpjdGomhCrJ/g6Y5BB5U3JaXFSfs2hvdbTVyW6dV9K54eolR2FTjHflXCSAAQM2KbkOnwU
cngwIzrBEbDy8lE2ZbtVrOJ7p1TtVS3JNzOCgvvV+MN0brCnreRC+euWi7ZBh7Yz4ayYk02I64Mc
jZDuj0tF80cx8hvilu3FHD41LExoLuY1Xvq+LEnSP6zf85IEL+J/P/1Dm/7z/F/gNqj8OCjU/VML
ifhWb6X2OD3M4aGzHK32XACTFIbesBrqPDgaYoS5S1WCAMgDS32V94kFLNmQbFQF2R/QiyG7g9zE
sfVGhuq5/VDQIlwH2Kq2kyfzTZBUyAov0GIDMs4X6qmsoU/UQnKAQ9ToGGBnfaJe+FSxwr01lp2O
Eanyh4Ija+MEVXLAvt2t0or6rxBY+UkBlLtrwt66KeZhjAQ0Am6m0GqRgxjvMjn0kG9QP30o1b52
yKwBuzBMzzlRPOZdeSmmVN/UOURnOGP1TRfSZJc7ut93iE4FYsj1pNrhfnTt+VRy9c2Z3eF+ais3
zuWQboIQVYUGZ93PMOgjgs9uVzi5tWsT+TZ10IETnmjweaRkpZ2w++5gtVduQ5+9yUu2EHSptkHb
qLssaM4loLyvpSArU1eyJajBk66zC83bO21l+X4ceXBMKnBRzAXHJxCKdQu5tYXpvTDjhw/t4rxF
hYa34UtWJxDaJHZ3ZHSStyiJ4ShVfFoTf2w3XZF4tx12p1gnLdswDURBBAIRVJtUQa8ssW8JYHDf
HQBmorqpqyihTYOAZ9rUNnvO/Gp4Y4zXUau7fp3PKt8Gne3E2AH0cxgEPOq8bPiRQv2mS1udRYo8
DJUXfviDdYegeCdRnV9NFIyFqXBjKR0ZaZGxbeHJ8FiP/bgLmHVI5rpaOxMIVWU/RDbQ1c9zpcbN
AFzcpk4UIvBK3roN8Hs9QIdvqtAXhmLrO0pOyNnQME6TjG3A2JWHErAYo9eAAf8SdqimeQBtoTyN
aZbfmUvb2s7RKgDhW5oKy+piLpi/bvzaOWs6gX+gm5eRNZc2qJoHoHIfnC4sb8Fjth9ry3mqU4fe
uHnTnye/u4AIAEi/yHOEcO+5raqTzdNrCGWefUoF9yClU3snCwnocD1ngXjVAbLGjbK7jTGtKbhl
DcLDwB30jQrkGKVWVb16Vs5Xna2yoxuqM2CaDPhnqIgZBk0W4q4FbbposnQrJv2r3XQWSGIiXbMM
MTbUxr5ZtK5WQzI9ojJS3bZl/gjvpL+ZxhwradbOQet+eLIZdmpAw8UWSZKfOHf1nWADOY8j3fml
l/EYnHYk9DxA0JdOe0r03TBSemjm4g01RozQEETahxy6ZJ82hyJuNEH3IkrGalg3yCw/wY1Ra0Dv
cawtJv7nkzC2Q0ftK+gzb3jYTLGWvQUGZkCq4+ct9RTCJHhcLNZLa5HigGKuFWf6ptFZeMD/aHBp
p9y/ZUJuEX2uvZD8rLUDDy+Xb9rzh8ssRRO7Nes2HX+dQYb8kSPSmVTef2jvXjOqH/siC09tMkP9
pS1BqygUSCQ5tnRI+CU7W3MRNVjOF2Gp5lItd9RzLgKb/tE0mc6h7sVWa5LGxgS4SdxYTvdWoCRc
99R/6Ap72Os+6GJjUp7OyLwV33OrCh6gLayvQtVxuVhNDc0Nng5qPdqjdZqXC9Bkv+7KggzbIQu+
fzV9DfsaG0ITBqUN/PTfM2nQH4Hi/WiThh3Gts/3TCUhRD1GseOek5415/0260hxg1LitCENaW9n
1tF1KKDkpXV6CXEy72pRiyP0iOUhw/LfKV6zE4FS6sad7Pl2bGW9TgD+uKq5gPS0p+2HprzrOh+o
AzaLO+ha57vB67p9nobyduKKI+9Vdq9uUp3tFiu9KIEtcKr+W94pEgOpJy4EZdcdgFT2bmhUEbe1
C7odsqh7J8DTtG8tR4ZuY0aJ8z1AYOHaXfDOGnHvwIeIe2QFL5pYa2iJNR8eSGUZ9sLXdMBvqLOi
vvgVV7tukjcMS2lbuExvRx9YGZsy5BaCzH22/f7NDUT+UQVnoDQhkYXFfAlQe36lGWnidnD6K9Td
1KYtZX1iY3cMc9QEk9TqL2AYqbjqUQlo6zHO6q58tzOEWWEFnyRgXrUBvbA+zjPxzy5wJKss1M6L
p6czciAMhcrQwZa96e2g/c4zf15rZrcHpCnpter1O7gV2ChRtUdE3Ad3olf5kfAUSn5imG5EuIQv
vv+WO00KWoacdk4m1TZI4SKBNXyngNL9EQImFzmVmK6T8DQQ5p296apBPSM9gQIJRvDFcWZtLe5c
3dfAAfQ7m6blns5hsHfmvD7huyy2ky2D2xDM9hXXC2N8zMPd5PLpVDWA4488TB58z+svtBsPBbRF
NNERaVHuTUdZnjk0MLaoIMu1AXel+CxXgebt3kC/FITNgRRh8sb09opFCpqmD7Y9VFc7qZEylf7R
74YyJt6g90o56XpmTvUKIsY7qi7jpQ1B7ahJ9pMve65fhFEDIm7MXeRhJ/z/MfuBD9N2HIrqmro6
RL5S9T+CsIOYp3LeLZQsWpvTx9b25rXjFK9s6ppVXZHwIpYLJJJ05OZ4UZPAcq0IiSBnNXe0WWdJ
F17MwDAMvC3LvTD6aoO4AvgtPjaW5SlmWOmPwYV9PvvzYWXgbFOgGgY9P09Wmq1Z3VRnK0UCEPxA
+M8DKU9hHn6jBQnPnCC+zvr7mRAeu7MLwdoQOkVdcqAhc84NCCrxDH1tQE8gih+WvbuvhnK6bZYL
31WTqDYIjvmuQaSw8gLlPkPu9DvpxvED9bkZSGU4Koi2O6sUUS/Deq2R+8Z2WabzwSqxUXuWfzdi
H9nZk5WvyjZwHoM8pbuksCropFRYr075AsxMuZpZD4fLbqbTnAA9IohPN3lARsj/FfWG2RM91a1S
A4QT1b1fU7EzbV8Xp2f/GtIzF3k1CvgXvBGIgvT9M+t1H1XU408DRN1Xg/DJpQgzhKjAQgDPvc3J
DIoACAnA90CLRbutjmYuz7ojCAGRoboXqDNFkNUZ96bNESSIhlmCVGyxS044fUctCv8LQiyTlF1T
Ai+Zu/Z327KmA5Cn88GzwDSJEmgn82lJTbSWhiNYvFg9L1+1nQGwDjjQAlxmSIBnB6DSB2gQkCAu
RtatA2Do/Yz/H21n1hy3sWThX4QI7Mtrr2STzVUSZb0gZMnGvu/49fMhmyZo2r7jGxPzgkBlZhXA
Zi+ozDznUJAMsuhWLcf8OppzPg+lquwqZ9Yp7Xn+0+QMT4EdnMFGByE4dYUES9Idfa0uHsmnAUlW
qhwcWwvxj81TE5Da+rNdTPF5JK9BKqStPydl4d55ifmJ94/9aZ5A80Do8wfHj7Pw/a1QsIpd3K7q
KQALxY844qrx79ryhwzsMFT3hTMkO8ep54cEJsyNobUjyARjfrjY4Gs76qlL78USIg52C7DcKbD4
YSmHONmqVs4D8MJhMHpOddt16etZapTJHuYWa6NEQ9NShyXmcso3Ee+rVO0PUOZDXWLB+qKoQLsz
zfPPcuBt4F13IK0M2OHOVm3zA5DFj22lJHz8+VrkCdZ51OYRejtemWurtpxHsbVucdKTZr4qYleH
TxJkV5faVOFHCBnUHFa8arqj6mQ8qNNkbQ0/DB5D7vo4OVN6pbC1rPRgBo02LSmEezpYd72lmvxM
07nplTpYnNj8pQfUdw77n5NRUGjtpvLguSRuyyhxTo3f8Cy2nGkJBIgXo4zl0Dp3VHmnQ99F7Z60
KSWKEiTkoKS/+EmYfENMYOG0U9ovfN9r2zb2g2d6UaK9Gdf+va3ypoiS72yuKMB3Nc37ncVPyzKU
w+DpdNVaHtkBcG249NGxT/mwU4ZUfzCap8hsADaqNuR5Pi8wpFYwJ6tenV77tj6A39CUaFvO5APM
xEp30awYj3KoQiCBPG11By1QX21123UUbPTqekxr8xI3aNodBT37Niks71DGS5+4o5mnNiLT4sFh
/UkL7eZpaIaNCgnuJ9Pp916iKo/Lg7rfNdqLQcfqLQkC/zK0yizbxtMQHzK9jGu4dlHAKKH/P0Ki
mVKLLX64flygHDAMJz5rETtmc3y04ELbTl46Hy3Pd2+SWvkSxkXyNICQNLu6+RRMU/2poBupNFrt
rgyU+pNnDNa2h6Oab1iGqLD4R60nNeO3/p1V0FQFdMu/y2P7pzbP8UuQxfV1pIZUhLwgebFBy+zN
oYmuxAsiAvqc0CzpXsGLzAREU4nyrLqm+sTvB20smEenB7cYFvbGZqN54ygzDYO9ZVxZRpPu4IGz
QUwlDZSbdI+BA7c/Z6QS0K9w1R15fbyTqh3Lgp93JXEsUiwLhQ5tonuZq3t9cCy1sttf5nY0nfFr
T55vCeYJrzkUM53x4k16cn/mNFeXIW1a/GBNo3qQ4HxIqW+OJowiy3XVIMn3dUdi7DJ3HP2dQ0H7
KMFG3+q7OnT9ize1mw6Gsqy6usyNBgpvPSUh+ROSOVS2VFiTI2I8V5bj9fc91PeHLJrLWze5ofsk
+qQ0215Th0+K5vSfsnr8AorKOxdmPl5VPeBNxRiH+66FcTbqPbBDSmRfbK32vZqh9riYesgK7kyK
zb5aQjUVs2Om0Tw8uYM73MsaeR2lsNbl0dHNx23m5AOPeJGzo306vQkCgN+g3n7kJKe+l2WIHERh
WPeZb8VX0eie2nbOHjor+dypSfACHlk/oWsB47U3Bi910rYHcu3TQbw0DzRbaoTeSbyFWT9nTdE/
BJFrfOm+N1UWXOlhoe7KwarhfLPrXQNu9djEFDnRtIDI0itRB9nHlvPHabqcmlpW6dt3Ae9OzUwr
D8lE+iCwnnxAmF9s/rxnz6SNd/SCLwbvtkc/LU4yUqzBvI+D6UlG8ZzDQpQPP2RU80cD344qyq1V
+GWuIVFxR2p0smrczsbBpzNlF9uKcT/56uvBVK4dZQjuVzMP/OUp9YPPErTaU7PT9uFEpfiDowhi
dVP5oAXWYAkhH8FeByba4e1yfs+G0ao17TN4+EM0tNMv7mz7u7mlqXnScvWs6qS76J3eubD1gX+v
w220qKDIAV2l17PUsFw+3jm/4Q76J+LV3s7SIvP2Yw+g5INDgsU7dErwzgvYB/kVe2jISpB7vaza
NO4mbWYa9zpAxSRYpjk/Qfj6eoh5VDily0HOVscatzo+xP2LkHX5mYb4ZCPrr/NkuMasV/oXIR+W
Wuf+413+49XWO1hDPizfBEtj3gf3hyuty6w382GZNeS/ez3+cZn/fCWZJnep9VN16MLoaf0TxL4O
//ES/xiyOj68EP/9Uuuf8WGp9QX7r6724Q7+q7n/+XX5x6X+851C71DzdGgUWwhCeLSLlo+hHP7D
+J2LUhSz8tR9nXUZd2ZSXFa5jC8T3k372yuIUZZ6P+uf72i96hqjUnee96vn/Ur/1+uzmWHrPZgx
T+frFS+rXq6zXve99f963csV3/8lcvUWDIRVDf1hvep6Vx9s6/Djjf7jFHG8u/V1CfGky7/8g00c
/8L2L0L++6Xoqe92Ewo/GzOemrtuDJ19TUf8VoZhv1AGmHlD5w5eerSsrVq5/k5xm0I/pg2ifk3t
8US5uCVwnAJ64mheuQWkXp/0As2mnbiDfm+aqXem5xcEnZj62UtvKo+nwFIv9aM+Gc7OpKi0Bfe3
pcxA6+Ui13YRcxNdN5F0A7MHKbucWuOcKNtV6E13XieuplUKzveNGFEDZKn9qFGuTRQetnmWJUdq
UuSj1Kx4oivzyqzy9g6ypfxJIftya3ntg/gkquKTe/DsetwBC8+fJExPkBILSbacJET3VR6Rch5N
WVUC0rKgh8uMtc260L+8uu72D46l+yRR/+bK3gTzku7/GuQGGbjcHc4znVjTxob74yxjxCbD7Zh6
r+7VYb6F2KZCSDESUgyv02SuHCTOe1vFqpLwUJiAd7USRItRx1QB5FQOZAmhmV/H74IS1z3TfTkd
382h8/SP8HdW6LFTdzsa6gDRMjSaSL/Zd70WOXdylkIf2/d5d/5g54Eo2vF8ynvow4SxDW/7JICt
4Y81JEIOJdtbWKDs/rja5CxMnf4KGORvH+yySNm4N3U52ydxislJh0OmTsN1Rb89PZPUCRFysniJ
nG1u197FLk6xy9l6oL3OvpHhLAR4cupSTPHr+HWuTGvMyN9FRt2ieZaNB1oA+m0Uz7q3gV+vedhU
GkkSRI0U3rW0UJO2s8dD7BXtwxCo7UOtlc7J6d1PYlrt0G99srLWZa9BqBwy2pEPthn022mZKbbL
NWSl1SjXcZ1gulxHHGo5f82KujkKTFfO4IF6fMXrfoDuQsLnlZuL73IumF1B70LsT7dDu/NgVg+p
4Z7U1jBSZEyqrDkplWJz7itq/afzVjNqdSvhflv3402r6fYmaPps18TGK3Y6UTrPJbsBOno9GGUD
3TrZfDG9C/mIvBZ/ELvAsd+FGoo/yHQBYkNfsImg2kQ4jZy1aQCUblLXvgmXpggUItVvWQE70EJm
u0aEtqYh+zBkW/36Q9NPktF8fhCjs6iFgn+1SIDsirfeIDiNbnI7oHK0ZAD5pDxFVFGhHocWTw7o
r2ToyrX9hTSvFEWQJa6lGnaJo9Vi2MN60kAdVzaPC0PBIWrreBei7BJu6RTMaQfJ4t3ge/VjOUz1
o9i0xdYB6kZyiBztQcbi/rDOqMb3TecH173dDLe9avW33kCFeCPjGNGZG1e/K7pizHcXB8kn+gFG
p/s1hF+awr3eo6ARlLt1hS6PX9f6YAuX9Xz97oPZViPlqOjjY/emEvrud+VVRbT25y05BO3dL8zl
Z4cS4M0lRsbvZl5+ZAY/UrcBTU9bEH4oHChUTLM0ehnAhR3zRWxODunb2SSicutY3P2QXGZ8sMuQ
HXR/pPP/azN07rwh8QlqygPEnJmRcl4Pud+8Ds2g3XS0idyKU+yXuT1onG0w1/N+nUZW3d/1ZaVt
L3oFJoBDYFADZICmEUU0AWvVXnGaX4ypy4JTmzvDbR7nbEyjprqO57S6TozUVZ8Gi9yBOrr5VmLq
JTARqMLk0RndUXUjD3knJjfUiy0PowP0II2mZltPt1GcGJ35ip857R4wq34vZxk6oPocdefVriPd
dpvpFtxFhHoqTbUbbSyto8NtA/HDuB5I6/GX0PW9ixS4Zi/uyPSgqny7mkQ3yyXHQqEkw9XWGwjr
vLntG/NytXf2PK3ojkEXb5j16zmNqiN5avXZ6zKIKhXf/qnDqBt22fCr2+bDtgbU/+C/xUaGM3+I
HZyvNZdJKxQxAo0SQNdAjpZ6DemkPLgy4GsaLu7KjshI0unwaisAVhVjBcn1MuMyWdYZwiWpV4Xu
plk8NTxm2k5WtMfwSkI+TlnWBlobodvDDPEWVrVLdccZ7Xt61vO92yAVwb/O/mmH4ES0pPoe2jG8
HlaT3ld1gvYvYoYHC5zLJ4kVupY/x6r9bFGmofVB0Wtl42j8JAlmoIGAFzBMwnBpI1YNeNXEK2gD
8ToujQ7ilblFRx1S9QzTq7c+62xN6uSbeqF0J19PBr6if2odirdayODFmxUQO9cmDU2Nhk6D121M
P23uISoBwbOcrY7VFi5eOji0ox2DVpA4OQzoaVwcYDd+zlT45mGgiLpOkEt8WEkuMcF2gqYHC0vw
eu10uSm6r5pzRVuT4Zjl3p5ox4vsMf4FHBSMzOovAS8AxcIIsYih036pLI0mq3J6nooBfJ6SpFTC
A+0XJ1cdip+qfw7SWUUAkTfsMl1Wzdu8vh7J9/67Vf1RhxtDUaDY5uHx2hpc66j5Pchs+rM28If1
t5EeBS9hOV8HFdn+1o3nT0VVbMeFGA38XHGndzC3B0sUoEWenW0k5cTrJXrFn8KS4pUlQeUNt+KN
TPXdkvmUUyhmDbctflJSSKkweAUd9E73pCIZc925oX2Ab97+oszRnfwOrxEpjZ/XZeRYh7CxkM0w
YacaNvVsVUd5Tp7jyLgxnXz74VkZUCVP4LOqGjdW/Op9tYknaup3nmnk52dzeVSn4HNlFM1zssg3
GmkKi47ZnFp1UIa7tyFF0eAshzl3rgFHl2dbQVKChYqrRnOjJzl4NHiUCb14MoLbQj9XZntj9CZ6
b9mUjcesG3q+ZJkw8/l/crK03S4U+McCKjo04Vr1VLadc5aQSfeHO9udj+sE3Z6TK75BQdXLBKDM
1rZFAOcSc7nunNyXRRFeFjGgd7wPJwqfchcObfjItvvWRmLlQNd0uqO3aTiYy/Kz4pbbEV2rZyXd
qTGU3kXXDM9TUOvbaED4VmwjHbe3dEX99Ba+VzFVhQlVUKaencU00J1+SGqbp8hlWLLpezKsr+KT
cDMGR+plQHZa1TdPU+b/AnfIcOMFwXAz+SNd6HIqB77eFQVlsreAj1HVm0diZOgXbVBtZAzVWbTX
rbm/rLnGZEU8+dt1tqxr1dPrfVyWkHGZOZ/UoQ6OH0LsRuUXNfA+h1YNqXfnmSe3VyJ6B2eVUzms
Y/FLpLgdqLJeI2Vsr5EXl4RSkJi2WgDPiATJGnK2XhJ1KcXY/u3VJJI9agjrIJ2Jqt6M9w4Eg7t4
1JK9DHsvxNYb433vzs5mgIPi8MHhD+nPkHrL9Ud7MZ7CMtNu6rxObQTxWGR0n/WpHO4CPWhpTsqc
g8fO8hFZonrj1/NwLUM5JJ37pJp9fCujKo61x84adzl6gffFMvLMIHgEmLlOqWDhOHeddeVPzRxt
va6FZcDLvmvAv6MtHC8zHxEdsj+Zvlx4NMPh0EQZfUpVvaW9Z3isHTV8BghAX6X/LAcjtls6iCz/
lC42t6FRdZ4V5PmWIdX67j4P9FNleq8T9J4WBgutDzEBRcv2ztxDG7vE03ub3/aF8/saDzSQ9i4b
gYkloOqraRv04XQlw7ktO5rR7GgrQ8VNjae8/JIl6evVYEWqSF/azrWRtgldN4VB0sZdpAPgEo35
y+JgB8V6cRZbVFg0Ea9j89oAKIfaEgH+MkmiZCgHI7Jj+miKYPfBsQ5R3zMPoWXTI/jF0FyUDicj
QOzOpdg0okRk0fi4a4dmPlCFR3zIjcJHNXI38VRmf/HKXBNRRYlNDTd4lvmA+z/Ol4gQctpLxHqF
t+uLc12DpmC4fGlC9xBrOlghHF5JjYrFxga8c3aVdg8yI4BIwBp+1G0cnOKlx3oj0Z0dOdspNMYH
ObSwpp5Lv4HWvp0echuQRxb72VHuCYppRLWs+vYycimjNYo1bhJ5Od68cnfZ33hTUmLv5nbL3GF5
6XI1sa6oVQcgnFKgN0lZn2gXhFuKBtinMdym0VLwXyyFGnsne8x/F9clqPa7fVq50X6dEwxFupn6
4HUdcUBm/P+4znrt8X+/n66f1a1hwVBWpZZxWzT6sY9167r1DZ630r43bqeKZXj0So3b1Dbi0wgE
GGUW41ZMg3gvMRJeAcrZa60HlmSZIpGytgyVEf2vXRVA+NQm1bQXo7gvV5TwERDSHvBVvYncKHn9
li4n+nw2pWlMV6ia7RG7jcwtSQ3zFFWZRes23/ltwE8eImGMPfl+Fz+5nMndl1XbXr0+1/hjdE2W
T7njAxLcu13qHsaiNeA6/sOmLg7kbkHm1PrFnsO8g1jyEoKC+ddet8prmS8mmaDx9tnxToEWZZkv
jqHP3Ftbn5RDnI3gOYbyll6J6nbWrPL274bikJAJVmu7noHW/u+xslIaBd8dG0a02n4uFUPZyplJ
08rlLF9sZapYz3L2L+KQZFLoCiaZ6ab7D9xYMtRp41XyiIbZ5TlOTHKowz54J8Od0lqQ+ga0bVlw
1pwA8Bn1ZdPM6HEeTYMG5vjZWMx+1iWnib30VoZWBfQejiSFBua5eNE1kvBkgSAcXYJ5or+sMfNM
8xA74XMAWOmFQ8LH1uQ5BoULO0N65FiUzlPj2wi6rEPAIdd9AKHJUWm8izeArOwxtk3rForw8WGG
JsWajO4GErTpwTc5NJECC3YV6TunL/nyGmM7uZ3d1wkySw6ukV6mykjmj1YS7x1aaXalW6XkOrvp
WGiR8VgCtNp3JXky07JQd1lsvmK227Kwm0uIOCYW2MDMlp9KffqtCyztRGrYeITU9KTGoXrWutaN
tsXLBFbssV1cU9cqZ80er1rD8SKEtLPplCj675dIE7AW3elmsZVrrjeTBnB9x7TFlPSw34g9bb12
WyHxcbwstd6MuOUGYye93Mi6XPGieYlzncd6AGECGztj2U+6kdJf0eoPbkthS79Zjdo003cr+0UJ
p+ebSEjrLzHrEqtjta3LoNcYb2Y+p2jdj19Iob0AqFQ+tcVkHYvOLK/arE4/weT3q07j448/B4wR
ghd1QFpGqIAmFZyMAZGXkAGqoW3s7Cp7PzSXoQSLV4LXoXg/zC1s2tNbeqy3Q2cZ5yyhH2j03a/0
t2r+KdCgSwfEA8tXXSoTaZrYPJPbNc4S3YztLqmN4aZof08LyzyFUDzdgCTlX1UpyFKDDC1qSMSw
IiU43pASEu+0hMiZHOoGkNTF83FsR61xsvsfiNLa4KKXOFlOxiSROqDQ1SmeAujag6TPgEFzMGYt
VK7GioT9zO/Itreq3P09Tc3shm7gktRnlGU3DR1R28Txta1MatzU20ddF/FslTuKucilgVofJhCA
i0jhMoQ1arr3Qr9DB9B79VpqXz/OSAOcAeC9sOssvnZZPG+0IvJfuo52JK0vphe/iqyN1zb5i+8g
HF0UgYeKQqNsFAvMbmeAaKJs4J00BKIuOG0zjv3LUBOqB9hq3g1Xr+Dq/u3cNA2irTOwJW8X9KfR
0R5j1JHGs4LnnO2F7YTyGV3sEzXDmyGo9mIbabmcdxf3MiXrC21fLyuYALr2nqbXe7dWyivoU9x9
Amz3Fz2JvzRADB7VvtLvh6xKN2LPs97cZSpt5N7S1Av8mUcz7as/V+2JF6BBqSRLfgHd1myawPPv
6AWcn0qlfRR7oGfVIfVNi8QYF4ma9tCZtBO18Gy+RN+MMB5/DnOAXAFfa4992c5XqJ9UV6qZBU9s
B+mht3P7Z/RNb+E/kUjozaZHO4YW5vXJGr5JkE+ocu+gsEjBQL0pQIoRqEG6nyYnPdON59znlaJs
lcDi1+ztLMhJlYotejtbvZezeCzOXQ45VhTYjyFPr9e8F407OQBiN++s2Ed3G+3nzQeHDKfYfyzL
zL2W2DUCnncyYRY9p30aPEHulz9rdRrvfZW2/6IBOBYrZbm1eif90Y7xdjan8VuAPux+rpP3Ec1S
IvmPEcITlcbRNotChK0CBcBHDtXmEXabjE+Roob3vkidhZ6zs1Q4wS46ZqFsTpxV9iwA36BE1o0H
Z2i38xaHeL3U5UOT1udJKWtAIcue5t20ZW1qwONNU5/bKMl+6D0JX6PyyqeJxsTrwVX0wziXyhcy
WJcIA9DPJpsgHrJjIFE59WFt4VtH7Pc7pWftBmbd9gkexekO7vMrI+e2t2oxFQdr0oedxMrBUNPv
UNhpNzKqumgGU9lfwefePLC53PZzTVnSR463RTDsa9uQhysMsiNz006fHT3fCQQaelS2w8ip7ATl
7OqOtnFtWz0DUNymodYrz5E/TXtY9wsbpAy0uHIIbVU9KdZyoNc841uEU3prTR1IQfdrxncjlYLF
I+ELpv2fTvMAGe8aOCy412oaH6Pl+xqyL4saTmqxrQe4kP82+21+WEXZZ/pu0WeuUHuenCuxf9Rt
l5A8NsabdArNzQwLx04CxbEuJWdB0hzjt6U+hCXuveJpWRMdoVzR412bWbu2tfMHq0zZaJpJfKz1
Nt01esROU00BzncqSvFm/etQZt5B79UZKQKnfkzGrHkUW+v183ZURqQmF8c/2tRlLgg/oKlrjExJ
62bYdtOo7aTwuBJEX8qW7+qYIepFB38YPkvV8uK+cEf/9fxS3jQNRIUvnNNd0dmHvug+u9EO8suN
pY/peZj6PtwnClBPJ//LUORp84EMXdq3x4u07R+h7YJFFjnbN7usKCOxS8Tb0mI3F4Gkt3i5pIR6
3+wKAqZyYa2WAzK89r7p63mz2uRs4c8864UHja3EWC68hOD1X+e17gAoSCKHpEJKa0icfVEl72PW
FVuI145Uo36il2Cfqsq6u7weMoT1Clh08Hq/cptU2S5hYndzhyrA29TLUDwfbGR8v/tBXW00fVD3
Tcs3m7ALlI3xk4b6/j6gtZgeVrQvF7LyJqiyW9OEJ1SiZJIT9LAvLN6/Tmqb5PxaKtEibdx7Zg7c
rUwmNKRQCtwkpT2eZRwgj3PoJ0qJYlOWmPeBoK73fFs5l9niJiesUVkk/0bvtQHxUPybSeXtWskn
40EOc9s7O2dogv1qq4HXUUJE/jXLVZNtcR/shkU4TA5kq+Fbrcl556MPg+MiHBbaiYEu4jcJeGfu
eu0AnW22Fdu6Bjk5+p4ax7msIQ4717yzHvCouVyqe7seXUDpYZ7N4aODZ44flF7763XxyuNjUJod
bz5Pv4JBCUqYNzFXQy/AWTvmfZP/oQu7BIhJ1F7lEDvvTRK6TKRZ2bpMlKi3tdbl/7zWVLRfvSjW
Tq4ebhzbap7kEGuFeQw0v3vVtWkLSJH02TOvOzVtn/o+8x76LFxyVGjJDMFgHn2V6MuYxBW1+Fx7
jXaA4zwUbGU+Rq/Xkxnqsr7YJnP0HkbWl1FXai9RFr6MSeQ8jgOPe1VihNcyFOiONzs3oNCas2B4
stgLHmPtRgYSFMJMD5bR/BQtuB+xE+0fk56uqdoCDLbtkM7baQ2fHJkhMSCQXy+1LrVcyiGJe5Yw
rS3CR78G57esoYK8uh24TOYtlS3Vzw+BGtJkQZ/+Q5j1d/WcTjdikkMJq9PRmRMdMkfCyDzCJR8T
p1o0DySKU52q0Yyd6qAVvX0lW4lEfuLkVA5wOPq7VtO0jWxTxCbbEjlbbeuMDzZZwKTqt1HdotuH
AEBpGYIv7B1pGGBR57pW05sLnRhw11fCsGKq95alQ5HZIy54UMBPHuqlQDonZXYAZpAcqqWaunqn
QP8xanTQUNKLtuCUnP2HNnkZirek5Hjxrm3y0k5PlTa8zP3guCy1eJOZdzLahmS3QBGhafRlLmHq
8jUY/d1es774nf4NQab8Xpxdq28gydM/VVntPU16eBRzmCHEZwzgcEc9sr+Mhdpc52qZ7MRrBY2y
DzykfGXoO9XrBS5Ljs6HC1BMfHeByG3cA1SmdL0Cc2lvrTDZMiTtIsPMoqFv0vRtmvQnCDzd286f
0Iq2oujXCiDHrMN/ihCceRj0wobUokg+jwoa0UsADZQOZBeBcb/ORB4w/LXS2AR7vvk1nTPrgLgL
bysL1vp0zOCHWXpW+qXZZT2ILUd4BXrb/LjavageDhWNkuS5EAf7MFWGijRTLnPB6aIX9bbw9BRH
vJmsLqjLTbfoU8jBLjoSVXJax7RgtcthdYttmoNwNw8kgsTxcYnLOmVNoZgs9M7Qa/t2PQxd35z6
ktalN3tAN9KtMUK0t/vjFMhhPzfvYoo2Go9J6/3aB2how5Wsn2vlIAOooUMgGDyOX+xVdhS7WOSs
XeYMSaOfebZZzQGCknDaUWT906Lv1lvtf1o0QBCrz5vIdbY6yKllTyEbEMt37eM4Jt/EtB4+7D8A
Cn9F9It+2mUm/WU6atUj2eJluMY6y2pVGH277IDEe9nP9NWwo6HJvYmNrCKlk9fPTQqAT1VmwChZ
5cAjXDmfJhtkOoQ1vyNh537W+P4kh6f5t3Nc1ze6QSMk+kXGM6/5sAmVVv2ptPei87XMsSr9dY6v
Kf5tE0T1zZwU014bpu2UFeyKyWh/a/l+3vSQuNzXTQ+dhxqw+wqz+VvjwP0AX+S0TRu4HJ1hKnZU
VOJ7Wo/Ha9udlKPuNMWjq3kVOx9wWIYH3fJCHjZFw8PYN/rXD5O0tlZgWzWLx7aG98CddOfaHLwp
Q3WCB0jwQbVzSKzc+JLU4106uemPxEhAUvL09gS/Zg3GlIhQUY0v9dDfSf7s7yLe1vjHCEBs7jYH
Bbxzu+QzvBTIPS8tDN1epbr1xZqaGgBY+EkaKopQtU8jHFuXNoesNGj1RA3jYIywV3Xw7R5LI++3
RWHqJ+mEiPPosqjMb3ey6ES3pCwqPRQAO53Lop02dfsY0RJai3lWUZ3hIVCr/BZtA3YgiJNdhmDo
m0fhjdUwkTuBYWUxiX0x1bGa38oSb+uICUHPrRMrGi8z9P02TY8AryD5CG5nW0/um0VIrwvD/EeH
3njYet63aVb9XcpG6xJhtWq/CWnS8ei0O9hNDIDqLZ8KHUBzX5SphgMZuUnyp6vRggcbmUuFrYvM
pmhTbXQ4H5Yf5MDeFeNMem3KsvushEu0Xvjeuioeaaj6q6O2FfYSiyMgo3aZkfQe7+LFEcSleasb
8BCfR1JVWdGozfNrfmcwnOwwUqAWvbud30/q9zZ5QSk0+0GmT91G3jTfafQ33QJghyLsNSDvo32d
KvTzKbF7nNruYKmtc2NPvuXsSJckhxwiRbqMtOjijhTduYn4e6AfQq8yBXp3neqA2OUvo816b9D9
/9KNMH2sdrhx9maahC9/E28vdj3yCjobG7jICug90qTmU7rkJGWsukG9oWxsIWhH7sIrtXFj2lmL
ZGxlvDRUXuqWJCTJgbuw7sqNsGzCswKllQLfoQxNJN7/46RKM2nOy6czSaoC+tvloMBTSXsh+hnt
/IdtccTIlKEIM9D2pNr7CXbjUnOr27iZpsdwOeSjtW/KAnb3ZSQHGv7NqOGhc7F4Wafed9SKZQSl
I3wcdPYhiRzcrKZ4rLOboVd/EZMc7M4rrl1Vby8zm6gOr/Pa+g2Jnu4G7k9kjLox6REHLbotROgW
NaahJN++GMUjkXJ2CZexGWS/5amq0i+TjLdsmbR9NffDRnottQH0Dc/leGQsMXImB1jS4C1Iblcz
9L00cJZd9zqhbpDYrmb1PtEdpIyU1nP4TlZ0Xrmu9vdTFbi7ODGmT00fkke1vEddpZcrHEvYQ21N
uRHnPKgqgEqE1sXrulZ1hWi1vxWvy0/N2Z6c7yCLp08WXNDPyAEUdV1326JW7qsBbjGJLCzQ2dWU
q9eyjl7z0WmsYdqLV2+64aSBd4UNkzuijyN+iPXyJMtKBJ2QEPYp1ZOMohwiSrac1a2sRs6qg8S+
mqDRstEbNdHDs7Sebdgc6p99wKwUPCJoolAivRp4I18b0OieQWXz1VwH5acKcoyNOqDMVvCi+SR8
AuSCmp0axONVF+Q0XCw5VbbT2jaKwgpWPIaZXoTGhm6G5MyPEnwtpQnYRjGdXdzG2jb1sz8Fhg4i
AH6VHdS8QgV4KcEpSwnOX0pzKTkgrx/bOzGJ024gsFE9czhIhDjsDiInmS+2dRHN6ujRzbo7sauN
MiBJg2YWeH3ttu6q/KoM/Ud/Vkyov4TSKsh0iKw0OFJnP/6R8VsOucriCRuPU7RgkoONdvBGjHA3
Ey6nl1CoK/N911GWQp5653kvYdFO92sKYFJMYAF+pFxJ4kAcUWOOCGE39Y4vWONBHKneUPMutBcI
MtKTUxQ5X3yefjSzzrsrW3QNMitCUMGf561aO/FLO7jFxpkz/3vlVnfDQEJ+M87fSjZ8vKpFC4Kk
r35LzOyLNST5t07hXwt+efrMfiDbhXnaPHZ9QULAtLSzG47z1RQ43alSvQFVXv0vVy5G8/2VreXK
SljelVNBnqVIv1G0f3/lvku+xGWmbuPc7O/nKD9AYgYb92wqR7OYlO/GwPvc6xIdMuza3UPx792C
+e9P1NG1ozHE6kMCodnWaaryq9V0L0vTNvN/h9qISuecfFc0RX0JeifZ6XzoH4LUV47gt+NTlMTN
eWzjeW95c/HJCX0Io0NT+xUhjdfb0LgNxQ+CXzuDJOCH25hm7y+3EZlu8afbqHmwORs8J2+7kc9z
NSBfQREi+wQVbPFotHytLCPTUznQy5c7U34nJp62mp3XGN1RhjI9nOlVkmFrjJfp4LqdZrtMBRgA
xhxSZGc2o11vhNazX2jZIzspGhNa6xk9Aeu5D5YkDCJIN2Krg2Dp+l24riA5fqbDKHu0/dfpSIJR
T4wssgnm/7B2ZUty6sr2i4gAifG15rnnwf1C2N42Yh4ECPj6u5S0u9rePvfEjbgvBMpMqXqoKqTM
lWt15qlr7feL1Hcp4O+u0QNdqkdu3E/IrWQciVPtATkPVHssc2+CpXJFug62hewCSiDTCWyw0NQz
v5MZ6qKQitFRpFNDUcU0jqeqNu+wbwmXcVWBD3NUdnPqNYMKXVjb99gfgww6Bv3j/uqANAKizY/o
cWjWZRvuINfZLTnyZ3sq3mUpuK/AMOGDDBU4a/KC8zrYU+EvZxPkeH3Qy7phuJ6BA5MSYhGGyt+W
sdXwFem9W9oITQV/S8LuJBZPd+RlYHFbtNpbt8DOdKqF6jpIwm4mwR8ZsdTq0eiaj0RhSz49uvp0
pPkR+fs8CAzPkRVvOBrJAAsLlTOu0xYcSrQFnHeDZBziCjoherNIpXK6zNF2y9Hli9L89RKMxrge
K+x+lXB3iW1wgBTi8Q3ArlWVBenLGDcVWv1gJ27aNA7AZFFns90fNcOYH45v2n6Nt5j9A9s3he8w
5F4GzdhOlzZl6BZRXYx0G2xXb6Tjcq+dAHag02KR5eISWXhwta1Cp4Uu8wRBGK0GnrMDVXe88naa
RvnyR5TyEl1bPGQ4wd8Z+Kd13EXhwo89e+UXAgVOLcyquBzu6hH/Uipr9AxnNiqvDdzw7jLb5A9g
2VkbeN5AM8XpTkaG8xop1bDMwnaOCTQRaR0byL4UgKYLeSRvmzmHEbQV91EkbFqDzD2kRU8ixxq0
JEceDHikNF/kokyhYNWJh2qsa9DvAKhU81g8lCDuB1mLv5wGsM8ua95D0zAMvU1tu+/eFMdqmkqm
v83XEeT00GC3dqBJg96Bxmsr/avImcDcK+36hF9FzpzlpiOaE3knXRknL6rjCBbgN7966dNEQ+Gx
z3P/FkyfNXyrpSd1LGJvWBZuYDwa0fivu3Fg7zb1cfdHnJFAy32QzbCVRcqPYvBBuqPftMBB3I/V
MD44fcuPVTdmUDXEm7MB3TfH6eWTnd7M4a94lYALdOpL5ZrryvWQIAKJyXGSgh1H1rorSMLzBdmu
jr8NkUtg9YLmXd28mNxVK6CQ/YfD0utneOKuWp9D4suwxA1d8jJ7RP+qB8TjLxPdgdctWIJTPluX
pJdJxiqRoE1xfVCg/R4dC4DdM/fb1czHKL6+Qu6V76/gOcBuada4YMkika1pxjXYNfKHSOV7wwDL
JrqXkkWdD8mmhcontOR8tm8ns76YutJriDw4mh0gBrrSiyetvJfIOUFmoYZuq44gRy7tvYUesnkS
2ou7lYS42WhN4QVypO3CyILqS1uhHOmwXBzzsK9eoEc225sRKkUQJLLXddrUXyrsVS2rLO95EYKt
KB+BNNb2Xk9HB1R0nV5DcvUhcrtniFyUK2jvpQ/KRLqF7simtG3UNrr7/4kzSqQXChNc08MgrGXA
J9Dt6280Zzv1Y/tqMzEeRxOYZbKmWW4tB4VvlEpw6Fesuwkk2AFEeAwQ5G0amVhbErqYPH5xrNK8
T/MhvY0l+4fMFOXHvrktbHt81VFm4G15DjxMadgP2GsWR8vBlwDq8c4D2UohVgOaHO+4w52HBELN
Kw+o6y1F0AR7RLpTC8A+kE1P6F2wt855AJ9FMUB86Rqs3eIFcOlmH/YNWwud+vJgd1rns73EsehN
x//NrqYM6rN1uBCD6C5pofxNyvpyXRYifwKNId9BlzJYirDNn5Ro0LTsRd7CCDBMphBJiQr0mBRs
cfD59Lm6kDOtkuk+BQlZhK2Tgs7WKo9K9sg6Fd8pr1W7PnV9E2k4tz1UeFhmC2VF4d7mW8uRsv+H
HEYJuqtjzob2MIdDtg96MxChAnqqBgvLVA0XOy67l3blDrZ6MQ3ZQnBqyBY0jKpOM0wakIHVXqiS
VhBXQCsLDfMBCmaRox5QmQ7u/M49kxl/XTAURQC5V2mDJX2ooOUQgtmR17PGt9Ae202a4Xx3fdwi
O5KNixgZEmgBfHoM09P2+vANh7Vu6v0UQD5BCixwTpB5mZ/VNJEhBx2DDOlkg90dZ0hLbXpdZcu7
ob2Pp3DTdiK6IVNn+tA7Fs0/5CPTddLV9vukdpjqo9Wpfyj+/zop7oAWA9sDfrRO+siTesNNkESA
elRS8frb2ERHI8Fu86EI2/KxSMOflt511V4TL3xsJs+gE+Tz0P19SN5rMDJW8nwdqhQdZ1YW1avA
2Ie27iweuD/dYhRRn3H/1xH3imKhMre+BySELZ1csDufWeMGstLNCURw/UFJiOUEni9vkF/mKwOA
iaephpDGWNbNN78We2kBb7soAecGPwGEQnP+Dco74tVlHlumKLfNS/aGpn30ivcl1QTAUqec9yXR
Un6K8N6NW6lejZL1oGbE3YgevAV0DtRrIfGadKe07a9xJZ9AExuAsHQ5tLnYkDZYiLTK2fVAcVGD
OHlNw6ZrIBQORU5SCiPNsCpn3vnDTtJiLhIYeBinCfaCZ7+AbPACN3aI588CUh3zzWfX/xJjAvBz
6KeYb6KOdysxeeE+DoLx1YOcdafK6llaZXLOwBC9GKDr8UphcZwae3AEQ2fT9hYV64NdkrJwK9Cs
uEJjsr2OVYX/dZVN3YqXGXQ/aDy2dgdaEdteDxAVgi6oO6256W2BZfondMZoT7z1AF21N3T3Yb+a
yD451hxPFPdkcjRgZIAdT9VoT3YykfO/2v9YH+/xTz/P7+vTzxkQouNjbcWcTYCuto1luDbekL8u
PYhsR9bddEUK3vda+ShdFMm3hnthuga2HfmfpgPJiJ4wx/ApgdBL4kEVJsG39L+Xulo+lpunJ6D0
dYccCuFaDcEuHf0uktUysPxsQzbSTujAfHpRmbngPQMvNh6l3I6sPUqj5owbU35mLxzpd2cPLPNP
cc3fH8BJ9R42w8h0WNCW3RmsIe5T+itsaod/rfZ7GE0vwwj/Yhfvfj7hYAwFppu2cqBJz2vvLpax
fQe0p0L/MN7opXnKWjBbUKS0ebtzXe6DK5HhUKLjmykG1aFowHVLMaPhuItGAk3HUGOZY/QrgH3Z
+fQK5moOz1Q4nUAbcUvRtOwQ4HuLz8UhUw6HwQNqxQ6NfJdBB/PZrFCSCL0wOtMQVH/bJm/jBwOK
dA/5yFej7nFNM87Q9STLBQ2nyeI7kDGbszcbBIAwQ1HsyEtLCghunGmolxwzcPLRkgXodbIuas9O
FIIWxQiQrBBLRnkTfZFNDpg45OBOlEvpomqCJl4cbWhopUIdmQnNor4WxWOEutGDnc2pFApoalA+
X6dLWZvLwOvWVsuhUhglwd1Qo1WNabXQSvWgnfBaAI27HuwP/45QfntsBjzq/4gAcgppcV3y+Msa
Hs7vqyHm0IfHniVnayBxkFJxuY3rpGn3+8TYEJH+bJv9INUHyX7dgAXWKQxr69Q2qhIMrKYop9Un
j4YomcxDQtgQpkYoZzZdMTUfk2pdBqOoDxONKPRjIkM7wklEaKVOWHnTZekR8oPeA6DB3oPH2DPa
uJozSGI9SJbX/hr57WFNztYzgvOIlFWrnWQqiuxSehkDKy1mp7GTrNFS32xoum9KCyfR5ts8W0+C
lMYW8P74lkym32NTBeLnLf0EQ+93RwE94AV5aQ2GGlxhsv6OTKoy0EGkvHRHPwLUteuDw1wTAJBf
PxFIf6D6ZdyTpTVzqD5N38Ik7veUgJMgyN1OdVfNCTwV8/aCB+0dOelNhmosRN8TcUdvMJG2aPv4
fbrMq2olXAb65iL19zGeA8Du+vs2qPNHhyXFY459Eh/S4SaqOd7jDrOXDhNyR04gpKcdB1HCkiZ8
TMf3VQ4S19Fb+26ZXDh/INAEw0NoBUjvBPYd8N2nNYrKjRrib6DB/ep20PcB0UiwzwXUGL0ss94w
kfw0cawMf+UkAM0UK8NM2N7REHzLqMcdyuKWhl7IO9SFnUVYNdnGB2uBggzSa5fGHGynGSoYurLY
aikXbQeyln2y/x6PmuGZBY3o9mhdHgBhTYFU0Jm/P3KAlRdXSx6joHF1fEoWNpQJ9BRYNYsY3+F9
X4JLQ4V3UPEK71wLVRZsj4NtDxnbO3AEIOfvovVL+cGJIliYWLdD93UaHSdZZoFwNX34j9BTbrJ0
NDtwo5ekWFqDlnTqBpp9+hXqniF520G9O+zR9KZPdvheciHjF7V7GjbMXAmwwj7FOHlg2/LvMHpU
9A4UtIO8/WtYrVcjIPNHmD7HzKuRnV7U6Gx5fVFarevBqNynCsAJCJNt2ylNj9AFy465ZdjbESiE
G6FKwNhLy3/oQqSua+aUX1gsvsRCVT/qBHp3qTeIBR8AgW5E+aML6i+jIYoveV0kkMZJvYeR4cNc
GSK7gUDF+6vU1vD5VVw7TtaogzWgP36rufnOGgOlaXUEZos4Yj6ZoQ0508r8zUaTNAWHH1lLgF/9
dYbc2wNEYsqDg5INhHkc+4FskXxtld3fKwuPg8CB7HAzgQvrGg/pK0AapYldamM1d/PlpW8niJaW
9q0zDu6B682qC+zGxkrHBGXsSd6g2D4A7fq7cRaPJyPXkcnaPgzS9/8pU/NkguXkeuO51mwJft38
FlMmwfgct/Ub7ZFpt0wb5bGH2LwMzT3ZVeDfCO4D+5BNX7oIsgPX9C6lgbXdZhA7t91oQ50Ho3qu
IihVQCrCWsWoM0JyLpkuPJTmkgKc4Dlta3spCjSrNzLKlnIyo80UO/bFAOJ2vlgBE6dA2us+D5He
IgeFKMgtLQt8yDZk69H/tzKdOIIwXSdvegW6kNZJh01ZSPz96tJAAlKOB2wax1ew53qQqHSMQ6eH
jG3qYPBeKpDXHB0f6n1Ca0db+eQtOwkK/8kzCjBhVT+qkRtv+sZPq/cbC/y4qYQgiGOhulhYmfVc
+227Ep20b5QFbYG0ifMDCgZgdAinYF0xqCIkVlgsswrkO5GWpyv0XecD7Q0gD8amhaJfMpjW+j/H
UCBdkgRsJ0JHXxejO5F/LYo2wHGLn+jI2ZdiumXGdCIZsjRh46320QmTfA3Du0UfTj98/9s88KGA
5X6w3xrIMixAfCQeBA/9zegDY6NAY3hmSRCvu1paz6XRfc3LAWrmMXjwsKv7Drpnvhj0JIP9mgTw
7XBGQ08CZk3DfJ6GYZ4EWdV5UlMioQW4iRH26TGuHWOZTSpZIueUHqNwAEk7edowGd9vyTWlJhIo
Tj4d+IACWqHbKksDjeCxBeF1aIHFpyAEg4aRy+besJNqWVZSvI25uvEc9HotevW1l377Ay1TP4Xv
+M9exsHD7A/2TeqZKXSfpDjgL1ud05GztbR974El8iUOo+2k60d0UeUYAFsj0DdO44yjXJw6w8Gi
CtSnmA+38MV4oFFrQnG+HYNpS5CgcoBOed8gozcjhDR8CJQsf7dJFwwUJEpNwRQ3fMwl1BGtR3H/
cT2nwR7dT9sT+DfQnmJ6xuqaYelt8xEs6cDc6CRNYQMUWDouqMo0OlpfaFIIbaf11TYlwcUy3moc
uw+xH1Q4JZvGgL9htJqHg8rdm1HlCTp34wDpAhAnxfpCDjDZhQvuFGL7KRq75VUzZv35Gux4mtg7
rR4+hUHIPV4PTt6AC/wFBDHBWZaVwxct8gH7gIcvFWPhZZQ4t6wAv9+4HAxkcwh6rqZFEocGvl3G
fAU8EUQNrt9PA8sqkFmv6YupJbs9dvalyNp8pXQwecIMFbiFKQEQTOQc/MeXH62eM26BbBFt6Zrt
0NX0iBEr0JdJtyYRH15dZFRWYgPVB2yGnkIaeJ/iRG+VYkWBTmyhPYhXHt8zW822eQU+VrsGMm22
WORVDrkJy7Jv43Sqd07cZvuCO+PNBCFIaMQl9ZcBco+eERk/fFXv3JJ5b62XD0ualLtJvVOZBeaR
oBtvOJacJ+Wme6ZvBLtod8gRufOkELi22yAZ1wwKfYtcdyq4ulOBLtVQL5G0Cs7cVhZwNfpoD64N
AfortB6AkPE9DqcmMJfIqgbeHCmfxcdks4zVFvpokDdGOecGmOHhJk9VfWYuFOoly12I74ACxYyb
8VAG5h2NXG2iO/CWZLvO1e0JeiotQo7CiNKNWQF+54VN8b5KkGXtinXIpMaWH8brwsZBc0gZCAmv
L4XaEn4aIGh2tNowJrswSeRFglRh7fsqXtMnqtQfKzMuHqDkxk40asKgPRd1B94/+OgS1KZau0Bc
rJMyeLehc/UuLA1//iyiq7Y4VxO/oXj6KII8Xq4joer1dSEVylsO2eIzrYPkMOg3Ri9BkgmUKpXm
v7LS+KdUiXfr9BDvliFY68kuXcdbWo3Fjk1UDE8sEdt29K0vmbKgZF0045bCUpTQMwsH+2bq2eE/
LTsxo1q4CjRctGwequLACRbYGB3foWswXOfO1G6IhYyGCXLrn4ZCD4myzGzqcH31hgpJCbP4GeGx
8NRDU+ggU/yWNLQFsuWl66MRQXsTR3NEigq4RD00E2APpabppyFKBvE5rdp0HkajMs9RZfyYV0LF
45JExVcaRdJxLn1rPnvTND21hWxvDOiIkU9YXNw2WXAh3wDk4m0zcnAG4BXBqFHfYYO1C0Gw8hQb
kwFM0bghX94z694FYSDN65yueRjbeEm+aoriRzf/WeGdt1UJsO5dWPQPKi9S0HJl/dHV5E6ADfNd
wuwKWjrgi5pD0E1Tc8e5o1FSZAwYwNja0LC3gOEu0uBCI5pUYIO+QIKgP9KQlvT87s5Lk8dR055k
fZPeGzprW1TC3mKD0UPuRlT7Ab37FwpBUUZcoEGxv05oc2lu0QgABIVehC5dHst5kSiv+z0HdHkB
hokApezKXSR1ADRzZdvGghmOgMiWDFZ2N4W3VVaGt+iWzHYx5I0WJsXUDG12RdVdyEsXCh4PRRC5
t3NQ2uDLpcF7YF43DcCUZDpptLtOur5WoV/GSkBhG6SFs0LDFTAkQWSyo4M/zsdeIFcx0No0/vT0
H+IxW3cekuBVa26TLut3LrqFHiLh/COSKf9emAEqB175lIMu7W8BaeM9BWNZzQF48Pa7asShS6+Q
4bB074FHZhG70LQvrKg6e5nBX5jcTGEev1T1UF+GOAJOW5u7QoltCuD4BsUo/nKd9D7Ebj1BJmua
yuP8ZBxYgM9ILEq090Ee6dOlCwF4E/0IlV84Gv1spTvIvHsXHHhiPgQrsgSMYZ+TluU2zAqo4Tl2
AFnXTK4dyZInmWMrGLdR+0+JXJXBbPunRBmr8sbki9MiqZEBn42TdofjIbbfB6tq0Gynp4cQu5mn
T77ZPKHk0a+TDLv9RmMhXI2PkI2Nx6XXXWjkmWBTmNpULq3RAr5DeztfvXujCO3ytVMCMaWnfswP
/KHYmAEYTGNQWCMXgEb4XregZBy0KviAPKBu74MrCmeB3mPmW6ceyR+C223FeDAdaWKmJ7Z6Yj0N
j3UWjwdPt1XUrV9cHH1Hw8gN8TkN+5M1QWsbLBzgZ6xLdaIwipiMqNy2Hchi9wAfdUvfyWtUPEdj
7g0Is6RcxJapbq3ery7AvhhAs6J06qqqxPuz0uKkv2bwKA3uQAgIDvPM/u5JXx7p4dQ1cXCBDNq2
FXjSLxsW9Rsw6TWr61ZPT3BV1h7JpEDTtzF9DpA00qMycYe3MKv2IN4xfliOdYJw6fRFgllg6aHf
/wa8WcbO6cx+h/ZSoDb1JM9B32Ji1vtpEOXNFNrFIh0Lcc50V2oaAx6tIAk0jz7sjnQKucpVfig4
uBSvJDOAhULXx+g8sKuaxYEcGd5e6zKzUeNnIZRcO3M812BIe+l+VsrqXiI2RODIBStaUAf8RYL/
a5NYathQEFhb3+cwt7ZfrO92lO1UXcR3Xc3FA8s5gPGZCfqqJokfMlk2J3zjfCHnJER1BkX1uRjc
7MTHNFtBGRcCi3oYdHgCLuiWLqGR4CtMe8YhhceDcKcW6nHXZOydb4DEZXf26NWXDPjRRdsH5qto
BmNV1qzY0zBFxQLqmOoptfQRDDjbhQAzzGuY1AOwFaa/94SfHNF16i6xHVp0qZTPUx6Js2mMAQh0
AQOAkGy7Mko/OpR6qMOkDjOjWpyRr4QmWtSgGAYU1gpUNuJAw48wS68GsBi40QhUMDXf0NkBhq2q
/Bq4yKnrjHliNgpIq86/DEFRntAR564+IlCSQAtAotTS1RFhC0p5ioAmUfk1qt/XoAgDinPgIgJH
Mr6QzPsWxbT1VKMHZChr6x6t9NZ9JoNNgyzlDUXkccKBOAiGBbJT4Nn1Enda4Ntm3FOwzdGYLccG
mCtMpRmNXhPpyGZtl2rKl5VrbIbe+cKgqbVPQce0aDUzjDOF1ZGGEKnhT04n34fRMMabGK3Kq6GW
7q4qIBhGZ3UXv/VOlipe0UGevDSk0/o12G5VeERSJ1lQVau1W1AFJ0W/iRvfAEg57w7S5v7RBGpr
ro6lISi5BlRYaQLZqXTWjEO8HYEBmle6TvhzTWSKoEq4SgW2PSwD0E3kfXobpHiiDZN3V4cFTMAQ
HAfmv11NfeJCEsHO1TJqsy5ZeiKXq8Ro0808rqJJc5bHfD+PrRAP37osLrREmbvp7Th0OB/qycDb
zetnaLEFSd1wyOJjHqn0hN3O+2XyE4B9/hyLsuqPeXMkO81ow4CDRtUkqhl+8TTYfOpDCAZ76KXk
ocEWZHO0A//+clkAFLW+0oDQHdLoKKMCaSfi/GFyRudxkIDJjPFNJw3nkSzcmPagj+hupTb13KwX
SdV5R4ooUJFYNRJKaI3RuNhRoVVS1uCQoqkCUrIHNGMFCxqiJda6/JdX8njd3caAuDSowgdd5qBT
eqrzY6sv8cAx7kaRAzM05Ue6I3dpdwPIifkA3saPORGFk58iq6kCn8+ft+Q3mr5eQ0or3tpZlK5I
N3yf6+6wCu+TFWtMde4AwD87WZauMpPx4+CWP2SYdidLde+XKLG7E9lcH/x6jp0dyTnpiA5sDcij
fYSQZ0AHHSidwauWG3fXMtXUe+JojvUX+dFZbqPMQCYqU9HFaEFRqaNoRKE0cRLtPHGuaP1a67r8
72uR/eMVr2uxX69IK7Oi4Ef0YuPrE19GdYrOW0Lw+h9DHHfYU9Lia+XqxXbi85C8KIiLjDVn2zHU
eWAy3OPRdmhZAsQO2eZbHwCVfWJZB7LRpXAr9DPrC9oMQFL6IlqcIMDbJb3xyQD83k+Ml6qty28F
9198vBG+gQp6vgGedL75zWWGg/cMqYyDdhd65n9Z4v89BhJg6PICf/fa6RznVA+uvSCih1xkYtNA
p3Zmh+AelF2qynQuLX7lZ+Y/xhPjL3+bFPqsmdkh/j1pSCr+EnE7PqkCzZddbgy3dGljL4NW5vJq
mZCIu3VjvSFPhRZ9NTWbZVFZWyvGGdVV1vhpatYtjbAuw3nJ3gJXhznopIR+BZ3Tu61DYW3TEESw
ZLNRoVw0rVeAGrSo1j166vehJ7Pn0Zi2Rc0AatV2k6fB1a6i8t3ugbFtXwNf9+yUOEN+2K/xv9vL
Gv1rVL2aC1+6egXKS2gyj3OxrAZt7akLmsdr/SzrWb3tHX9YXutnCiVMZGFjf3MtinV29CWL7OFI
ptkulmWIjjKquU1GmJ4Erx6vL93hC2db12JcXpdpwv7z0uQYrWxemhYyQeV827lsOVnoEJTuhMRg
BkjKJatcd2k0MkcfwBBeZg++ocY9+lqecm2juIaFUFAEgmRLK8xzaYGPVRTYfdDQpBf9uGB7Oq90
NV3XrON0i+eNdyQncGD3iZN1px5t/Ksh97Dj1huZeeeBB1812ijNapMPnuldmY2g6tJD2q44RYRa
mwrTI9lcHwQHAIXfkHMO0+u6KIVvrraC/bwua4z+52VpUmAgmZUomeIchW0QLduD0ZqcdGk/lg0l
jgpjhV3V0BrOvmqxs6P9jB8BB0FD2s/Q0PV7hUYklCauQ/Kilw2fl/TkRzj19Ogg3obD9DVocSSK
PLM/gVAcezwae9pId3SJwwISsWmzpakhWNbx2NBTaHxdISxB8M/75v4P+7zypxcZsyBeeH6hNkhx
9PvBix6Y3ZtvHoRYg9CJv+dd0i+bIfEvEPxtT6DxQDvhWAZfrfpMAQ5UiZelB075eqiqcwEdkRU5
XEgA5Wi4b8p65dYqPgciyi9iAvYApa34u8se+8qavnI0pa+gY1vobXO4RYkYuQcJ4U48c8e33LTl
Ik55dFsUrn0hB44A6K3QDgMtdrOjMsC/HDL0UQz1wbMEqBUdDYEapLonm2odoOzGfryvkRnc8MhQ
N2Em2I3VmHdSb2oTlJJopFpDbAww5kMRGCKPkeexA7Iqe2pquTa60BDqzs4B5Oezk+LJTpcRpaWD
E7u7P+16WbBDG4fSanef4rWdXiCdDHFEQ87s/GM6undRPzbV/ONd+20oDJDI4jhV2fa6LAOm/pz4
alkbcji7Lgo6AzD5N32IxzUazeJ7mQaA/ZZQbBiaoFhatlW9eLJBG59qsjffBwpAqeJ7kII8qXC7
n51drNI096Afeo9iUIJTSiaXVcDDnyidAcadpd+G+B/06NVPdteNa4GvxlNtFuXRQnV1M/k2NpUg
H1hEud9+5yxaGlOW/wQH93PnjPZLYAxI7iPzfnEN09yXNlr3PZzJ7pLC75eqNa230e73yrWyn6Y3
HboxqN8A2oRAF9gPvU4uhOqnB5MVyTa06/RQezK9sX0RraygV29A0m/HKs1+mKN47bJkfO7VMOL0
aRWnwOrsEz7Z5drrvfLF65AO1KG8nfax54tj3cTOsoqSDhTYjjzGvjU9tNJ6AE+H8waNZqg5hXZ7
gn5YdQ+atm9kxy+DrExfq3MB2rq7RgoAqWN/ZQRorgMBZnQx8iI+15bAYZ/z/lvjrN0kLr4DXAOZ
LB3ApDtu0UMp1glLi1s0vxS3ZYgGLyQcKuTrnfzWgvaav6hy/MRTdkMm9HAZqEyrgIvFYJS7yGiT
jdKgD/yrjTvmZ/ECaWN14Pq5NztCdAtMYXlLI+GG5Tln4nydlJV46o8iBonnx0IFCsYrfJiSjUEQ
EWyo3xemGE9YcpH7zXcie5s0H2eVduOxzReFoynfZuK3+UoxdPk0roZoOkpgXTvLP0DCZuG4YPEo
M36ZMQsTpDGQHEg2hHGICibPaNB4JieZXGGdGe/f4yUQ7iiTRc7RaHxnSXQUdtm8lrFt3TMkzU5/
sfd18dmesPbVyeR7fA0A0JLYK/C+eQ3ChN0PEbqp5kxWEfbynd8VRZCT54IblDAJ1KqWg3+hbVpw
T4T2Lf4w5VMPSaZdixbuTTty63XCF2/UeeIbHmGgT5GpcRo7Z7qBSrUPogw0JOuZqOmWT4OeKUsk
hiK3mmdSgBOiCYxmciAqbroEouPer5n0mqYHiCLNdIRvvkqAjygAOz30XkTrPGrseyDEkw3+GcFJ
pTH4hiFeveOSV6gLCA618M6EHjUHvSpn6XdIF23Gypsi9CSKNTi6rO+Jjc5CIGaTZ2cy1Spgit2U
KjK2/dS3B7duxxPq7BAf98r6vsbXPNrz+uILthGPYQpw70LcT10DxrDKq7SqiP1FGmax/NvPNnX8
Xz9bVJmffrbYMCCyq3u/qHVLDDJfSi7aw9ycpYdAzbcHavuSzLhHH4ncVypN1QKZVVDIUbrOb7x6
zWMwBsxGF2XbtT8IY4EydoFTa+ttBoiZLcUQ4q9ORlnGeEZHzmnSKl6DvhSd6W1kBLFzrxq2fPCK
gwFIyFm53XCmO7p0SQmGstB1V1dHXYffYmmGi7zxhg1PIr73vUrc+6NuaRtB9QvkyQktntULRYw2
Z6hv8id0/6gl9Nijw4CvEn4t63/K8c+3FDQhiEoAXhI7GzUIHPvBRjciuet4PnpQwmxda1ix5LJd
WC2QgT1gQY+uA4i0nU6vFBaaoDl1qgoZuB5njThu20urw/oIvXx6+t/CBnzytwWgiJCx8rqnJs+3
aOVGXQ+fvA1zxLTN9VBl1TKBbshLWtTmIWUuZMeNyfxiOsOPMQn8WxSahxuwaaNjXcdzK3CXsvNQ
udLL5l2xpfgx8d6XLZE33k05OttBrQ2G3Y0PzNgS1cV4T0dbGlZmkuzng6/2omMj/jRELjPeJ7WJ
SnSN7lKfgKtR7PQLy+qddVAE5skhtCseEr27QXvG7fsrQp3mGLXI02QTa09oMgG9RA6i6hMEOkO2
iSo0lZfeoDbkp4vhxV8Tt2LboWAdelhwiYuoP5eyLtHKnzlgkPHdYUHGuJTvMdztumUlJaq/Opoc
nRcN4L+E0kJaoXgLrfXu3KkQYELoSy3bEhKNKgWaH6V73GLn1W7A+NYufKQmhwUZG+2hOx9ImX1Z
ezdXe2UxUH/M3o6vrApAwwE7AweP8aOkDxo+QuLcpjY+c3Qr/IeKZwkUzpA3pwtqVJlCSvfXuAW/
UAFef7J8mknjKY0taJYvaa3rHAgJIRWvLyz3+NoeMje7gB6s3ZjgAr9UVsjPZvdkabgXXchMd5NQ
fOkmY7GOsVPxcAYJ/dMU5UsKSck2BkUD/R5hr68rNLH5hNOJAE2f3xULA6pkh0Bf6C5KnbYAk4IL
I85zwZqs7dTYgO/qKMezoXQuxx3FkMl2yl+zacnrmGJoWJa5Yy+vHtfyypXlQlCyUSgYqf+h7MuW
5NS1bX9lx36+xBUghDhxz3nIvq/KzGpcfiHKLpu+R3RffweTWs5ys9eK43AQaKqBpDKFNOccY6TB
+yGEN7IEXh7luJMFCIe8b5MtphpqbpV2tmoS7Tt5ID84KaMggMqPD/L0GtnsB+wdP3ozf3FuUmdp
eY9aoD0hC9o8Ghr4AVvT76EU34fHoo9TcC8p7QwQmjEvat+Ajyf2ZmCMTN86L1oiSTFF7kcA4RrL
9b+psPiSeaL+VPaI22vCZxcseCS4JyuGv2MWbfHSasCCUwLNb0dLgZcrfg9WimcRtv1hOtVMpe30
EmuqNCqAJBpr6CBaZGb1oMXrsBusAwOgPdBhvCDx8gyxzvIqh9w5ACxYzsmuKZAvZqVf3EWuOdw7
Vof1y9jBB1cAIkaZtefAFz/IDHK6LUsfvWwoZx0Y+Q506FstObDxcLNRUbWqmluxscoGJIS3aXWs
hJc9OsiCvVTSnTOj9JHXsihFGj9aXZ09wvOK9MZcXaihl8UnZEnJOyqVYfnWpUU/DQK9OtCqxj5+
h+OY2bihxUTUbqkYD9awQC4QX1OxljnCg3Bwr6jYB26F3VgpF+Z4UXCFBltEN8w51SISr+2KDPQW
VCtFExzrGitUqmWdUd7BZXCmSixdg1lu9WyTaJo5gG05KgHIKHc1FgdwJSWRe8R3yz3Smdbmn8CX
3W4MPbOGmVG4DRzwPZjg9QQbwwTKzOMZHTyoAuzcAIdb8U/tbt2oBzWhbrfi/36o2yV/GeqXO7hd
45d2VGFXrdo2+tX1IbKsQSUkm9Hp7QDiD2uRmXk3g1BCvL9V2AEo6Yss+asLlW/VchzxVqSzXy8Q
14hI6jZYDv9+GL/4cWN0FbqTyXi7KhlFWfBsJrh+HlSAvdt4E7cuVJya0Cl1yfPwGcqbxVYzg+y+
hjSkhVDQIR0ZO+mQ9xayQDQ3n/eG+W5r6SyMVhpEjY79+AtAbrSqVqWKgJX40Zd6ZCGy5TrbON7s
AwN2e4gxE9FVbxU96HVa0UanVPpYmSu/EcsoD5z5dMUfA8NLBeA2OLxbunasUuySCz1cTENRZ1+9
xHbr301DxUrPl36gFVMTR3NOJkiI1mCYUDuhmNpNZ3bcvJ/9wUZNOsntGD9s9KND+uPsZhPjMLdR
qeJmK8ASOg85fvGgd3MueWODm8oHkzoVXStyLsqAhHYbGXf+2KKAvNrGr61mTpUFl84lg78lKVp2
nDq1CkqBAPHA84UU0VRV6Z00zRNoUoq3fLBOmmD5G1f2ybdxksIi3bA62EEMbiaHuVu77B4pIZ3S
0L0xFx2egMl+M1ELsifFcAeU+Yz12BDEVngPAj1+DoPQPmFCWlKJDtoANufYrN+a3osQ6auRkZc7
RTWXwgWLgZ14+zLm436+EC/1j7Mo1N9tdNbEXLz4fh/PWJbYL1Ott2a6c42Uis6WZUVn8F6LQ1UP
ezJBHCI610jEv3Mxl0E1r/Pm1Kxpzj7ImO6pFR3qstpEZtYeqdQFYXQu0+w5s1MwaYwjk6mrwFkh
NMPb3mxNZpZzGbJoTU2oIlYJQBcZQDxkozH9AnKiXs2jxe2qnq3MddSBgfo2nmfGxtbWO+Rr6RI3
HGaD3HNRn6kbfSTkRRRQKs0/jK4XoOENp1u4fYQIO8oW7F+nmyl1y/vOsf3D7c6U7QYzHTSJwKTi
gVHbSpTuTNOE/eFTFYaLNFIDdFXUhA7OAA6QSq/06VPRoHbjQHQvSdT8dllWp3KjFchbv33Spmy0
HZPtp9uDg4MUvP8q3t7urkst5y7zXmis6W/odPnode3vpuKQ8x0YNtoRTNNubQMiCVqWdK9hVT8Y
cRI9hJBs3NmMIUN3tEPPztSy+jRgHY7kT1mtalAZbWWS80cFojtqxIShz2vBymNgWtpCs7JkpiDA
d206/amt+/TYjiWRO8MKuSJgTi4c/VqKrryXIL2qZaRfydTooPbyEi/Yk61rvHyTBBmbTx0sw7t2
+spVSgcTJ1L0sK5uwi0NDk7caAeviD6jInVw8GXRhN6dydQMcCXGXVOuaXCgTZJDaKbfqJJuVwv0
PUK43t109dpskW0WiCUNJu2oPTGen6g9HZwwfM0iWz9QqcPycO3aRgM6EXygQeu8MzJVFlRJpgwS
mTNeut2OitGQmxs7gLOOmtAttEDGseFKBs2GxotTDGxDNwBaD7bzVIetJPZUbfDMArM5D9xW9/nQ
vrmt43yCtHu/hCJgv/E6FH2lLUC6hRzN0HEOeZlAgQ8I6k/gKeSgxE3qfd4ESF0zzpO5gQKfKgrw
hcBHM3/fcYNCbTPl6d1y8yOEPvZNms8+JOqZYQUxcd28aLjt3HOfKX7tsfSLqlT2kCPItlEVJH7g
pXUexgYU2sYa8AuvPmtwcn4JLSRARi3/HpnxXR33xosK6x56oEZ6FmbQrGVhdDu3EBH8FBEDayDv
HqIeyrgpBDq/jt2hUcq/B+huJ3AG4yvqrlwzxlcjZoAkjDjyQGpgttAjgM9iv3uCRgW4nGG/NWtH
9Hns2AgjwqE2NRPA3lMzoCPeR+vHZrfRgvCrS0QHkDzuQfMNeIc2S/q3xPaRXeoYz5AdLpCUqCeb
qqujp6LhBzvX/S/A88TzHOnRJ2Ub7JjpPUJrZh98+dGzjSFGQT0z4SFt2zTZQgtDBIi8NH6is9QT
0XTW/sH2p3Ye0xnmzTz+EGfThNnvwQy2+RDVm2JsVn/VrEFsKbw21dqIki0trQDM5EeMjhrTKHFR
bcjehfEsHRDYPeVNnq8F6AeejSSf+KxELPVlZMpyiywkiPPG2cRnhbU07GENAm3D0Z7G9hJ+MqDU
kKZg9Rl4lI28NZZj7vzcFw54sAs/+g/ldh6qmRsod+9EkB1BqkyUnZLBQsBFbxdUgThhdgqgIWgu
wqFbIIfK3d+aub3lr3ovtucdB5qzRaLGXiVN8+C3RroES1m3mooDiNi4KHFLht08qFYfQOAaH6iS
Dq0NwjCAus5UotG6SH8fjevt+2ieqXmrRqU1PF7SiGbEmQX5oUMr9fJEpYrF1SZ0knJORTrAyQti
Tq868cJBwubYogKB2JyPUiJk+8MYU4uxw89j/OkqZgHt17wB96Tf8/yqRfqeuBlcqJNuImCtlt34
o4BGXzD6otu7AqLdV94Oewbx1yUmR3vvV54/r+XAD1WUmU8MdOkTbZ1Ksx1YKPOFh6y5T9TMjQt+
0Jm3lkbWAFQvvtAvpqogXFHAZ3GuGav3tdfIBfOi4ItKjllhOp+bCLSrQz0EO5bE6XXsSPVllEFD
x0C6kBlEYhvFGEdUhnjz4PDx/br9gmhpO2+4499HUtch5jqAZdTMBogoR+9tLSiyKMgxpgsdwdMG
DL3g/uBs0dGZia1qmyoJdwHOptrxzPRfrbqDirsETGg8gBRTeesKCb1rq+YIyirMRDWWEeD3t4e1
g3nmXNgIrY98adMfw6/7RSXgdKW/Zew34RnKcqMG173lMOtzDK5diCm2n42hY3MVhS209Lx2U4tG
2zBEOu9aQMLniMsNL0XXHYhD20nB3hlk7WdWxJCDBP5Ca8PkIQX0HtBtnHllDtlQTMkPWqjebbda
OksZq5ZtWoIZiGOiBEQj2dEtuyKOD6IoX6c7Hj+KyEH2RS0SX22gWBA+Okl+yDLNeQhB+LTDjDL+
Ctv+82iPGd4Whu/znbBBlfKzfUAgY5bpVbHB9NcdseDvjoMlWuhD82wdGXkwK1gX9jOqsf1gmNWF
5a+ztoeumQYdBOmMTq2xeLPZUdxvkNtWnpvxUIFYH9EL2KhIFTdbVtnVqnCNZk5ZbpTvhj3w2ebC
3VJ+282u2eGwZsgdnsVE03pTtnLM8ozYWrVMFWYPT9ONuzSytGUwnnmifz8j259qkVgK+hzkSq5D
fHt2EqGDVTXY+WNZpm8mvIxvQVGt4IhrP+uJGy2QP9WflJTw7OlZtUpjW8yNdNBmrkz0gyRGBHIU
U9mCRw7rHG9HJjrYoxeZzhCmgJZrPkCIFsmrq9BWQCuPgDtK4iIbCACgf2OKIxw52ckZp99UGS/G
ULNNyC1MybnWRVvONLwligga6E3lcYjp6OGbi1+FNIT1mjt+uNAtKzk5EZN7f8iqZadSBaw38OJQ
83zjVfK9z5r6QfpBvXbdLNl6iQWltHEwajGYUFwPKusVrv1w4dpDurCZ7DegEKQcdTo4aVosXdsy
llRsAd67iPcG3LTWIkmQLt7X1yF1Ae2PgmSLmAYAhlB4OEMZ5N1W2EfNDbepL5Z/0qxwTbxqx8ph
DMXbqc8WSFlstSu8a3gKbeDlC8L+RwhdbRDrNfAKg5gTiBTLsw9nzGSjIlUgu73emHPNBgFCwxvj
ETDwZseNfOSmlnAflpCGuBUFCBTxXM1jaHrIkJbCmUcjwzikWp9EVXpX26rjQ9NH7pwYvcVfdpWZ
8SEzR80leOCX4PKNIUqYz/Cz1b+Ab0Mh59+I720lenC94A8RW0FzZbIE4dA41fb+e9vGB6OxaSj/
4usgr1YuAlnYGw6fOYMyT6f6Z8jFvNspEQMcmZOd2g9p6C49bQDGoK6jDW8Df4UgB+J6csC8iFg5
2G0AConieKNHSf2JWvh1wNchxPlmWGwl84l6vtZYt/5jmYjnES8DSsaSzsYQoIbzRQX1M3qkqvxY
pFp4/NstPf8iaH+r/aXvrXEzDlVITa0Hb9i1PYKukEIv9h08AKu01M1ripQwyBynw1vm3uVd634z
h+K7aUn5qGIdO0uvcw/IAi+nPirJtWXaA6lEvzfW83Idan4G39O4BlLjgqcdD7EzmHPGXm+Y6Ruu
OgeZxDYpIO7DgbxuRVJBoLhX70jsWztoMmBt3iSPnFUM39O2BDdNYq5iC8nFQVTkR4Dg0yXSnoqn
0ta/ErRRE18xbUVvtz4sGPyF5lovSuCPSag1ZBgXq1vRqbpiBXlkfxXbnnewekCvrO6Zst+zrIE0
ne/2J8llezAUNjJB4eqvVTQ1MLsr6/QZogUFMkTwk8iwwoRbmOcHkqFJxqI1FqnWbIDtpFrsFY1H
qv1T30j4iFwkKQhUtfSEZQLWlRCgNYpO7gvFsNQc7W0pQBjQ1y+Fkpn5XUW2vECPdgGGWy85+94I
YFDBAUzdFv+aAkO8AK0Gv9NyqP71mh09enFWLqEkNRwB+Yp3Io/Eesgz894Mc2veWMJ/aYz0ksQZ
/w5gP/IbHfXmF391t32F9I0mMkDkj3cF+BEcuGKc5GDVjYvsge6Jfv5kN3gq1nZeTupDTm8k98B2
79MUwkg3QaIk9+u1pXyQ4Q4QJLpV6DmH4Id2DwYbMFHlyNqHc2VWWEG7p2LdZ+9Fgh7i7fCxtv+5
SLUhAzzsP/bNBuToFGmyALXtwarsdOuMCyxkI0KRTRaJf6QyHcYmbjak2zCyg4OOxSfxGYSq/eZa
mX8v2o5f2BCdiAzBTFtzjbTRcEWt+mT4BpSed4+17dSKzEZvolUXo9W4cv0xFvgrplZplYuVkpW5
hIcSCcJdyZ4DE9xw+F2759SvwMeNyf8IjAxiUG7jw+nSmscBqeIQR6zMS51V9TzT0+5T6JivjWNH
34yiRvcxDmXFBbZKLHoTDoRWO89iEGTz8Jv2KnCjtD3CJI0eHF1de401l08LyibSk0MW+q+0TKMN
ggTKdSbNJtrRYs3h+A4CDJ8vic2LeL1U58ZHrcSrYmT+InvdKUA7Rjtv5fzWlOyQ6YzxYnCKGQh7
hzVAM8mzDXnxVJf+l8QFDNoGF9spjP32JAGgRqpB7X8JIQ1gMXBvGHbgrn/uGenBcJ8m5nOKlc0R
FEzpEave9IgdSLixOu1JmkGwN8Ng5RlJcY3jsLkXkY2ElhbKoB18LvPSZWxDtVpj1QfPk5+nWtaL
twrgjz0WR9i1CK5B8hIeMmpLBxDXraw21e6oFBSOWPz7X//3f/7f1+6/vG/ZPdJIvSz9V6qS+yxI
6+q//y3Yv/+VT+bt23//mzvSlJbFwWFhOWAfEUKi/uvrBUFwtNb/j1+DbwxqRMaVV1l1rY0FBAiS
tzB1PWDTvAKuW4dvTGdkVQCS/lJHPWC4StlvCJ0jfJ5+bbTFtI/1Wj/aA7GyjmiF1VpWs0GqmRWf
xOAna0m8cpBL5TO/L4L1pDIYBfVPZeCITz4SYW7LjDCywgWiMQkEQsBMRAcvcj/aqHGRxAuG7/gO
8sTInh0PVpp0R3M8dGFdrjJMemBk+qs2LtUnkOknG6thWLFbiSiRjySbqQn1pcY0ANQU2OzvHz03
fn/0QnCBb5ZlIQYt+M+PHvR4mdZWtrjWbdBvEAT2kDWlD8uEa8VLGSFoMi4n2gE46ELy8p5aCGCe
ANVmSBP7c6sydbVd4ssP47RspNkwOwWxYm1nWZX/EgelsQjNqD3akMTcFzl4MnrEpp4GkD7j8Yq3
sSn4p5HjPTZlLpRGvLg/0M9ML/s75YfmjnMDcy4gDfY/fC8d89eHwxm8vng6HKkhwhLWzw+nlVEh
kTqfXqdFusgt4PIz/oQIRXaGomxzBlT/kabDoEq1FU15VBxbIV0rPfc5tIoN33mFD1gthZWkYE3D
xOSnFcQaLKv+ZKjyaI9rRLwUL2nIsmdLyyEZlLdo2md8X9n3vpaV90i0XyFgb12zkU2/ALct6A4i
d082UIZF6zoH/yPVUocy6FbWyMsPrxlUa8uAA7dnJnM4p8LtYKdg7XdTQB47F5wZZhuV88oFitCv
r9Cut66/tOX6fSWMrYRyxy9Le1KYM5Tl7MZKkp8bGg/opBZODyx/2UHnwbeydZKHejzAU5iXVggC
MBSSQDSzBtDDXeLk6YOh9HKl6UO2pFrq3bbx1DsDee/d5G/kucGWBq+jD+TyTW2Ps7Jer6iiMJj/
D98I7vz0jbAYkzr+W1DMtgFDts3x5/RhpsLMYvSgkvGuFl5RkI9j3anVQa9MOMOgeNKdynilRRjX
mu7gWW530nwHSzSthBRkGB1JVXZSiSXx2Ekelk5LJ8/zWT2qvQVIAoT2ThFCXCYq9tSJKqj4H23T
YB6L3HVVSWTZ9KaMN3Y76HvGpb6nM95FZjFLgx7ZVggUsQ2X4fZW/VubycBLtf6HuefnaX98mCCA
EpwJ6RggonPEzw8z8kumxwlzL3ZX9QjFJs5MB37h3gg0B0nfib5sYid9yZi1pLUutShLHyi9lrdg
uAXxLMKIuQT2uMk3FeIM4zxbjrPrhwNARsdGQbwNDcgMjQ84nXQf7jRvSOdlpIPe1WDJWXeiYEbO
FqpgifZegehMAC8BaN01rtJ5mOfgsnGd+CyQ5/L3T8Wxf/uKmdxmlq0boNxl3PzlqWBFxb20jsWF
QS73aI6CGaA2iZDCNqrcEieqJ8Jw0eXnQAzx4gP1cgZBA6JLJhv48wCMlaCSJ2pl1+6RB9eJelGV
oQYu7qSaUypgZoGeA1LI3t4aMwZDb22r3H6+taoEstNsBunGdnQN5W4IUoxA8zZUVKOtlUAo+b35
m43a5aOraWo8tiNbX0kstbn2Uo703jPbG/gV0zB0RQwvBFOXKLZUExTQ2HJLyHBR7YfWDq8qCORy
5+ArY/wK9J/xdcpXoVENm9RCospoZ1knMEfAqQjWFOz4QdgvkYxvyVlTOd3VGAEkOYDICN1ipzSW
xrq2h4JSXMMtB4kw30tB79zq7hbi3vlJ1QFo5ofa3cvE/hSnqr6QKcOraxEjhrGiIlXoMSBUTH/9
+++IYf3203Ggt+HoEBdwLI5d+Fj/YR7qHYbXXW8WF9/XR69z+hxWZfAlbZF06HaC3SPyEyA9DwnA
4Nfzv+RgxEB8333JEVZaQTcVLBm2CB5+7umUDcMGpj84iRYA4wouFtGGJXxSoKulogyGpZ+r4dr4
NlhFvHQVjMJ6eaZlR9DEItV0LGKHUW+kPbLcjMWkBPloIa1uQ0UAjd6HpCKkkJcBUs2W0sS3nBBB
gWtUy2AQ9QfoNdDiWBmV5QQcgqNq2MYcULcJem0lIJKAEpg+Qa+hNpfduab1AXqde121VG2ipkvQ
dXoAc5D3bUT2i2HY6iwMx7uLGuBfO4B4XkxlQCmcseSADAX7QfeKrevn+gtYReoV5lR3Tc3CEPzn
OWJdbS2R79RgB0F2wevX27CmN8ADPHanYXOVeXDF54dK8QF5o5Bu7IvGfwDnOkd+Drx1pV1t+woR
AcAK7DnYL4I3LJ/SWTIU7mPUDMbC1br4LkVu6EZljbGlkawaEcDbSC1LvIuTdwAnQyercbu5AdE4
OKeBTZbjgexWWffLyjLVXBfDu40qqF2HXiZj5jSGDNYQsarupAcPSspV8hkE8DtShqzDem91g/OC
JEYxD+3eB34C8ql2XeqbLoDDXjdME3cgk88yqHaVmz4CzBDdMUyH5x4bI2heQODaypoHxLk8yNl5
2UOWDBVkAvJmTUVRxGpbNUgcpyJEmM37qmKrUJnZGR52fZGx2L4YRRbfscJe631nX8jUBW69cA13
WJmjzeBFBeWOqbnbxunJyNMtOWshGgR2w1hsyWHkU4RstNWdjdzohgEQjsWSBHXbi5bq56C04NTL
qq3plsX3xohezXCQwLxW7hzbdH5f6Ga15nGlIR9oAF0DUJyrPFDZ5U/jxNG2S/JiDYdFsywaSOKl
QX7JRzQK0iChkjwCUVItg2hjFaf4ScFGBwvCAdRWDJilZFAgJt/1n2SWLYY+6x/DCAANWQgdsRbs
2LG65QBoZHiRjuSGVpwvACzqdm1Zl4jAtU0bHaswK+aVzpwz+En9tSnzAIozWX+IDHjnkZJoX4WB
QIHIfPkFmKplnHj8u6ecfVMjIkPdkQ7gnLnnB2skNA2rv58JzV/fllg1cGYyvBiEruuYU36eCOGG
Kmqj0xoIxutwsbYuwksEGQDd1L3jK30DqjB4RMjWQDvKr5uHoRYFBG/Aki/sXD+HTYr1QFskXzN8
K5Fcxp9vLZDD7yFQ7QYbe6RYIZ4VBZJV7H8aZ0mkKmoUsKUzSDhCGHfuVVUyrSNMZB/PFe+jk/Jr
454qGCIg93//GPRf16XjY7AY1g3jPyFoh/3hfWB3HfK8JVOn95x22xmRpPjJMygfg8QLbgDTGMCX
efvRx5654J1Z/DoZUI88RpI//fr9HHx2iJSF87+/Za7/ss6xdalLib+cxOTBf9t5AmmqQ2gwCE/T
gn5w7RJM6F7wGT7heHTKg20nWheOy9Z/mekdX+pIpfrd7IG3cTIzUwWfIbVxa12Ftb2wgiIFR9OS
3JyJ7QSPhgUulyxe9n4F4mCEPBZppPsXzSvezyCEwBetAswj9XS+6MezW7sUEnn/sB2n/cPNE2Lh
nY5tMMfGwhQOZyj//HVu+6ELysGKNr0LqJc1NyHK0gyQ2rax0IQDyb60QwtB3RFw0qroHklv5dOt
havxAfEho5u1ngvVRgNQhqDrIOXkg2A6xjsHKNDMv1osKXbtWEtFOngIBPei8w4+Z9Cq+tE/ba0I
OGFd/8La/d9/B4zRu/Dzx8WPV9pgCeGGbQOT9fPHBdQi6RHJ8jYThsvM55NHBr5952h4KQKX4FAp
x0M0eBV4wGFv+hSYNhBUzyIBFkdPNSDmYzbc1p5hrntwOfvYLwC6+6F8qydMmCz/4duMP5I5egM+
fBiLGfgkjmMa8PBwKX/1YjGo+mZ24FfrWEV8pyAXPkemEDLYWsv7FCQOKPCQeC7tEkhJ3gUzsiMD
yF6BixEB6CD1PzksiyF2ZImTjpjDY4K4KDVLMyvdez7cLlTMLNBSV2HLQOoYYLXc1fkOEbMvSLYK
vyf5CYtGvJFSz0REypUvI9XwHJ5BdeFuXK8SVhSHOm7sHYLI7bou+XAPbLa3wFRuPI/jNLUbfB+G
93EMDUyPAsHEPD/pno8XCBgkmxMS7Y/Si7KdgV+3PrqHFBioPHUctMcSvBsnakVmKvaqGDZAP7+S
nUxUSYe+KdyFjmX/fLoCGatxyErvmplKU29Ntg8Xk3a9Vn1Y7T/YkiZNDjUrFlZbQG+SutClLIC/
1kZcJh9t1EazymzUQGvgsPj9riFFjT2hZM4aK61i6zGwIMZAjkHFUQc+U8bpAmg/wzqEuQF3faS7
oMlTWrOnciYzb157eoDVbb+M3UpAVW2I+jkIlPFGEXVytZVvHwfu3gnuozSaVOzqs6pmFrRCrATx
G4/vNZ58v7VoLfYdJNg2pnYeYb2IngjE2dvahswyjeGMA4E4HaQFyjpSCx4X0Qa+cTigx0qymRFf
wnXl309XSpx+lfT9sJjGCLDiDYfwzi7XQRWBKW7sZ1QyXeqObi+nETK3OJvQt7wNautDsADQM1/T
qHzI3VMQeztpMSubAw4IRYrc7Tcxm65Tey4/QLrlmZrTOB3C+rMaRJo7Krq+5CNqB3md4y3QofDA
pxEL40C9POlpmzLH34TuimymATgCYt0nah/wAOQcru4v6Nn0nfvZzKrgIMENhzmmWRk+5xcQPfKL
OYAKC3oSzrIWlp/OOy2aQbElOVMT5BiYgLBBjTQwjGxphLxeOw3YhKv4NW7jeNUNPNhyzcif4sHF
AsSOX5EBWS1EnRl7qI52F61pvuiFG70iLwpLibTWT9JzojusTsWMKlLRfW8KWzsHbhYdhqqOF3QB
eMb3ckxnzJr+BKo+0Nh3+FPQRWL3IcsdE+yrXbyO89ZZV1zLP0F6e96z0l0ZcQVoqYMwjlbv27BA
7EHBGTjH7BJu9chmwFjjkcHzyGZ5F7Bi7mISc3UvPVOtLoJmIbDzX1PR1xzkM0F4dRqqxHe4gI/m
JB3FrhDECFauAUceFYu0ZHeANG6mtnUHfDakArKVW5lfaTQ7t7U1RHatOXbh+tXQOn5JzD3VTZYU
SIgEGW/TrUqtTnfYs0BqZbxzM8b+CiQigA1VeGnCH/t+z6NPNESwbk33oTLGDyZP3++5FfIO6cTp
dM/j12EFboNsSVeNLWSwD7aNSPp4gfFA9w1/czvd19/dM3XqKu23e/aiEoT9iLvd1Wm3arXIWqvS
2eaIzQGDpnIkdmgNlhZ02seqRNoqYiJ5YFsbh2qklgGtmMaQdZta1gB1hJb0oNo25oWMY7TIqF65
gXyOTB9C0mRjoBf1D3Q6WfPGYDOk2rmpFi38AC8AM7qGVQE8RwmWNyxB4itwl/G1SKBI2TpnaoCk
AXPJAKVaUjFnkXFBZ2pIXaAAJhet36YrslUSwWIVzCGF2m+zJp6/d8O4lV8jL0cV4N02mvjKPKu+
63WxvrVIil7hY6psQ2OpoXaOeCJpMy/yfE/tqGvpdZBjY121JVvasfbQ8/BlKAa1lWYRL+DZDde8
7qwdi9Lk6HUlVurdwk3zrYwyyFuxNJnFft5/84dVnNrV9z4evmIHbTzJDMGFsHRT5ISD+G6oODaW
Ru2dOxc8MmljJJ8NXSJWjE5ImMVOpzZeQ8sEEX89JBe6ctdn1i4MO7EFNeA6lwL0QsZg7+vQ/2a2
RoEwqQZySyGtY4C3xornng40HSSz+6hw5sxFzoNWLQsOYo4YWRav0mMnUGiP4U94bWSHhxwiUcAP
jOxNU97XAsqun0THojlve/dagZ9yARkGBtjH8H5toPjz3S/XDZQnz8BDADbn++0TsoQBcNaRUfDT
9SDRDTxfVuUrp8/BYA7281UJDpCFG0NCJ210LLj7Rn8FMG/mNkb14lSA2vtgjdsw+DKeHC52RTKO
Wjr6XA4QOjK7Rr9LgwixHOoJX6TrF/3VdfR8Z0NMekkdknQ9GKH8DGhJDIGcttoiTV8+DI64p/pB
hPDp6kV78nO454FuhN75eKXE8UD0xe0H/Ozqbcf8aFUYpfvZLVdTR1M2S0MN2U5n8HBB5O/TdCPI
mp1pKR5chA3B0UD8Zp6NAyJxaZcFKn0apN9vDEDBV0mt1EuU9zNqoJnA50G7L9mDfKm4OBLiU3Sp
ygJ4u8Kq4d5DDsRBgAFzQRWaVa0czJrPSpp8LUFVuvajTnvOOP7y4zVBcVcsBl/GCOEi4wcaycX0
uDIIq8+Q7+JdhAaFGncUEaYeZYiMHziSXupBeOtuyMsNVEj6pyGDzsr4oKMEvAogwEyOYtAcpOCF
xmzAK+kRwarHooeCR4B8gk3mRZANmwLfiH5b4E6AP0sgdDkSwVCF7tlXrYM45/g2LbXQuuTjQcZY
2xVmqC3p9Rk4DSrkV1901fRCzZNgWGfg/ZlTJ2rVIHu3x3LySCXRKQeqGy1ew1lmrLHM1XdAUM1s
ZMU8xlzTzpGX73W38Z47O8PDAdhz8kWWpY40J5Z0S6oViRcvNITutuR8RCbp9ziX7ESlcUQDWRSP
6Tgi6OlArA7/pVXgun+BxWMfepMAhRyQeyoPymqwOm2Kzti0trozxgpg3QAi+1CtdfkGk77YDnkI
DTvkZcmDaxl/nfa+gMrO0L15+ueWeyD7Vk0CJ5hjRnPf9uu5xDtyXZiMR3PIMa6NRpqnCniTy1Ay
/2gm7O69caoh4NepZDGVDfgLgdAsaijdjIP9f8rOY0duZEvDT0SA3myZ3mc5qUobotUtMei9ffr5
GKnbJfQ0LmY2BMORWZVJRsQ5v2lyfEjV+CmNvPSZ1DgBf+H96OyUNr1zs43eNvzM5I0as/izK1tt
AxJd3YB3NlDisuOvaajYm0zxCoxtKFYDkuyBSMqzLI6GvgeDxiqqCKyXfC43xZQnX0NRk8lYTL1Y
SCdfcUtwd7Ua/GqN0zFZo9g0HWRrrzp/mIWob3KoEm5mQ4WxkFblneDLm7xPlpvVUX6obLk+lPF/
/1CyNSP6KD+UgsIni4Wk2gXTrJ4lyvOB91yKOQlwP2An8xALkF0eMgK/IUNDJSDAvnRypJjA54Ue
neQ1o6WTlWXzumrDDVv6FbCk+AUcyPxmgHZPWtjBsqQOBUs01NhlydWMgzGryaOUltPZCIvhLtuC
1ruh1+XeZEkP1ZcKaclHCVTl1250tKtsy8Psuyas6KEaruIwT27EHC6PW6h16vNsBGepDY7Aau3n
3gQgZPlwQVegWaCl7km25szzvpaZ5GlkK/7vPFMpSNsuVN9sx0tXmXpp7To5kBorXmfbiXeJompr
WQxTtb24dfDuqHbErxif0nBCbUw2qi23KozGO+aNUryOSV9s85gQvWwdAiM7NxNvtMfYFp0UN32V
XbMcqXIC9Szcl5uKbug3OD6kZN+5kIcCwxH0f1oPzTU1sBZIk0xbk19vrlaFzy+gHE5jAcZiwrFh
+6ishEdT1Wj3OOvNA6GHCUu45RoqQJDMyN7rQRzGGYw64oj5i+YN2bWKxFVVNKUALDqzYdMM7ISW
Vitq2lMwgTgLsqp4kXUYXX2zMh0g1lIVeQOm8ctGaJIXmDRYC3rR8PZl/KgBnQoE5o6yKEfo5VYk
vfosazTBWm+y0mQr28SUDHfCII/usscwYnjdlUSSZNEl7Ilwf/88O+M3pHLas6xuFWCN/ED7oyyG
TWXCNIIuIIvyMNT6q9Gm6UXeyZuhV0TMXlCW+KDyoFprvDfW/FDS+2CO6sZQu37Dm6ba5m3hrOXA
vtCU5+HH469tKm9eT5DNgeVxlTk29FuSxjtdTPmL7G7lJGZ1ddZ/fXw3NNkDWV+9BL+pFXxR+Pjh
CmcnlL0dw7gnzoLMVtzjZ5U8S0ZnC5JvvMjSowrDDdKG47iDUPtrODr/BtDxqV+hdHAQ5ehsUhOe
wwQK9t7HbvY4BI27GC4ER68rkJnJGuTuxjH/1c/wumHbORj7eaKM1kMSahfy2e0FJGC2TsZU/Bkc
ZJj5s101+//aLsczNWds/tJiS5bLWVekiE5dCzdfuqN/FqWIzmcR6hDyM0tnaIp0Zvn99tkqxzbA
Mte1p44HlwzWrTG0nzIlbLsCiba6tncyJcyq7TJhRPDcsgqVvYLYeZsG9IrDbPC2Dw8lXXvru6h9
8kyvekqN9ItEwpRx6G6dsvS2HVMnKVl/sqFVQjIudp86W6lSZ2fBtiVJIlGCAvpPF6mxlYyiWiOF
M26moUgm3/HyO7qH8UECpB51EiZlj22zfpi74fkNQKQcUUC3VZd/GkLKYjaB7OYQZ9D9M95kKxZj
GBzj65AmQ7gdQ+J0pTKgpqnphXoRibfRyI7djeUwoX5xD7Py+6TXyVGWZL3b6b+Gyjp5UG1lXE9s
2m6WgdZxhDj1aXKa/tVKumbTVqLZDkvRVDTnYMdhtJKthRl7t6o2j7JRVpV9v/YMVXuSJfxykOed
suKEB/vvV1O1bRTW9hNO2e2zklw6PR+etMX+fMhIoXtBq/qyTdbZoYKNVTQQEFr6yzovubR1p5/7
OLt+DrSnUfVl8R8DjdwiLc4g+GADYYr5153kgDjLg32hu256zVknILqgEcIKnb2i5PopDwb7f52x
wt9qTgD6qyV6RCSNKMXCQgAeMFS9dZalblSsE8YYf8iSPAD5n1YxTuc7IxsQ6u7d8LknnroMlpcJ
olZZnu5o3TcJqtvLFVthWedhUMSzLQBJpTkekPMXXf5JMbLWa1PYLhKo/PvkIa7rU2oYykWWpgEe
7ThoX2Spdob+XBfuvEvJnJ2jUOAouRySv8+syOt2bVJ9yB6pVv3qIYtTmq4ss4yxJTRbJGghAc1Y
1voeatnXoUq9m7o0ZEtDYQJmRRAWmn4xeDfIxr9GwHb9OZc6dB0rPfQLRMHQZvPJRP1y1pvnbIEp
OLza901JGEV2kHXDIgakgIV9DGoKxXxyvG3uXGxrXNmJHgGWzs2rPAzeiA0bHrrbHkMlNvQ0CHcB
Ok9Liwl/cTQIqcl+shVw4WuPK9teKmvlno0liu2epLCWp6Gx78sGWV5alSD8E8wn/HuBl1DuDfrL
51moTGJdLnVKSKuZeL+3fvYbC+uM2c13MQzVB8FZ0iF8/VfyrvpzRTZS1td40BM2a8q9OkbVh2Cb
lI2l/aXvWPAgwcmWe6n/HJ7jUnOqgWbfWx3Fmhkfp69sJBBAX87qpU6eyTrZKvsNfS3+2ep6w6+x
RR3UK28Q+k6ZDUhyrUAkCSX+IwCUjaz6rJdnhd2Gl841m51nJfOrmQYXBZOOv5YTIJODPMEU/lHj
1Dj5PqzIA76JLu7EUam1exqwh4jkNydPG2/GrMedBgIkfKf2cpANxqyLo/efES5/6fVBBXIwbgHj
YcxrvRjb3eBW2itfpbIb0jBfy2LagDS2CNv4stiMCds0VgphHendylD07TDEMdghhnogHP2KJ++k
tIb2Ki9cxxWB1aUobC7s5cTaAyK86ARP7h2BsU0p9PHqLeSgZMQiVLXCdQ/riVR20JrGVxTDkDRM
snKlean5VbFzorVKXsFzq4yvddl8TJaR3kPin6//MkjRJnWdF7p9ybHVVpQ4Ya20DkNQlzwx60ie
DPOaGcve24ZtbTNFz3cTGG/i40y+smg0JjurZfKVxRY/1dWcieppmlLzqKeeskIGanpXEU1a9Z2V
nQm59F/BpOUmngmylyhNBbqZN757LqK9CD5lZ6NXZC85+N96GQpckFyzBdGQpP9qKhd5hbLtft1W
Fv9xW3o16VBsK2XQ1uQPs+vnITbQgyvVy2dNpjGP+2CyVnVtlWfZgLtIfoX83p1VhH3f84xnmXnm
DZcwe59NlbVNyHy+93WzThfMUuxgYhCWrXuOUYK9jT2W5w8wEyODOk7e0qr9NVILssdI2SH9e2Sl
Z8ZjpEQ7YTH5NBXtPsKr4o8m340IVv2scaL0q7K33yxUOjZFP0SXulKSU62M+taz7OKFSAu5Lac3
/+zmzpejkmL66MQcfW0Jxq9BlYmrMEmtahbxO0iwyXPcBGIVZmn1PRpcVB7InCUBM6pSNu9z5FVo
tjTihlxkf3Dr4oNFf7auRpNYFMZL6D1N7jcWnGBqu+jnYnSSwHr7yDPNWQWFFd21NtD3rpvY+8LQ
SBKBv8emdxg/TLvAxoa5VVOCj44JodMs7xpUWvHaQyFYlXiE7DWvKF5VUlXQPb15VZqifB2mQb21
uCXy3BWvsoc1uvtwntK7rLJrr1nFrisOsv8c9tauyrR0LVsJ4rdX5NGe5K1klSvGNVY73ZMstcLw
4BvhYyKvHUW1srXxVEYalg9jh0YBCLb8JvuORVZfs8iC8R0pBmY6UfZK6Orap3nxzYjASJtI+hxr
1wVbO0PqaLTi2xRMqHl2Jj8KvDzeS/W77K5oYJNGl4W9LKLL4BTt8FEYXbXHWa/Zymp8TNetGWdw
KTL9UOii2siL9op1LHgYX+28hZJnmAcwZMlzUpj49piAuxunx5+q6AOmwoq5mmjyc9mCMhJTD8kr
H5KVHdbdHhUvhQTpUv4/Dn5carnbv15AC3EBjdsC9ZVFsaGF2Y+exVusIUbWaaXly/pcG+d1GQ7G
o1udj791a9309242i6WDyjr5MkXSEpwk4l9R0np+42j4JbSz+VXFeTdHD/qLqnriZtuV8OflJcr6
oN95cDM2smhXFnl4AgVnWQyMtz602y/CqM3rmIUJaUwu1tsWZOIOicO4921y/n/CZl+rek5wAmDT
KdY875tp4CaHdaL6jFhLvx2TVjkFXtWdIHe7WyMqlad4QvBNwPH+ZvXdVZfj5wQZqCGq/ypzLCpG
px1QaMV7uAy8/OqUU3dAxnrax0HT3rJJQVUYK5IvJIh+ZHEvfobq3tINPkel6W9u6o640fDsKQvJ
LI4rbQczoDu2Ysattc+tTYT256u6vCjYvY/fFbtBy5qYGH6R/T4x1GA/KXW4bhvdeMuj1t2XFUEI
WZyAlO0TJYkfRUxOjb3uNcmjOIQ8pRnWZ2u1iM23VB3Jlht5zvxKsbXikaJdPDo7pKv3FUaKj1a7
Dtu9Q0ToMVYUDuu8VGA1uIwtbbInzaRh/7h8Kug9GbZxSv9ozSyIpJ2rokK5tHpeGe1DTZkerakX
KLuw19RH65zGwY4UO2SM5cq1QyIES3Dj0WppOD1bOoLj8lIiUo2d2qKjKovMbdpu7hpkC5ax+TjM
O90KME1Z7qv1+rjDvg2q1tQcGrds98GUv+E9NI4+LMvmIg98vb/OYuPmNPN4/mcP2U1AefVJ5KU7
WWxKTIZzYWGatNhHZqbuXry5BWdUBjcmX8NBHMWOtlWI+KmslP3kISzi704EslSWZKOtoD/ZZcM2
XsZ/do1TYlFpTC7ss06etbr6qudYmn5eu8GZ9eQK69hEATOe7BbEcG4rtHLW8sJaxsvHj2CPZ7Cs
T583CwrsRyqluCdsyH+7PxSOBpGjPN7Ivp83c/TkYLlNef6s70IlO6Jd/UXe+fPaUa67KwJj2uMa
zkvgaFBFF7sVeVAinFaEh0v2tLDK/lOdpsJqfVnWscr4+9QilYZ+C5IDhpKtVQAW58ep7NqWqeKL
Fj8+2fJfLtem0U4PQlILyy2n5Tp22LErkmVzUlwkRjx9o8UuazN0cL1B8w5VyK9cFm0rcdg3ieKi
Wl74pcbDTdZro2scqlplGQv46l1roILZDXBnUM7mW0Y0QNYnmTceZjFCDpQXx5aHHAm4QmIgLGg1
UgHyULaxd66Xgyy2rVVt1QCiuKwbqookNTn+0ld11SQyFTuX2GmdS5I2684z5hOTsElsbGmwA6ff
EPhiXkly1tmyo2zRImwbl95iGftZL8+8QPs1TBYfY+vQOpoFmqvfq7TZTZOunIE0pK6ZXeRhMiME
q5aDPJN1EQmjNTjoevWPBqTGISAuY2XnWOl3k1oWx3/Uyx5yKGnyYFuzXH7c8d9uJsdqtfedAOIS
mSP0mw7BtFUXe8RpOYDr+nUopYFiCq3kYIfqppbFzz6DEaor1VOGnd44sW9pVoShdB0enDJLd4MI
0y9RkDxJSsncBDE/i/b3Hh5g9P/eI1Cqdj3NLfKwHgqiXtcSvGrD/KyrzsY08Nr9rHLSGHGEz/Ln
iFpPur1RVBfoMdlZ1j86O5PqrPsMRzur69o7WvMwW0wcO0ZiJx7pvtrZY0tV+NVktfdHZZk3OwB9
i5ArdcVyaOo02rDHVtfyMo8GzcE/JkFNe1YXG6fF22lUJnWVpkG3+qyLXeE4j3IhvZs+mzQNOVVf
jpSVv7XLctOghfGPy/1rx3H5BLJFHuQVbc39VfdZ5KljYpd93LzCEWabQEBbe2RcRr8Mp/Iy4sZI
Zqeo1FMFN0U1BEXZ0gWN3q3DtoZbybe8lZV2bS+mIJMRr5Ma7VNjaJ6rSOVdokfOwfUSwiVDnTzp
7rtskzUgTuO9Q+Rx9VlnW/h4RDlsOi2x6mcBVuC5eJbd5SE1PJbtqus87iHrTKHGiIaIZq8X7rDX
MhUMTJalF4Jx6aUh9rEXqEBUQaEN/HZdjrJF9gHL2YLH7tFxXnrLBriT2rboDSTDslQ/FlbSN69B
huGvVWGF57nhS2ZF44eWgVmvrawlD11hSpeGACTyZjpOFaR6Fo7hHSFNDBoVGJgJW2d/yMzpL4j2
K0goQ+in3QDWyPDALJkICqRR96oEJPF6o0a6w0F6W02T+KAs6y64S8XGGKfxtWwAk0c2yvqamxwe
V8LolOBKgOBjx+OXZvk1mDNEVNvyZFg6eVxnSkuyQ/8pyzN5aKKm2JuNgdhTGF7svw+E1uC+j7zW
ssjVd6rbfMjGz/p/9J3HSizYtn+9xudQkbj9EU++jbz2Z708+6ybSzc6R8hmL5/gH3f6rJMfJpmR
XnZxIfy7q5ub0a6yc4S2Qqu5IAyLUb0TGtvRzZpNHc/g97Mnz4HIqRSt+1rm+r3Efummkkh9bTpt
9menTU/9kHmvc9A1a+IuDv8DWs1msLcGy/+NvhS9xUt3VoDgyCvFfa3hGyP+kI0WUkHPAY8La+5z
nVglNmwhjzre6xyDRc6WDBRYBlmWp8ikD0cQrQvvY/TesgCf73QcrrIElfMly9Xh9igJk8CWO94f
JdvZZ3OhPsmSlxAhsdENyA3nK/hzaMNDO9/kQQcIu8kDQwWiQF1emb8aahCVWK647qZVrc6G4b+0
IKrih7yh9p9XqNAJuMWh2OVphBn931eGHO9tcgP0pYcJJ3SnzNygPWbfW0A3d7Nw4v1kOjDL+hJo
yXIwiIpcMqzn9YDdCKtS6joj3Bn1PLI8pST7xpGp+7UdQVfH3ufeYZoUK+NZjaZhnRHZ+o4KT6XZ
32uU9tZqkulnQymd69STVpMNFWxzfDvVj36w4HDO7Q8IWe5uatrimGHWgAjg52kMPPtIWreZV3Go
F8dWs/HuGpXggKUDMWcIlbZVl6+iBwbODF8fCO6VrxkLnF2NFfZatmaQCy/1kH0hGJ22q26YfbeL
mudySaqiMjP7loOLYx96mALAkMJWpMvVY6MF8+OQ5MPvxe/KbGcI/SrhiagQvJTlLJgL8VtRNvyj
Ll36lW6OBa0cos3thneLta+BA41CkPGYMrFxhFrDio3iJ82qYcJUTfW96e1Xb1SN16QbzX3imME2
LfvgqwKNYARKg20ukqN5P7XXWM2My0i2c1XVY34bI6E2uzCEiZaD8kIPYwgOWpPgFdnowV1fDuya
quuwENliwv0bMLAs0psB1xgaZTem6B+Er+OjvIY8CDsCBB5uoaWCSxPmjLc5UoamMX0zyhKlTRLp
uEJ18S7qQYQHvSWuMToO16ISaL42gU0kguJng1iKmdkCfTIwYfpsUGyruigAN50qRzk3b5x3IwzQ
Wha1c7IhFn8duu/2Uh3gAXXoluAgWYLKB8Ec7jW4rihgDQruqLZyhjxsboYwI/GzNMg62WppbHMR
a6cPcNhqhQahr2Szc/NaEOKuY0bf1Sl9bqpKeS2Bdu2b2dS3aZUr77mlrGSHCYftdVcl5lmODHKg
OtJ6BZuR50xTye/+soJorZTZLjFusW3pNyKSwzbMFBxE/q6TZ3UsqtUSzthO3tTDIWRn1E+jyw+T
sfJg1al+9YpXWTAKXhB+BujvMBbOX049dcmGdXe6MWHwrT9HVcv40Ch7v5kCZycb5EcJwD5g4RMi
Mr+4YjtQ8ZWuEV8mPN9vfamFPgl9As71PO2cqnE2spsbkCKwTY95d2n9f4+y+qh66zBfUgy9vyNO
1N9hIyD1YeCTTCbp/FnfRTmJ4nl22Q7STTYkqaqeCbEe5CBZz9+L6EM7LCEux7iR7SbCPrj2V9VS
36WoTuzt0B1wfihhg3y/5pZfnEax170Hvs4IRXtocIzag8wyblbZ/BrNf/Qd9PBPI+x+cLnw8tD5
kwqAziJNIyxcnKIAQ89PaUDZ0PbjLU8Tda2nGmDgxr1MGqpqUpEq7vVdqEbuRZZk/VIle3mzCHaP
xK+eFwD+TFu8lJMePCnZMyBhKC/LYcaSaR1XY7SVReCii41yNe2qeEbY0u3OjdZON2vOELIk676C
UjUfZGPkjNMWF+Z8I1vxux1PWY4Pj2ytMxS9JnBcslFWwbQAamtON1myAmIMQXMO2N7k+nrxm04X
O40eQOk6BZC+ksVPv+qH0Y0sj0ufplLalfS0Vh13hButTS+ui2ynrmBkypJ3flFg9bCZGN+mpSSr
VF3/gkxsepH9G36yO2zimXWWHi4woqdemATwuZgHmQKRDZBiOjY6enTFHosl4Mjbp0yfJtVm9WhG
F/JS6poPNDwha6ezsPV5bz6NdV8CrtST1ZRN+O0pPS4B3XvYWt49Odq8bJ4cuN3pNJFtTTNnZxJd
37qOZ2/NIn0v41IBpG8rK0F6ck869oAQcPTkBbzcNTiK31wC3WaLQrOmmwYaF+Z4lWeKBdyoKhFw
1G2+1lgZMuzby0X02FsRf2KWJhRL5IwpeVAD3I6bwFy7hU4UN1mQ5HtnfJq8ZUXkIe0bcn8kMKbi
aOj1vHrTI1jeyGccef5HHxjbnwUSe8+laoSH0M0+vD78Q8ShtwsizdsngUJsi+0ws2TEr2h+s6Ip
3dkLmsFtxkNcl/yt6Oe4ETbFpuVPyEndS5iIW4HsQRKAPq+0187Qvnma7voqiLC12QVEOxXHrw0S
ROoE8GcIu1U/8PQQJcjxnGqx7UIzRL17nor8OXlCX58FBCASERtAzw7E03Js1mQ6NsPQMS+raXwa
gS36omgvHeH4kIj9X4mVIzFbGe0mLLRqW7ZK5g8mAFM97VfoSgJ0ij40u5v/aKtuh3/hoZmtm1HW
6slrwLYyOfUbL6pzX4umn0H3R52jvsze9wdS2Pwvmg9UBnexl3/tM8AketlBxS2eddBq/lBjLq8r
X8M8WVl1xbRStdiPCfOPNH9H92tr8J/JPUzzRqf5obJMWFvmF9gA1RHIMbsTzF58M+4JGSjKsNLn
PAVgZX3TI30G8M2a0osKsaLDB2TSTZkzwU4ZZlNVmVwjG2T1HJK3sxI8Csai24EW/UMZ8vy1C35W
SOjuIKG9KURHWSfM13IkgJRFi+DUmDJ5zM5a1fQreEz+krlClYnwAhDJ4Ucah/VVmwzM0NLXru+1
N8M59iAoV0ogXjV4IesCZYP1yDuAiKd5wF78as7jsRAqTlxJdh1aPJ80KDKbOeHLINHb7yLwpMco
PHhVu3F0zBODosYixxyeOi2qWXy21S6yER3s++4O9GNt1tMACtk8aoWr+GoUZSDtuhdnLkhYTsW8
7oK8Pop4ONQd2FyklkjNAl9XOnU/DHDMCjMH+AquC9l6sv2Rg4VKSZqo7XCL63FliAL76jrAnHHN
EV1l79ouQjszUlc2CEiB9MJ+nuExmFgA+VqQa0e25e5q6BSW7kF9IIbtm1U7geJQj7En4IdXVaRv
qqlqjl2CcPpNnlbw3lL/t7ZZV6nIC7vfNWp3KEoCXaAjGSWvosnmxwVCPILiQPezcR52kD1y2M5m
7WP1PqKjMTdH4UX61urUm6qX1REg+cwTFrnYpbA/XjcTIJNOn34wV9nQZGbvqRGLmjwrA5/ZLzza
OuIKebgKSgcPqtT96xk/p4/YZQM3OVXk5/p33XZeRND5Ojm9QwhXdePE/Z9lw9cjvPlemjYCviXa
zWTgi3wRye69W50mEfrBGK/a4jWP5mqTdgCR6+5H5qBZAlDXQTa1LDezErm3vg4O2ewqLwECv8EU
nTSje8utttiiXPLR5qmycYKGLw9hR9R/+otqi54UPolqrSlemqj/FtZmi5JhZO8Sm4RKOXTboK/z
FZ83OWXZuPMi/iFZiWaLnln9pSr4Z2mpeM0G8vp6xdYlELskzrYzAeW9LZpzlhVI+yTF21CqK7F4
w+BTiU0UnmlkNJNtWwTnukRVIuFhVLX+Xgbae6Q7hGqa+qSy31h1c99vYC5aR0VXBDH7xDykApGL
uq1+Cq0ofDypDbX+iUpP7I9mjDV5k2KYGj61uaHtUeitw85ao4BcOM2LmoovlalGvmeMbH3d7Bo5
dritjQF94RBsau1lB11jkZC4yXtbe7PfJe60cppz2aa+a0+2L7wcw/esdLcF6Z5rB2SxDpv2mlsd
0VzkSBBTg4fVChVNyqZ7I6Yf+6K33o0ihJFFyOkmVG8/pGieuM2xUKYfnoP+leV9WEOG/acxHHIy
T34kSBczOY+ryQLOV+ieuyIMPe7ZeaVk11CzSbPqFA8t72B3NLeYZ+h+tzh9Gqn2BUL3CHa1PpuT
663jssc7I4GcKob4JA+9sOIT2dFTmtU21GE7A8bbv7gJBAsiS35mK37X1j9jw/piDdOftd6SA4vM
M2DsUwkL0ZmII5q2W63RQfjaYDa6cfL0FVlx6zoy3fttndb7MmyyezaBw1Oi7kl0s292WbrJWNSt
dYhZiGLFOHxpA1jazF51Gs7KlS4MBIHcZF9nbnjGliZA7ceITrOXWYeAldpRRIl2jAcDhmaUz6ci
ToZ9jgjyGWi4sdOEmC59lIUsZqG1Ao+ptv2AMSK5Jm1Txolzz9ow2oT1peqg9ZjCJpmKASTaGSyJ
8wqfwwjx39WCgly1iUre3AQSbwlhvdqGh13gLKq3ptn3io3fQB67by1J+1XtWB1q+xEawx0wIGPC
kgmJfPXrXLFz0qq+eFcqcqJe0o6H0jKtNZTXxm95Xb6PFkyfCF7LO7TiFnAy2Adwqrj+dcJ4ZwLD
WRGq1vtodx0evkLFW9PCP4O4yHuIIIrPa314J57Ohi2p+nfNC3o/AyX17llIIVmzW7+HBa8IdAyr
dyhkI6LaSLyFinHEcFC/oj/pEZBwgrUsxmLWr7kCi2iM3uc2KVfwkkww3WG7rcyRSdY0j5HNnjgI
zf7aIuJ6bfhbT6NbbwGcsVdmAlqXXgbVMnWsC2ttIkreXZlr5bVN+JcN5qq3+ZRIDCVIeY8DGsmI
wnShsURBUfMBGgXsN8RBzx5NbWUDGd+qqtJgnNL84fYpKWa0QeD4Fy/kdKZtj57IGqSQvcINy/B7
zUhvlTU4/iQSY5MQAvYNq9/pReLhSR4P27m89kk17bsmDq4zf4sS22cwi29pFIg7gdTOR5OKKatW
1BtS6Cj65fPdNicm7KKeVgQSQNeh3E1iip2s2sfdCjJDuzUWE9Quj1cw4pObPXTFwZtxWkXaEQ+W
cv5WdAU+I8W8q3Dl20yl9wVw8LqrhxjiC89/MIP4nSpX8KfYYEMwHG5n0NqOvQmSKPSDlEBrU6OD
IzjdxjGUIRGg8aUN6d1Wkqu+vLrDlMCVnXX1ukM7VEGHjYlbQHwgIIAWa2CtOi9zfDUrSEQyPbRx
YD8PpUdQ3cq2TWeU/lAQ1Ci80F0nGMD5DZnlTROV9npy6/6IUId9iYUW86ObwS00hMs0kxdqzhL6
5hTxOTcqQLrGeUKabtNbU3yC21HtWPhbfLIbumnVXkMxQyhNcGp5VBGHKv80nbnDiE1Y+x4pmiiK
CSFPjrZp26DYFaFIV2b81thadQ+nUfeJqH3j7U2GeRDTMbf8fupLP2pC5WaXTXcd7VHxc9L1l0YM
YoVmM3+46h0jrDfygjBP0tZ3ot2AGzqAP0WNAmVuYaDtaBrK9Ghe+ojSuqqWXKE3bvlJjNe2IduI
jaJ3DAMXx9TMvSDkvutDJfV7V72ZBHQ2hj1NvtYqx9Yr3oSwnXPeKj/qkS9qtDTjYpZVvmmm5K/G
AL9TIyqOc8696Or4nPbD6Cvx5PgjLgMt8z6qEEwrqp0dMfIONlOAe5DoYUp3QYDpGtIdwlF+mKM5
nMwA+NZYRquoG61VI/iddKWeHRXRQwE1CIxOY3Fwpx5nELeozmiOXdWaLZUBVMTAElHHcgOwLCsy
kdmnevRwdBlZPGl13+wg2W6iUYGyVol5n1lpA7SyfG2b4klRAbwhsN3snKb50ESqr4xaM3nCUh4+
z7zN3QhLbg4Pbohr0RIT7foo2SAHzQo+1Ka1yu6j9CJxhKOkkr2avzWNAVaOZcGahwIOBT7rq3kc
cR/qvI80yE2/dXpiHcg0jSna0I19I1U6XkdAhmgWNdvUDb84iNVsRk/HzVSkm3kMbTbDPf+gvhdb
OwzUjXDSLxgCjeuKkNkGyVV1k0agCQslRGhFL8/5iB5WEzBFZbZp+A6ScFsl7p1Vm8XtSgTRjhhc
ekyQ3rVV3T6xxj9jdtkiYx7fDU1TdiUPkh9M9xQAx5DF4qlhPxtaJJoNl7yJgFfSVg07VrXWWemz
syuNcNxlpa2tYwA2vnCRk41voRgtljdNv8pASK4tJ3mKPHGyLbfetEjkkrfO1G0PHW8/O6oH4xeR
E97hUGn6JNt2CL/PnV0g5xXjxYCe+jaY1E3juLUPXTndBp7FmyQQ4QaVpw8N3Z1N1TXDi5YRFspg
31S6jtXX/9B1HsuNI1safiJEwJstvZEokZRUXb1BVJWq4X3C5dPPh2Tfq46emU0GMmFEwaQ55zdB
gGephfBXE6bTBvPHO4/KJ8bi/yD8me9iDaeL2dp4ORiZiKAcaH2vxdGkRdDODAtgPlP8kRCfgee6
1sAGAmoX7XpgSrFrHBTMG5QgQIdX4tbkULgsEoEBOf92AkGfT/a80plJ2z3WYPQ/P5FZGM9xml+1
sJHrQTfC57izvrs2eXg51Ke0z+JjOdNd2xpwropsRu2dPVaZUE/PeO9uDFzo1k1joIhUhVDnQnBK
WXcSZgnIa8rRdIyaVYjA6l7XWLMMjdM+CkeCgrCrAmsk17mGQSZ3cDQxw8ggpPZSY6U+FSlAgKA5
YnnZn6YxHk5q66uIXLs/FSnQKTg1jNQe4Xbw7fu5zP09D7c+Wblen1ziXTshq8uM2O8JSSR5SgsW
bQG8pLW6mi9IBvT5tG9IMCJDcyZ64a8I9V9iI2hPWVN+tH5BAKW0x/Ygk4IlcgCr2c9nZIn7+TRa
PVrmXocXrmsUxcpxUGcxS/s4aIshXr2fZlmeGEVKFkFTuHX66sNNQAWIIaq4PqGWDp/dwq7WWlIl
rKX88KQKpq/MQ5Ps4hB234Wa3p5k36KXNTr7lu7w1OoZ2MWEaemqaau3NBO/OlH2j3ulttRtSqSD
9vkcSh/llz7eh4sbpVpnqC1/qS7WfDzvTVuXEz+awp3C8eRG75Caajq6rYHUP6sLsrKBl35YZVQa
605vsqMQkoS73BhjdjW0IMXNnn+M5JuDDCVKEMzguy4M13RSyw9oXoaqu2Qa3QUSuuskm8Nilehh
uJd5cxi7BmGFElfENDmOAl6ixmQNGOxkndQvQMyDvLAn30nb1fhVWL5cq83OSGqWv6G1SgQgSqRC
oH+/VWXA0mq0iddgSHUC6GCeYjjm69qDx9b89GX+k7iLz50N0ZAbTMdndUwdDyxsUJP4qJ5VbU7V
qV0KVVWFjZgHr/nyKP+v3SFG9P84evSCbjePMcHFcm/U4xqz5e8sTvp1Z6MKt3U1G4GRMjsMTRGQ
1OGAqMb/u/JTxNLnVRu04DNjrwFyRzGA+NvNnzGeEmQAJ0MTT2HeJ8dcK5Bzf+mxCdz1yXAtw/op
ox84oZKNQ1pd/EBOLiJQ3kHT6vGYleZLhzY84XDN33pZq60ARpNOiFJ5C5uipO+Wxc4Yo6tHViws
7viuv7e6b+2HJUygO05xmiJkItvWPM8G1jZ7iAjevW/5hoPBBy9ZVG+BokFiP1BGECmH8ahVbsan
48+XeEaQzfG0jlkTccYA8YZmyE+hHqPLLTSmVZCxztyaI1owmrOSZJ1X2gRIy7fMVRZE9h3Fo7Ku
s1NQyU8eNv40gFaP9ljirWmmYpOQIjNHEVzGWFp7gso1rLF1yhJi47Rd9aIXkBoHllHrOK/TVZ9H
1YuTknFGyArR/nIP0V5uyMIEHIXgszWhbIvHjenL7A9Q/+05LFN7jSVyuek02TxlCGdYRqV91HSz
O29q/WOOL9EV70xy0o4Uv6Ys3ntS4D0v7LvnxdWeT6A8hMTRP6oyRDEh1X70oV2vkacdQIzG+UXT
Wfd0wbCt8yT+EdXJO5GkNQ7c9vchiq8Ionq/i5h4GuOCWWruSx4yfSmjtFm1OrZtduf+JDLvEwug
j/J00R8IltxIDcJx6RuIVkRLNlXUZUcTxfmNV9jygIqp3EtSBxtQmtZGaqLbMn3cVPWY7vVmiXcE
RKRKIq0i7t0LQH/sCuPhVsInsdIq+R5qtQsTnGSCec9qvVrIK8lWt1x560b9u+iMP8pRNKiTQ5gk
208eBq+W1E8DdIDGcoPmcnaN06yA3JrNdFJbMRf5uSnq8ews0bsZqO9otc0hGFrtHevrbRxYhFRh
7G3CPt9OURq9gxT8GWM09Wy3pvZm6Y6GfYY+bv2+ANnoVMkubyf/e0v8ug18sPVdOJ8JfEab3EZO
aSCDfECRf+Oj5P6jC0Zr7WWe8cIKwDq2ddLtO7hn98QWsN7JhP9ukQ92gvSzxZCY+bRhXYMqrxfv
EfsQWEN8tZqQ0IYWl7/y+jeyAgk50qReydYN7qCNw12UeBCGG4nHlszkCyGGz9kURznH4j52wr/2
CFskJXhmjKbbPUrgdEcq/53zY08q552RS8tXX/XHbnWkalR1VajDv87+avs/L6F2uzJU/TxiZdox
IvIJ+2MxNX5sViN2x6quttR4MyQ6B6n6Pza/9n8drtpU8a82dR3VNhui3Fh6Pa1Y2+Vov5VlzaC6
bOoeUxjCqf9ptQabCcGyP9eA7G7xY/u7/jj1UcYzaUDN0XZRFjcnVdTLMDvaFeJjqm5383/qqFcz
ixzSp2o2o5tj6HwOfmGtARFFN9VWFy69e2qPe9WmCh1uup6M4dOjqXCz14hu7OskgXPj0UbN/9Gm
dpSdbMnvLFrHy8UfbanWrQxj0I9fbaw414jZWy+VnRvbxK+jvVMjNV5pjXPRa1u/hEWQMPRN4kfr
Gx8FQOS7qWvTSYZxsXUxILpWs2T5FM0rJN6q7wmIi32KAeSBxAisZdiJmOxtDDMYNkObE0sJy2e3
GronO833PmPsGSdPpkgyy48wx/YZS/5ziWTrHnGX97LNvQv0Q32rseyiW4nc51FMKTN8/TmbxAkx
lOKMe2+MpQ5AblBUcmsFhovpSYF+XCV/xB6yk9zo4E5A/7kUrf4dvbVyE49uudWl8Uq6uWeJ2SPT
WGXTukPdcG+3FZkeHUEmw4Qox9R7kw2D/t54I4BRkS1sCiJJOf5QWFBF1h9p/Wl1fcdKGUBjHzkf
crTrTQF37pYniBTUU/WTWP58Vk1tZPaXIC+OqqYKiMLRroP6vVHHqzbRm++BM7RPqjYklSTDND0L
MQfg1ES8qYpsvJVxWEKDTcatFo3jTbUlFZNdwFEXVQtw5TwnTfEbGZq/D5ATUtVEJcGgLNdQRWH+
lYxOfFWXCWqZHHWsC1dfBww9dg+21uZH1dbw3T4JLbwEHTn8udqglxi9GrLQMfHM5p3nR0t4gm5b
tUVOci1KMqiqyakGULd59Uv166opGeW81mvD3KtqOnfVbSYq/rhCiQW2CVBJYV4VyBU46Gtap94h
7ehfkWz5D+j2cUgnmZ8b4bev9n8fR4i/BA5pmTt1va8DByO5T2TjWNkU4xoFp+oZyUD7aE2Lfk6T
TCvVpoqh0qtnsRRRqgHnNGe5aD5Bzfnvjq+DjUx6h9rUX7+a1Nach9XzV5ufFr/1oGX20ybBym+7
9LkySRnHmPU+tr7aXE0AImiDkzpCI8P0OKyMmvygmYBhhInqeFrbmKHohXiPCARtQ+YMO1U14qrA
DaGHd+053XschgvIZ4kVLgcnY1wc0jgGVL1Ux7ivcQwGZ4JUE2uv2H23ghx8W2UTYV6qNkn1g9mB
3Bdj775PZTseYo0Zm9qbT112EG09byIbrvwgXO8UtkxK3IzonK4ZMSJpufvmDSVLsCD+UDWnMLL7
kidQtcQP3TfLdlBJEsVVNVV9xGyiqOWTqoKYstd4OH5v0HnYmFMTvDnJoCEJlmhbJwj8N4Op0UEv
mdSpaoXUC/prTHLUwRbdxSsMhrPaGYLoePtm8loP63G2+K7q+lVfLpoJprsiCMondSC2xMzp5h5n
JIwLV6ptZOTZxh0qVAHr+yCpB0g0DHmTGtjU2OSbXki4c0njiAG6yNpyTXnw8m4Xe0MO9jNK9iVq
IW/ReK3rttgFGsbQ+bjoXo7unSCBQ/LX6LcVqKx3LRuITuX6tz7KGN3nsnh3jGlmnk8vh2lMzlzc
8s4yge6Mjmj+PmgTyZYg/EAOGguOCfHnoLf3qtbUY/vmWUd6x2Tr4mXpgQo6eaYZQN/KkKIuw/i9
m4hk5Q0pKWg05sEoI28dkxNYonzeegDpsk1yu98RxlpiYz7T+eI+91a5ts0iOgTmBvFR/9Vd/GBU
YeYHy9ZerLL91psaVjx+M7/wo5HhqCbi1TlrF82CFpmSPF5Hbg3V0ERDENWs6ocoh9cwbPQ3nAwV
4mbV2kF4L4hrZQ1zdV1ruD+zAbpoKdRWvMwx3Mp+jsoofzQZU5icNGu4pV3+q3Z969BhY3GJHfTh
Zqa456Ip/mDu3f3y7fgyTIXxG5uNXRZ0Doull26WKybkJTlsIYBLONkqQFz5W7Tgr+OyXUV4Y7zb
aXdMAPL+MgqE4bTXHBuTm+lWZ5R5y11lEKcttbTc+mNak/ROvjHpa/aDD5EhFkGMPn0mXu2hagkE
uMmvNv6hR9LdB52xoPNLfzPrxAjLNK4wzvYJ2uogY11pXmU6lm9jny7swjw+qWreoDcKaOIJ5r37
GvYzeah+bOBqWNNr0toLvyztdqCC00PXoBHiaOUBuydMHHK3PRD0a7f2QitnZW7dmPrz5yU5SBIU
G0BQ21Qj0U9SK1+lpkgI3rgr27ziOniLJD2QRVe7i0Kzwu27BPWlGfW76Qk0a4vy6rBaex+kb1xF
Z+7UPqRPg3OPh/Zqcj97Oud3O/aCe1Ejz49FxvvgWDMu2pgwL/smhOCINeNqutR09BZvzUDkfqkN
JItvJU68qoYecH3rgmwXh7XzLqoGs92y2Kt9feDoVy9sD49abTdXMcqjrWc6shbmIWtyeSmWQujj
WabCJFxDre67YTf4mouWkeleJtPwWPPOxYqIDpoBqtFa9qQOY8w8F+fCbN2LPhrsDWcht3aSDAjW
LnW1SxUkMLF5Gi6q8rhU0XQOSdWKMGoxxodxKAhLdjGGab7TxhCGUA5T1Wr5AyQBXM5eYM9kLYAT
UZ2EydHS1+Wxj+e3R1XtMdp6OCVOdiny4Q+7SqtjQcTrMgzN3wUKmN4WX7lm/a8dox5MzyY/5etY
YXmGteomo1kBIEdaZLlKIggGTWaKYIAdRi9W5k+7eIBMaeR69MKXBEnAHeT8tHgYqTZ1nI810Iuq
+o39CuOOKMNy/le7bDrki1pXQ5cxapnKhcYmnsMYxilFmYoSgDEUyzGvSSIvbYlN74kQUAScwxVv
hVO+12ETX1QtCOZwgVbiSL7sHEWq7bXRTVlIl/2b7pbms4vvB4gRAeiFIxpgqSyO76oSt+SY0KuX
T6pqCKAckPHyvarWc5kewzEAObyciYxn8SLH5PGHVZPrzOukzaObqjnFSIh1RBNFVRO837euvQSi
l9Nj16lPcDHclarmpue8tlBwVU39PhGZh9wt2lf124sF5zU5qYaf5vK7F2DRbBr1VlVrzOV5NUvc
btRvcwtkkFKEoJaauloSDq95TYiXxDKpNcco9bXWdO3JJVlAIHlu6KvtqjvoLpmhCPPPd2+q5lUa
Rd4PAMTnli086fieOkf+RdziYyYS+r3uoYuQlI/v+Hwz1DM1XOHRWV9AcOSHunLDk7BkfA5DLTmQ
hywPFSKeL2aRfuTIs32K2bvZM37tnl9/lkXlYrmcTSejxtTYT0HfEPtJPo8k4jsi+CwMjMhPL/lU
piBxouhMinSfTvLNlaW1Qo4T+Eadu89C9pVcFY3B682XOuTFiyo0181fiIYikR3+8FB4XA8ZDHR/
bMinRc0A4AroORw6HY3NHhZLIKYzYHl5bLvmJ7aZ2tExivnN6Rteu+nVwA/+A9+1X6X01yToUe6u
w13sxr+bvshekjRBtzb3tB00ff2jdlKDSavYGb7pvsfunpRY/s2SctxZWpJufS0/R1rwi+m6frLb
5LedVD/7KbZJ7zTewQAxSpbNxzgLobGpTXMUmCA/BLGV/TmSJMpnxweK1JCs9Piws2YKNmZMeqkB
CHCrqj0R+ZSUH6bnokwxf0GdmCyB8a2RUXBwAjKfAN/zbRMjj2l7gJVGsPBdN4RPzp8+rO/LWBo3
S+9OENGbFVmoaKdXRMQc5C4JvEzEe3Xm5q1nvUzTnyaOJ9a1Eq5/mIse+cMJgHK7Js6oHQyNvBqc
pmYHd95EHiS0Tr+AeuiXnAjYBn0ld1O65eIjK48Mj0hsutH3pvDbuzQZtGkyXzwS94C7vZiIKYVm
T/HTFKS/5hLTxWlEOxerxb8kNJhamAFugFG3doZYXEneGnunceJT5JRE5ZPa30Slbn2A/Pw5Omn9
l40KJrmg30nfN5C/Y4L1VY04xCj6lY5I3RHnvvGmV0by2oBSUTVVNI4wdhDnCY4tR6girE2QLlNw
DiGr3JBRMYD9pQewEdsUL4aXwbD1+0xqdRuY5LpV1UFI8VKkaMEvOwfQhffRgow9ucOTarJgH+y9
xG02nZ8Z92CwBChPAERLTTUZloPgm8izkzphGX2OFiMzc5fkUBnhovZZ9/c5BNJqJ/VV1fCkira5
H2Khs+ycWNmQrxYnVQtMo78nWg5CwEOSXrWZeIQch6B0YdFwgiqYlOz4NLAXXU6IfG3eZk2mg0bg
CGbV6Wtvkn1YdmpLMY0E/jRIA0d1BKHu8RRWqEB9XTLy8xPiq9njNxfJWK2TYL7PKeGO2THMexdi
jVa28SkvYka6SqR/ucJFV5q5082L3Vs+ftZ44r4R01zPljNhTVJab/VU/4ozhCbUPkK0+hpxyuAA
YtR+cw38DLUhGLfq2NIyo1ODTc1a7R11Mj3Yrzv70H5lvK8Bw7RzcQpiZhBQ0ZKbKhBHqbZNFlbb
7L9t5pwUq6gJEO92zeQ2RxMorzBA+9ve53Fi3f2qt+6Z1Oj0wbQcVTXVgv5oSOAh6hBjdK07A9js
Fcnj+LIjjTyh0npwl9ObqN0Bdw8RRIfb1mi9d1NFlnb0dt04Hb0o9W4CbfTLlGrQzE0AaJUdwY7G
kWavDiYiGF/RkmNNE4pyDeq323KDpi3A5r+v1/Z/VYUWbmH2A4zCNuUGl87E4q7rH1XVJux20xqM
Z6qGiWm1lw0Au0fVDDlLFvsQ4MaLaposSTqvT3VsPZrortpmGZ6Mkg9D1VqhDQfhtBVH8EdVMbjz
Sw045PnRBAsSR6sxWFlembx6Pp+5QDvLnU17RW6XTLE1RjdVBHq81ytLXlRtCv3ukrT+vjLzJFvL
bokCt423UnurhFE+d0xCZ12W7r7arCD7Heg6g95Qd1cjgVX228NbdOr0myp4j1DwGMhWf7WF9vje
Jvr0hKKPfhuiMH1qDfePrwMy1ikob3Td/qvNx65MTI+LdsOIYAUyQmtncucnM0lfxRQUF8bA4kIK
/TRAgjipGkaZrr5Sm0Ee3wxhi+M/2tRpTlf9bEUYbYy6KQD5lN5VFX5LlNCDEABDnbZa1wDpkotp
x00GR/XepmF9D7Oa8FqQJnvVViQlscoUiHlcVvV6bkJ9xbsfHtXBtoVHa4VKsWUD/6l17LByutlt
1CftvZX1TRAofEbvtb1XGSK3dqyFax06KF4P49nr7YEbwM4Y+NSGRCpIKcNt7/rcpi9d6h/VTtWE
z5hB8L4LjsY81pfZns5uGw88z9F67+yxPgVT24MKmqPiuY3qbVlvNX2sN13ntRvDiSTAo7Db2Zrl
PQ8ZFI10CLPFfmyLj9u3zgor+PDDU1gPz84Qodgek5OCl/Az7NOdEyN4kDmsdCpmAEFtNIcpcT+l
X4Jga4/6EMGc0GIw3fpgbgRzkHXH7KMM8Bcyi5UEJbyeEg0iachorrJ94GNg19tg0HVtPIGYeDda
L9lHDAgEuHUg6YCUh8E86xKtOWFoFskF2Em+ts8n84N1F50N6IVNbemXos+PmFFrT01fQ48dRv9Y
DBDgLOs97caU5Z/POhm0ZzHE/l0WjnGayWgT7xAEE61qVZSzgDO10iecdFEnJn074wYQ1EO2EpIx
ksXwsz5cjbgLXhcRvhkSgzs3NrzHyHqyu1TfaRijrKrkQ0r5RkZokwij3lWu8M9DgRsMgQA2v4p5
RAHetZozomXfQFhMuNCJYVd7MT6uphlehvKTy8Qn5FasFbrP49qzLTK3lWY8FcxVC2fSr1bOlcem
kGcHwdkoBiRSaFguZiacvDk7dMbYnto+bLfYR46bzvOip9xv5UYX5rdowj8AxFS/jSQUDV3WVwf4
x7Ux7XctTZpDgVrjEzKJ4EoYU7Z554mnuqqIkpgj/C0ZrqNmHp4AEhz6FkFG0Wbrsq33QTEFx9Ka
m03OvIGllR2vLNy01u3QH5xmQQRGvbG1RzfbARD+iVTTj8VM9GCTJV9zt4Y1cLh+jTobETzeG7fT
gOtlQpwNSnQSgGuhJcGKvbcY7S0Xto3+s8nMGV6d3Z5HgAZHbQl4WN1VzaiNZVrNFIXXqCcPkscI
s5QZkhHJKPR3s/gxuNolz+H5Io6yztMr6OW/pG81J/JvOiNh1qK5pp/mqjFuNgwPm9eedK/bjhn4
G69ZW2WcPPVlE52iiRlGYfD9zjG+PHlfI7c3Lm9vXRCy8gY0KbzkHaNeJpgZMVS3adt97M4/fVv3
nyY/E2tCgSImFPoAO+CtRm7J9Y7REOMIEUGmMUpMy6p2iZR8gwhQrsc0+eyKGpfsxD4wlg8ZiBXk
rdodN/SvNsciZiIMT/YBUw7ROK8ERsxVCrpsE6bdPfA7OGZ+h/ubblXHuKUfTDV7LcehW9c9MYG2
fEXTVH8aksR4Ekvh2RhWepAw83IVm1G4tXuQerFhskLRvJ6+1+m2UZb5a0BZu6SKPjUyDygxJCgK
Ecr4NThj/SGQNWfQPvQlNnaeD6fJjMiB6BP01IDp8XPUAeSRV1YkYk3es6ntC7bmxQo3gPc81WP+
vOcsEOrNDLn4ZQoIsLdmP5MVjm4IqzB8igaEUqj34PDt9GkCebnCNotZBYvCPtPh8NiC4LXMo50b
LOqzzfAZ+WGBQJkFvNE3c0AMdgnwMNzHEqtGE8L8qjegMonfI6TBBNjvtguA87WuR9TZW9ml0NcI
TVdbvepBKPcaBiyGriEfiV5MFIUkFmr/PjfzbYrd7olQY7GW/YwoWiFeYC/fiDR3Kwc9+WMwm6BA
zdA5eq5/0sIhOGlZ6J+cBafTpP2Pzg+e6oRu1u40urG8aQ4ShSUsVP8cAaLum77/E+8DC06wG221
OpufR7yKnjyCx9VCII5y8557/hn8w8wsewq5g+OfE6t2ohsR8KU03ZpWH666ChJFkTYEKkRkk3Wr
nUPjN9XKyVyxB7peAYoLHEA3DAY7yMwnryQpZVZobiEde6+d3ifKUxmbLE339Szs/dA2wR958AaX
qddF+Eu67QbOO2NpsEBktF+JNaxLp4hO5hThj9jo3YaVenAYAJ7tHXCg4E5ISWkhi7cewr3nVAQ9
dHvDnPE5mJzxNR/RKPKoISaTbYUdvZWF5p6/imasvEfVZeZ/dFsoYth8XZyQuWMwOuAY/QKgZxME
uzAKg3UcoL5m0PWtWTKvTD3iUwxt6yzblLQps4/PvDS3ZZTNJ10i34RQ1NVIo9/O4hAFVecJ3WL1
MrI6YyBeikU8xy4n40m3W3EdBzFfRLr03NSCOhLXNmGq27T5vo48PV7nHo8RTNhRE6w/+iFn5uEk
H1luonNoV6+ONbm7qUxYfy9F6D/LoIeHJox02/XX3OuyU8zy4JSHXrKxKggAsLGTs+PaVzOyYG8E
E28Udo8jiCvie+l21NqrxKCSwB6Ls34RODOKg8KAuUtGGqowsETbWbyuQGD+t9B68kUD2qZVgF2G
FSOpFdYgNaYiEIRZ8GvwkD1fEgGaNLdmiK0rhltwJDADDeBYRwNorDkaZ1acIecSGnlCUPrIi1qd
O3t+1WM5Qe0I3c2EKs16XqrIFMzrweZh2bkP0MyLc3glPdKT0gBdFNjVGUTGYZxhpABXuvR2f9UE
/k+lnWYbExNNuVaYuXgh8Dvgz7beOJdwCqR/mXLDYCrYFy8BqblT2jUfErjRO14boA2rH/GY5O96
iUtMID79KuTlVlECbwkVtNJkpZPzQnmBbzyrYmYIA2AVaJtQHY0GOPZqtSo1wJ4hSIG5Le2Tugyu
lW9JG5XHIq3psqfe22DYDTyElAIguEquKxTTEq9y+S7ctU2X9zwaUHpbgAL4r427rOPvITkSPqcE
WA+ZjD9ipOAQH93NWMttPG+C4L7gjQBobzKDp4v+b66t86H9i3WNOIux2LdTyzAJKjDzsLTWM0hC
Ah5n2x69+HtV1tY3JORR5JxuZhY5h3zUbpIgwEJv1feNvRgPpH/qvXVIgykmW78JUhkc48S5pKTS
1rmJrJLQS4T/LBDj7tm3zfnJyNO3SWeVGjcRMooxlOHFpKkJ0bXJOv4eUKCPhwJEVLT9ziXhDZar
dh/CEfn8Vz96xh3Yro80tjazELDpp40FV1/mQ7epcjd4hQXgvejzmwTB92oBRnDLqNs1afatZmKA
fGUCtLImmaqqMjcL5nx1AUBT0/ZZ78fMn6wc+IuzKaPeWjd1NRxgR1Rvvd12hwm2yFpVzczrwBu3
Dn6hWvfMdJn/R/Tuxqyjz9nV5n2V5vKM8MfrIAF7276bvURIubxEndGSGUYK0xu8fOu0brOvoYFb
EewMLUNiruDnLUwNf0Qq2ItJMlbRypNTsWUV/WIR56AX3xTFSx8DFvtRum+YloljsWBm6gVXF4Ow
ONreS7LgRltr1o8AI+IFSaqK2Uw+NM0Kt+l/m1S7OrxYPrv2VEfc10BAp1sVVU6pgJ6dCXLaaJto
E+5mHCEPTvyWdiAFwvvURfkugs7rCgtu0TjdESpH3RDPu4euhsIIKdxQYbNg8FMPJe9FcEPt6MMc
kuT0c/a76AQuy5FbJqv8ErWpvmingUt2UJuZJIIEC4t/b2wr0L6+MFEQqrX9vEAKmcsWp2oAbh11
eD2Eq0wzljgCrRFYrC1Zle+eVm4yPcIh99MeRlDMy43rliuqrS98omtkutwqqKJqnGQxFwd1ZOIJ
7gyyiNHf54vlIuooI9bnlesV+Ub9ygytaRKwCJ8trn77qNP3SmHEC9aQ3McjGM5f/fL8JjvxDiVq
1CoHrIpM3X+1mbJEJqWF8Z2qFkWzj2vNxH9m+U0luM8I74yD+pPqZ+C8HCfNiDjJ0GyDuv5U5+VT
BMd8eYyPJ6waFV6qDMm6OAtp9Kttqs1+j9QKnkyAPh7YX/U2QLslQz3N+bTVzfaHwgOrYgRG3bfw
64inIjlSNKOLGVHj5fTxfrdVSe8HzivWoz8HmIvboIt5oi4SojuRdXf17N3MfxmJ++xka9GtO2OC
3h5Td9Jb1Sn3WP6JGM22r4cGdtgEQt1FG/W41NNQWzUen9lKbaq3wInNkLxyvwqqoTzh6xiAPlOb
SwERgXdD2zd4vdO3jJkEiADMGathjED/sanO9nCkAInsW+XpsSnzATSUmxzU35u6jhh1t0lF9k1O
5knducddglq6qpx83qh7re5KJirW/8JAfGXBAKhnos5QW6rt8TqouiqsHMeQro+BaCL6OPY39eAf
r6a6NV9vg9rTEvlcNWDYN+pWqB9pDi33R0SVuSaCzizXaX6KxTYEucvH/bVLb5AAr6xdwWyAt+5u
NKWAaRvvSgnRWZjzzVy6DjVsF6nr7WUkQQJjx7fSoXOihNuhJ+RkZfW//vA/foPaxPYKsrsZm48j
H08PNRkcSgfL3KguQI3vPXLjBxdA1nTL4fI+bu4DTvGPr+YfoIp/30GLNF6VwJqU3c6KS0NuUz/+
U+sLfft1h+kET6bnQ+n+6lz04bXAxHKnfssQNi+5K/UdGo2DXHdF/CRGUwPmsfRDy2etzlRb/29b
0NcS4YA426g3YUjzHVMYli7Li2BOSDvZcKy/Xp/lALeRHGCb6xEJtoN6g6feGQ9z6bAsabalN2J8
5C/gyv/377pVfgxjsMJBaQFXWAApX++eTJ99cwEwWpXbLvI2dG9Lt6zeJFX9aquI/iw9kmNKbxt6
zQhmJX/1Io0+Uh2viq+v9R+v6GNT7ZdNMB6Czl6rN+FxCrYCe+1DdCQIVF/Igr3bo9B9/PrCv95l
1aaq0fIW6sOw6wDp7WMv2al9tnrZ1RFf5//7FVR19dTU1uMcVX9s/mu/qv6r7fHa1o3r/t31YCtH
gj+3jxFcuVUOPKbKAbkNLgjnZeAwA4imkclCdTZ3+FCQp2deoJ746JoYg3ovpRRXj7kB68Mnk4iF
1Cs8trNrCShlbPuzs2BV5VRfy9Hvd7YtmUp0pr7Ro4rYzYDAzIoE707xDuZysYu05dhuoqR+8TAv
/nrw6q+q6uNz+qqrxq/X5F+nVGMuDgP2g+plVEW7dNdqy8ygL9kpnCd199VFKvCMM5gVXrshhFa/
Vl8JrHZa1eY/Wkff+qN0EFFS65YZ1+AtpLrvruJSxNywPtXyI3FwqCHpgm+YMvM9GYC7I2OyVfdY
Feqxp8v0BKFc1shz/rOczVOQWsVOl9M5s2sEyoL+oDoZg15bwNmtUc/dxFX0GAEs8QkpvziqC6on
r7bo6cXChnGT8VOOwStmcf/D2HksR65rzfqJGEFvpuW9Si3TUk8Ybem959Pfj2DvQx3FPjf+CQKO
YBUNCKy1MtOeY5bdyHxy0TzbpeKJWCYDWZGtI8ctv0+te2XTDgDvl6uYJxYzaTR9ZhI7MTauAVxI
gErABbwRl6yxEnegHxVd8K0BOdHgRekVYzvzmInFFvG6xX6wreNAYA7+3D3wSDiKA3OdoBg2r67m
XVSgeBk+N1WZJ2Gw1LdSi7SdGF/8LtcM+mOtPoxaWu9kXXsUd3W5tSKXNs3PUBuCVZ9lMP0DIf+7
QVsmDkl8+0V5XtixPc1RpGH7QIz/VknMFHR+nXZXCNn1A6FpxUmgdrqgKU48C39yP0nm+yvuxDLH
LDeGD/TvGHimPjjlxgAgDS2GpaFwkvES2MzgGxgCtzmXTNwZ8Vh7MrZHg/BgN0M35D+TueiwzOjL
nZwf6Gm+Xy7C0ipyosv/fyjWaj3opesy1YsfI4rzWnwpi9xcOQbIfrCghZhBLHSlxjzIaCyKLuK0
85JLZFHY5FWbs/i1/4bVzx9K8Ts/rDLmY/PUXhMWcMEhiDwGH3qxfsU5gulavCZjBh3M2hv0b3Ct
YE/22+iQVb4vb0X3OetOX9CAYJDGi+d1nHhSxYpuSZa6YUxwOSgwRSqEiU2LMPF3lmSOkhTlD2vZ
+dfnYw8S59pn8Lq15CvC03cmXqpxDV9vhhPqhy1+iF6eVFuVj2JZJhZ1IieSeehpWSiKOILgvPYA
gCydRZelKHJLstzGpW45x6djg/SlgaiDOYw5U0ycDYEA6UGUxZvHFY/Yxk/t848fcyVbBVInf1hG
ils4P3njdw+g/VE8rgFMugRNT/fAbxooN8ST8u9ZcfQ8VRGUUx3sPN58hoJ4IEWWLdwnTIgAeIjW
pWHZA4oGkSz9RLFzf3ZKmR7nXz89yTPYY3ln5vXM/DCLWkdNG/wn/3nvRG7uJbKfy+KgedQPvT6f
4PNRkoJjozaflRGqWTGvLKsHcey/1S1dROu8zhbZJRH3YymKnDjuf476YTsjeouOn071b3WfRv10
Jm+a8BGaKxsfRN/0iqPhjK+iGOe9qnjhRYIpBXAmMCI275OZbUmWujFBExT4HX2KWiM7dxLTrRh8
6fqhRWRd3SNCCBf8/ESLl0W8J8vLsrxU/7NuOUy8d6Lfv9X9X4dyx3QC92ch0X79xkahjWXttBYW
H64lmXeyS/mDreLfun+qm/cT07DzGcQ4n/rMZ+gi56JI3R+5cfy1mBrEHlTklm+0mEOWosgtC7Kl
86e6T0XRz20hDGh/KiWUCFFmAuTj5cT3zvJWPMJzVtSK8ogpm211UiQ71cmelumdYCpg40tZGicY
uSiLmZ+1kIdFyUgMezYduZ5Rj2sxPWD9h5K1ghn4L1xtnjRMGRuCmF2yfASECfnb5t+m2+VRsMSm
f+mzPAZL3afHRRRFa+9VMSYLG6RXJ4/6prHUeFyL/W9EgAHmoqh/9uou2M1vvLgoSzJPq0tZXK7/
WRQNy6srih6GlL/Ttyh/GkHUjUlE7IQS8Rotk/28sJ7bxf1ZjqzQKmHzlhwNDCPaZCH5sHNcuolj
RSIWBktR5D71E5PoUvfhj4uWT4d0TiFtR+1KVOC9BEqBaoDogaVcU4jkmD5cOYp49ZOYutwkSpKD
uDJ51KbJYZStVZVYxkG87Msdnd/9D8bMD0uFpavIidsbZC0WvbnTbORKLUhPtDCAJkWFK7sbnRx3
DGwuynATr+hspxRPQD+qYfUmXuS/Vq1S9rZIZ+M6qXAOpmlyjKAIBiUOaE0kZYW3crWUXcOT4D/z
jVU+8Q5bo4EAGRPyYvkwVMXb66p7FphtAwdAIMNdI66quC9lApRJLbLnPARnIvDk6nSDxxrSnXq2
Z366/OKifrhF89Z1vupizyKy82se4JwcHX3YiqssTrsk4gcsRXFhP9XNuzrR8hnMufQUzctfUn1f
XZtI662QMUQqzkvd1yYL+70GEeBWBTFLEegZBKTZEZ1JWg0V35lmQdMztToOYZ5qFKHdVHpPgZLs
lWkMOSqTa+6V9Ur0GpukP0hjrm/kNiFIr+uyVRXwqovESWx9bToEeCrEFF3iyN7JgW+kWyiDEFxm
Z7/FKknU8GAdK9WrHsBk4WuGNBbgeWKhXhTKl9jtn6eI9i8eNLBfwN+UG1jjelg5KIq6BMKjJMI9
UfawQIRmEX8JHQtmQb25DiFcCBZhCzsV3/7eMdzxHhfVT/COh1ZX8tc+1VHVit1vac6SvEQH/uR6
MpHiSfXcOqPx3cFaj2fX9XA4KDXsOF238qqy/FqOxPSyJc9fVDk21zDqEF4VQNslZ5MsgI4peUyN
Av4mWd4UUATDDJUTx40QY3HrpxZMSYgJdCgK+JGyrzIzv41DVNxETiRJllnwnqUpxMIY4Y0s9DZ5
Af2QO3TvOs6zfS1PVH6JXGjIkcDEsZkMwCvbZecWZiGs1zKAT81FSFSGwXBTJxkxQU7dsR+uMvtE
pAbuNQdjew3r19AOwb2bEoAuwd2Vo2/QakpHUZUniHTDuwgrVwbxmWbgrbG8ewUb9l3GE3qPJUVZ
D33vsYOgITQdQqtik2uZIimKhuxq6LrmpkSN8zBOSZkQtmfybIGupsfS4KtJvFZyC1W0Du+MPiA2
1/cqvDDu7yEKxttcIpoD5l+LZ245vggM5wGWmWBd+PUK3lNtaymGvhmGKoXjjWD6TFP0k2kR6kxY
q7JRTTWqV0jBQ4OBAnju+PmlAGp3qaZkKfJ87qMMG2oHtZEJNi1XT+mox9pa0TXlJJJs8P6pzNpC
Wg8OKHfHjzE2Q2rw3LoEjNpm375HXfqm4UonLhy4P++WDp6ZyESiFbIClph2/I2786ufRur7UEVE
K0CI8+z1CWHX8GA9jAq+ZGOIjHNhp+1JbcP6EMdhduMWKED+a/lL1Us8XEmsX2WtfS5hDbraQfTQ
mUUF9FUqv4QtjiMLssetKIoGXKEv0K+n27JftQh3rIape6jEiPKFxHJNx+HBpsqSgN0yZ2w+HGyk
36x41M9iqLLSlZvl+AfAYSh1JtCi7fjgFJvlF9Re9Mf3x2get9TG+qFq6m0qQ2uzdpFYbr3kCaHC
EaN9VrFXNvUzQIvqC9jz9obp+ChKCO3WXxCtAwyV9JA1TT1EnaXlnw+K7GfZho8L1UACtYH9YLGY
shIIugv8ae2l7DAr5zFsJ6LBgsniCA1mRDQbl0LVpXoP2aayFkVxeZJYnj5VFjFh0/Ux+55Al2Ja
6IV7s/8z/504St29mZVgzqbrB+s0EXnJ4KBPzzPTdzrMKSIrksIbQbgvZfG09TUUkh8qRbNoaQB3
bLoHAmeIwPO6FXFdSCrkBZOSWr6VpecfWrPz4Hj3i295vhPtYeeXu1iFtakYJQuDtWSjFo498Fh5
gXdppqSL4D2xNXf/oaFtY+RkXj3XDLdAGMJz3idoGE6JyIk6nV02kg0mjGqhElToDf6PjuKQufdy
dNMjDvh/OSS2O+IrZGX/eZi6ySC5fexvuYw1cP3p14ne4iRDlqvVJa4nHAVuR92oQcDCSHkNpiSF
YOIqioPrwlgYuB3gdTnEuD415zLM5aulk8ihoHfmw9fgR+bg0Maq4ueFgybGIEkn69UgFB9mKdH6
6VBRFCeuYR09WBCBz4eKs304IlH1bZMToPG5YfpVQx4CdnwcM/MtRp6UyKXRjs/1UMRnuw8IOFFg
3mwS/Iwy3optlPnKk5z73cVWyx+pr8hPnZnJT6pf3hom2Bu+aZAukA7y9Ws1+L+sslbPJqElr3bC
UDhz8msMm8FrUEhfwSN7D6JRz72rm4XmXbQRKbyNAdR9SaeeffkadYr+rLhB9qJER9GFb07yJFcV
8MubX8bDpfWU+NpPCeR+arfSo5KsWY0r5myi8aai6APQFEeOa/+Wow71UhvbJcil+DVxSni0Fa1e
i6LWVt1BQzV1k+sGjPgr02jaL8hYQV1k9Oo2AFD5WrXIIsjg9fYTvvKVULB8YyaufuiRzLznZv9M
CE3zbuTfR7uyvxqSXZ+SPIA6yVSb92okkEK2jPQOiQ5cun77x7PM+p2QLXUzhqiIm5X7rBB8Bodt
3RHvSS706+2INCx44X+qgEX+bfxUpxoWUbHJeMk7p9yi15bDMGdlz4lkmKcqbgY4t9vsWQUx/QXp
95VolAhjeyYC4ytIXvkqqky3wr9gd/leFHvYJI6KM0RrUSxDW7+PeOlESYzYdPJVhutNBRF99oaR
uITM8LVzCVcMsOjShYXNTK8Y3cNmQywetJ5Qy24Lt7NOoqWtXWerK53Bc4fayegy80AYE7y2ctGu
wfgEJ1G0AtkkTCFoz6JoIkSEDqTqXkRxlIbvNt/8mygNbXJnvk7vWkh8j9t7Bz/opMc4qeVr4AIj
9l3kqrq0uBPos4V2on3MnfolCmv5TLBC96iqNa9KCKt8EdkX0UHUw4u4y6UyuYkqkeiwHAUmAIay
URFczVCPTUzvUXQPgaPdU/2xqrKd3dgFgoXlFhrz/GwOVnYOGsByE1lwfpZkkqopbGhm5WETOi2k
42ZQPfiKhRT4YDzDEBa/y0bhbOHNzA+iCEaHkHo1e831HkpKrSWWYOqmtIO7gtOPqJq0R11ZrgkU
L+J3oqiTPXB8a6fi+3g3De2c2pLxpPuJdc0jgwCLqVs9yL8HoiWPfNqUK8s6BTUicvaUjErsrrHg
VcTv/lO3dBE5Q6p/F62q7P/teLUmAKYxw4eyH6tbLxWES2c21HdEdel8iX6nsvui9535Wlk9/ECp
ml0SXzNhNi5iIuK68Wtb2I+ia6/FlzLQnLeySuWNXYbGNc4dBFjKErYUeGFfgCP9lCC/2obZ2iZs
6CLnvFR2H35vFALEDM2uHhy98U6SaUX7IPblJ1hVypUY3hrf5Nypfjb4jQgj0kN4GAftgM02h3U3
Nx4dE85xXncLYkslXUVJmcGMC0fVJWdOvZi5v2ldNTyVkJP/bZj7iOZ8qQVHQvAzNP4befTkcCPa
feIeL2K00LKpNAvghIWlH+eiaFYdJep3vNrB3NNT1EdDj4y9bHZgt5chDEs/m4SXnyzfkLaxkqnI
UnXWwSDe94jWTXVRNN3amVEy3Ad0XDZtLVcvvI0yoT+29Y218yPcPNKfynm2u4glaZ8Zu8cns870
n2ASIYvUmed5+nhpk8gCpOKN27Ioyluo1uVB14ruFNi1gbqvmyNL0FjwYxGsysQHMlPNocVyW/c9
9PqXKNCl3xKRlvOJklSBKi4zfg1x992XJOtNMasEtmNlfPJNuMFZongPQKjtfTKRisuSG5/bODT2
mAPiBxsoEDHOlYH9jInMdEf/nQn4G+BD6ZfqoYNMdBIrbBbhkWfrvxOYkdWmffaQ5qjqL21DzDI8
xdWzU7MnbNpCeSBuoyE8B4UlcFfWBuOa6x5UVUODqrcmSgM5Ri1OaZKzyFlWiQsQCoRrE0Hrgn7N
F8XqnOc0dt6UIZSueus4XAPoe0s/Lk+i2Ggwz6VW2BzVsIWYSmFddmxyQt2yynZePADpq6Lz5Wtb
5O5LUI7vquGpN1EapwhwSzUeRFdHsc6BYrh3UfJbb1/HefxFz1T3xR3xJWZG9ZRrlvXi7ns3sd5D
PpX7upfrvVV33rdM3ZddaX7LichCMqcoD53XZW/I3K1bI7C/sI+8IPKQ3UpXgjzfA7zRtL6ymuum
hiDD44yy7oRk6feQHQ28RBCvaYH2W8gdGpCp+ZbXvCwdKq3UNoXZGLsOScFbMyU8GMOmQht5I4qi
AYdtdqtG1LaQrD4T7MSZvaYgugHB0RW2u+ymTYkJFe/ZlrRrahXjF6wAb00eDN+GYAr0qMFzwAMF
5V6svoVjN3zry8BY91N9MNX/d38byqWlv2u7jEN42rrybAjf/hl/qf9f4/93f3FetehAbjv6Vk+N
cN2xYX/Mu6F8VC1d3ZtTHXQZ5aNoSNn8znWiC0SR1WM+1X06li8ndFaSsw9VvokiMSa0pVNU8o4n
I/lbJyMf7aT6bukmGvvQcVZlCd7Ayx+kpDYATIL56pWy87YW7/qmhcdmk/RK9iCSXud+Ze2rulKq
Yqv6kXzxCoB4TFKiAEO7fKmnRBRNTQJ0P5eTYtOyXYPr8Z9WUb8UxRGiDm67cxoQ0LZUzSMt5ZhJ
b+zth5zL9b1F/gNGMuc9As/EQ5WnR8cFS6r21pfBbJ3vGgR0WAud7sGwbQRHI/hWslgO8L6CJgZ4
fKxyaaepzvgVRoZu3zCqIDx9BZZ1FOfwE8L52qI2rihhOze3UXB0TWMjXvGgctVeiBsxUB3QtJ1a
1f1JLX04uyfBHaGoM4vrGH4GOJfNl2gQSQtX99YmyAokemsd9VjPIdep3cfEiqRHCKKbjXpwkBGL
xhFOFw3uGEjILX3FEgRcTNiXe6lI2j2bP2jxtT+FXn+DYqT7GoQowUdN3T4EVasc5LBOjm4f6zff
U9HEkPLxNfbjPwQdJn842EcO/iTpOuxYSP8+oiez1/rGuxVZVT1mU6LJLA/9DLrEqYOmTlCkipAN
o85vSgwuHspkeds5WXMT/UU3BJ62iEYOCKBBThNNmuyEzKMl20aPHmQd6KpV8R3SIQQiDITRtEbu
d+iglTfDa6J9AbTmGiWAKrReHy+WTWQx6HjzbCVdcMygMj47emAcMXtkJ2cYu1NS9P1RkoP8nGgZ
wj5uG1yiyoXiqbPsS5QPaL2WGEmCJnJ3YV3LKDDI5c52sh6gK6TLEEC1d/wT+TYOrebRhe0J3mBi
B5lxiAYq2vZpbJD6Qdy5fw4M6JEbfdU2PkYpL5NfKnzQa7+XtdfetuHyhvf0K9oz7aoIhv7qokMF
BXUab4rBD2DCgj+ObxOADzcef0SVvXXRI3vDe13BaxNMWPsxeCKW9E9gyuMPKdJ+YPgFXm54GMo9
W90lNR9nt9P37TSCHaLfQRxYjsRDz4bKHCDpJMTkR0Zcotro3x1iDdgCJt0ZbtT+XiKkPrHxj5Cu
lVfHGBqokHkD2Bnlh6RSIJKBvK+/hbC1sCjvD6kuBc+u5Fg3SwFNK4Tgfb0Fcme43aGNu+FNN9k7
KYr3bGe8KcqQZtAGyP1bQADg1su79iCOUsPoWGqdckotpdtgS8xOIIJCtqpTZLDhIMjh1qu5Sh8g
RBRdRO5DpTm1iMrPLUv3PhH8hJxgGUfUFYUNDg0H3jpBMfBm5DVSjrXUvDYIWJ56V06gr+CSJPBt
Y7fsQHpMRRjtnO1QZ+hcTkVVHwAt6UZ2FEU3LpUV6MRwhcgDIDnTYlMwJWrqo/eU60N+7p2oQMGC
nEiWPiIn6lAap3elEqLUpURj/R+OGyGMygGo/9fYovjh1BY6AkdWQqsPdcsh4vx9kI+nJH6rBt9/
Zs51V1loGUfVBVvRptqT7FjuXut8aT2m3GbLycK7WWQHURIH6ZrzVDeJczUM6QB10XhzmgpIYZ3W
X9veKlZaZ3nfa096BlDk/NIVZZfaTAfwgK89JVUDOkDK2yThH4wZD7CDhD+KoAz57FT12yR3v46M
Jr9i5z7LkLhfAQoU11Qp/B10puMq0uXiujSIVhZYf/vpSPJktbWWm1dCZFBunkYQh4iOS7E1e2tl
dSU+y/+c5NPQUh+BF1Ld15gYVQgzp5MsA4hi3MkHnF/haWN3knVpeg8BIqRDUXyRWh8IiWrddZgc
77E5zb5KRoSB7ttzHUhfJJVi+2BhKrhaMsIloQzV/1yc6lDq7q7BlIg6QjCVLbpoeEGm1qVB9BN1
RSknO71DFUAUa1NLtwG0MJsmHDDvF+WPAOCCk8nlu+INwN/afHi1cjbt5VC5T+mYthtCxdpHtQlh
w7T65MHWIFUJIXG7DkbbHTKiamFwDIjZR7bqaMQOnCDTLN5ZcnBLY7nYJex17zJcu1gMsF7HRilh
WM+SF36dv8bmbX+NTBhQjFHXv6Ep+uZWsfkzN9yTjCHTgwkHXFNURiylX7K8NqHvw8iAQ6P50w/O
xU3T7KdWhd8lHSs1syUB9EQNGUaLGpYO1YIBpWcyJt2LW3YVnOZsIERrb/n52U+AAorWFAnPi9uO
1Uq0hrGfoHkJp5xoHWozvpWS/i2aRsLjkT7EZfEk2kLdxuYE0RJr8uAhr2XpFqIkRN4zxuBB5EQi
J977qMrFcakSOdRQ/U2Ijs981NIqW4m1D3FErUSdVfnQTdoVuFPIQddLv+U8cpdcKz0zT+6o0ncM
UaUCifTUR06Oi8jFeaLEytmxG+Usg6MCsx4o+3iEKkY0iKS3YQ1aS1OfUpKGYrcco7jSz3zMYbb7
zzAfuhhWCIZMDL6M1iLTsW6tId/M44pmNw45xYeeoylJa+Sw9I1mOgDBpuGlrgQiCIL1w4GiYT6l
+IF+Irs7R9df5zpN/ILl5IMT8Qi6ViMfK7/e/Ot/Wnr/HVf5lXjwNsy/YboKIvfhx04/bv5NomU+
aZMnDyHErkDF90Zty+ds6iY6uHqJmUdkRYtIBnH5RVa3G6gbuh8OHqGr1HQ7VhvIqfXVtYqCYl0i
YOEFQM28Kv1uZNUAhx4xja18NH133FtO85uw3GETQ6woBz9bNUI6UjfRo3DgB3O65ujH9a8ycZ0d
a6azDYVpUKjBRjGHicrW+WlKSGSHzUoqmcghmtWhw7cdbIwV6lZ2Gb2yzzwAwnvRq9ZZtbx28HoM
z6VbEFzcvChez2DA/GDEjm6tXF2sEPxlQdQTBp1tjHUr09XvftZdJLyeQ4Yk4gAFQz45/DIJp0ME
3vcAjphtqhOdA0l5LOtIusshW94cPaN74Z511iLIy01VXd8Ck4qj61ynIOKyGrMuOS5HeVjyNkkJ
5RK6qdJdNIBB+16PIK6KugXKOT5VxVMV6929YyFUWyVc6Clb8m4kZATyspAf4r1IOSIrKOQge1A0
FswOdb/qgZrqDvGGRnxrlR4FsCkZYvex7MDxJ9nZ8jqDqH+SDGvxGoxZv1MzuMZEXQoDw35EZQ2D
6T91zchCAkpTdV+gopfZhvuQTAl0FE5uFffahK4pruHF6VnD3McpCWItP9iDNaxEkRlEu4ewUQAY
quaqpb4y9a+BUWsnUWVLhQovWT8iF1plW1EnEk11VdxEcDaKLh8aYMzThmo+sag21Az/7pClR3Fi
Uef63cp0am1TDyUe6+lHisYgktOzYUJAOFUZmNVvliVtOs8PH7N8mwEIvteKEjziM//TB4V77BTt
ChF5fOkRq7qLxB7h+ofWytgtdfHQpoi4wcwfyVIoAWl0NTSvm1NkRMYdY78xH9sE5nbMXNSP/LpC
Rctm0+bGaAyNRm7v5zIKScWuzGJ9TZwv7X5uqOdp8RxW9sPosDpoxwJfUdHod8eJpAcjOHtTQQvC
v0lvlO8NVsvToMfTthC8D+p/BGYs/foIlqN4ZOoVA1lyZqJdEdwRvGtueTZs5idqzAOPWON6BSty
9ZCVifeoYyR7VMPsKXe9/iy6iYQlmbpCFig/iKLoq8CyvjEKIsfFUaIOREUMJCG6sofr147sOfc4
1Zw7vNzjSdOab55bwhIy1atW0qIkFa7c0Ab5L7rBgHnEc+9fRQ9Wfnc5ULRzMPL8ZUNQHyTPMe+A
Ra07CmLFVvFttAz60bqLBqWG3FPOcc6IomiAMEW/FTELRpQ3JJhj/RpXsqat24D5N2qNy9LXx3aK
mFll7WO1CHf2QMQEdJb+Yw4aYoM8S7TVLJjR1lZduDvN0WAOh7/lEarn4FGvK7ChWoT9oMceamsx
okKTlolIWLuMqGWh5qmOPauN3EMOT0IsxJ2Y+lyIh//mpiL8el/TGi0/tDUc4u8maRUXceiTyCHX
nOC/PtUTSqiZQhhFTiSdCJScEja1BE6KSqhrm72j4vHuQwhfsuHZnwOvpjhvmWV3+SarI2aWml3s
BHxYEtbIQB1EORGoh1ZPvuoT8KiZkDTl9BPQJgJ5ZAr8kVFA7AYbJEYBeHdPIlGLuh8ROCon/o3/
ZNXY+RlEKhwYVQrto2hu2xGEqMiG0M5A+R+FuDkgzsdpB8vefMXsAQmSCJ6R0DZxIYqrODdD9nKe
rDJ7uE+QOwBhBnxB30qDJgGxa34Pjf7LhS0izop9j/zXxlCePHQdT1nTvllc1nOAHNiuVvRv/qA7
236Kqo0YJnPOzDjJVvzf5WqLnLgD+LD8re5xrSRU0s5yo27KyNMPNUJtJ1PL8qPJJiEqwnIlyc2+
082XmH9tGD0IfUAdMneYR0ApWZPbENKPkrEJS0DMEygtnSKurelmiVwCacO2gBaE726rnCqYLbzC
xNGl5TDxRXF/+XBhgChz3UyngkLRUtaSlLjY+zG4Fb7xU098aasZl6wr+1Plm92caHrQn1x1unLJ
8C1R1OIE5Lc4OWkB6bjIprbTKluRFdKrIieSyHILop0c2DCm2PlskmPJtQKADouOf32wcsdKj0EC
EcCEEZ3+pkjEH16KTaLBLKOgm+lOGKZxilEUlyMTmFORrUcMXmliDZvlzojndCmKnKN0yFsB4GXy
zuAJJNGmsL8lMRrd3ze6cY6m2HvxHIgkmIodLo7dGFQXUZW7BuIOns1qRMgatELRwJRa7m+bZV9i
pSpRH9VSMGATamzOWo3aHSNIvgDJc00nfohCR8ZAJKIYBrAQK4H0p2RJ2Z0RhqxXY2W1qKJIYX+2
7GyjIdNVZ/2w8hKkdX30qTeyXbCLUWV3j+3nlxP3z0o+EeuyHkE3NkNwDij9gOt8qyYtuNHommSF
v4KjDEfpmPsXk1iYq+c2a/zt1aobklui8IlIncLYOLCsnuWiXjNl5LjQsSzmRXOEbmDa2o7yI+h7
9TB2KAiZNpq01te6rNOdjhOGKPamRYul8nZBjRClnq6kNsE/Qpjghg8uk0b4oKuKuR6UQdq6Uo0s
TKvu4P6Hnm580fT4mOY59jskiYJKfy+6As3CId5BvxRsDYB+Wd1cfK+UV3wcQSb7WbapAGT4zQXi
V+JJQly6kozr1QsxqoClWkPKFuy6YtKIrjWicDFR4Jxej7naoW9sV5sciorKxtbY9n8qiwtjtw5S
KRw/ts7FG6JwHSCw5aahDK8pEqWBgrm6lSG+1ULY8RHNLNo/oQsiWyaSat2Phr134bqR8vpQqz4X
AR66QDe50roPVrzqdOJiulfHnkyXCEGyHqt+WXy6p7lFUeCOscxjGu01aQAILBHv33TSnhXFuMb/
+I3Fs7+1B/D7uWRGcBMRpmOPrD11sDk29GiEb/LHvdQZDpH92EOBdMDjKV8IpkU9w0aBQU650Tko
XTDzjQdhsO3ZMlpbjQ7nFKgnX/pTu2jLlP11eoLU0KyvsT/+NmhcpxUfyoJNtmS5t0xtfhYJ7Egq
r+ha6VrEmoYOf6NvoZgjh/oGg+gliyoUcE1wYiC4NzHmBE0HFD5Gcrw264lSBK7lVa/WX12+FxtY
XlfoMqMPmuDCsTmXWTgBnBBjuyYqZ4DRy7g2hbRLvMp9HGBcHwv7Rx6jqufJ3vehlXa1zUawU9rN
tABsTc0/Eyu3Mxz/lwQP6yrr0SZW+vHNKTBYYIBUpN8WEonwGmnBUVOw5Dmh/Ajjgr3Whnjj+u3z
oNg7hHAJH/EJxZJ0GW8rOyQp+hkVSrMbi77ZDH6c7yT71ZfSdGWEibst4xT7TJvuDFPKLqPPgF2N
ZTBQlAevD2uoKYdjI39n5++vncFqt035VEVItZbodWHP35pO/q7ULfQsECTZGqLHdftKRK4G2VHo
r1HxTFasBpX1CP/qykEwdVUPfbIKLf9g6JK8aqHsMkP9FSKxQidIEpqvmPVRIW/SEPUVG8ZQWWkO
iuYZtA1fPaf97npFCalT9isc30Y1gnwt9n8SnJtsKvUFCcWXlnhJvC6wpXZnB8rUybdR9429wdbW
D42FyYwgYNNV/2C+gcLEfA8745b1OO1j56KrdEuU7qrJrP6Z08Nti+pwnVcXd2wQkE2HPfK8Juqy
qX8YfqCcjb36OUqbb0qDoLxcD3c9ZOXfjBNdb4YhEGl0HH06M3QKyWRDzDDEhh7PxLrMGgjBwu8t
F2lV5ogCS5p0zHsWWb6uFOt6z7WXN7GFwR9JgbOW78rEcB/RNqy3uHbCdV9YL2afbLS0YSKQoKGN
4zc07uON4uDwrso6WFVV8pV4UUCONXvoPgrQSyJ60ywREp50YomM7reVFL9C5v8IdZq9qr62Jgx0
RRCBu++OdqD+yqToVxKoP6tCQyywhJlfZg+FhXufds2wsxOcBYFCLLsdE0fkD96bghW0TyD764bs
SQ6LWzEZqtJhcsT+1ioL6YWOH+wTKlu1+greu3LbS+YEd84fWj9cBZmJtWQK1C28/pgpfBQSYoRM
yPvgemHWNL11qBzLJHiwCMRY5XF2S6LsT6JZx6Iwv1cBG69ev/t2nGx0OT4QqII9yK3Ra+lccPV2
d6pRM/Ogqt4URKBvGy2Ekadro40poUavSvWwkoy037ia9NOG2ch3WwLRA22rIyql1pa5H/ryGZk3
3NCJvscKsDdGLJl++pL28k5H1Xtn+ybxw8SsBAaPmZS9OXIWntq159sTh9iXVvNhG49fh7GON/DP
PPvl+DPrza9qNjy25lpNzGJnev11hJozMmGeq9CfVEzzmkFjbWcVPIOZikdNr46R6xKmbe67QNrY
AVr370OQf3O8+NnMm0tvEtMod69+HR8qYnCinmcirKsdlGxQ07QXH+JAAtogRitjYxPl7MClcqOV
vJ+wyhvxoaiyDiPuAGcc/NCQBqBd4Rnfhrr/hjZ1srJi6aWyIbKpA/W9SqKfHXR6WtG/gy/7Tdgu
cbHafmyDY6MnzwMw8nUsZ1/yBvLyAB6mNiKimuvxpCMits9wAxDzp2E7qsY9DkjI1Kqj1zSPaBqh
IWhjH+9q63elV1BT8IVFYxup91SH8hcC5ZWkd0heyim0Tf+PrvNablDZuvUTUUVo0q1QtJKzbN9Q
juTQpAae/nzS2vtfVbvq3LgshJEsQTPnmCPkB7MrHzKseRbGrOyV8P3N6Pi796LFoA+3oV012h1+
+xlk+Ql6REyOJmnse0IxqhO6YSh8LrbpJldkHYLsgAp39rdedIdMV289b4rW75JAwsDpM3/1G23P
yvcEuaxe9L3LRx+dDJLpK9vcdKnajlW4bretKtctHwuLBJ0/s8NxwWwvof5XWAG79SkBpdp25Knp
LcFio3/IKrw+eytjnlKuVcLVq7zwN8+JUM7gp5Vjc3H67mD63X3v5QF5Dg91F33YBX0jEjKiG1T+
7qKpx5+0GgJGM6Q8CKI/Z84NJgLYxpeUDY2hqGjGlWfpEIz7jaDP2Pl0y1VxInq0oQ5IdLAqLpf+
4nSAynPujQt8eM55OrYL6eIIqAsIR1YRPVdO/lt3Y7Moulwtpd+TGInosIn13aD7j65FETnFOGeX
0bC3Wqrsug8/+o7rbu7NtYOZt9sORwv0DueUbInFnaPlTENliJUo3Cksdy94EEJ0ioDQLLDDZrD4
kF0+RiJPZhZ0o1j2pusj+Pe8xZCqYlk8tQUeUUOm6WvTwrOhbZJHAuC7EG97bnBUkg/+jz72/cHA
iIxuzN56YfesiQnbTb//EB1O45OWwHvpP5rWX0cDlqJtQkaxn/nLHIigYcCRQ4xflrrGxUMRJkUa
yAhEoNf1AsQ62xbz4O0Imby4CeY93MH7of4xOmrjSXF5VvjrpMlBaBUJcwoPxZTTRSaPBsvPEnUS
rCbye+ZEHqKk+iNkNF4Io2esZL2ErUdQSfll4FznzQ0qCYNEsDDxyOcsj30k9w7FYtSVp8FnaEi+
CFZXRwREr9Tarx5Di8COrlkR5vg92XQAmTeMJ8/nVuNMy8zrrwmD3M0dAqTSFh9VeclMydWhAqeZ
9bM9FCPFeJ4thEcN5uTwNqLkbwDP7vZ2dXXIskf83kb1YldqZZj2SGFFaEbi4u3g9PeaGutdomX3
VkRBTiZtadrlxgKZknJWFLTxsEGkbbVOsQQQenHi6At/K7xTMzh7sSG5AjhptD9Av8+kynahY40k
A3dMK09FjY0ZFvdikcO23c521CxbHDF9lQbpbB+b3oeb2v/a2h1Ry4eEYNYSEBrDR7h3Wb1Cynif
DkKs9VK+Y7Jw15czjs/V1aL5QwqCq0ffQKxfxS+1cKmE4EB5gAQLqUfUnVWCzSQU9NLbQFqyiYZ0
VZA6iHucCVWI/Zn2WEAOaiKz3THXwpqeTd05yJQrMOYTzgShEkwlf203HJZ5h+NwsYoNZ5M448c8
3sGceclhpC7IBZGrwuBzIkr8hBID2shMv+6gVeqmKwRvXzSc+a7ctgD3kDez3WvG2iHwaOHb2pOo
xHrA4Pa6SFULfFCRQk0QqDdXdznSPzIWNs3aYx34PsTWl+lo0zo0B8ySkZDiaEh7mufY21ER2j5n
f6WhHaAwITYxRr9Cjd8lMR5JmfVnOV25cEbgfhvXJNZNIEQbe0FTf0g83cRVzl1mpJwuNJ+zxLXN
TwCXXzKU6/2QMbU2GdxPRBVlpvGIYV+xhCqDgNIylnpW2dc/WCVgxEvTZLDvZRth40trjOPWNQaP
OiCtA6zmWtxTurfUkNhRd3st4WyrGrFo8/olzUvkSM4dxpjLuaJ+Vp1Pqi8gxcLJ440icRzXzvnk
QGGvxc9k+N91MadLiGw1p2n/4Jbq3W3VN06i23maAsc0PqoxsXFLVlj0Ir4Ix8bGn0SVAXMQvRZP
Q+Y+9K2HLCMtjoPXM0CROoNs/z21OxLtC+s57B57oWPVjYcoCWIk7uhuuBzj8pjb4iAMh0s36shz
Yo7R6O65pusYqlIt40S/J3DkxRxIxfT7ch3F02Mc2gNcQPeBgQoBLmmIZ/P85vmPnqNBEjGvXnxF
NwZdl1JgU2BiXxctU7NaTrjYEnO+GJqeeUO80eryWOYv2Ob5DDvDLedk0NSxtRpTg05sMNjVTMqV
ZjpW4N21EYadgH5wF8gG93s4J6W7UlJ/0/KcUUtvbsIRz70xJAwvxwZNun0QDd13LKHe29aO+qIt
cwoM5S5sqkq6L3XWsx2VtI3rcE5KVeIHRjU4vAx5CLmvBSHc3FJaRuB56c/kxm8xc8pp6otAG/AG
TH1z2rnTpRJJvgrNTS4YSJfoUNGgRiuHHJhK9G9ZGV0Rajr/MOVb850m4IbArKQxQFrJq9M2KSLS
yclexpG7t02q97pWlByD0zEmbBkPx4RE+66Ph/JPHZKRkcX1qYvitUWQyNqfxn2dmV+5hmA3TnF+
v/oNye4bRtILA/FqrcFRWUiu+JWvufSGPpeSUu2pnNY+LsDTBNwOn0suwyzCna1CFihRIuRMtdIW
7V8egoUkyU8V5gfd1TA1T2uShUKb0VPSbmMMNhaQltxFU5k/ysJ2Kn8xHLfcRJXx4Rra1p1H8BMf
No9V/1QVVqf4df/gN/NJRa3W0oxPM5bDOPtmWUAaLC4E87mJiXC9H7mbcikiOCw/ocRA/R7+yLc8
hT4RywlrlEHQeTG4r74x7qcGMxJ85siSt5rz0IjPki8LS5SHJPPNjXaNXI7r6ZDbOq7vSdmvk4Q+
Taf2r2v1yjUKDQRS/XU5dFZNNG34O6bgfYTxbbwjVuglM0xtSQLW5hUhabhQMoQ99OOPF+lZF7Dt
Z7foqTYhptozjDOiq5FO7PPMp01liQotCl6uTUi2YL2ygV7zrjvmhzTgUhVwJgBsHys+vEWprAct
z4AMhfU2MLc0IjUsSf+5+qn40SG2xXM0O1sjp0AXEaF8rE5UADjt0cN6Jt6tsrcgGuMkDGB178fR
Q/3Lwhsy+VEoK8d4eMgFnZrToKdJFbEoQn+LG4IaJrMiD0o9Y0Car+Fw3afucGCsgNBPy08ij7ol
TeBBXZ1bJ+vJ+IxK79Pt29dW58TM7FeyL55Mp1yKiJxCIoBxASdIdrprG64WZF0wxLetpb/1nf2l
uQO4Mky31iK7LtUBY1Lu/+6cWCgmhp3sT5nEB5wFABrc1bzZeA+vzaunRYcZp0IstQ+Z6cwAd+13
Lce1dLXXnEjihRtbKlAVhbduw2YIOVuoYvqy8pGKC31hi/yuCruvUiChiPsZU0roT03/5OZibxVO
G5haT01VQr/XMageU01bims+b+8bK6TgRNGn1XdcxFuMK+6aJF7rmf0Tew04VcMUkCRVohSTjTnV
p8whULSR+a4eiEzt9XoFK/wzM1rooiYJ3XaySjMGz2kH/y0sMQ62V7yFfR+f3aSEJKwOpWbg7+QY
8QLRY6isx7BDQhGGf3OpPZtECY1OFT9r2QeeiaU9m4EW6bCxlHma8B5bWp3x7fbdzvSTp0oxWUcB
+NOF1w87zj8mY7hkJbpq0hZwv6r4nxN1mjJ1rFLoeWH0SQnxSbBqvHCrYW3X00dfX3V5OjdyrfBh
BM4V3uMmbDtq8ytSOW6Y4sVLawKa1ROTAHgTNCH+8G0SKbK2PBQ5cUqV/Vh4SjBB197nSB10iYW0
Xx5NlnDhepuuqrygUJjcld0qUclbkjci+JN2/W1b+VdY13AtzeqhwK2xcwsWF6chbcnusMfbz6Va
heTHw3JCq23Ue3RGT6Y2QE5H+YvKYjspbAljskHTVAfU68uBsxHO+Syspc5MFQ+uCC1IqQI96OYx
JSkxydZz5O5RUH46Qn7k83we8PlirOYcuUIuToZbm9Yv/bKCg+lFG7NJA1f1EI410qLS+YR46Q7X
2nkjbWtlY2/A/ccgjzIPPJOra5j1YUumAy760MBHr8dknX+qtvzH0QW8ccFTFhYVHWdxebTy115k
SwJU75u4e4sHRuDXU3CeiJiCWKKvI4cTBf3Eac7DDYj4W+h2J5Dbc4hRPl0COrRcGitSiPa5KJ66
2HwvRkfQ6MWUteipPB+XJ9FxYyyTpxtVINIBZQCP6y3d2BOh2m91l37T/T6jAu122OaTqTyHS3Qv
b3Z9aOrwnfIAPkZMiRIC1B80BjmNQdhKP9nZyivMLSwjYL10sigZZEQ+pHao3Fo70WtexgJsd+7d
NXnZ5bKyHUVPP/rrYsaKZhZ5ti2bY1lpDAg4wMrLtG/63sWEFkIkobcdZw3dZIFlJSFZ0ehFd0Oi
aBpxTmC2rwV1ahNbPNmbqS2MOy1ngiVRIjCJcGnUvFhHnmFspsmXO+RxyaKZyGAaDat41KYW03g3
aze3h/9sw4Y+5bps83DpIuHAiL82uVd1hI27RUWWwTX9aXzzRIIZNwEWjjtOgfSnXeUiSUfk9OGA
IxsC/qlr9dqW/2c9GxSqvQhB+jCxp7V5nfOm3QxU6I3iHjY0AJBJ90S+8Gff5VdlF3efWVM7YQz+
xg3/XDI7gyk3PuGRca9pobuluojIOc7ftR5D1cqitHeU8RuWHhcNFXYRhl9WKvoAiMhbYhsgfAsT
Z73kf3JYljx5l6hryRZr+9iFwxe637Fvfg8t9O2JRTjswx1OzBikg1h1vnnxM0y/7XU9aUd5fbnk
OoGxHOhTCud733vFPw/bw5JkibkMhik9zLrzWNTnOhXDIs3VUxkxfc49b9fUAkjTPWcmanLX+2lG
GxP/SN5Pdv6QXkcHvlYAG47NXuiRCtrG4orwSYFHVXZHPka5lJEcmeF3S4prxWVt7cpBEKhj071t
rSgWmE3A7NAdHAkMt8YTNbNcHBqjZpXa9blJh7exuAYtjumwCa3iTyVze+xw2oiAt3WbTtmKfG6w
k8V8wLJWfqy/JZN79KM/s7WYyTbkoXk0nHXilSyP6VOhXkMrwV3Io0eLIytaILFejB1eDmM1Bp6f
0ju7tlowU92kiW5cMp/VGu9YulsglrEgH8pI9qIHfXEGcaLHfnb04tIWXr7SGpFAtIje8BhBwu6Z
G9RMegDRg2XwSjp0iR0COQSk6oMr7LkaTMTqJt+xeZ22zhrBkHaWbQgy5a/MvcUsbK17zueMkr9Q
QJXhwHAFCxUk7kzcVTfSw2nkLnll7gWZ4xgomoZnI8cQULewfBmqGloVgJVd/2SpxPulVNt8Amc2
ctvfmWLXFV2/mCIGU+0M+OS62WcPyMfdptIWJaSHNq/iXZQO1wLafLeRuCxAKyPsTsbmXi8KBium
/VVdR0/hhwRhCYxMo3btDi2YJTTZ5i5CGthTjDyEDmdlWQF29jq6k+E0oK8L4KjUK7+0cUmfGHs4
18SaXoL4JXOvmJdxwuCMkG2aGJcKyrvF2GT9gyQzfdkSb3Q15N+Dyx8jWwZ5D24z4qhhKGBNaql6
lw4Sxw/uCLEUYSD7RD92Sl8X1JSLyUU5ncwklgv97NfC2gi9l2scInezTN2Fk5Wr2CSwZY64OUSR
aPcKvD3zILin2fjqlJBM9e6FqRnffzlD/QGRDZM2vcsrYHX6VnxqU4folWGNFwMuErJMDp3L/FQ2
gPa1NWqIYvGDzP1iNXcWN2PVvmHRsyrta/1ZIY2bh52dsZLmSfVaOrO1dc0KNrOopjvRXmdCDXQa
4jfg8LlZQ12bkyeOdmMlYk4LTQkE2C1AIBcabZZjvxZ5UwSuUYYBlislXE5Ur3UaENlWYgB1vSTP
+chLZBOXsJU3diCEuOYpyIMt0kvn8NmGRuds0ySDwMRlj8zntXH4j6XNS6InAomJHJY1RjKON1xs
34ZYnBUHrD7HfVQ96EAonFHlIuRbWcVZi91329Du8dpGPa0JGhmYOlNlucx6Vo5XV0EaDVtB4068
cEHEai/KDcNiC4+YtT8cq5jwFrSyn7ojusfCDFdDOl0shepycIeXNkTrCQ2o2ZQE0bBEd+cxmdlJ
+xOkBAHrRF+15fRL1+vvImaoAIe+iTFKNAGbO/UP/s18RFN6P+i9Rvi0hwJm8IjdKBEmyBo+rQlC
ZxI20pOwWXIm2yF2a1xIqP7ro5g6lpuxNHcYlVQzZYXNOSdq42eM7E/d/BvG+QfrGcItMAq35f3c
OjrOOCE4dPiJ+RZ/LUxnrecoKBgZ4l7TIjIB99DUcFLMmB1SfNJ4WLWx9u43wlv1RkPgWpJVRyZ/
7iqfPdLxBDMdxl6BblDp0Ocg7qVipa/dYOwjAjwxsiW37V1qhdOdE+rMNmh9RAklx42qca3hBQ8P
+anTcn3dePd4XFAY6tPrMBrbudVBhcfmpRuYiDiqC8yobINR+QaFYj7z7qNj3HbvucOIzPozh+Te
o9unCeauOAwjVCPagX5kAB37GjX7tkE3fo7II9EqwqwJd1qqVvtpquHdisj1ysNj1sOtFP2P8gD0
6xQIHnblcwcoQN6bj+9v6QB+WC9DSHuY4t6wQqDzqV3Va7E77UeX6IIiTR80UeOeb0+ccnNdLSqo
KEtjoOdzr574bV3+6pb66gadisVRW4O1Z3M13VZV/gV3g/RK3E+Z99IZm27zyH+UclbFKfCLnW9i
LHAhGy4zLd0WOoHOTWjdy9ZP76qWc9uSy4gPeTHVPvRAhuCG9O1V3Cl1qr2VBXt26Y2CtI3+c5qq
M3fYlCrYWoga+VxTlfBA6vWUXgW7HX0HoW0Q5Of6J0VkRauQPpm6HwaxBHqNKzvhN4CTPKr6c+mg
zNW+wdrVhxZtmb7qWDuJ09AyZpvH8tt1r94sgtaoaSHWDXwrhj5vIn9uz8n1hw36VsCkvbttcnJJ
lBHIQ505/LftNYImHLcF9Ec4uSZrKcHqnubj4t8M07KWrMNhbTynfZJyHuiXFnuJpWGabhBZW89x
7KWY/UuUxAKVG5h21RZq1YQ0MoVCB5EumrGSOzm2z4NbzxsztZLV0OSnEcoYs2Omc1aTyw0XD8HG
Xp/hIzwyq2USRwnHGotKH5sK0OGV1bT9aai9x7zkAy3nfFHURnPq/K4mw3vtcdP3ajxZOsYbuI6d
m3AC5Adm7OLxS/UGLuIuY/m0N14tB2Zh3X7UEicXFF2UQsXKb9xzwURsWc+iDShaVyHSwYERK545
16AN9Zs20zJ0ho74wrus6cc1xt8wF8OTP0fHyKFXoS1bZ2YdB0rLwGMMdWeQP0CRM/6y5GIe5Xr3
htU8yD4DhnGi13xi/im4L0U4SDfa9DeSH5yGlnFKbGtYdmURrbWcZARpeH+uDUez6F7HbggXAhvk
wJ30wG0n1mdr/hGjt20sYrLTP9fhBJ2L/FuOaGt1t6P20wgxKqdor6z6pckgU3ScXGb7jI5j7zcw
fKIwXoVJg4tHby5cX3xfFScU4riTtL5pBaHpHkyY1znzl9UQOTsfys8dQsUX4xozHtUa0/aKD8AV
P22O2BIdUQX4uh5DD1ObNH/2HebUpktGEV4gd041nQeL6YEtwvf4HgYKq0oQqnnVm1D3h+Y49Vm+
gZaxm4bwTFwI0hewiMwYoeq4HDOapktR2r/NPB6F6M9UqdgWx/ssZA/OTg1CULvORM/Zfa3OmKOc
nTQWlLNtAXJibaXd7YyRHPRifNKm2Tj2cIFMeMDrKtkWDSVu51u/Zmb1i9JpL1rVzeBcGTcDPjcT
ZaaE9NR48b5jlgbm9mmKrjsYhMWmsTetta7zl+1cBb6IOVuShxxnhiBira+aDbZKOziT3Moz3UTf
X3/kDnFi4WiROK39Rnb/mYnsq2vimbPf3CjJ9yISwgvJW187c/sRWYCQaXqV06dM0CwynszKiwKB
RRkIAxNbm495aIY1xCdW2Lu0S1/4/h/dr6Zu/GUEXgBMC+jf+vpCU7RVdvQ7tuNja7q/dd5dvKl9
YgoRBmaq4ZPvEpzl4yglQ9oBYVzZO8xRNVKDHQElm8gDb9EXs6Tl15k6u6G1xyjtywiVF8gSnth1
mlV2yPPp1PIlsTu7YXQwf7ibrGnjcgWVUbUpWLhDR3uz+uQPc7MS5FmOm0qH1ob8PW5+S7e9kDMF
Gl1WZynWRsidkzUdd2V/W4gB9+Pyy8w8uOnjqvcSKHW6qMllQHdaX+NntAmCXWj8uOYvA01vFc/+
cYSStiwNrBGgXidSh9Prx3ejPRuLNImPdaWRWmkVBwe1WlbKYtNNtr6CNmdTXaigL52NocYIt7Fa
EsEiH00OjMMal38m7hqa0ghFJ+mOMcJrX3as8JupTn/jSl5Np7qdVWr836RyCgcUh/KWJuyagTap
V2OO/T3IRjC2ZI97dmKsRrd8juvm3uoJgsCmmreRLFUB19UDLUfvbR+djFZIMi4PkkknuMrKDnjq
PUD/xvRvrJlYjQwxRsKdYE5tZKfVK1Wfu1k39mUxrFWpRUuZUZTV7bYqDepWMOGkTPj2xnLlxfMx
KViAwliWK73u7iKP4PZIJ3YBxpHha+3KzzXkysNbPjarZmgpAbroXjMo+lVZ/UQM9GRKGKUfaclS
m8xPp5NnoXfbws+nVWdQ7+Zd5oAHWYiFchxZQnXfRdZXLfaRxapJTqDLOOzPh+NQCRuZ++D/kpHy
CfglpPfKBGUzEgOHpmVv0ZTGEWXEGJlnBCvnWOnnRPWwPYxdHeXF2gAecArnfjT9K5WHcrSWBClO
cF3rxry0Y/IMw5JyFB8quxsQapTOqZytp9BKHwVrytpz+03WzBu/Nu5C7uSIRYO+YkBGNOUqTUEj
SexMk2ZhytFaQqPkkRdR7NTwYtoC1Bwtd1LFm2kw1m7XUZUANvpkFixqLT+IsfkJ0+Ena5lVpPPC
kI+57HsuGiR/YfVmxs5PMtq//VDh128uLT2vN5jfMy+bMFaQdO1O/AUky8C+LhvAM+1sVfNzbLuv
qTtuddPayZhSVevMA/Y7yD0EHJ2eG6Ldev3i8GcIbSX1mhsG1hCDL9a25A6rq6+mxDYw+xKWIIct
2wHqPjguSFzeVZc59JfNNItN3BkvPjmsUvrvcX9lxCfxQVMQKSDakQJRjAe7IPe0MgG4C+9Fx8Wt
D6szhkcDzKvhSQ5gMV2EGLZynSPCMQLtwvqxQMiw8OfpUPb+MpltUpTYhYnJwcInhTGrt7a95tGy
i8+mJatM01289iGk6cOzL4CXLR9Zge09qc6gYLOXLLlMoPFIgIYrXjICOpGbYC9mW81nqfdLDZaq
JDV0TMyzY7hkhuIbmIK593W4vd7ymAtc5jKzFyIu0aYj9Qml/SCt9mQ3oxcwa6TtJrRuoUnrPu+d
dlXC6VEezMex25s90+CIcUqjfePkQNQj2OpCNThIwks1Xb5axbw8zw36UncHBM/amBg197V50xv9
a6EDgeGKdFWkbzSE3a3vUJRQKCrUKtcxIH5SCbYTejQBDlD9hu2H9Ix134hD77r4odQkQ2as2Rha
uBWAZt8dVS26o1El/REAYmasp7Qt9BG1aLV63BWtqB9ToWWPtNXX328bqhb9Iz5F3DadEC/IMI6M
oLH1dvOfp9lRG4cVsYbyfNsEHYA5hC3e/z1IqqKUddwbV/bc1o/gMPIRuthTrWPecdtkEe96kr6+
/WeH6145AaZr3m28/PdAAOmo9JWp7W77QbYeH0ZJfP31qLcfaEu2MYJKxta8s9u21mm7AIadjY3L
f7fliRcYmPqcb3vg3TXBdkkBtO1MncU4/OcHvd2DJ0p19z/bBbUBVjqKgdZ/9zekg4uFODAnNU//
bs6JVjtFMIxuB71tz6uJ6KnYvqcXWdemDO9TMj2fZQhxqqpVd3d76PhVds2Am1fJmPbPfhPle1OC
JZaR6rlzdN4DGQhBjvymC0p3PCqdxff2p1Pjt0EEWW93e5jmfrpB2CCW/xw4CtWBrEJAs+vLNjmu
c5nxz663l/L8+sLURRxvr6QSIhvn0IsAJNhd9bLY0k5rwe1hgvL0qHzzpZAa70PXz5Y02qfbcQz+
EiijkYfbgewSUp8s/XB9e7ZL7WCC04uqJq8ebj/sXDbrrOHSwiorjoPeqfC6UEUb3J6G0Vw98ILJ
tiGDmVX8uk+RzDGsK4Za/x4na6eRfqDcAFKY666zkjMQe7yu1JjfM4K/Mgfq+gGLOndZRcnwmGGp
uWxxVXiaGukEIeqbZ2qvJoiUk792oG9cd7a6xDN+dm5uu2/laJeLXOurD9HUv4TKIpdsyos3pMX3
WJfIBlPrp5whsude9deNVBQFMxUmHFUw6DULx6zfhyMVzaI5gFZByS1woRFOCv2AaGLKnYG952oT
Mwv5ZRCxt7pZ/uSN++DC8P9KVPrulXHzqdMTUL21/rvJ7HaRpfm0TuqIaBTfkA+EyeOrmbssQdfA
5du2KKuRVM4axc8g5cPtCSMyXBaJsF7dHt6eaBLAoTTKNcodDvXPfnU0rhwoZsvbw+56gMo1vdUw
ejjq/d9rkPVcQZ9mjmYrWcXB3Lj6WrMMXIiv+9yO7zMT3IzSHv55q7cnyjbsN2XLTOu2y+34o6bD
8x9i5v2VhM+GIn07DxlxkYxAz6QFFdte2imRoHV85DLTVp02pk+YGCRBY9jdR5FrJ9OuVcSM+GH2
wvhPFvYnBG//ohzTIwK5Qzar3BxUxZd7raysvWsqb03zOnD9FyZzcWt4U+HwZldYucT2CvUAX9Cc
zQ+lWzvvo2NWQRSp+dE3kmrtOwV2O0U73MHu9zakNodnYk3bpSUz/RVGYYphUnwv9eyxnE3zZNUF
RguWoxhNMAvss1ieOHEYFEVVdsponTYWXgvHLBP5ppe4pOQlA64iU9Mxs61uY5WwCkrB8L8XRnE0
+snc4GwTHQ3fdDZcKO4hyxACVCy4XGV3JaSTTY20f2vZafxANUJJZ7jOd5Tf4Svh/HT04Yu2i6bH
266JPWugMv/ddRza/9nVQub8qJPxvRk6m9W3z55gT6UHss82KsTbFLdl4IzbNgDPzSBrFa8UcaHL
utGZ+oXqoTBbkpXTcF6Zyawebj+Il3UDCzuJ9e2hcd3PGFDiRlZtb2qWNoK7U7BsXH2inZnI8Z+/
i1NAZc8MmzuG4D8zaX4YVYH0w/W/72of2xt0SnSD3rYiRQWOpUIMjC7hwcJVeAlpZ1zdtqnKCx+o
7uHo47jJTIj9bttcZS3VhD3T7ZGKw+KERdn29uh2IPRp/jYlPQ86M8e4/bCFHRLczDX07zb4nA2j
XMfc9f+3H/OPpYm13fm2qfa9Eku3Zls1RKiPed4tdVPBrgBA6dZaKvjuiIOMV6gR0WNqcwaWZbZn
l9sCRIDrRrDJLPjncSsbDPjAcf/Z8/YQ43ygpuuPfw9xe6Kyo+7sMFLHc9rDBka1ZyOc9O0NuC+1
nDfBifn/2RjZjr7VDCD+2x/edrz9uD2BDpVx8PWP57mGPp75zi66NqAybqzTAP5zjgoJrQXXwA9Q
w5Yhj13dmzVGFfaMHqfqGThabvlbmpX/kEQIb3wJnn7bXrj+E3Yf+pN/LXelRBajxT37l9W+qnGF
sifSpsOplKvb9j6mI1J9fWGK42JONBKvmjK6LGwiZ41YafvW5Wxa3H7tJpJLy3HAytzW9rdNTZrx
7O3xP7/etv77/OAjXMsL7e9/tt8e/s822/SMXSGzlfLAUMm9mvaxOf3nh663D0nP/zoL+OJF7Npv
Ror4QK+z+oOh3Y8taudTc8vXzjC6nXAssfGMNF75hYXrBx7wr6IyGJ+h8ChNj/U0MvBlavLkQuIl
ocYsmLAytFVrTXsPl61wSq0lrHDWv3I8TVIWv1ONqWffmm+R3eowSCuPjl1pd+qyNY0BW1Gd0f1C
V1a0DYuS1rpD2uWZxWftG+/kk2uPGGZX+9LEZjBxZwgJY7+WRZ1fBp0h2qTlxlpDwvXhhAEHKFb9
ZWii+s6QTb7WEYjtqj4qXr1p2gFGlp+GsipUT2G4L+IhfQxF9Hd7udn0+AblWJ3dqhhOYcSUYbz+
wfV9wKBkppXCDSydSGywk/xKsSQ93n5Y5dgfpeih19oeFgcaXbqEIHm0zESMi9s+aDmvv0LTRgMn
9v95+H+HuO1e1PWlKPJq+++hcwtasNCGbtVLpAHjOO/wbfFPt0dlhgDNHbC9vz1MG1gs0FN3ymtP
LgPBbteCgMAO05OgklpzmQbmqmkp5Ls7M7dOxrz9rPLiAs1DfRPRfOypR3/bwUGSVUYk2FfzovKQ
CSw0GvkrHO1H6FuKEYaMF4mr3L5AJ96hU76ay1WuxGHONOpFQrT05vbw3yeyXCvIQYZnOQB3n5PX
/8fcmS03bmzp+lUcdX2wG/Nwor0vOIsUKYqiKJVvECyVhHme8fTnS6hsVZXddnf0zXHYMAEkQAgE
Mleu9Q9Si424hiD1rW36hbOqciC+XW9WN77WbKe1aTE1MUS7abUQ7CK988iX1dZ90MvSTWrD60pg
qTNLbxFRUCFfLQKxe2pTSq48j2NyoqVh0IZh9YUpvbR9P0RV4nmpesbde2N+p4OCs4RRGtY9hCFO
8sd3vB/fuUnJk8V3VEAKdn1ed6t5DQ775EVJenLFlCOQS7A6f2yzq6ZeRKTAgO4gCQdzRT2Wsm3f
FmpY3sJleWJObJxlaFXojZnHvLKQlA3Bk1s8iLfTTgNV+wU4kHwj5+AE61bL16kF3jWuNe8xcDNr
mbeII6hhD48KeifmOS1Utz4xz2MMysbJPOl1RX3NfU1bQlKtrI1zwrmWAGSj297Q/EUexhCIQAo8
kM1c9pzrqBma8TCWLolTS2WGCcmOuTmi7ppeh7Npr6VR6Rxqy72lPI/AaBDEh7wyy4MFYo0Sehl8
KaxkW6ahcSm13IJT4SEHMibBUy6RQBANrB+PpJZakVS3/S/gRd6PNOmx5vlQqUdqS2TcrSI+dzEM
JQQ8g/vQddGNUuqMEklsrbvBVHchYwRwmKShoh1mt/Rv9XpIZOugc3+WVhRp91mM/V0gS9a5F5JF
6PHOikK311XjjsMsER4MjTUoe0qdMYlLVLfEphQE/z4Xi/d2dalneFtI346Y9tTDgENyp7tYEEJu
p8a9BJHYnEyt8R9yE82KAKG35bQ6LWigW2ZzIrIXLCCEhz4aTNtooOikA8mAdDeu0+g407bezkzj
ct/5XbKMkri+qEH4Mv3UivYWGJ3/NeRZJZk+YHQhjrGRKtrp4pjYIqdQhnp1GTVRPujcVz19PyZ1
YmWm2sm3YwoTXEoUpzsoVc5OqQdnR8mT+lanUpAowtRbRYwNJW7Y7EqnXT9/JAjWFlITrOK+SBpM
CnR4fLjqzir+elSe8VEfPEQYZoZss0zFho9FHQcYAIN6PY8QaZdNj+N6FfTabZaq0TIwQukJkvxd
x1P41Qjao1512hO8hZSyePWnpm7S3E2hq+73x9wJvjX96az6KOOxnhURacSrWqbao+yW+dlrv1sJ
2qvSmur7HsX5bs/Px+RO3q2r0gWEMhYtzuKV3DPGwvinICrry+ljpCAIEIhF7oQoTNp3MrpduzIS
87XpY4oGrYSn6o9bp3WU4cvtqJGydgZpmxreDsqIvo4pFW+pykvbaTvEd5Kn00Yl6W10kUVrin5O
OptaNabSGJupQTVtnT5Oi8I2qJVZTTjLUc741n7aMyjeb41T+ruBfv7o8Wps4p7EnJIU6dFNlfQ4
fSIKvdQUU7cf23vXUza2RuF+OvTHtqBNv7Wt0e6doXHQIDtse/tpYSD0yXOU6EurSNAuqRu439PH
jzbVQLnj5zbTblM2EGtpMZYJgBl6Zwnx912a1jL5afFRlUB8TZ+mReUxdgFP8mcf21rVHor9x3pk
jtEqTNAxmw6G4ohS00/nIV1JkaaqTLormxrZd+cgcLLm6dDL4GtyuFrI9bVOcETIID16sp8ei3iw
4Ii72sIZ1OT7HZu6RcDvY2uuadaCSqu2mA6cFkgrp8dqU4qW04aqAx9mEnKs4WkkOM08jZQb95gh
FLNpFSpTtq40lJamVVWHMirB1bydVgMzWDBAqufcUdVjlOjnaXMXoN1a63jIhUM6PFUKpV6mENbN
tFcy5DucNMd7jLL1hyod30/txHqz68ImR0+Jg6h4DEt0hZiPistSYtQEM0PSDh2+Sk+qizPJn69W
F1dLGOavqCT1Tx9XO50y4mqTCoHmApb+elJCTxguVnXmgYsWYunv6uhCT/1jtah8mGgOEJpp77Rj
7GN69mk9ltPPsRKnm2ltSIodXSUUn1hZOiGxLrTAIDii7dYvKvLZy76yBqBMfjJ3ESo4ZIRCWCe5
BuWHEvmsqfX7gZbmg50ubOHrERwNqQqO4M08phbdfYT/xS0C8rtG6u0nWeXrB6eHdeQ4x6KNHiux
OXXg2ZQR5fS6ieynvtbCOYn44HbaW5shnhhDdPEU0NO1jsVO30n2UwlpbJWWYb+ajlLVjnRkE4YH
R4qdyxjeTl9pS618i9IrFUDxVW4YUsgtU2k9rQ7R8HnEdxYNqyo/V567nL7SqamNKSPO100bqxcd
1lgU2Ps61qh4yDLkYoys9jhlW/uuMKi9hIrpggvVH4Yh1pEb+mN3L4Fh+DhkHMeBThSJfYOhVTNg
nfjtg+c37QNGS6QOY8ChrscqkjcYyHTD9aOF0riPXajF+6k9rifVWmshWk6rpTihqOKKc03HdGVi
zNEUcdaOZqzrZijv+hS+PQEAUPtS4m2VEclsNNP76t83fpt9xcMpASfoCa8BHbbtWNsQ/bvw0TCr
L44mpV8jVwX+YhbPmmoUyxplwluykeY+H5UCDyTH+i2UisXUtLCp86mdbJ/GGG+4QQ4YSYyyO425
086m7zMhKcatWVzdHKiiVPQEY1Jk7CpIlcssMO0ngAP7qWkdqp9bW4aDqJoKF0VGZ/obMrcr5hbz
qN//hog51PvfkCXEVNPfUMIaegzS4gvw3XblFpG+iuVo3AAOSBYqwh6P02pbRulC9WX1Ua+rb3tH
x9O+W5UjtdhQNEpWsJ2pk2hSeJHxSV/Ig1weAMN3N4USVRtkk9ERlYJ4YaGb9zwM7RMQaP3NrnZV
LI2vdUE3gQh5CKGco0fHLQ8V+cysQXCh09JrlxT+Gr2sBPm7uMtvycxhGSU+/bTaIPKMzbBez5kH
0LoougF2BDbQbp2Yh1jRlm4vBbeUjex5TN51OW0vbBUsEETn9FYzsmVWd1hGeA1HaE6A8YvT2+8n
6G40S8dVSxH2epYl3+o6WFCxVoQeKJ6sHN53tqWvLMuyRZFA7JiaTHudVs12FBBQ0Q8pUKEEtopL
z9jr5Df3plhMq37cmbsRc8lpbdo+tVAS6kcUfSyUqdMQ6rs4tsvwOPKNZOXjejOfBNhhuj7mCP0/
BB6AyUoBZzEJoVtj9Wg6dvRAOd1/357H1rxR1Oo31DZgm7dfURtnDAP+cu/lurvxkA5a236cPkQd
RY5aktuvWifPEYBurjKqTQtkHJUD0qk4oDVxsOoLqbqUsvLolVGHpA5GWUPqPBkhHiqhYkW3TV50
eIBoA6r9g3dkjgEZO/XuoZV3t5pam/eGWOgquEUjux/CwBSKYs0eCOYO/h9Yy1KPyht1JKz4aN9U
VbCSa6Zs07bpsNYHhT8ETbKeVqcdclC+IltvbD+aWSCprCpL7iBvmvdx4VZ3divNPxqgLENoFg4v
H6epNKtY1yOkvumgaUfTBP0iin0XygUnmrYpddpjdh0kN9Nqm7nmKg1y0BAy3jiOZzzZTOl2nQMI
YFqthsFfolQjb6ZVK8oea8pdR8hU7gMM9VVVN8ZTPngQ2JyT0of6ntIFEvye/AYMS16HZc6UZto2
LYIgrW7hXEFbpq08ZtrKHcv8pm7Tz2CBoZ47rrpQZDs8dUNqHHX1S0NuAeIMdhU3yJhBeRU7szKL
TrIeyAuZ6tBy2va+w80/a4Oq7KY1pBSNo5N+mZpPWwJDkW8IWr8/TxhnMqiIWlqWVttCJK2rzx4c
qvdzMLkArl2MnyG/2PPSoTIdUvpXRAcUoPf68LHmuu9rU1/Vo3Lxsa/9Ye2P46ZO7o+W03HUnLoH
taNWLTrAP1q+f5/YJwR3/uI4p/dAP3rdjdcN0R5mY7Q3IvfUJEO7QY4l2n9snz69byt6CmYdyAaa
f2xOS3r62bReje1L7AHMx59h7yZGtp8+TYuqGNBUUeMGA7Hfd7iKHPTfretWsMlkL9mGHT6U76f5
OENbScNSCYV2nzj/tJjORVDQzj798h///s+X/v96r9kxiwcvS3+BrXjM0NOqfv1kKp9+yd8333z9
9ZMFutExHd1WNVmGRGooJvtfrqcg9Wit/J9Urn037HPnRQ5Vw/ytd3v4CmLq1S7KopYfDXDdjwME
ND5PkzXyYk5/p5oRTHGgF59dETL7IoxOREANzezskPrbRlOsnaptywADvHZqMi3spLDnaQnet5hJ
QecQqGASEK+8MNIP5Who74tkVA46XeuW2jD3GrUk/QAqP19LitfMPtpNO6i5YaCZBUgm5wFJUSPd
FKnd7Y006ffTJ+2PT6IFyikpYRy4U5+pyd5VlZs6aLL7PABK6+rDd2tOKt8YvjOs/v7OG87Pd97S
NdPUbcfQbEvVbPvHOx8YAzg+L7C+lti47k01yQ5dI8cH3C3EZ9jbFfUNsaVYGgPOZMA2eqRDxOLb
5rB0kA0sKncvUdxcJLpsIHjTV/dOYJVIKLCtd00DOKnc+rD6fl/Pm/KliMsG9xn/UgDXvwuohl9k
9RJHdfOoQZo6RWC5p612U4d7xYViOK3GCkWVXpMQzxfHGHAPll5clZD3G+MC1iKej1Ya76a9aRZ9
d/4+/+78kibfdE0J0dJVcD113Rqxjqrdk33++xvtaH+60aYi85xbuq1A+dL1H290Y6c2AauXvpIR
6dCL4f5Nd9hLHG6qgZQFxD7U8qZ7/LG7y5BFrdJ0+97OrxqYwuiIbn19LG9J68CHjXjgEnNoMM0U
G1tb4Ienj66ri4+W+q1VbpivbUHcVXi5c4NmlbZs7Xq81vVsqMiHjxjErOREbW6aRLfPhqscp/0J
sxwy5moOk9M1DyXyxvOqtcerW0XnnhzzmT7gpxPGwA9OsqMBNJz3Mbqlo9EfW8vyb5su309riAQO
x2/b2yM+zyjwtXnqzloN5UdgLtrC1T+acGitp++HqpJeLkbik00WgvLwkQ5Bwj7oT7JbnIdeUTB4
a8kl2bX4Wzzp2bKWQ2PIn2XU/zeAhcz3VXMIDikc1gfNxiQoyIwEw1SO/quzisNLDS2E6dH4jx+6
v2rqDl+yfCgDz69/Wv33+jU7XJPX6j/FUX+0+vGYf5+zhH//tsk+eCmzCiTBz61+OC/f/u3qFtf6
+sPKMq2DerhvXsvh9Fo1cf17Ny5a/nd3/vI6neU85K+/frqin0WaFXPW4KX+9G2X6PZVi47nu7dI
fMO33eJe/Prp5GdfX3+5qeJr+vUvDny9VvWvnwCl/ktRZVUxNdOhSu/IDB7d6++7bDTEZWyWmMVb
xqdfUjTQ/F8/6eq/OEJBOdFWTNR/VHZV0HXELk6nG7JCh4gwy6ff//xvo9j77/ZfjGqW/MM7b8BM
s8WrjowKHaysWeqP73xRek2ZOE62kawKWTDP/w2fU1M+D3YNZMuF8VrB5R+0sp23aY2imNObq4yy
VulguNDE1gHYoZcc7aLFq2OkNzOebc+kXBrc2hWlegNIdxRdESnbWxnmLxIy87hbJtlNRd9tBPdF
ah260EHwpuvXLUlchyrKrMhsG0bleAp600Zj8b7udLio2Kyixo0iouttvCQ+xHJbA+QHm6xCPKa2
MsK0beRLM+6tEsX3oG/keSHp2wh1/rkUVoUA1gqb2re6kHep9FsW+f0MZzeU8MyDg5zgrBiRvawB
oUJrmmWt0LVSw7dw6OFiV9YhjyHBqb1yjGIEonTra0tSrHQS5BIqSNRmpW8cLdlDM0YMBRU1qUOH
oDnXOt8dVgvHSl6xTThJRbkcfe91MBYWnhYz10CNEnCAFUgPmD+6M4Rc9pGb7TxSdTOrl/BHbO87
GTPLOt5nqQ6/CBSgAQm+kG+kbjgGpXWQAnmH3csuc1AXceWLLxkbABdHt2hIlgtiK2r21cqIymVV
Ib9gxnuo/m8KRBdHCp5ckBGB3ZwZsJ6byFsm28qtllZmH1CKWid9BNA3vKJGuRs6/swo3SOnePJl
90bFsziqV3rQrBBu2CNahRbfsAvNbu2U+OA6wbZEQ7sdcUm1ZZ6KYM/UAVrxCkbgqtYZJXHaUcHy
G3VEetY5dCpzM8t8LoZqRfkAGou5r4cnOR5B/er+m5bwHHhmtkOzD3UhZecW+qZLEYsNE/DjYHtn
yBhuSDmBEYQXFfdUcOt8odTac9TGV8+Ib71u6dgKjpvGBt8WAqhqpqjeltngXvzCgMkv1I5n0Qjc
NIrfDA88Tt2fxG3MpfFS2DzU+nhWinVJVW+QQf9TzotJJg04tpY21nQpGigRWilad3JSTKbKrNuN
JmILHhyYSnO2vdIde4QmmiHYJtosUoDBjsZB9bmDeU/JXt943rAL8FmyPUZBUORzKg8rWY/2mjFe
xDM5FsaGuHWuGwFg4P7Fhgxt2yjo92cTWZkOGq+vRduxU+ZaHu3LIrxO3wHrAWlO7VgFqPN10FWb
wntDu8qEedGvvT6+WnK/A7K1BGmL4HO6iFpU3nj+6uHYagiWy8Gz0YRvZVTRSdTQKcMtKmx7SY8Q
kQwR0go2bobSazlc+hESQ2sv+nA8BmO0j6C1FiHPqlQ+kCakOrwui/akx825lNDbEd2B/aX3x4sz
NqeOxIbXn1R+ktKMr1X72Rnqbd2NFxzVLuIXbORhh6LHHr/Kq7gx4nlE1ONk4bMqZeOlGhp4uQPC
TqpAoS1d5O0QVZ+RCtkYhOwAZMdjV8lHMPbrzFupfXLjaSXnKxcOf0/kWEhPh0i7GM9VD+J8NDaB
bn+B1IYaVoTFYfPQSMDIeLajqN+Ja4vRyJl1bX0OlJ7MhboOw3QfosNMrmzcYSULXpF3vUkack/x
W6/ryCQ9d221VIL+rCoIe/IwOUW1KgL14oLVVZNLzZ3SWuu5zwueF3m8yPpNJTkPXl6tcADfSmG5
yuC8Z+l4tMr+6Bv9OZENKD7LPOmPVI0vVtit7RSwoJsFV9uTnpAhu7+teuOgl/ILzMB54HqLVvWC
uSaTPrL6F8dwH1NI0Y4RvtXpAHJYmSPduJO8YFkP28wzD9QGc+nodtmthnYaNHfYJTVeW9E2ts2D
brTnsZCPORSjXnw0NoY27rQvUHXuhTBjXcKSUeN9UnDtPa/H4PNIcKfNWJ6Xv1VozjTNuHPy+lxV
42qMrVno9jtIlHvxn4RwYFZsJY3HqzetFQJqOxK5L5XbH3uezVJvzoXKKxbqWEzCdCktYyM6KwID
1GLREGXiEG8Vqz2LDhsE/MLLwjuHka0Ox4sSJtD6i0d8eqDwnDVXyITo/Yvqv1YBdd7ePIhXUvQJ
mBsd/JDfjpeoUnnHFBQ5oSPazw05I8hojDSO/lxQ52JMRGpMrk8m8HeVjgr60NGvw2vNd8QggBDo
2ftkZ0kgmrxqyTV0Ot4P/7b0D+K7EtU6TG+cAnBAKKi6WMnUknSA8pYsZcm/a4XpkYn6INqg2uOo
ItXi5fiO9lKtzdRBo1LmuXPZgIITFtfBqZHGCJWX0DO9G9iHM6t2QbdT2JirnclMPPVuI3+IlwEV
5qUJMziyzC3D3WMcjMMmbFHK8VGbipvoOen7I+BgkEFZsquV6jdNMnSQVHa9BOLHoJeSqGGcRT0j
NXqkgFVlvInlcy+U75Wwa7aBqTfvn6Zt+EAP6y6pbxrLRIs1VFdjaGpb3Gf07fRpWhB4f1vVNXHZ
MzlNqi0uK9UWg5Fy61jeEzmVftFq9a3V+PgBOS5WBNDf5pbhB9ocRwYFYXYW3VAo2yQEg+aOxpNi
F7NxaNwtnghU4+InH14bRFK324JF9pDriuZN3BYrMuMXxVL8mwGWIvwVupBG3hS1uVJsaSncj9ox
WuKEtuwaFAWE6KP0bFdvJpJFUR8vyV9RikI1AUFHkvAwiQaIEhKcyGXCXAvtIana5UOGnp5YNNj9
7bi4cTNawG/8sl8RFEF2YKbiDxS9Jf+YZnq2JP662Bg/GNeR8qPPKIAivH0tEaZZFk1rb1Ft+i2A
N5BKALEU2LFNCDa6MXtG41i/oPNSL/IcjTQK5BHdjTxTaqhdkHC5M6H6EuMi26bGwdZzpnWtPI9K
gIv58NwgfYaVSrgNSzoPQWcZmlPijCevRGgP1s7gEujohv0ZLej6DplRh85GyVCEoPvrAZ/Phsh6
tpBHMNCBUsvhHGElGZsuHDF7PRrBNdA3GPvsdDPafhfU/0X258cUhIiSCQMc8Y+iOYTlP0XJHXJn
cd216aaz00VFpUPPQQRaXbcWHZtW90cdX6Tc2/391yp/js4dlDFtkh+qaRnWz0mnIOTpD7so2zRW
9FZEOJfE59Tqzq7dH0qgytKwKwjfcENb/sM3/5jumv5i1WHSAvuBVKxtiiv7Lt2FMh0ss8FKN5TH
j4OWI2MWmzcx5Vq6NeKrIITPHSPe45gHEaH9w9czyfou2zZ9vaYZNvQSWVYdS/7p6zvL6rXQzbON
WjN3oItLse+QinztyKdI6UCxBNcqu6n7+8BIdqVOZ0o8jTLN+h8uRCSXPtJ+3y7EZh5IrOiI//94
HzxKbb5duZQ4eeaMHn90AqJY2tmWfDfkxCNxfbLANNqFQfWhRJqtwa2+WKYKg15MnOzouEHry9x6
+vsrE1PDP18ZmUjZshRDIWfz45XlERDuEK+jjdMwc8MDR/O1e+q0CTx7oYdgmCj1N1+mtyqvmBbE
wwsB4NmrjpkRXmWnf9F8+p0pKrWN8YiMkik95fF4qRkxtRCJxIHoh5DSTGBMwosUkY/pdGssODc+
752YHMhI5Npxf0r8cGsn8nHUjE3Jb9F5NtbdeIL67SlsSqBDzzFKSQVjrmsDnG+GdWlXp2JAiaQ2
0NREfzAG3te6q9QE4IZSXqEhS514F8kbXqJRfjJ7/eAM2hy63NFWmpObJ29I2nL68FpiD8/QCWHV
amcWTw3lZZdQnGlnkvXRrOnasw9B/h/Swn/1eOiKrJIPVmRDVX96TtU4cJIMRBAo42qlZ/KxceJt
En+ZAvr+otTlzd//7Ir2V7+7rmgiWWDrvCM//e4OZllMiXkzPXOg7hg+hMnKDLVLmHWnivF2ZevR
dYB9B63dncnoMzHL3hZ6stWYTsStcaPgjI1DAuJZY9KeHOq1vYprqiUeBpk4OG6Ho0YNobTVO/Rn
gtpGVSIFadUwYnXp7Ug33BABivN26A2gW2e05kYn7hWTkZgnwfGTraL2O4cC22CNl5bJXGKUoBL8
+ZD8ZlZYkjTdmrTCWg/jPbr+q6D6Yvsd0VGEsJdp4emmRAvVwkydWvSy72zjBpQz+nA5uuGzxFNz
av5xw1Pk7l2bChophhcFGRuZAE4t8mXSeHcp6iyd5Z6DoJm3zPwI/LVnVSQfy2wZG9rnkllwFgdX
ESvXIKRCfLeSoXoqmwG3M6LANCBT4J+K8gZRdaPxblrusWeE+0hO9r6tP6uIE3ftNtGH214K3yQ1
3wDnXNhesxry+KrE7tZSF7V27HNt4w8GmOFh19b2s9kqRzHLJFDaDUuJ19WAPyCmZ5m5UZuRbtff
Ful9rzJW8ndIHWEjYtYgiBENQKFEaXedLb+4to6RKtmJv3/S/mLMw9PddixKW5Zq2D892qMlZZR1
tRRfD2UuZpI9P7tysdwceXRjk5r5Jv2H3vaven1DJtJFk9hyDFXs/27QKdUhQBlwoLONmAdWzIez
fxrJufg/95uWCd4ZMKOiOrjZ/PglgV9EdSzLyF/ZLTqdRkXuKB7PZQ9jG4SnRQbqHme/0zgSktgV
TtbyrvKjNxHcU8Dbhai0BZqzRMpGJHg2jqQeImZbrao/W3SE5PS3oc8xWTmvwvALZkWEa20EqkfZ
Chqu6IgjhHIAoV6Qw+ZRpPg8U8dlPuCwSH2ut5qTxu/fuNFVdYZdXde7DA1oMR20tPHiOzpEG3R0
NWYCVYqv3mnsenAY7VlcJPqk28I0D4NmnlGA4pFZtnb+mJPYsB0EMPtjpGHl3TVnxTKevQTbPjPc
p6W291U44NWwE0FN7QeUWBH9NcpbHo/d6N1BiUYAhTSFWjI5I6k469vsSWmQRnPhJDRAkVGUDN4M
hguJkiAmBvu2j7aq6gDmjrZ2rG1EOkN8nVzS0bSh8ZyazTmpyiVYgGc5laGc1Senj+cS10LB8ix6
cJ1p4t8/3Ir8FwEOjxgVPSZjlDqMn0K6VM3rPhuSFIFPhk9I6IDUQ6gz4I6QOtPNmRThsxgjEwHl
oZ5JqEx2VX7j99IDMsfYBYztoWR22TIjbXQTJw5UdOuLgYhYQWJAzBjb9lgl/Qm2z21lq7eFHX4W
EiJ5WpMJlA8IlDwNdnQNVc5vqdzSDv0JxPRWGflGcAKzRqXPK8g8tLz5BMEiqGjK/tS4xkH0qgXl
1cytIBlXu8DtXix6/oTOzNKyvQ6iMR/sraQbBB/9Gi8YkTR0pf7k2O1JaZoFEuCrJPtNzI2tKMTU
q18bY73KyclUWrNODKId0j5m3l8KXz4yr+w7fa6RoxPRmBu1C4855MwzoBOtPKXZYqFwStruZWh6
5JWoxlUiU6I9O9Ruhfy36VrrJusupsFf3OBBZGsulcQtkiBfIkM6MWWoF3//Q6vGj1WtKYKziWMZ
KhUca//UjxW6Nmiq3qSbmipcUsZ7MeCg4dLi09bJ3JU42bsdPCXyZ1HYIiGro21S8jaSeCHDqfLE
apWBFoe6SBtSVkS7EWlNkCFzERQp5heTRIqeARomcLFJlFr9UWQ30sh+Bv6L01C4Fe9uF+whlKxh
OKyRV4WVBcfBIRxKhhf4BQdf1RY6yb1wwEEmj/dGIl9EBxjy64eYjHgp1LHEgIuxrEKkxHF1B5hy
Qi9ow8CeFeOLKkaFlNsa6rcm4iZtHe1Tjfl4OJ76eNglFi+weJk8LbqKv1kb5cuoQPMb5X3RMLWJ
vkhWvMcDbYahwx6xw6WP/q8KaRwyylZEHFYv72qev4qZ66gvmiI+1OUCO8ln8oG8Oq39LDIUXovq
i+8z7umHfEzeRDoECfu7lBD5a1ag+ka9GfzjQuneyjhc1bjLmjrD/zCOL4m81Fy6hAhRTSQ5gv4w
CsUgEV+NBiVA1KiqDs6VT2lR1juc9wqcmWJIHEx3AYpvB1mf+ba8zxHwG0Lr0PTo2Q3WQWStFfJ1
Its0ID6J4cRSJOGYBL2IP9rRCB0i5VhIwVa2yKaFzUkMtQEPadcaB88djmI9Vwe83jBrj7dlg2wc
6WTERZC0itBYHHs0kmAPuP6Aka6+Ed2gyKxlTNz0ur1TOjRLmMQOzdkeuhclCx9GkjNKIz9IW9H9
NSTJZTfcq5QOlDG86gF15bRh1udfdZ2rkgy6SrKvSTvMBzc0VpG3MwzjWWTakpQGvEapbDwzlu7C
mH6cMC/3H8LCvBWRC5LGFz3Wn+EnLDNXXSrR+AKS7KQxrCOvvYUag0AseUQHMgsaR561DWxvJXJt
6AyTXiyg720IM7c5MPDpgafoIeK5gPGw77ifdCM6WQE9TZEYYSaUWwcHLiA5xLmadDdiFEiRZxPJ
7raC1uS9yHABUVeqlyL7GjK65T1BPMy+rdMnlCBIL1RWe0ELtgPBzpBW0AuPWAAVZJ3pF0WecMzd
17/vPhTN+nO4wLTPMFCkhH+mTeHEdzFJPGhhoepGsgE6+5JW3MgR9Jz7SJ6LhEcDY1DMCu0GtZYw
okaDaiQvksg9iwer8h38bmuC8dohRYztyimG3S/6z+kElvoFWZKXtgzeMmd4CXFG5XwHRtEHByML
2YSIHXdReUs+qFtW95GELLecBfM+kNSt3tL5p6i6LmVQB07fDButyJEubZpjYjFb9lSsQkDc3wT2
iHhr8IydhnqL5q07601oRKjnX1HnwYkizCFpkF0oM3KhdUZuE+nZbnZImSzPTdQpejVbd4j9OGS5
w3q4OBjPte2bDKFmnvGCi/7Fh3aaheG8y2E8EUOYer1bqnROos958CT5IBclYpv+VbYJB9ruosn9
CTDXps4jiKXbNiuXYjCNg5p+uFplZr0oOmIuMQA28d7hiRTvXwVlUtEeWuoacSgfxdlEvOKpYo4a
bKM7qbSWGTUB8VQgEnUQJ3HI94M3Qha/OUmUEyK134qQH+fhsxKZYKiBxSVcAHn7ZMA0DgurTZkT
jmTNSb4NCkteKEO3hs9Nt5Sj9le9xXVz1rBxFS90bf0eg/+P6u7/m5L6D5X6/6qA//9h3Z3on7D9
D3zWn8ruqJakry918NLU31fd3w/7KLoze5HRclc1U4OHSmDwe9Fd+xchK1klzbJ1UXhn7vNd2d3A
kYuEj65aliZAML+X3eV/OTYJF1szSMVRxlf+J6X3qbb/YwLH0jQHWABoG8sgzfXTBAvVfdACWdBu
SiCSeLAib+UVtzpSFCh9I6xg1PVzLb1FpXay5RbOC7DnZdr0mGyEJu+9HSPGh7DevLXTpzzT7+Ta
Ptst7wLJWHfXFm99EwO10SvoV+YhQFduJgek10m8W2HrzLFFBVPnQaRBXJMieKYTteFnmZrwg9Px
MXBg2gwKsF9fus+pD89zzbpWffRoOeo9IGQ6F6/DKbvEfuooLw0RUiAigvwPnmCewkWWSXLbdStU
5q6hkubzgVqg3D/i1xDOoafeO8MJK4hz2RmQXtJzOfpvfknHYYRfms65o/S970r3tq/TbQQmKFJw
+8tr2MRNY8rzvC2fRz8/+252winqcxWX60Hul0AWAHm51kXX/KNInbYg41Fbzp8RRXvLPPIAfcZt
tkz13syNXWkAbUq5T5HHNXtW+UymPEdtXkvUtUuSK+xS5P9KLPFgKBuIIjrhc9y6a8FemCN9JSM2
/VUrQqDSNuRLbptbIZyqCaSwsHFoHff/UXcey5FrWZb9lf4BpEGLKYTDtdNJd6oJjGSQ0Frj63uB
2dldlS+70qpnPXg0MuIxSAfg9557zt5rMyRg9GRkRAnr80lOCZzSde6qmrKTqkROAPgTa34HYiEA
8yfZVlQLN4QcPkW66cGf2amT/g5Y/Cto+L54WODjJXDvRuJrC2wBUSBDJvx9UgT2Jn15lwiXSKB+
bNIoE+10Cnd6rTOIStXrYpAcWSnydv2HEzUAZr3e7QCoplq9hDPXocqUzqvxVyT9apNLJrTkZXZt
Qyg2DPCcHKc0Vaadomnewc5wx4EcKhXcHUKIc09yKKwCjoWY+F2l0rnxS3hPWwuBp0EmoFUWP62y
WNBLi20Zh+fY4NHhP78z13LboEfUlcYLh4PhQKLeV5AJSPsa65YYkEJiOIhKiY4eNGGEbqIlEsuJ
qHQ3aod3STLmB2GQvuTmS0pj4VFuQSVkFqzTvhJJaCcLC8e2Fuxx2THGgDm/tSa6WY0CgJbfddSM
3RAYu2gonN83S2BZE9S5gfwL0CCL+FPhfWY/UK7MtKF3iNatnsIXIpzPacz9JX2EmeuV4ZvsyFJ4
rbsi3qRzwMkRmTjeWl4mQvUEQOwcwDSSs6+JFKCqYjRE3Oqj1QFyCB/FsYdVwzyRRHRCTWpyPzPr
O6Auj/PHSla8NRUxU8UfHaoylNn1jcegIIsmemSk3sFx/ZmslEGfzFUhieJFG7eQ7JlWp7wTxBdJ
L/c8oxOaGIFAieaojjwiBshoJ8+5VyECVHsZw1cmMabblfrAY9paDlSu1zHRyXpDN4yNb8h4i5Ey
bBDlAPouPwYKj0Os3AyL8SOWli15VnuEFCl1d2oCR6251nD1f0Qp/FEbyUVzqC7xLSbPXqIGJ5W1
ckyDN00zVCjP88ZOy3xXq+RWRTluG8VIvSzi73Uz+VQko7VZG02yN4JXXIrztucWGqrBpAikm6ly
2ltp0tgtLRv2RupmOuupUgTEKK99R23MCIFpXw3SXxzdYLTOWutHuDdNVs9UN9a65qGoWIHyFn4V
wNLGrtL8U2Ahc5Ku3uUVC0th5JYDRiaTWw7eITB+Dqd2JUb6psmkx94EXpiEdb/F2F45ckUQ+thA
jbfk9T27jodpgp3xelBWNc0HvIgfecpSR2gzqsmaYLYaom0KvaRUGUNgbfLB1D2sOetNpMieUvOC
rOi5bVmOUqMkw2lUIKyR0Vf0hODWLSIVq1M528QFmwEiEi4EiCKT9N8Ddnrqnlh5ErDHTp2gOiZs
VVVKS1dM0h+lzKHHQp3ZDJF2HgXu4KBqhN6HMJ+HojAYNsJSY65dmlLkAKWoOXw0DDf7pLTFvF/1
TyXLWz4yVw57LwR0D3SlU+kwDt4gFaI7gNUGEmJBL12zty5Czq0gz+EoV8FXuuJgJRrDUZVAxsye
lJG7lWqv5Kfm9mKky6akoPXRln9WGPhsgmlvoHrRZSkRb73MJFZSDh06n+3vWhK28nVuUgCfFoOc
LHoSm/7P1E93RCZwXLuOxUIPHwwiONenfLK2HRmkpLUNdkfYozrCdaIlRiwhUAEFOGw+stwWKuQ5
hVi+3w1Li7gli8AvWgotfOOWUUXAUdNJtPgTt9dlAiNo9MVPpOZ+svRvZb2qBKTsjyjwXsyh/zih
nPu5KmPKHtRd0IoDmHqBzBsxOgBvqQ9TG/japCE1g/8b9DtUGXD66BwvI342uvBBIrICB4Ps1Ng6
esJPKI5Y8BfxGwTGM/Q/hi/ZfF0UAOILuWpxv4CuDdmMSEVhKacPaoPNTIhAbho2p+wstBavq6CX
YqCNIMHxpanASOH1jyf2SaiSlSh+ayrsYzOY3rsA1h5UoNDRQ86xKorC6qiNb1FXZi4QSfLxJCAq
zdSJzqiz2Fgp4Nee7zY60qQRzSP5w7TRjK0jZChTjFCCTFFxW0ZDuLXDwlJhhijge/k69I1T99NE
qAMLpL6OQ4aWnVgEVIg97VBPjI1DwIYBFldn7KHvJ9EIJlMlC1dC8MJ9zcRV0JQp9u92yJsHCRIV
R7ZWX0lc2ZMg+QCuBwTjwm2Zu9cJodh+KklMJgnMbjT1KgokO0litLE4VdiRctK6cq3fKBsErXoS
Rl5LZJ2UVkL4URKKG9VigZ+JA7YQYc1Kf2KkXEbbCnQIpfO8iK+/T46lrPkxyJZNAb1mwfAAhWAJ
/Z0miFroqZcuamMj9bvgWIWLmW+JIkLjdbZAc/IgqSSxrJP8KQoe5GWkT7NO+RHy4Xqs6Ap0M9Hg
xbc5SsRPaOS+1mLwgV0H3uEQeVEP09qwy9qgQUWplKIu6FEDaKS/g/xCbVINtHQk9ZFLXmxlHa9o
tyoUfj/Uq2ChQeNka3NTUDJ5+jRYe0VqfbOrpC0V+FtU6+wSYee2bf5bHI/7piETaERygSLKjYR2
/dcetcj4CA0t2ZhVJUOjXxUbYcuHv38ttkvmFkOiE62wBPuozC5Jok5ur4hP5ioHqWal3UurOqQ0
VsJs4gGsGcAmNP1e68V+j8+h3/9++fuhX/8i2Mxh2+919XOU0m5vIJ3d6zXpEDoMdadH0H9Ic/Oi
4h/apK3eoTxpAG8mku4ICgRkuTHB9a4huDJyjRhXrnqW8JL7YqxrNmCAyFXVOpGcJO0tP4d60aqd
khE1w+9ScB33U57dtcbKNvXvXyAwJKQ7xh0t1WG3Xzop3GPziGvgzYkUhryTgmUXt6R09k1K6jWx
Q53oFXKIEg7r/BHB6bHqo95psqCmaG/DY4DNWihl0WesrNO67/W9Bfw/0tVpq9P1bYriKdC+9akI
ntqFZhSyiC8IAETZGuJwXK5ZpJ8RqEG8zExtz08hI/K9Qhu8ZgfROhuyXdYlmVc3PDDmSiPA/C0Q
Brd+mjLC5WcheVy/iiuCLPveAEO6rPNOfdwTYTXtfz9DBaYVRngwmBkeEpCRaEWMt0JYerfmYXWW
Xn81RJ1mgiwp+zFKlb0uKhZx3f/7axlOq6cX0Z+8m+U9FiQjJydh/VRNVeaXKbVjwM8RmkreS0JA
qnAGJTcf25g2BX0dBDOLX+b0+MuBIIdErfahBqZ+/UoeY45TFlHHDrakysX7IBx+P7TrX//9y7F6
VvBubfSyM+hIku1Z5t14ADkuefJYramC+nDIxYGzIU1nNy3i8agHETxQWYPd34TnfBE1JECWdqjz
Qv/7Z4HaGK7aCYr9+2e//wuZGnsIoHuJ+G/v90+U9Zv0gqaQ0VTES7fiibE0TfFkgMwsHKpJbN7S
Jiho8yIGHAOyXwerZ/pYj/oJr+YxWajCF3V8irtWOHe5dihGGemSMmaH2uilm9AWliuXeuj/fqkt
0VnJo8qjCU400CjKtyxOpGO7wDcYh6x0ZimvNpllhm4XK+M7uQd01Y30mmoywTjp9Jb3Rv5c9cDH
s2KVQaIfc0TIo0rP1Y4M/fYf+gsPf/V//VWKQy8AEQhOJB4W01L+aV5EXqG80OPvt7DyCh9qzXpW
jdPZdJXCvPUNVY1C4HFMaAjkbHav/5efjxJHlHVTNHCh/eexpTWrMtK8qqcPOd21pT43BsUkB0GS
Hf5Q7MstoKRej/YBkdj/9c/+y8R0felMS3VZlQiX/8skeAwFlcz1fpvNnBPXA2PbWzcafpIdqjPh
UOJWjNrQ+f2p/63e1/9HLSuMgRa94/97z+r8Pf6P7UcOABFf7n/sWv2v7/xH20r8my5J/8fz8Y+W
lfw3TSP3l6k4LhJDWmUf/2hZaX9DgytpFnu3xCRTYdT5j5aV/Dfw+7TBwG1I2joG+++0rP46SqPB
pqA8YWgKHYq3wX9+BlVBn8LaNJatFbYkYekn3sOeGXvCvT5mW0N3FhmBz56RArnL/a37UL/CWwfE
zSZIYQaCMG+mxTGEl6469AGTM6SwfkWnqwFHvSXKIsflQCP4TjhtXeyq4DHz8fJvig+oMkQ7SaBH
gRLepT/1wXKNneVqyb9RPfyL9zmvEcmdpWkUwLr1T+/zJpBnSc7NZcvw+7mXpEdyC/3aVB6SUf3q
m/5HEISRc1/8Bhr98T88EP9ikVHXLuc/9QRJO+BOGUycDMKr/umnc7yaMNory9a8W+MBH/Rjc6FD
IL5Tif5EASR5u/8xntTHMnDVQ0Qp+SRszJP1RCDGckH0ol6l5iQd6738kZ+XHQsm3fIzKOLxCtyk
9eLz/GGuG4atPRnJCl4pt9NX+RwdlQfRr0yyAHTdE6zlOf1ORw+39lsLAdpmVYP9qJ2wAHEssCH0
9+/1Pb8D2BKUncZ+aXiGxUDRlkjyhcRUO6TrtUfafxvxD90FZdsZqOTcwnAh6Zpu81SfpdSRDlR9
e8XN38s7B4zoK7nxcjbTS/Gz+MLjEm/iU7DldJnK9vARmtvx2F8Sjyjk5HvekizuLrMHJj6t7B8y
4+HvrrRgYSeGdvvJqKhn13bzz9awJ9UVds07BoRc9pq7yR6u0hXxGCySk47/hdBuP0uu88PCGZOQ
Dacxb+U1/Q5VeyLC4VTeNH955LRRvKAFFDnUJi6XIzzOr2ABN/jMAe9rP8QjGCdd3xFwh4OmSGCt
bgdzM45cEJeFWoEjRALJ/DqQ4KecFgmEmuQV4lUVN3NvG9fmfTzon+VDcOnKs/zEpMLkmF1uSZGN
SKx9jH3hnO/HMwl78CweyDRgu3SJ2G0Vp/rI9jVYlMiOrqWr/CQePga8BQ1HbpvUGloCA4RNO9Fd
qOOvaJcrOCm3LjqZBxV2wEjz10k8+syHxVc3kQeP3aIoLmztTfoTnCoKxtPyChrdcvML3Ib36CSf
iB4Tdm3lEr5IhEGucaq0E984TmuUrc+I8AXueqG6c+lm382VXK7pDCqDjvWbPHjaY7gz1j2brcyh
X4HcyLoNXAlIUh0h8sca6cs2+eh3jZNf5EcIf+Y9/ERy0R5gN+JauptXuB082pWDHQwQgLLTz/ll
3GFdy5WjcW1VT8g8BEuf44bGSrKtt9mr5bKeoIFm4n6yHqDL1LQpfMJtJ69zct4ddvY9kO1m9wc5
uREbVV/KnX5ps81C9hR6M2b4OJte5fWmqa3bDzYA1cDNvO5D38ZuxhmeNDpngT/jANq9anv82BFJ
qw4FpMYU1FNBKH81DsGA8haagkfPEdzuwoW00Wskp3kbVFtOpGQan/PcId3xlCaOpLIGKp1LIMIw
eNAFocUOoRcixf6T3SMv2yqUa3bmkzS7Re2T2bo/k0O1S+7d++xu5210V0VHqAB0O+GFY2DY2dot
+Gh/hBaBiS2fhmE3v1T7yVuH4lfkDdNkC/7c7KC9kzpKoiHNkYvS363rcOresE4RCv42P4ovopu7
hPqJj9KFvs9/vT7+VfqI3xGfogFnhG1O+ycxLjItUxt1YC0tJ8OC3Fs5N17MuP03tdZfFmGTH6Ot
ymuRzU7+Z+1zQzhOL9KL2GoSOnN+BBHQuzmcvhfUtfac05Bd6n8zaJb/lVBFUmWR8YGO7E5lcvWf
d1clrFV9stp2Kwn5izIT+aVNRcIcPFyVJYrwLtEiyTj0BdVzElqqK5kfpTIWBJi0zsCIZ6dW860M
gmG7mESCZwA0Nz2kRSpo8Zj202UKBboiZtNuJGXWAHfE5NNMsgmGQSLOFGclSJYWeABLRsbJ2SrV
g6hkyYXkCSZT41rsJsY+1cHttO2zXPUanVK8Y4PYM40nHdRTzOWxy3MCAys2+nDeygpJgSboD83o
n4CwyicyselZVQPIL0OwGzWsdjBDjpNBaO0cspEFYvVmDeUOKGYW5sYm0756wiVrqCybRmdCDnpB
KHPMPt1ezFPJV8RlR/+MjLk0qRAdNL5AnKQzNg0kEtrS48j4QyqGh5j5lstt71gOCOJFm1M3EnQ6
keGLGVkvpI4JeDmXypWYyPdNl57lsWntuBSfUj1QT/FQq4zG6PmUMoFPMMH2qTlvtbq56msMqTjn
5BHXq48BEo9Qmj/yjexb1tQimlweOXx/5FS4eJNoyUNu81XSJzaTWGwEOcU1m4jGqWuNU6IuhWvQ
/Qc6p17mRqGJJdBwsFYNdEdE9drt6I1sOwwy/NpOa3cpbaNpTEAGCl+WzG9GRPFNkwmPJpAQkCpp
aWBwtEpnP1vkSzJ0J+yha4K1roGs1p9pCi7emhA1BuRhZai/6ZlRozXqYi+6/qQt4ZNI8FWSSmfR
jLYCfBRp+lNPGvgngdDEEHKaXj1X+AajSy9GuYdP7nGKiqckCG9y3P5JTAJBFh7gRe3xBpNcwefq
6EljbHpLLCQbLYcZNy2Sq4mEggSpuqVlORZWTyCDrqDvll1VznuPqDbFaZLwHFXaPZaXkyCIvaNa
3GmgGnjjBV/IVIHgOGZwA202JRWZR/bjc4FCQjTH0pmqkEbM9D3zqItCdpsq+U9gzFh+UCmpVprb
YuoLaU9EGS5pNgr9QTQQZMzsDN154A7MAfIMrk62nKS5cqsq3PTjU6VWTlcBqZVTt+rpOs+Rv0Z5
rPdMDITNlH0zz9pAYHJILXTHwuAwmTmdWW/VBx2rRa5Z9mAsDgZfp0pr18x7HLOQ/Sccb82ub2gK
j7ETSO8adB+jYbZH4UU6VRJ9LNPTMpCyPQ13sx2PQEN2JkB7taJfCnKpBSvaUqINU6yjB2v0g0Ke
pR/n+WWONJr0YWDInmmsm0bTK8dA6E3iUrCYEhpczuNO61TCjypYxHMh1TtZL/B85RxL00CtbE2a
+kNRN4+EOge+WtJ7mtKkcUoNdcdvY65i5bMrxWxdE3vhdh4wevVk2RKk9Tv98kwYMPu5jDcG4ab7
3w/6LMv7LG6o2WSri8gPMh8CqD+YlLTWTSR4nSoeFW+EdXaY1DHdG/oHlGuK1t8/isHRDXmxL+M8
I7mT/wlOSfr3zwb5i3dEckBYRsgsZG6CtlSiHBsabhEA/7Xnj4Q76uXvOpSFjUxYofcQO9lsQxJ8
bEcoHg4lQLUl5vJUXmksxT4cRUpGEpnvy1Z+SyqvdeGdnlC8fdDJAheWOrrlWg8LKUCtk77NT7z3
ayLjnemn8Yk+p0I4KmfzzS6vEUmcb0yL1Uv00R7VzXSCXhqcy8/8QMlOyHpmy6/cI/3VPLRP0RbT
O1nfBuv8xah8xhys9LkE84QL5YidO6pu0zqYBh9IxSFaPEzhUe8pZwkJiDKi63bS1XQp8NHQNW9S
S//rSNAn32ZQIEKwt7VP88H8Y+7q73h4ixaX6QmkMrXnG4efmrzt5/Eo95AkcQc5BXKE3knJoDoT
kfxc3ijkwwfTnp4N3/CJRfKNBty7y2jOuio/2fuS+IVjfi7vNOcNv269UqbSJp6SstmVdJe+7xbD
dWVuhgMKnjLcZwMLqOWYyZn4mEbz8YKPqRfKG7wlEM8UqqvRo/EqqTst4eV4YKpIQRRPDHFYS7Gw
lSpKM7uqCTCxSYKiPkfdqD+g8J54edeatemQeyNE3E1EJ56wrzVSkNBpZyKNg2uIGugl6/zKZcRg
nvFLGLSDdhWhhK9y5SskJoxOOZMhbGeaI6AZu8h7M97x4VTw8pDwEoNqbnAX6u74yjVGXDvPfifa
eGJlrod+hDtO9heROvngzYKNTCv24mvJ1aK6/EZYpzSH5nNFAnzyzxAKQDoW3bQMgP6e+Q2nEL14
HIfdZL0JZ5Yw66xpe/2NJK5hy2ORCzsusbE6K54gFP/BIiGmHkeyrto3A/o1XM7UjOYNL1aDGuBs
xgf9j+YJ1+U5uHB+at+anFP7Y3fDOMvPDt8pfV+LI7lrfziTkf+pfiub+Kyf8g/S4xiKdi/jPSYq
T3esM2+bFC7R1hxXyWd5Bw31FHHU6myGAaatfOYc1hL821jUuWkcN536Xoee6mrn9K5RqhKyIR10
XIOVF7jNy2DgaEfdYHd7fl+xP8nJeoyjhBIYbNqGaN+a1KlrgK1+fUfvNoc7Xib/NLLtUnplvgJf
EkZ2qLlx6kGy4CIaHCTPaeNoR4nguUOA48lFyjCX3CnQ+6SoEcZnExqJRxi25UJCqKOnftYfhE+w
wfFjCJBgAejJnM6pz9ZlxqILGn86TbvhmLZY3Dc8uaqNGxWmwKFPN7TF9+kpCV0qm+zPbDnJq2gd
syOWNM62aBgKiu1iV34CTQ04zaHKc0p0FK88VzOB1rFNzDQjfGErs2b0n4mH9LLlZB5t4bkZppu+
Zn5HcvhpPYCN3vTMZCu9dH6QO8LoohxoB1uIHFm2BdMZTR4RJ9S98Uji1lC4C0aC9WFnaV687H0d
QYzOhBjlyokc0U56G3yqPOtmWk7/UlLhTL7pKDtyL1+lDQinO3FwB+stF230LNoOvMVGuRf0FTzj
eChJC36CLD09MEevH7Ir55k3pJN4cRz1hMjWCN0KValj/IlwNW/zs8q/O7wyfXznNVw56WKQi/bI
RBdMz7zqLHcXD4Jk6U6XUHLmxhGNDfNs8Rw8IsvvGN+gQXFIHiXh77G9CG/1QXsCT9q9mlertN+j
XXsIaKRQJlwDsntQ6bNqD0/JvMGEyqK/szbWp+zlz2yh3UMBEeI4bcpzeG6+GFCS+Cyjq3asi6A4
KuXWvfpEL0tIva3elHN8Tw8hpvR9qOzV2QtmDNo2IRZZeqy6XSU+gBM8GU/lMxoSCkyoNkXoBjx1
SB1BFG6YuR+anfTKRGq5cKQ7s8PQCuGMGH92FumBDCI8co9bwzXAdBL0m7tVsOe65y4eygOqx0r1
mlcAkwpN9Yt51jqSaQBw+EOwjYTtJG24TyCYeC0ltv3pWKo7mURkwyZNIeg3xYm2ylhSLBw5VUp/
2vqTqsKq3bI7qtfoJkDlsKWNeZV9NJzocDIbOFIokhZN39yJPWhbzS4iUQ7N6THGPOmZ1pl29+o4
ORN5BNTR/BkaV9nx2IUvqMXPv8uc6oX7/J3uCooK6T0Pt5RFljc/5D4RqtcwZsD4SUxoYl7RrMXv
KM4YTiwNwlGCEQ5m1VPxnlj8+3kfpgecJ73Eky782EPtm6hJkwfWH4v0O/RqWJyfZi/6kl4Ey+VE
MJ6yNzoQyqt0oQEyKLZ0yXbLpr5KhGZSz13Dd/YlFgNF+bCGTX8aLuVjzAD0C+NE6+QveA9My0XS
ZnEBRoI2Aa5AI+AoSGKS5GX3qbqHoHp1tA6+xd5SbthUJFa7t+S9M5z0wmx9vk6vQfAkxHTDHEIe
eWIT2SUCtfcWKHvvIeP31C4kr/qs7+V7GRzV5yp+TB5MUvaAMWyTt7XwFDbxx8QQI7OH2G3Ahu6T
C2njCxvFi7StNqrf4+EjP9ipt6Lf7Tie9qcYSUbj1/Km/zZX0gSuEDes0bHZ/Zv5JC7n4KnYGl7w
1n+vFhiqgNtQ2nlGDACgSQbTopffDWQKD+VVdcLH6kj6fPqhg3f/UTb9e0V/42fe5x8ygivIXhzq
Fi47MyhMixThT+x58RVN48Mg+lq86/axN7+rzADvrOpKzjLpoNavz+mheRqqPbuIsjWfddqUuW1d
aCh9gFT55gtJ88dwN9FnpsU6+Uy60btnkhNgKnSLg/aIy0mLNlF2zb+VhSrWy781wy7S62IdUtJA
PNAAinEO7Wp4GPRdwLY4i+8q7ZZM/RwWkcOJaKvh66LnGDjYoFSvZDrJWw9aEXUWK92qKuwbF8i9
XccNB3XPQIzdEi6d+BLJrKeZA/prUTjBqVF+2uaridzmgdc0s0cNTrALv6lhiktDkXBVUJuEDtT2
ck+eGON2K3WqtwTxDWXzd8BtLPZayvHD7u84OHiOoxuY4j/G1/iOwSINneWz/ubUaJFN3DjBT6tv
JjYaGL3mnl6y9hIiE1t3IUfyjf1ymt38iFqF6tId4VacsRC9NRWwA78UNhKw0EM32PU59hbQ6NJG
/SPuKBFjnzR6ogFONZgEm+UFl8E5eyt2CcHJTvvZMy2krXmrDyVwidFmp7iYfn02zYPoT9/Dt3nm
qRRCJ78tp+hUfFm38NKdciSWn9YufoY6x1OA6uN5mjdz8SNhsNTsAgpf5swJblg7bjbTl2H6JOzB
otCYbpk86CQyT3GuoLINZUedZvFABADXeaq1cL9wiiXSUjyMYSYdpt+/kMTuNOSd4Ivt3JABxm7b
r3/7++H3//v97PfbjDFkIU+h50RlLx2IaZRAw6z/d0mOEKE/D1nYbcecNKtWlNxQW7M8TdGOI9aZ
rm5V1xQbsiRkrlelhDCaKl1yE1zT+F9gWSSYZCbe2OR7OYRYx67GDDW2ItAzJr+bBVBGUHNxMwjs
IIshWiA5atXtUvT48pDm9I9kFg+deAk5oaISDIxfYD9aw0SO14g0oyyNPidZi16XdG/o6CM4Eu34
hKDBjvMCicLqbBMtCu6OwZZLftfESbh5IvjddMvA/MBgxcYlVGQsK64BCdgNm0x2wQLgIs8amuZy
kG+UeIqeIbxotaoC8jIkAi86gkExCm1qLc4oPdkKy7rsHmuqIxOJp2UlqHAmlELZpHJca8eDikKG
4c1CI8UcDyRvXQXorJgOpQD3jvKmY+tD4FTtE4LNdsVMJ1MVkseqhO9RGQeDzYkM2sOgIP1cMrIa
ayrksQyuWRy8q0ra7jsZLWQ5cXxG5cdxW9vAuBpDohFko9xh1OF8/dBVYubKKv4poKCpN8fQw6yZ
oiLvVBCs1j3KESAlaBkikBytgRyjml7J6ZV3wygwJ+v0hyD5yPqGIHBL+lYrsp21gdTKYU4SuG0x
+6/gJ72avUGYowBI0XsvZiXY+dI1HqFRj0t4zYtCe83711YoRWcSOwKP0GVLo0uM/a3WfiShAo8U
Zs8DuXy839OJnpr1A7HtILVTYwsCclax4HfIZwmpsOqNsilw9F1eBFS7225SYpt44x8Q87SROA2Z
YeZG4xBtA3p5db/ca8AG2z4RiJkVkKOF+siEIRxf5vWHyTKnU2l2ZAvFwTSR8tKgF9YxzzCoJnE7
wd7SRvKWlMJVamr5C0QQJ8Vdg9L10C8vYw3ZqIjOOnvoAMAcKWn5gpgM1vH6vXmi/TDNTiWEx9XI
+Z1+WmxMHPlJvsh0ESnMLN46UX0tppTkPk/vHQFVtliz68yL9cyqHNk9gZNiZXxJQftSkhcR5RyI
q4ISlczse1GD1SpU3I/GaH02kyvFwaeqUxrHQ38wSgrmKmeCoNqlpb6Re/La9HQcU0Lr244E7nSc
jyWINOKEG0eOGKEkdWx4cZb5UpOHu0foTqFdzpzoiOLzSynmMNOiOq0N1PUGWLuRY5PRUE+Lb2k1
fiYTO41JHP1s0Q8CpaPF3b6R+4JBD7GeanKv9ZKwYIUlBUS/4UVtVrpRvHgI2GevnuVua8a1Djgi
1veDxAZghLd+UiPfUPyBc2nSDaIjCeJ1YptqW6vDwncLouRDU6WC7hO6XYSVKJ6Roiltxb4oW5aj
DPQtBIAb5EbR0YuZILJEespco50KeldUmLeFfXUxreIaj81dque1TTabgEEl3EMYdcaW/BxxvENO
RyEv65xkjBnxV8vYIugcKMKMk0Uj3FYzLVhd2FRSeVXWpGapIcYAin561RpE+EPavyTo8chJYBbD
Gp4T2PasELzMuT95MzqL8VUSzGe1yJHzmrdhTI6L3rqBrKYbsxD9suQsTVSV7GmCMLtJOsuXijmg
IJbDRrdiEGuG4qTWEmIBmJ4Ss6alkFkfdcbJtYzy+9SzIw3cK8VSGnuegKiraQ1+sPO7LvhGiOUq
Q4/xA917O6uI7rIkwbXKYE1Upz2BjmYrv0cThWzVvYn6IZSqM3ONbWWQvmV27bc1MbjPW1dsawr8
4lRilCUZOTw5jyW0hbyun1CDnKeq8YdRZ9LWieMub5o/Vba3ZvEjDHO2U0LSbDNeSOlqM5pNRvaW
Cps2ZfrbaNEpKweSmZeMgocjzvz2oc/W7Gg1hT1qZqcY6JMqgnzsIKehV1zPquYIgxB8XprEVxGg
lZbhvlNqxr5IK52ltJ7CBuZF1s9srGm1hQW26/RhHyQNju1GKJ1EzB6noXsbqgQ2fb5Qnsghh2Vq
ohyIYikIH9PQEyCmXMKhOCCduIyTFXI3egjuCUdJ5KCmYEybrI10qHp8qedysw1S0Y8MzsRFCJ/E
SjNSWa38Xk4jf1TRVkPWeMii8C4ak4u8i8QxTfLrMSMyYBzp/g6y37KaIVlPaXcMyllaYAkPs+7H
wFrwsO41rVhgM8UHKVyEXSJK19ykBs266k4mLIdovXuaFDq4wWhce55TZ1ZZ4GXLV9Q2dc0eoPbE
rDUEtc67Q/PbAEFyDaY2rraKIvhxRaNPyXDBxlKxU7IKCVr8JPD6n+PVJVKmrykaeHbiiGqRjUwq
FIyNkDx26iAeRAudqazktJAThXWqUeNNVHGwN1pEjt3KcIoJm90lCeeOJS4cMUziTVAMwyWdyv2Q
mAZkuHDgllhuBFtiozDXcWYaQGosczTU5w81tRDbI3J0yirdYffd5iX2l6TrPVOQkP/3KaD1Unf1
ZXKJ7JzdEa9tusit04rcfz1YNkrEuQw5FRm5ifAw/0/qzmPLcSTLtl+EWgYNTKkBCtce6THBCgmD
lgb19W+DWVWR4nVX97AnWCTdnU5Cmdm95+xjkXZu11a6a8HewdurDk3llkeEuD9HoIPdmHfb8XXQ
AEN7jrNt5pSlQ6eunSETOrtyv2CzBor60hWrhLxvg0h5p9xNqEG09tMIgWxXLypIJv+WsYvg57mX
2om0XR0z2NC0yvPkBe84V0xnfzKmmuzBrPjIIvE24lY42kg/+8T/5ArAIcYwHWwQLNvE74pgiJ3f
LG+h6pBqO1s3M5o0SO11yz1wuMdDpRu/9UNsYyiiJuCtNWvbyJ8XTTsTG/DSZnQguLHb1l6vuYwL
a3z1ysrexp7+HfIgjJ+0O1LHrzfSqpsDeVDPcRdUufvVMdBbd6UD2nn+mVYx0fHO4G0i9lAFqhDi
A301jRlbQgTi1unmbTNxVbvNN7dpGNkcTgnZRcWunzpnlx30Imu2xlDqIFX1t0io+DIoFgoW6ogq
UgMhh8lLVqTqQINGbZCinfyGVnY2IIFYDklOvPtERwOdLRAYkloMk5kBN7YrnMp5o/wn3FrVtsdE
fkzK4WEwD5qHY9aQyjwubWmFJJ+Ahlsf/eUpiOg5kACCsM98JZXY2+tmY+MIkn/c3F/z2tnfJyL+
HKdREd43zcAVwA1L3xc1s7ZINz6Eqsywc8pvdiW6A25eYzcIgkDEKtG15UCFT8YsSnUWsqlnlruJ
JEtEVdQ0c1Zucd2HQxxXgUXVyV7lt1mT/3Oj5vpJK0z3QKaBE3YAA0D32pUbGqtW974BFquH/Yev
T26o/XuTIC+wFrsJ0lWWnK+bYtUT2w1gA0yKzwXhVjBC7fJRECR4HJSdEcKbWb8rCv9X2r7/kgP9
J9Pq/8D9+n9KJAgn6g+ah78ZW1eR4EfVZn/WB97/6F/6QP0fno379J/O1but9F8aQf8friNgRVto
yP6JjP6lERTIyrCZoh00PTyxvzSC4h+WT1oQaDvEB74JaOx/QZTW/8ZVWW3yrg29jfwybpV/0akS
idDgt+G8nUWcPwwY058jo9qkSJJGVSy7RY9IMvFJYYqjn6Bq4hPRI/9RLYtL9886Oj4FBl3BbmJf
3NWSfyQJDQwDS+MxvpW53xxqO3oZ/OJKJrpOIK9ZHPB5X1vH3TI/Y7mha/vY7n/OUy2P0mYqYxlt
+x+0K8bfQAI2GG/LMFzhWobPIv3P8o5WM4FZeZTqjbkeNuSRghxRi040qIvuPBWP+aSIGOxIyDbj
r5btVluFFg+Vh0FrV3uOSvjwqhzVEX8ygrecyobrE6BcCoMCuAAWUZsNTJKqj/deHdm7ym3hIXan
0dCjUIuntz+cmf8fteKdPvgnNh5jErpzVIycUJ7+VwJdA3Zmqrq2DIS/iLPpTjqkS9rtdUIzqgZ8
RwpxcuyyyTjptXXMWOYgUUPiXl+8qXwF+Gw8kOv7KTKEv/8Pn+1vUiE+Gyf6qtn2oaGt5/sfT4C+
69N2xD0Y9BCAI9KCR4w/QSWc+RiT74FbgfrlbDZUPBV3QpvWvDE2Qe5QazKjbHkotIeYRLP/9Ln+
dmIi1BWCT2U5qIvsv0qYUqGhMmCmdLLgQvclwC9B/8DW0FrUenlZUZrk2vp7bEvp0YjH97qgmF6V
DeZOe9GvBdXM/35X2X+TO3FjX3VOCIg5ln8DYrF4wpgbTQS9pPp4sNNIOzstfSmW8mh1kvZlTXM3
TCysY56+lmssgU2nerGcBGEhJk9BceJWWgTIYWiAsTzlFlmlMSW1RXxqybLHXt5eCflEKMGsemtn
1qtDhMHFGURorTmieopodXpIPdsO8DHZ9IKMBXi7BoFrIgAimr9WqsTzpvnToavIUoUFsmnrLrDN
CgMZfY2po2Gfp/rJ1DoyQVrtgBllvuEU9ub5ZwLEY48HE+Kzi/LIteh99djD9o7fJiR1oRQdy5Ge
q+G9/ve7F438Kkv703XirughQAPIu6CHWus58QeESFlgY0gLEtcN5jTOPbMEq2VT+j7CQrMF8cRi
KWu84ZFUmRuT9+W8ZGX5mMryUVM0N5weG1lJL+DsD+2PtnApYDbsoFl9HyXt8WluojMWn+gsI/db
3aTJMUlmn/1L+R+qzs5xtfoj6qlVSvpw+WR0R8Avbjga1mPmGa/+LIdAdq64Ac4Qt/ujzI/jsHfU
4+BTJTfl7KBj1OXDfYP95aZHXhWMlY6bEAo78QHPHEZ1y/tpOnW9rb8OVjk/yeiB0gfhc32BwSlb
9NelQw/QtfLBT1l4j7PQKA1Xy66Ld45R5XAPivRYC7slkYzJs12xPJXE9wQ1sQOWBTm896HkGfbX
WRlMmyY9vhoQ/BGwqTxggAObotIDF3eyFUabAd3rVh4SLdRLptOGcpB63foGMA55e9vCiKmEpZ9m
rVOnuy9U6st8LttBv7H6NrR5vuEJefTsRtsNdevtdKP0L6MECWitky78aEzGq1oPGNiRBEPboYo/
V1hwVumQTLqLSujb9sQEatKaCHvD2lIo85R10RcWRm9eXXnh/Rg5uaQxLE2d9WLXH0xTfCBVQTrT
AI6bRtu+pH0VmIV2Y36IXlTL3QujauA3bvLk9t65oEhzkVjenyJtYP2cYnmvRHMzAWQeNa3RX1Tp
RtyZvXILTxMCjBNf7Jrv2HjljKWXs4Uq9oTNfL4YbkpdKraaJ99JSDI3W3GkmPA56WNMipO+ivpV
t1WutfUzewpnl/a9OTPKp2To7L3BYlEw5enFWjfdLMxTNMpbtrjRwdd7uZWVzm3Wm54BLJShZuvJ
w0QCDWwcJFSLomoDUiunLw/TmwaJeIwo6SRJmgTNrL5MbTM/qkIjs6UvwL1n50X1NKr0yXy2RKMR
TGUx3+CZaYnXcpnYyXpF0x3mtFN3fmjnS6Bi3324b+y4TQLfy6nora8tfun9/oPM5nv0w4gKZH2N
DLTR5Q5Fsd2olsv9l6EGU1v3AL36BSKRAgvcto67+KldN3mxeAEXCRWO9SmRcfzAlNPVap3j/SWL
7O0Y5XPYEWuwpeoij4aRxS/UMt1jnKHW5QajPd83IrVDnLoLlCB+A8wVxhwPiLzJKqgzncf7hjJ0
Gc7W/O3+rGi95cbX201MHMO5G0BSECjwct+AHfjwiCI6zNy0N53qscZqFB4Af9MKJuYxXKamfvRz
oG325PcvMYI1BtgFHHVJodz03/VEuBvscOPLCn7Xq/i9Lgv3RP1uteGnPS3ejtgphSBG+DjEVEex
A6AaGryoqT8ID0EF8n1MsuStnzmJBbYCK7ffUbyi66kKNEkWVRnVWDQQjOlbXin/EYtt7hqfvcKk
z0ZCE1h7iiPQnxFxS9menBTLZBkPp7nHkECfYpdCZz3nURpMXBeQDildqjEPKDCBVBt7zNWFfVFt
BCDAbdsjXmWMuO4ybmcPBYVPCOMxL7CYx6PA0YAMMhB18tPg1nYgXdnizoUYJKfoDGfIo1N9XCqK
v5K1XdFO0ZPMi8898duAYiPjVKyO/FZ5t0rr5U6L6O+JoTiSCkh/Yzbe4EzO2Om75tGRFDwF1OcJ
n+8Y+x4CC5jlsLFLRL6+3EckEucSxOl9byJI1IIF0YtuG2iQMouYhvSTrVT/KHqH8jHV7vv9ack9
83XmXG673zyh1U+MVLfCXMYzjASaed704jpjclT2eWIdcoSwVq5Td2ffmlMdjuP02eosgBtJd1PG
CL9m5CbheB5wRAq6XT0WWytdTtJD2aibcjvwBh9xvrw4aA4vSdz5+7I0q2NGi0xMo78XfqKFDYVf
JH1ADPTizPF79OIEK2TsPro1pbxMRC5VaNhwnnRPdg53T9O9rWIqfCwj0OiWR9eSrzYflgLDyZTE
qF9kOW1bTf8K/AYRO2rSOk0LdKWqAi5l0mNKenmhrnbupTderHhv6iXgG0yOZUW497KcqFBZu5EK
PNXvPDuZSX1biMwih0Pk0JGhe1iaJGJjxl8xfEoqmA7eFL0KM6OJIeyXLJ53lpK0PHtde48VfGQ5
VUd8lO5utuPl0WueSG/Qw6hLEIfWU82/Nxa0vR4D67CcvanNAjlTkZvggD+IwsOSi/I0oQAcR3IM
sqaww9oDYYVtn15wXfkXuc4DCjSnvd2GTmzZ4dKhThRxmVbfhLfieMY6PZmqvja5Ud2E/0OOJsXU
CDEDMvkgs9sfCc2kbSMcM9B6/0FXphvaM3jU0gFHGOfpiBTJnIgwWPRz6VoMxx5amsXIEPiRRPfY
qtUxWjrWFxgi9UfiyvchGwmu7FokRUhTd4oA9q2jm2ZgqbgNAey3TlsfvY6ej5cMWSAaOOMDbfBk
lZJVlOC6AsCi80gsQ3VEhVHXdUVcQT1vevJqdm6a4ip2I9Bn64fX+rh7wi16rWLSyEWzsnxnml69
SsTVL7LjEhf6QeI7GWBX045LAqjujP6eJU92kn40ctauPeV/i282a23/YKUSGZWVFOdJTsAKUgW4
kzlqo/A6+WbzkLdDe5o6OiBaHVRDPZyG6Udrg10eK28k+KP9WS/UtcaYATy14a0sTUCcIYYu2oWn
vDLNkEENgh4Hb+vrHWaRuAS7lrkuvnhuhSqaPhnggrZy5itkiHh3mVZp6HE4m9b36KMIkSw63SNn
UECGg73xl9RkfRuDPkFyGY8ZSXhxz9gT+/5hzJ1LUTaAV2vtAiU53y2tne1U5+45TaAY99QynR85
dlBCKvZG4rqB0fveEcsz6gZwo6pWxkYmXnpMqFVsBqSMGMPzVzXulIaOMq7bBs3Gzq2k+doqfeOh
QijodXyKFsgZVEBfjdXBmywRQJim2vJx6EMBKaf0SOCvmsXPltbNJprd9LlV6O+62fwyDNqC9wjP
sK5hxJfagIimH+pznvB/aCDQ01ZoKvU+vTmdy9zULNKTJsHA3J8qNUwo2jji1DfPcnUxDzZtGVUU
Qab50AZxOnulHM+1Yw+bfHYirHCoa1wjK37ToShoq1vadLuA2sPVW33UBhLybbt6sWGJ2We/U2pP
AwClos4FwivJSDiuZ6AkbhaKupAaabfef1Lf/0rV53bw6UCvzeB8dXy3Kq53SiDvKVd7uOPOkPhB
0u6t1uCpFn33dSM/jGMtDoDxP7d3h3mcxJf7o/uGcGq5GwXyLxvIBKhRAUfGT9FuGoMV3n+lS8BY
NCgYpsX/6fZGQuVyvml2inVec4zfN2D0dLjGTYTnGWe+y/JrhqSbItwHs+AtyYcAbUi/66azpHuy
mscpd5xHzWb0qaL6WeSGfWqo4Gy0Ya6f769BpG23cTt4x642NabSGgLAWbbPpHRt6Rk2j/dnlFf1
0FnNz/en8cku4/7AaVzuGqdI9sTt1ntOGfMpc9ALzVlCVzhHNS/J7gBv0KfQWXBETQ6hKWLsL0rE
zUvM/2DYeHZ1Lw6ruSlOFrEU27bVm4vnZ2+kQaGE7r3As0Zc9QKxv4il/txnuniWDmlWHR8w6n3r
UI2CFRgEY0pT48ZQ6+XjlXujdk8sN6qLx/0XFahNZVfTHvTOF+G8CBGOCyhFmk88d2uEQC71+J1H
IydlgXTWZs/bGgVARnAhS2hpMZhoj0BJc/LONZ2+cGBip8ZpCe+bKgdL+YfnkkBerrdp2RvsZ4bM
2fmR6N28d4BuuI2sN439lNdqAGnREzzmTWghEKYXRe3v+Iv07Mq4PU5dczOiBWNhYv+mCQQTuYvz
nXlDMJUIcMvEy/dkwqEBz39rK+dr1IqYZCagMT42saJILkMlUP/M8ZMYiXZfkhs06K3TG6/M8E6p
rm5TwkeddYv3LnDKjGZ+6RkFsH+RpTpPn5tcIt410k8aKnV9EeY2TZNXB4wzgunAZI42RI617Ug6
5RL0v9mL9cVdXPI7hjetxPI3LEhOwaM5JYEJ8aus8W4OfVody0nr0M6glRtpZ+jdeEqt/onJySe5
jjC5NR7n6tAJxGB1czL0NIjzwGjlYwY279jTqhMG9ki9REpGEhI0/Tm+aNYcjG6365ohFJ34UgFb
LcZoD8uJhuPErEZvXT1IzcjY2sN0GiwL1fCg6afc4Zpq9IRUN7RXwlM/LM1VsEWzL9Bm4Nm4Hjh2
pw9KeDTw9zi+5HRQatvOQ45mWC9DwlMx562bwt45rXROJJP+6Ba+Z6q6Y2M6ge6BA8Fa/uTQv4KL
lG2NCpulVtYe5CxS+wb0vZmp0c1KsWI62rNmSjRrzeDuScH5Ovmo/GD35F7hbZvMIyHV1/aR4yH/
6CaEjYglNjY9jU2V0M5h6Nwma8ekKvSfEbu6HoFLLNildprORKDPmi/Zh5nWxWO9WrPiZioOawUZ
+lb/nRvHA7chieDJQLmn0fgqR7c5mUX1c7Qni4afbRz0ybffY8cEnG0HVdL7VEAdPSxzabG+kibx
4TVSiySHLsIS2EJiAomHLr7R4M9oavcpQ1WFqK39nJRV/YlDciUf6L1tBoR6bfPFIe4VyWizHLvR
hi44EB6USPR8ACSf7/4Sy9Un2nEmBTPXlDct94FZGO2tp2986HrtfeD2Uyas2tN5APFXM3x5Ud0i
ZDfR2bWRPPW5hqpFPPvLTdVJdezcun5KEiqG7bQpVOZsIDcA1a4dmjVkm9VVVFyGvEYEoN6E3ouL
GM0aCGCPzKxs2IkG+ThN357r1sp3dt6S+66JIfDt/nNJ4WgzerBwjEkeuO9x/7LFg5nr7qOkQA1m
6NFLA5KTxJdaIP9bYtcCMOzjABLl54a51JFO3dOa1LdERoJWFTElIDAdqKEPC2cc+n3+OlJUPmkJ
qG2q1Hhqm+QFcDn8x8i7cNRWLBb1pAjcwt7LKCmniDZctThnK+PqD9wpa1AR4lq9jxuxZrz5s20G
TBQuFaEou6zj0+dW+uQ5Y/RWpSVIsPkd1/+IWNqAgTmj5PFkW22XJC13+pg96Rom53KKK+hVCP/I
Wk+MEUN1F0VbxTmNCKp5GKrulmk0vmXKz0H54fQRUcSyqDmNXWNsoxI8BrWJsc9wy1bLuIvrycTe
RCPQKdzqELnLG4TyOlxL18v2/rDToduQpIKYu68/08/Fayteq9I/aNlo4buBNRfWRW6EsmZNWbsW
xuKv3pJ/TSlGIECM0CsNhu2F9+fkSOP6SGTgJHUV1gYt93bd3J/eN5a+oJb7L38c1QABf/326GKS
nEf54oEh0mtcmIPz4WaN2nZ4EJ09psQDsNzsNDSFf2rXX1g7l0uFmKuxoUj5bb7rYdaE982QIvic
vxOlHZhIzpisXaJcASXVcFM7D6qmW6OS4akkcgwRgBeWBby8vC6+zAUyJ/BJHqe90kIMjF0BAZ21
rrd3s9V34MjxEIP0eo6A3WzIDi0O+hg/uceWDvRL4g5vrfBQKHVJGQrbLsIpJmuhRSkG43RnAqIY
3RfV0lbxB++TmIrq1cdC9rq4q1EagdkwBloFzXo0vflGqlazs13UoVlVb2KEW+yaPIyEFKe4R+w7
dopKxlwGixVBalv6AgfFpBWhh8qG4qr1MnHjquss9KvlOwfb5Zat2QE8cxTuRkoiJqlZZAMQhQlY
+Zj7Ts1CEVXgwmjcdhUrwNnaDZVHWTensqLyuHqw0+7qVRUOW1Uefc7knSZA7wwVjARzkjjAur3h
LdlvTlG056ik2BAlHeR3+mWXLC9vpl5p7zXqyIPLHAFEUzw8+fAg1vZD/23KUHktPXaK3nohKLk6
cgkQEiVl+V6V0bksU+2Lwgm4hXo73KZCgokTCKpYBOxrJuNf4poaj8Lo707WxxDLJydK3B+FHHcD
ck6De8xDDlPpUsZod1oxn2CiOl+LEteA1aNscGG7nnIlCYmgoTMoirwsqNHhxF0WQExHQlpYy0lF
2MOXklvHbOYmYwsxRT6Fyaoe0UeC7afE0YVdCTSnx9h5ixvU4RQT9J3mKO3itlq8mztM1iz2f5pN
d2JB6QROA4gkdssH8J76K8W2MKagwByFlA6bFdxsVvKl7SPMqjxDA4FdqejdW2+YOu6jBTuqpXDv
zuWrZI2wTRWr4LhF0J56Q3UksxTtypzuFDPzpym+zqmNFbitGIc0QAFeNwf253Lq+xs2FX2a0GTZ
wjjXJqZR18ffNqaTdmjrAeZfW5ADUCYXRGU57UEg3MKqAu6Z10FP1ZNROF8yDBeIb4tdRcX3MRVw
CgzJIKVP3qZx1LPqGIy7WJDZ6S04OYrhZEUozTSKq1iqZHlwBA3ctpWHtI2RAE1Jd0UkN+5Sovsc
DX33mM3tSan5Q8qeKfrY6rd7WYps4yNtI+dZF18a06rx4FQMYWssTp3V4B2lieNzsali1AdlIM6L
ppauZ7y8J3MDU24eXzhac+CUyP+TbFgOpaEwPoLU3/iuMo5ZLBbyP+UTt4gc2yL614zqcFfx+9Js
P/m9m2ObR4k+C3Ue8v5CmdOGWfHhquKhtLv2CQyzogId91cNvw34RSaTY0dKxvwx+yNpwb64xBkO
QnZvOCflbwAKxvPgOOfUIE24nMdPcalVCPOjC5BarsDRwSM+0bLJZufBB65FhAxKtyXuHhZK27FL
x4boteSwVI0894l6XpyMSrr9vTGnfWljQYHGxGQ7xR3UmeW6Uof8jnaW+XEButx0j45j47od+29i
nOV50exk1w1TdRpOFVm/R+KwSJRscFXneH332nIdG88+mnjMd6IG/nevHHRF4ewiko9wVyCMdMcy
GDLUeYnX6Kc5Y3dAcLwlhed+tG9IMAs76h9mY2jDeche4slIbulcG+es13dOY4k9wYs2CtW6ukba
VicmO/QNwzlBljrImYWnpKA3KiWOS8fyn1Jx/Ym7PbNwkeI1SsvP/RLMSRIq00pujkavmUkS7nTR
RphIY2ZCRPSRddpxOzTbHiZZq/GmRvw42hQDpna5elaE/a7DVKezCMFmR8yMs7D/mNg6Z1l56qwq
H5mdjyXQaCM4NqX55sJF4cbDH9W9jSlEEf9XidQ4T1H6YwCeekB8jdleEVXtqd+GWfymekZYt1zK
o9Q5xGQt6McaXhg2B3Rqkv78XNAa01PHPFbugN1MiOHmoKiusddHaW9dlriGbzRV75aeygvYhGY7
lwaw5DoyMSV0MSehlj15vMUu8aYFSV4aHYU8qiXG3O2eEtb/566X+EH92TlXzBmjnsJRNhj9kRVu
c7UxzIeTpGpqV/o1kc67KCz4Zob5TqtCo3he3YMXmVroLQ1fw+uoLxmcfYaHhd6fR0AC/Qj+yef2
StMEsmAfgcRk6A3R8i1hbWXkeyXzRWdCcTHXTWJwRyZ0HIMVM8JaYNtRtKXI+aTZXCf661ggcEWy
l+y05kwltSCsBL1YN2o/YROiqFdR/Wpa3vCgZdkRVKSwZ/u101rndaHo34/ZRyKG/urmenuxVXRy
RyT6cAMjQJYMAD7rxH6u7VvTLPTzvD5DGVkU5yK3irOMc5IvW2RZjd6U50kzWCDiztRSpnySxKNd
bjtq2pGL+8NJm/ygpG2BE8w9EBbvRVzROdDTaOu4GRhsh4GdcqvBwzaPlzDJaryplCwwfXPD4ANO
kPjoCuCs0Q/TEFP0c9PZ2hpaPAQpdaEWZHF7qlXX7KIBRnOFlmJjJ4wvixEBb7TIL7hJGxpxmtOI
H8r+zTCT8VSOUTrT0abFlBMUcoXtuhD4FGad+9DC437o1839tpNzBaNDyU7u9EDTkrl603vlzV3b
1Nakd1d7wltmy5NHXAhmNkQ986xnD3J95CbaD6DMAz7d0TmNuU5v1CfatM15LSqvTjV0F/J2jh7T
2HPrTCCRlywPZFqwUpCSLqvLCtTH8dkSJd9bQuw1K4JLBVH4OvZTivdFXDMkan5XFmd/xJXRiHw4
cd9b9qYPQmzm3nwEdfJFumbMCrnwXxRJdGXfio8IADl+A6fEZas/qo6Ff1Eo+DvsSDxkQLitttJC
3BifR92Qu2z0z9DMy7Vr7r77Zb5hvh+6woxf216nYDfN59hWxk6mLvJE0/uGQwTmfFSNe00aZ0nf
6GMS8W5xevK/mZLe9DqOrtaUxkyHh71FASUcmOrpbqV/zcbmsCQF3QMmoaVH9a9QGuTg2aCycxxA
O26KpgN4XvpHH/YTzNTkMuXUE4YCEKXeNg+NqB4o0ZOVY9SImsHtxgrFYVmdIr+bX2vK05QWXpPa
TE5jT3Hpfj7czwwwK0eLKce+7hH4G0BbgjyGoMjJzRnfZW9W22BLpJxx7AAaPyFw3s3SIFPQnHG+
UCqjD/V5kDjDdcYN0qrK9hKn+isNcLHLS/o5A2u3A5Utln20O/HWds+YiqyA3GhsAhOJL0NbTe+l
b//QuoWX8hz3HmE/bwv8+F25GAsuB27CZkVXKfGY09lT/21ElnIt2k4c56GpAFHQ2WxTQzsqzbWv
S+e+y6rqX0vhW1eY2O9Z8+TQ/39xMjt59VscdLJM9KNMfWQCvmhDa6yJLEG8wfC1bkxkTb8/Wta8
4PtTOVvIrBLo4YXdMyQkqR+Ylg+mI1N5E943xL980tss301IMCw/wWfo1nTuRS7+9TCjrR2M85Vi
cxXeN/a6UvPXZdf9kVAJo0fVUwDnksd9iDY0hBoErYFGaISj+f4Y8wWO59ZMbSQKeRAlSFHLUf/n
xvcSN9s4zVnvGxF0pvqe9UWzT5eZNxjnpQx7Ddvf/RFw75X45nxKyT7G9EnRLPz94bQ+TGKDD+py
N5KdjX2iLOs1I7sOl3Vzf/prY7sy2TcZvdrEzqrw/gb3N/z9rf79Wmv5u8UlRahgAbZs8yxfaUfj
+/3Xsvtr9zfIRMVHun+Ev7xhViPOQsz43lAjDStn5EAQWdyEvz9fX4ylhkcUUQYIYLPbejmGyW5g
kU/vrsIgwaNfTyOpMVGFK/WX1++7/y+v/Xr66+9N2jywbv/9znls59QOyO26v4P8dRTvzzWt5kgk
XRxy8gsalwRYQ2u1wnyUYG56u0CQ4WfHcfR8Socv918AAOQbhNBN7lTDEdZBmtzf1yUuBGzi+i+i
aijpDPOT+yOd8Nq9SPtvv166v+6tv3Z/1Pled5yxpv16u/vrv79nNVH4s2r0c3ed8F2VfNcO3x/d
N/cfqBU+nK8Y4qR+8Wl+BgBwqOAODlB9jSsqx2gSMi/aGLGZB/fDLO+n26/Dik9uWC+q+5U0JaoJ
75thfQRLGSfwksi9Fo9T2NTlFBqU5ynq8fTX5v5aIRdWhhpV84zoctw7RbW/f5Ffeu3ZbTEUZ+2E
XMQr33A+IXVCL4B2vtygcyGlCF2TnAg3bw+ug0dpTij3+WLee4V7BNOJYst71eApb2g3H9OihMw/
OAdMM9+LBERlWT6bGSXYcdrPtPI3lM61zRLra8DikQmacfZslvgkHeA+RV1A65AAdeOhMFLvYMzZ
d+jeZHfr3ZtT8Q+Lfu0sck0D3//kzWYwlB2YcXyXx840r1DVWSo1CPXiBvWRPb0bjf3QG2l8ia34
gM+CYnMSXSL8maHLB9xAbZi7r9Ti6JXTGAUbERAqwJHhDdFkbLqun/d9RPV/biyqm+CY87xA1AKU
PXLMa2QBGDfVdVrbq6ovNp2TPgjXByMI455q3dA39EjVvLM79cnK20cqZkcVQXmM9R0xAd9q+1Pv
4Imvej/o4uwbd+sdTUC+T5wcUw30b9rM36CSbbCocrhpzHozAQ9xbb8Zo/tFEzhsCSGZ3P6b19Nn
mX1XIySTfkHUkdFUzHRwpMFigWE8wc4ubUxuicIFpEVir6gBEXmQfG6SJmfpkesb3ZiCCrFFSudm
KFhbRtFj4tFPjGem8iURxW4NHALMZQ67iW4OBRnPMw4jBVQoy0ToUDJm6ab3SB28lzwHnmWy5zpW
YlBRB6j8ZKzQV5CHWub0z339o3KOhs8yi6gZYE8t4LQhekp6grdmc18VGUgrBVOGec2ux4TMmjbv
vHTH9ItGIKZsy9SPEWIb/MiESlgWVUnDSK5+a76Q9eVvI6dXW7QRz5Sornx3cl3mBEVxwrrKTdh7
YNU3qb0Ym9op37k6f+r9rl+ok6YdDW4m+IEVc3LpunGKFjCHnSmPy5CsZkjxlQVExyVr6O2Oczvd
MT+sdtTlN9Mh6utPc4/5vK4SDBXjDPhB7FBIRvvFdrHfF/rz7NrfIyfa4ZqsM+iRLXCpjWqFsY8M
YggAs0fHdrJOFiKvrUC5cxBakx162U9vRq6Mw4S3DmBCYxCpRnZEC3H7lMZEJFmyt14nLC3FSDT2
4kvUAEVhvy6l3j3RVYfhyLLh/lKcYTBUo/4sylljFLL9fdcsH0Zk2FfcsoSIpBkmP4tywRIbLli6
yX3VlGzooEfiQF+xupl29DqhLg58FomA8UsuUDOBCoBKGbkP0LKIb9BZdflkOSX5y7LGSw9TUpsj
ZjyC08ZH44euBb2SSRuNygSxZNM0pzdcbG8MFMPrfdNP4TR14gW+RhLxTmlj/j/uzqTHcSTb0n+l
0XsWOJmRXPRGEjW6fB4iYkO4h3twnoyDkfz176PXq0a9SqAKve0EMpERmeGSKNLM7r3nfOcTPG1A
jQWzwnMV3X4zZitcvoo0Hc52qtP71DEIRsFE3UQ2a1URHD0Pe2fUGSBpEu+cuM5NzWDWHwXRCItg
RoAhD8jOo9M73uNkpfuZsL17c7Cf2kr9Tswy4D/N9Kpnp7qTbg9g1rT0ybdyh1VDIbapLbyuJb7/
MlBklXR43ajsRoJs8bbb75x38n1GG5G+3wQss3L1jZe9lk0GRqXSKoxAGEW2Bh1eAnAacdwCN+fo
1HAsLIirBFN8FfbsAlBCrjiha9hLY5Y8yRkgkkYWtP29bRon1o1ruQ/tCPnVkPEEAYH7ujbeQKRB
MO79mwnd1XFZ2nRXllD6cEo0O0UQLGp1+Mbow7/mwn5CWZE89bTnk6gvX6S+zEsXPIlEsq7kbyXJ
cDdRMDfXzLAev1U3Lez1GnLgOV7UcZS8/L9XFlurY+B/6IqJSRaeI3BzWNL8C6dyGe0sSD2nOeaW
nx/1yNC7LyEHoRl88REtPk1lp3ZqmfdiFXdMsk//w1uw/+L28H2fBdUkgd5kEOj8C5EziJKeZJe+
OZYGcieCN+48PEs7Q+OaYyP7WdiczxEENPugHpNbF5NlYJeEfzeYI7vWKVHGxcllFZuao1XeAVl4
7hkunyhXzdtVBfrdjfr3F85eBdf/cuFg3pm4J9Dhu6je/6cgGzdD4WT1xIULCHMuhOWf4jG6tZwF
2XtduAes9ACCRus0Sth9lE35TwgoloszDDt21LnB+xQ2lp/gkDNfa5o5NH8IQ/Az4bJ+cQSmG3Pf
1SKFEpsu5//w/v9ibuCqkxznwqGXfIxvwfk/CcrnLsMzQ3ATS13F0d016l3ad3wIoRiyzeYJVUa1
RfI07pfC+zHKlOXBvWbwHqCp1cRF2v6N9j8EaL7jIv0fwdoBgcn5kyfvPpua5gDgQ2+7MhGHPnNv
3b4Y/v/Gu1sBt/c/fU1/cW5d38lD+Wfb1n//if+2bUn5t8CRsF0p2iUJggH33D9sW9bfTPZvixhA
aUsa3zxk/7BteX8jDN3D7YVvgLmQSYbhP9Duzt9M4XnMSk2g/DiKvP8n29ZfPQoMQClwMfNgmLH+
9ZHoPZwp/WQwOJk3gjYkuSEbe3Uobezf1ln9Gp6NE20NKBMnDB3/dKHu//7g/a9qKO/rtOq7//O/
/+oZwz0kBW0qEPbrUvIvz2NNA7KVmIjY+XCTkCnUXwp9i0dX9ocVOAxoRn5Z/4km/B9fdn3M/ukx
GtxIjCrlZdWPAc1peTcYh3D1ItvsjBfR7ME0//tP+lerzf/8oP+yXOa4TSJ/5BU5yg3Lg+VRAYZx
RHFBAM/rv38t13P+8nKszb6L+QmmAS6473Xwnz5gVxhNFiNoZCCpQVhKiIsEak19wHGz8ttr2uVJ
SGsFd3tA5Ts7OSTsEgYQpdmaj5JfvbJawsyIKEkkkt5qBoSj24bRuUJMYvlAupzOHPagY94ib7Qg
NVpgzBkPDBkMQdANE188cw+vOlZx7uwUlQx6X65w3lJgZfouMlp7V2b66kp43OnSoSCbmEjKFsIj
f+0685T0Ne7z2n5kMLaG77HfT3MMNZWeqCPL26hPCb6o1Y4+1VseEMNMaPSL4zdkM83e0+QV0dOV
YJ6JHCD6YHoxwwijNXmGKHWSDvmTeu/miTvPeU/AwVKNzS+URqtAGLJlIc6dRDVrOd3VAxwLPfqM
iOik7f63UwerGioHh+F8iRISVtP+cuzxRQOE7bruaghoJtQrpFitdKXM8rYdR97cUuilDUjwHTjt
hd5gIT9okNGcnIGFLKPbktajXzhfN6QCql9I1PhikMxXqYFUHyRfWXOMlpM/7Zz62Oa/rcr+cgz+
HAJent483aF+4yPH6AV9EvdQND/UVn1odMGheaAk5LIdjRZ+vXHmOFaGfb/IHf1Rq6QaokUGDbNO
EQbVv+jVMHnOQ2+Yv/JleqFJAUEDeKOaXmbNcKGImgMSX/TZ3vLlOOVL3HySq/RO77pYqySojRnz
xcHYznlGoLNufq3KBcOTe7vy3b0jxxfRlF+mrsOUmOnd+nNKZ3oxZ3E31/eyDZg+dK4FU4cmg/B3
FGYbXyaPsWC5aiCrLJXB/1LXoWt3Nwun461XFqvuFDF0KSfYm44DdbrjqvmIWbU0/3Q2n/E0oYPe
kGT1ZXi+fbB64IIlBMvcuOcAig8iS/90OZ+g7CJyxdEs5M7KiXXoWNqF+pE55KhmdfcZ1D6lZuJN
IYCCcwkRd2MszpeJsHNTxNxzNgC3AEmshV1o2/q8EZjfVMvVApIYhHvGXOlaBN6xlS1T/Zb3jK/q
IbDUo7twmxSWdVNnHKJGIyhCh7PKpjCSU1+sYU6Wu9ct90+b9xqSK32M2dylEQV+kreKW4Y/AMvu
+4sOfBadNnr3A/+enxVThLPGR1wMbatDY2A4Sdp+ZyXMDhr7YV7DUtfblxFUv4na+jezq5GpcPEQ
zwitR9C+cMz8R1KCii1WevAUBgKyekEx7Qjazp7MT+t9MzH6zkt9O9uCFL6i/2W1Epq8MYZ1DRLB
9QIDaqyakbSYvADVdiWGLyAsA75I8wgtAHXrcvGwJp0GE9teg7xqzBVo78k6dAPqh6ZH4qcE4jYu
3/edZ+YMefwR10/c/LJtPkeRtkTtZVGYqigOxfrE1YgYtwjWW8LaRjOhsuGZbV07O47oNAe7CfMY
bIXfo9ZbcipiZZhfpdU/2WgYcxs8qsuTaq3/cATAuW5gjXeV2gdSv4we17gT6peXVgoC+fCgZqgd
WTAf/CpeFeUMBsfXaATmNQgsGfi4mlX3RutFiK2FaWIXDeVpvZ382liNiixmMQd6FPEvhYMszXaB
JoDtEqV8EIDWMskDmeS0her5tW/gx0UAJ8IENsbfM/vW7zM3t/g/cyaK/XUQAylbRUKyQcSHCtqN
KXmRLHa/+o6FisnmuCvwqm0nlFR29OivdoyML9Vd7C9VaNbiIDgujnxMHHDlq9Bj4jeroH5I3fRB
jfowqOrFsOmpqZTQxCBV339+Ii4ev/NbYOuXdpxfVACVxojuSO1qtmscF9EZ08tQxvvYS5+GpQ1Z
VLkZtftFPiYTRL2uMQq9cype2iocGZ5u6IB81dn8AhiBmyjFqzM5D9otHiyzfCiD9k+weHTYId7Y
63Ps8o0uE5eLNu7eHethQ8tlJdWU8RYo+MFFuRMtHfBlLkU58e0MWNoSLuu0Lu4Tip/G82tMU0m8
4WDNMF9LmITsP1s1T1dVAAVZAtTutrK/Uo92AD6256K/G4dDu/Svc36kIEU4xpAL8lxG78WYT12g
fq2XZG7ZYmwXyXPM01TmiIDRPHx/QMvAJNEOCVYsbniBP6/tMtrKXnMIyJ7gNUnTYh9NawEOuv/J
jgwkz05CBeRsg8QpCumjPXhuhxKg+ZU48Q+VMwdMPfcgvSW/WQlMxPGGVpBGh2AiR5MZcTio4mOx
JCKWdVUTkQkR0MrRYakF2AmUsQ2dhzBayR4aiZ2v1Xysm46EliaC7uJ1D9mMXaJmHhP6+OCsRNyo
hnQOK1EIb3X5oCoeCnvS925NFmLUXVt88KSlsuitOx907quT9Q+UP+htKM7Zoy98hdEuG1G9Mfrf
+vqlIcxt7wqknHlWUxRNwR/ciwcaE0zxShPSfwVEzOcjkCAP54oi2iBmYmvwxIJoBu8k+/klWHFs
Eg4jq6xxQKlpIwxK4J7MhAF2F6WfMZCEpgd01gaHsspCd/7k/1AtHM8BHABNghXJBSzSGtEGzIjR
qc+K0BT8KDbVzw72flO691lmW2yA003O33XPCHKO+mNjj/abTgwS2EqEwRxromy4aIg4lwx3rmjF
fqzIn1sMCWppYBKRpm671eKn9LiVmbfxUpPNlFOfuxpmQNJ021oBrBllG9aYP+4WNSF4AfE6Du77
BF4dxAAqddD5xLwwOiGFhg+VVD6Xs5DocYP8eUSmsrElaJq8KD6MGlefLxf2CmYrUHqgnSDet3et
22TbmqTeaYlBsNi8o1H3+J4rZxsYWm5jUEYSLNpM0G3eG7+MHhpsYsxcjXkEyQbRmGifCTrJhoXv
0Rj9kwp6f5cxIfW7Bh2dMe29jAMcH6Whp0C3kaG2j7xE3dhLe4fwprp0S/4aGyw+42STVLFAyyJ3
VozmEZREuZe0fcC2tTSUHZNjWUSAnYUs0YLGdBx9/RshIH5Hh47/KODJCeiQ/fjs98iOfNvYsTuA
nklMnxxNHwM8e7pytREu3SerHfYMLCaxs1hhP8ET9vXwjNIdUJCI3mvUPZu/v4m0xSc3i6M735EP
cQMR8pdVBukOrFm8dZ1C83ygfWfASaRBGthborP3mWG+GTGEMzSkR+lMJrTWvtgGJrqwCQQxakJ6
cBShKHDc59lJH53EQ1ULNQh5KEQ7ptsW43RU2BikyXkfHXT+k3/rkn5apQ7RwuYxa6MaNxWpfQQr
k5/+Efmu2KHctBG3gEOcPkePhypKwPGkGU5sRSgBqLJ+7/f4rZK4MRGX1I8V076N0Xa/Ox7NsG4+
05IbAlfKb9cmM3ZevJlBsNmsEs5dwIl3l819FE7NDo/x50KfKJyqYoVS16zbS87TwpLbGiDZCoc3
/31HsVCknp/yvETXtJbZDnBA5Cl8pqweMYoU3cCFG5gI+i7iMq4EUF1Zrhy5eQ1ojhi0G9F9IT5j
+kNhJ+ssZDZ0FflShO7Andbho5jo8IAoiGgFp+lH3o9FOJUpFUjG1CyQRhgI7BEUt5xs/DxCEkFC
9NJKZkpxx05vdc7OsM0X+rPoZ2zyrKm+tkHRegf8ce9lORL3XJ8WX433ZTqzDJDXIUhWiNjC9wzi
OF3p/g/iJg5uU/5BVTTiFIYC1bQuZ+GSJBSHaBaCKdjRwYFzG+NQRy5I6SP2kENehc3cobcKf6di
csyt+tZLkWI5CQHmaUTYdZPkj40J0Tcbo+e8HhJkpS0umoFji921REFnrEe9jV8zZ1UsRyLFhHPj
pvlHUumKve00oCbZDoU9bidEY7IWnwMFK/rIIjgoQdIn1vMX5cJBie0/4A/ysxIcbUHb4R+w+V6l
2wWHSbYnKYhO+I56NyH0FXJ89BoiDqza47pECKx8ouQKO+ofVDKDPbR0mHjZLXOXPyjmmTE3iHHq
OXuBBpLsDVvrE2fUWwGn1MZqgbwNsrJlj+2l42jRQ/M1gdFOZFiEnClxnTWk0mcdEqAFtCU8iWJH
pbCXc9odYlztjpqAWHX+D0xBYqdc4yltvEe7GRH5fetUHLJYtBfvXdw2YwxXDiEOh9i56RA9HYNR
pFdmCU8Ruh0hHrsc00cSQWOrxjPJtVvXhNsFzJM/Cxs4qz2xQy5RnfjVB7rcZGcZJJEFIzDsoG8Z
s5HlNY2g4d5Q9PbvAOSeJOqNEyerelNMktSBKMETHHgs4VrccBAumU7yXAc6uNMLYIqUlkEy6Bm8
Fyad3PH9fU9ep7DdO8OfPlxVEAth2Xy/8W2mA32qGLhHhdSwaKcPiB4BiyLPmdWZdYjPg9rd75Id
V5fbvdeAtQkjwzQanHpdUtG50C97OVHFdf0N1EMeN1AuR0nI1VICH7PxkqzVJrdnQBjWFKu99gR8
cr3eaYULmZWBugPvg9fe64SKUVlBR1EMhGFZsWup4ZyHaTwtBmf9pPXpj+9UUsc7OhDHyjfXUCN6
Dx39hioPjbFmrcm8bV+ZJB/6+aXWzbUvEEQE0GTsiDNf2oC/dhdyD5jsTZOJasz5WVlNqKwRVnhZ
fHhG8kuTvpb+VibqOE41m0a07zUmLlYSouLw5ZOxfDPYZbj408EYW48eSYmZov3K5/kEFAxCp8Lm
gxUDEWHN/Uu/8Ig/6Kc5x8m2rqzTXDcPdWq8N8QmbThnI1o1W7YTJsUjKjjJMYc5bfDYJ2O3u7Nq
OXPHqk+iu0uk6OSy2RWJjCQ67ZfcA9k+MEmr68dBUMlGPan2dp1/ZA7MYpN5DeRBnBK8zFPl0jnM
F+LKonD0fXcnB8e6iTw0X6AwR/FqkO50WCTc7Mgqb/E4LkdkvKgp+yIsK8LIjXZbDyle8mb4Krvm
cSyTJ6+KXqsszrayQPjnJzAhMTcZoWdcHFMQ65e42HtF/cbMzWaCBKU48kNgnxx4tEC56q1Rsf5y
aRYHsSvvgKt7M2EL7FL36kCW2CqTAA1cUvuhcCbgIrybQvpHWHk3AYL3Yx1nVyOikwJbEnvT4tw3
RsG7jEngcCd0fbNBhBMVys4DllwW7YtZ0T+ZGDdGU7YQ/zyCYsTHJDvyzi26SeHcUN4RXhPsBg72
G6lZBLHbhnCz7nsHw2EnWcSZ7b5KDkl7i3iPUg1kpLiDvDBCPaX3hglcd2YICsF2+CMT2e6I26tI
Fq8aLhf+M85I3soiWPyV9ZiR3FaOW7OFA1VEpF8MpNSVeXWUUErRdXovzISD/Vrf5YIx+9y+2Sti
UeLTSlC+yizzDxE0JMaqfIIWjqjH45jMRXJTZBx/ZncN0bIfC9398KreBDgISJgR+m3uqYAFZbA5
rJBCRwTRPhHujmDNaqu7bt7NKUtYEmEWqhguOwmqpXwarxMUGaq2pN3ktASPcznr/WzV09HAGhU4
/KouGudtyOCfQOPdL4ZCzOcu9QVpXygz/GaO2RinUWSPXmyUp9oWD07rOOjsyBpal/rc9M5mVO+N
Ket45kgpSLwIpelM55dQpHLbYi07OubU7ebF+Ug69ay75s72Em8HdTpAATtfCkurve2BSWlEcNXl
QjwTSInRtu+KtgacsCDojlt9aEp215LIPjUmNJzQttYxhf26V0uwFFtNmZYlVE1BwIYtuoSjbuQF
tNNM7LpL+4Yz9FAOLmfNhJV9WujaWgpkoi2RBnhedE8m/A4Gh7MtTR6kxi5uFNKzelrmu0nrtyjD
RsC4yie6KDk3ay5a7UEfavX3upi9jOubDyw6xbKj66rq+KCjESkDltNQubRaW/EW1YsT2kQ14c//
bErjJ6IfwMn5VJyXnF2hYHqu1wtoC3IoOo4VVu3vG3iecY5bRWO7OFQeiVAjay++abEnGfrVF52x
ES7XtMq7LhR+vi99tcsm9FCzukhRPiQGXcMOFzwHHWKxkO1mdNq4MtVeg84JuWs21pyTHRN0GNzx
S+DTgpM0Dt3OXe+vfnDSg+n6yApKJu2aO6cwDMxN3W+S3WjXCfs1iOnfFlXYxSliUBVTGv2UytI3
MSEFM8GHSp3wLJrnXtN8rJaMZ8Uq/lRSgnpNwFYKwbE8Gno0H8Abttzc04WO76cYWpqCBe9MGe61
cIy7MVN7OU03uPPL7TLZ+b3bGB9VvkPL7iGTaN4DZSLliRUZb10NAuiXNP7YS0OKUsECHHdzTwZD
EhxEhtXUIQu099BUpvahwOd7tVR5hLaQbvkonLIG/ZA6FUZUCohgscS2DfLPamJ9n4OWDKGXepnC
0mui7ShMTOEe1vt24sSW42mb8GVvHQuEeOeVNyJIaM8J7j/fkLdIOZxNZlfGs1cx4iasW2x7MwGY
GpH76+F/3yhJJ4j5LwsQ9ryFwJrvnwzY4rnz5z6cWi6vnf/WmmDzYC4f0vmd2Xp2oItylUYF8NUK
WE2Kj9QIEJ5XGvrDQtDoIIKNDZ9l0yz0xmvd3mmk6avLggBPXb/o3gUTqhgHRBa7hAWsP8C0tkeY
e6cNGtC9eSoCGANj+Wx8iii6LOg9tmVBpNeciId2Tvd94+j1S9uLMdm3TXMa3PYdS+msCEZIWkry
TkQfmJj2UebfcrjaB64Kl0DA9E6tAKK5j9LAuUjgyMCqiWnrrRtD0sZGXM98fhNoPoVfq/dcAcrP
ApZTeqOID8JakZxk01JOreJW4k4XeczBPcOxXT9OEkH9bNDix/6PXJAjInq6TY+CqJHdTdwQ7OAP
1rOBsNX2YWuNa5GRGNbOFMlDXCUngUSDzgAcPDN33qIc7GHbvvvEjPOFGw+cUN8bQpPmYX6DcH3D
nOChs1jsNILp1Cvgeyg8yGSu6qY+ypSPpqb6ncbgWzo5z4vhPuu82Ke9vhrMHLEPB+R8NBn6Dat8
7+Ty5BrVT1fxG7mhVjyCib3N4KxFgpM0mscCjRS6f+JyFwEIbkJVNVs/+hYdXsNAu+ReQKpX/3YM
WEW9Yj1TDv+YX0vL+tXOPpfFtUOmmlSJq+7Jq1nJgWUB7QcyhvJ8+73vqJQauPC2BfWVGbnsIm1G
OF2pActOyXVEr2RR1hbMh3ZlQfqRIH0ZkN6TE/WbGCw6dWKKEq81YdD5+UE1nLkFYxaZKWQ8Kz1B
nWYeyW1ANOfBNOEWaUSEWwg0+qEeW7Q40y87i3YU2ncd/aUwc31328jpnkKSUCZxrKKSXpMtiTyq
ydfovLdFyB+mJKDFLjk6JQkCdLe6TXo9skcr8oIzKndQwhw6sZeSHEAHCioaACqWhII0zdVbz/2f
kbyQfqh8nm47wbKfGimjkDjjPVD7LXPb7XoPA2QU1E/W6PgPIqejRxhqtqvk3JxsG2KwBHrwoGEX
lV96DD4q0rINm8dcBO1PEOggWRTVDnJJNfF6GUEAeIYZJce47zgYLXSm8V3olLvewd2P8ozCFq+W
iMhOsXisCgdRn1c++EXPV5ixQE5JffZzSbU/cCzxLO95tOJH1Q40UEed7GbCM9YDS9vSIrL0WFyE
8dBVQKmN1rufsqq+0UwcHiRiCcd8LTUSp06Z8iym9C0b2vhsWEW3z2cIwrWZXGpmdXiN5ItotXss
3HvaAulBIV674N7LkRtv2raxj6rMHzGVtbfSH051X0Bn6OLsgAEo8xfjmtfOMwifz86ATm3Q9L9w
2FMXARzJmEoU7wYjmIhqfpgWdpOuZtON+SLsSLJScc18rw5oAKpnJV5KI42RoIv4aLy1aPMt0HCL
8s9RQ/+qXc+p33thbPADMvvR8wJ2gwmvo2DL9of81jFoAJc0VdHAXFvHj3aGqFBJNd6zcB3SMic0
vGAj9ylMIjYpxogmX973Qo9iAZa/jh56gfe0TdKP71vXIArKvTULAUm8XU+gCW2/1btjrcGdyNTA
Ft2bVkXgXD7eplAkEAb3jAMj0IjN+MudvFt/hJ72/ZxTr/xxFN+7nX2oNRqlaJs/Q4xHLeLHBl2S
bbOmhm2OSuf7boAw9Rys77Fej1ttvux6n9ZFW68nIvqIbUbyF+4IZmIzjdA+2MqGcS/CjeOU1vzI
ht0syRpSJR3Ccy1fQkkX9tnOgvdAMyZNIxcfK5GvaIuh2nqknJjWsC5EWMkjvLt8OdHD4D45NBbP
Xr3QoCtClp+eyIYBmxZyJ0wqYbCwK0NCZPStNCW78ScbEYlaczrsqgouhefxDDrlwvmEN2lTb9iL
No49dtOgpXyi9uLkCDvRn8w/qdWsUdOBdx69s9XLz6VLAvBKayS0jWsp8frp9vvfhm60dtyoZK/J
Kd0HUVrsUKnXQCEDcobYIjD86qPruGRZczreEtVZ7Yy5eRF9np+s1Sf0YBs8s1lfik2cdJijp7k+
zz6rdWy92WmEMl0VZ2tEEJvhlYdNb1p3DSaaU61HBGAe2UoEGB8i9sejAt8nfNOjYVGmd71ZQBdi
l5lIH6Wl4O9kZBc/2sw5KBPEfeH+BAUzPaDepJRM7xM6M/t4yT4rk7gLsMlMbSwHzla0RqOStcbb
3zblr1nHMD90wanRu1bJDlRksDEkNKAgMMmOWcgGitP2rcojulEUU0Ci0q7bJVb2A2whASrLkF2E
orZr4oBAQIpWNm1Ek3QW7Nbpw6FtiLKs5W/NAF7YBc8swIat8GOyH7Pip1e393rd0BZx5zQkFQQd
nqDEycaQMRh53+n8Z+jHS9Y7pBxl+n6kjsDr1f2E23Cg9f8ZNenV6CtrVzgmrbdkFZcFzDVS9IUE
4UVv2M6NX96498gGpwJ6Bs9BFoBH0ANz+R0RK75Lv7fpPYTbwDLAcIwckBmt7twslfveE7/s1bZn
5jUZeSnlfkXr3Erbm2alE87l2J3aJr8tm1Vva8MAEDkQEIcBlhWN7wYMx+dpoBVLMMKBvtYLSHkI
oam9tTmxbicnd/DYMP9MHRPKGSkUNMZuvXzOjsKJZxy7NIf8YBpv3MZNMLOGVeNGLzblWTO6AtV2
8my5KoLvOfocA2f3FPF3rapbpuPnSJJ0p70sOMeVf8XT31+aksDVfqCDVxTWQXM3Ej3EWS7CRxzi
vFSH0mD46Vb5jZPPf2wGIrthnBdUs3gv3Lz6gYVOk9s80Rxiyr9PphUsoy92u2rW6+ggRc/pyLYP
E4r1jbksHXMiIKZWTMpCZgwmahNU1k28aiesULgejdK5IiTYJMpFCrZQDjbBlsxxcnqX9tFzw2Ro
5QEn6r22QbuRcUAR7stjZThInzNyFFwNEgK43ZaOa1gtEc0U6qG4JUHUKry7hhhbyo4g6WBC8A9Y
Rh3pdxVZJCgN/u+/2iY3mNW5vUl/2JX7tupu//5HmR/yn77/X1Ahi/Pj+yek5nMWEeaBWIHKAohC
74JCUXyP9OP5sSBuyW7MohcThT4AwuszJCB1V2gnZsgWOwcqm3IbjXaAAmUJHgKeADjRUEumpAmO
VrBHAh5vpyy+CxJlvD/KBbYf+THR7bxGllT2R9V7X/nDHBvWKcXWsW/m6K4h1ilPguWez5CezWbg
vhah56dk8ppjcGfaDZJ9H89tbKcPVcr0GHxAjgDmSwjWsdKEpLZkOfN9Xu/JYkNffOMJHqOTF8GN
od1TJfp6nzXNzzzJezoJ+meGhrWcovFqymQ8aN8tUQfgqigC5xort0cuzXfopAvBfZo8gJHWqTOk
+aUsV/QAV6RsSoqXUozXFkQJipbp2NTUejZHJtCQ+zRwLiqNck7W+WNZ1goeSP0y2Qgz1tSBBd0X
a/PEN1gObz1ZfjJvnubcYExr9/dS5f1GS43mpFMXelIVerNxJI1sFGfDJmsFRqwL487LtsKc1gqL
CFdSfHOv/kNrkUO6KN4C8All6u21iEjEKs/4dumUtpvayi5muT7pLvK8wJnSRzCOt6P2vE1C5zC0
QDuemeLj1WS6rO1635OqzsAeT0cJByNGWuVLknmSACmYTrW/9zwHiuTCCSru+lvHtMvDsgRwO6cs
OHSM1eg+iOEFlU5G4Q1kMbWbEw3A9C4xA6ynWKZ8bnVj/porP4fmmxByZJ3HJJ5OVYf2I01WOF81
T9tZ0Murxn6E/kzSfV5xs6PW2rRF2V4wiTL6avI4lJG0MSfz/OPb/VwS8haaxH9sGk1nomGK286M
prNVhjQSnX1xJ7K+SiXPs02yX9rpP3amt0NNyGHA7M5b6j+ZI16Fnn9jHkBWlLo3whMXZm87GkM0
Iy2nXTtLb8jykjAeqmduYnHrzkR/9wp+Vp8s7hMMHiMdHoDtUHbHNCxNfBeOidG1qyMiUSztnSps
NYZXlmHBdOus0KPyqIzeNQpcfRDeCg2mID+qvvQvGe2iU9IZwXkcowAwWpecteBjcPuXpziQzqU2
644aJLBv5BAthym3nWsWkcCcO6O4rSMm7Fly7Vo3ukUPZYfKhhbkWVEVAu+rjjgePRQukJP7uosh
PrTWTlhifKQDO+y0Adze0f4Ox1aK3Lucnnpssjtl9Olz6xrQUPGhPg9BO29j1ytfkOzASPZqDsCJ
ZMjJoPxkRRRULk8Y6cGRetWUMdsyy9VroBR3OMbK1zjibDqZQ/XatwyRYE8UrwQH5HQKmAubqoEz
o7vslcSfYmvPKnmlF4pozsrjV2CD5bbnkPoyVYgIiizwX1iYaMh3jfeCvKreWqOr7qOcYJC5tulw
I48CGstet/4ySxb7VkQ1GIT0xwAGD+IVs/UogG/XtQZ0JcDnqez0bRS7421P8NetrhrnZkiYY66/
37cao25Qjsyp8Lh2Vn9RmXe0Bum/9rn/0oOfZcH+KCYNTTNfxwuGlYelH//EZCG2cKUZH8fkvkJ9
trhKGaG0OlVhN5T01ke+CGOCfoLW7TfzynmfKkUgzSjdEE8NbSvTmq825xIaI1g8cJO+G/NyY5pW
fZ/JTB+W5lZrWK6khXj3C+/YyOQKcTkH+OQfS8FyzAQYilgUsJ6N8BypbQlUUt4l15iKrY6JoNug
lHArsQp2jH5bJ4oGuBEq4AToArzxKtyR6YmO/DOiHWcHP/exj7NLDyLl0Hakfhsiv1dpehyUzs7T
qvnCtLRsxpF58uQQDAh6c9sv56j1ZEhjn5Mdxyk2AfBXZr0cGbJ1YTmrT0KXaLjlt/a6ascFyXmS
qJzdUJXUR0owG13rWqYkW40clMWdRaQau5tWsTXIpGXqJ6GKIsRCCIaBy7bp8iROEKKilOS3dhzY
C3LSes9fbhwh5TXjsEnRFOx9Zx4ulgteoaIFfOfVRIuV46XDKQvm2K/3jZ/aJxaE6cjtR+xPeWeM
U4uIdYHUltI8X7mQ1dwhBfEWTmlFIo6DlNT0E+F1M+eQZCFsxs8YLJL31kmrvY9n0AIOTTGW7eXg
1O18phTCC/66LOPyGNNGuMGnHu8qx4yuXaKTraMSsLtmcEYSRxyTg30vwdvfxQpLdAvVdqInwIdc
TkRJLffeYmEyA8NhWvlt50uwUoN7U4BVCom28M8uPoXNkCZ41E0skjG2PSnsO6aCCFWd/6LsPJbb
1qIo+ytdPUc1cpiCCYwSRUqkNEEpIueMr+8FdQ+eabVVPXgul/VsEsDFDefsvbZyEcIcI0756CNk
ZmQNd3pOs7zXJGUvjMy4ftW2WHai2MEMSdEyo1bblOFOxElEA4/k5d7q7hBa9KRuoo3Qkw1rv7sY
4CvPxKG9ZD39kUEknyxowCervUpgpMvRQzbuarXJ5pVPw6bJ5QSOewvc1G92PfKytTlMuFEzK3bs
zA7e6BLxy3ijtQ6LRPSzM8c6PI+Jvi17q9/UvQqcuWyrVa42C9qxzZKTCfghQyDxckCJl3nPgmgh
e6dkvBqa4n7oE5aGUiK7u/OusswxyCc+k+IPbJbyYMmCCH4yDpdpYcYrN1KKheUirqp1bwPAjMUz
L48VjrRZy4ZgnjTYqeAgAkbqe3qxrrhjZzMwGNudYdRLksbKbV/pd98HR+6kXSa6sPKL0THixKNc
gIKghQjde/pR0EsZb6oG9JHrWcaysdcM5Lhx2uqLSOQcXYgyynDBO4yJnO8qIJcLQSH6PNFVyjou
udWo8I1Zl6Abb8PwSfHceBON6XpyPW0tvd4BQqodNQzvtWygSgKnYKYUarM2go6zUO0RmOpNAapj
S38wnxb/7z/7/qWdfuqS8cC5rBwoVieVNk90Q3FKvXI84D1bZGzkVupluFSBh62VKeU1mH7w/TuZ
gDIC0LSpIl67c3Nvlkv12NYrTcYROEepoG8CuHE0r4/ttUPufvbmxTqYS/fp1Xxp33Hf0C70L5Kw
FCj8Yuucq08cF3ClMRBIzTyaw959hS1Vd8eqWFloCQV7KquA+lTBEtvSs9cu81XoEAW+Shf6O39w
l53AgR+R0UucNwhTfpKPkLjHZwOPaQRGZqbdp1gbKV8/GjuQQntBXArO02Q2Dily24SchDOS2T1b
fIPjewiVmXKK3nQDx+J8Ykuu+jmJ9ukHcc0U2oq9kd/BjtWP3pOaOFXx1uZ7JgQgPQrrCK3MdCuR
YUqmswzBakkkaQP5gmqiTdmaYQYnOMg5McTLEOrbCimM/FC8ZaLdOEm8NzFVCu9cOuI8IuCjGl7T
ghpT91GsEZZMaQGvNezrg4pMq5zlm3xVRGfAbj4rxpr8URG5InPHEQ9Js06fwifhBSkBpSRsD4ts
1WgL5Ul9i+WtLIJCm43+Z71XHq1NyFB1GlDlhuPRTLRxQO7Qt8WFHb60r4BMlKM/N++5uGGmvver
7pL3m/bqn5snaVkqM6S2AGKY2ezhxKqGhGjFiVNaIBdpD6ph57MyRoVhp49iNkdNIpxDwQbs0LeL
toaxdBjvKohZOyuln0PDh3IlPvRZR6zjZjx1DvaXbEmzRwBROCNowyd7wB426S55ksh4J8xU1Y+N
7JCJDGlkI4NwwJZLH+IkHo0z4XgyA0dYi4zrYn5tNngDRmrD4UzYJVtzT+GYg+Q5XMf9NAI8ThyD
411o2LXL9LPcF8+gyDYxCv1VsiawfvuIcHLh7xMu5kJ+BoIaqsnvsIGC13JO7e8gfQARRYlK1u88
uitZ416wQ1yYgBNlneULKVh16golRs2ierDW2Ozpmhlr4ptFZR0+miLghKXUbwyKzLyq8+ZcLNMD
53C0BMNMEDf+Uzzpquc8kYoWSzmvdrIdbrxT/0jq7UFbBWvjsUzvCQLXvbnrzS/SUb531+xNo8JO
L4SURp/lFgA81H2KJdRWlx4Ea5Sgz4RcXyHjUQa8NEt1LjwEU4Q7f6N2fND9PN5D/xpvyr1xn69e
4SJVO2WVL1Dlguqd95foBUPIyTiiccmupLpSiybSLSKueEEkc/0VfsW1jXiiKmxEiAdRua8daUvR
p3thKlPe6PNNgnoU4Cuq3yQQKAeFG4NS00lPFp69WfGSPQozWibwW85E13fIHRzprXoRowWNVpIN
9sVaJKoWde+sn5nXYm2eJH/Wvet2Ni9XzV1ymhw9SHEByznRKe4c4UytCOYgJTCiVs/qUn6vruGr
S5tqYay040hKwCWP5+aJc+L4RYpyHTvJTjwpR+voh2vKYO4aZIlw4A5xWA83kWlXbwLc7RXbjXRB
m0jf+JvsTr+CFnxxd+XWW6VO/lUtfXcWvhVTp8m2ki3ZEmw8UX/hpBRtN3Po020b4yE+kh8UkFRt
x4/U7a8wf6O7UJ1PJAacNg5+ccTISOu6L0/cq+h1G5ZE2/hAxzkMGGAOHdIa0BrMQGc8CwVrDYNG
Rg5m51Pu9Vxj7wm0V1lz5+38yX8VDLxGs+qdE2u/qAcbdSLNWEACi8qR7n3Ux6sQgPi22QUlD5vB
BKlqWpom7YNt3uVHESBvNie1MA22BHQZ2gwBNPI6snQ27uOESRxmYvmAILIf74WTTN/xIXxEzy1Q
CrbjZFUR2rgfHIx3xGlRFZ8x6757B3Ofk+o7Fxf1Tjj199ZuvANYSLiiubd2nrZ3PztzFu6EJadE
fBjKmRVRYu921c7EKDx7J5aEZ2OtfAi7yuH9CznUUzBI8KPNfKd8AtgB8BKl6Ey8sxaYGWb+s/7l
bZGJQ+Gk5PksUegHucBQpUfqSAeoesGKRq61gSABfhgBsKjMLWthnkpy7r9EbyFswheRR/ograW7
onkNd8kFXAFVuwmF0tlTTvAMmQxu1o6vcxczlQ2uUzAfit1KJRd47q2TYRl+AdsC7WLOtY4lU4VB
MaPRSwiAp0HPw6/Fj5rnZF3lDi0lNBXwycW1sKcFi8p6gPVpEAvVOOPRT1ciMISFN6+7mb8wkGYf
lcGWl/WTtZfEVb7FBKkZdrHqd/rK4jWR7oQr0a0OW3f5Pvj09mE2Nz/Edq0zp94Pko12oYFBuUIn
zCZIfU+dekuPk5TLoHhsiffqZnI667fIfP1FdkifrSt7dGlXCLZhzGgDCq/U+ZHjuh/aIYIefg+w
onRH9Cx2/WaJ6PQQGO9Ll2lhLhz1E4BOvd+M23gOqGnmYQBaFXvPbt/Si3wervBMzTdKP/7G3KaH
RF1Uz/5TDj3wnVdO8ux6q7wJD9zdJdETPgnLBFXfcSPIXw6qeXCOfMeyjmFnNxKRzVsNShNIO/69
1FYuYrDRzUW/1qKdZLcOiSeINK61U6PcNW2gUPqHG9sRYbgzXYTpOzf27VctAqeCUkEtaJU+VQgG
Z1C5n0fudLvoOIzdmdtAod+0wFdNYEu6dR2Ls79d7HxHfVOtY3OHMDHrh9mwrN7dtSLMrGDZPJBh
L3TL6lHAgZGQRYuBxk64eVsMigNpBbSfne5Oa3a6v8KNIe+Mr4yxTRaEZht7evLasWG5F04D+41g
pj2Vxw6Z/FuK5nIh4PS4F5YekhqUtQbKZFvNFryY6YqgCiepnXK8Y4RV90m+JhrJF2c0rJA/NNu4
nptYkdKN/MD/b+DQx23QLoaHvt0apMOjrSQDFc8kzDifPNylqW04swf6kZ1CmD3q6r4GTGSeOUgK
zZ4NW/5ZPtTWqQ4dl23oS5ispSMTFPInOXikKJg+VHfBXYqnctMVC+/UXKJiFdF40ZijMA7NjbXJ
xiV/Fw3yaWbek3bXK/hUlpyKUQbojpcdimhDcY7tHCqk4OC9mi/ynkki/gyP7YtB7c5pF8pLtivW
/qbZ1s/qQx6vBjrCaErJAQIIhm2KbAoCYJJ5vigMx3qpk5WJoijZZlAM07vUmGMBBO3v3nnjKfvI
X3If54bN0S8w2Zp/ehoJRHb6hbcrUT/xlg1XvIvYsECroJJDODgJvmH8LAHbyba4oUx6TldBs61O
dDvdiwB0Zz9+ZTv9lF1Dc+Y65tlj+7WBdWITU1jPerx5+1yD5o7vaR6S/cvLylNisB3ht5YoUGbx
I/u4On2FgJdRGt331PUufE/MoZgHWL42Ebpu0FwPdNzc/KK1R+E+OeGU6UGS8ppx6kAq+obYc/xk
YSswRpDHbVOjdLfiBd3KqeLUsREU/Du2ezCdCsE0dcVxph21PTr68GlYQihX3xj4wgbQMPtWDD8Q
rWfpCyTi8rPZVXOJV4blCVUdgvynlKl64zrsW+bJMdoq5VxbZpt4aa6DvbnL8YKZ7IJnxt6/Y+fg
vfDOxNsWajQWGHVVi3Z+0sdNDnSFMzMgGnNRWmcXawyjTdtoByOx+y11deoUquPi4CNomjdCnuUn
2r/ei8SExY6KcB3m2W1kruInV5qP2cez8JL3L2J2hI9UXKk6e8LaJa2HFQSJAkJqtmd9ee7VYmU+
NDATPbb1hDsE7H1E2/rgYbCqRmzjOdCswSrvk3P/CGy+fbGMOTg336bK/jFotnbG0EJ3UiII7L6k
5bcsLvCZfRYhF0lRx3q39dn4yUsKwabs+I+8oBnK8aW6SY7eCpGtyfy5idfxLnttgQ9t47N3yDlC
WeyVQNKHnxQCHtQ3+jMcRNmwmgtsMuTDOfj7gDuFm+A+feBrS/fii3hUzhQz+FjcUZwRnvH6tCiS
wxnJ5XMerrCNX6jdcVCIPyt3i4Bk6rKfvQ9m40TYoKiqD+YFw+5b+FU6IS29db5Q392diVnT5czH
HtnO9hYsmxl1vXzXbZJqps2rhf+RhPSwOA85tY1K5lpuwgVrFOOluVIqYL1urpQ+6mJGNASHhrl3
pz4Iz8lSfBeHJZlRBBEI9xHzIcJPbnn9Ci9LfS+/WLW6AmTQLKvm3dpv58rCfXe31cUrtyFi3rW8
E+bGJsHm5s+hUzXmWlwWz4RwksnkXrjZX0joBc22NvhADLQSc5f465V1LI/1I2JOeFdz8gGp+vKm
cyyLlsPOf2VXHX4x+0nxXIcf8zZQ4PPsz5YcHVYFdYE+m1W+vjRHX9nFH9qV0fkQvLqrxLHcOcgZ
a2scyFEXP+gtILqwxieSj7KFoSCFt9UXYSc6E5dpYQ02MNLO1re0Tub+nmHVV4twXW18LPD3JOox
2UwiMc5wBJXd59Mh1qTDQOiO7R2GR+l6LSTa8nPKPjRt8ZyzMBYvMVr2Wb9UDwwcHpJ/hB/5if3V
fIgzO/gKz+07i4Bwkpbpc3oeklXGOnF0V/3aODFH8VIYH3Tddspu2IQYhZ8j0A0wik78Y/1zDR9q
XKsQFhV2aTN/zY7Y/UQ5/h1OMQs/VY4Y7IxUlJO2v8deJT4wy3t2j91iH+KBOWeH7BU5urWb6psC
XZ+F++CdfN4n273En4zh9soWetigxxSPwR3TkcyUg+XMpt1VXaqL9lxdmB79B3GLkeC+WHYXzq4g
e3bS0tiuo6O4MK4lb1uBoDRbMnkyWWrP7K0f25fOoRtzyR8RqAnzAR3ppmUrvRyuHNhJ66h2OTrJ
Yl4tRVp+NPuerA2j6a08FgJlmVmEKCydd2fzOvRba94e3Peuv4TVUkgALkEk4mxpo+p3jENE6Z/X
BocPh7gOG6MtPk8vUH8oCPz5cpea7Ixw7tkBkExeOMB3UXystO1wyO+YBdEcWpuBL1uuygdt06+4
A+JOWVQ0BB/xGPt2RD0ofQL4nlEXYqGkuXWYts94Cd9StmX+ol+IcJxWUbVgAr8ITOSTcMHOHWOf
v1ZX7BQyB0/pKDwGJLdrdcur1KgrAxF0Z8Xk+9Ka2Xz/Lur1FgcqmS3VKIZzo+SVRryPoenFiwDa
09ckZ4auG6kieGV9MdoG338eIcJKorpgqFjRtpLIpIBMhwIo4mAXhBimlDG+CrFSLY1a47r1SpBB
6af81jOjDY5DOn4h7pKAvRcqZRSiXXMfiWGxilO+j5+3WJ0HXoZu+iVEdgM6rujweIPXMQxYsVLP
dqnP/u8vvVnuGzXXV2Dr4k3fEe4GIQwHVwlx0/q0PjO48jtLaMwG0GNGERZ9AhHsJKX+n1/08TE2
BJB2hkoRE4ExiKQyYPvgmxdElqXj52zM0T1iQaTwrOI9RclBiXYYP0QtPAvRvUfFoiMPHtGAhPW5
PHSq/CFHIoEaIYc53Ty6XO8mKGj/FUkzJ8+CPQBs5ZmFu7vwhk+oW3u3JtoFFF+Deewa6nLFqyLi
P+ZBNKrsoFdObKEbWR77owGiejVitaAyQ+PMzZ/U6jKoqFen30N7LlCLVB9Aic9WnJ/KvnqohTFi
jlRnWR+/dnpOCXW4DLmgrGpVdKisL6XBgMDnObkgHxQOnlbrPqSSejIIpbANGTa3PnBiKRVHjl3C
Q4dx0dXmU96MBHd4qIHcfnzsRvmOx8EGJlNd6kT5hykQSGy0zbwU+3dT1oQNTCgcfb7jKuWuSvtq
3eCyYp6J43VpsHU1eqcTB/9QCphOMGMMK7doVq3oBbNAnbqYlbE3Y6vftimbTKulGFgklIOEUV1Z
lvw+UDRemLLh2gHijLknufhHL2OjfakdwkfB5a2LmnipxWwXGhDXGNgPYeFzGiYm8H/+j/91k37+
P/5LrvkbwYV4ydB0S8WdyYfeAF0IN5XTVjBLp1PhQ2QWmIKW9UJ2g/WELUuSYlWq4QYiHotxOTz+
++P/5rtMn/4d3K7TIVJvuDlGDwyXBNrSEaPuy+3VuVh5lA5CqhjCJFByS51ql4hX+t+fK4EdugFo
yYipFMMyNZpbqjx9sf+AZcRKz3u5l+BVe4lrlzjFSp3At+5+0PHCjyJqegLWseHtdQs9J+1kTrYZ
4X5W9wsLS5qu8U+W1/RVDFkB5EW2r3XzBKRIEwfkoaXjimARSM8DCyF8AnNHFXnn33k5/ckJCMPw
7emetY+aW4wz2ONZ6w2/DIe/It5N2ZIltKiKqWoycdp/3hbA3JIsZAG98iLFUBWywE9YgXjIX328
aK5gqr88CeWnAShj8TCwmIg6RLA/P5JMpnzMc9C1ekq5z+iSR4Bx6CTZaTUjea3T7Tek+iXPXYAx
6arCiVr0bO2RA+AyiTcKVEUkxiGxVRxgIpm9vqrxl1zofAPcUq8sn4AJL/MBZWqd8HjzhhZ4ATmC
AxHisAWEzOO/x9dPz1RWFAOLrDlRr27G9eCpOauSVzkm3MeFDh7G1ovul5fne5DejhxFVkRTE+Fv
GYb8563rcToPtSXD5iu1M2yaY5sY247EWq/mjckpwZJ6cBzzFhyDxW86c92H2h7/B6T1Lj7qPiMq
rvJ7wH+quePZr3JT/bTqiVmSv8QFmecDAI1cLwCVusAT/a+sTMrlv2+W/DeDD36ArGsyscASIR/T
EPnPy2hpYNo9WeE4QA4SERIZtAKoduRF2UQxgxwqg8RJDGVNeMtCnMrK5hLc+pMndQgcIwgjev/p
WfKnGZWP1cRcUDxoBWPn3buJWf7yjvw4dygqjTsWL0PWv3/+n6+rVJaeGQFfl5E1aySoNhiuZuOE
nZKS9jGipT55+l96bRsq1C49BHDUZMgWIx3l37dO+untARJviiqKeoShN0PAQ1giCSYJJZFG98Qo
ooHQeWqwPjWhQi5Wnsb7VLe02D3aGJ2ffPz7C/z4+gILlsle0UydgXjz7PCb/J8x2CMompeSTJG5
DRCJDo9mE4akOmR2Nb15+LIigCDTw2nlU2hSV5pwMj02OWzs/ac7AVFGxP6zOpQ+ayOi4Ort8ziH
3RNzyob8p1jDufXdNzgRW2yUFEzDdjNRluoJQ/XvC/t/3FlTN1iNZZVozj8vLEKDygASS6fKtlpD
iV1XcAWiWlv2oGbqEC3xKFnrmMJ5CPnl35/+07rICJuIZ4TSyrdUSrV31UZNWBOGidMjUJroRrqp
LdE/kmc8hgD+h7Krf7nmn2YtVYSYpML3gWR3g5OL+iZth7iDqNjzLBHcvOhm9vLvK/vtM25WmECr
ZXyiDFhEfvtRL1eqmfwy+f44JnkZJMXivaDJfTsmid3qSrnmpSikpdLRAhiYRayeAUawwLH/xgSp
wUIrGijQ6RFTE8149MNxvCOiYxuU7b4V8YeasjTvhpgulUHFwB/8l4DMzLpCAdwqjORGGB79nLV5
mIBRnvGQB+7bBBwzXVQa/75x0vQq/znbK6JI9J7J3GMh2b9ZU1QtbxQBWJDjIU63a5ZxW42ThYwI
ahYmvGZGFT/i7qblAO7GEwq6Jjlb39xK5//+KtZP38QwLTarmiwZt5NOoRuiOeRK4RTpl+DRbPdl
6tcGMQpQzo99WbtbBWCFr2z//bl/705QTZoI6wzdlBXz+w79Z+K1PKkeySYoQN365NbyTlbc7FmW
t/jRmHRL97f90DTib+4512dqBsZ5TVFvd8dWBft0GEzcYaoJPwJltqSI17wMn/59ZT9+jiqLEg+Y
2Vydrvw/V6ZzhlOs0sgck9oNyYMrocPMULi/7DXNv7e9imT853NuJjWBsB8X4UjmgKSoBXDlaL45
5evkuiELkDKVvuJDHGTrrAp75u38WQ3XRhGeuXxqDW3TLgVr0lwpyUJBjyUpvrgM2QnZo5/wjdPB
5GeQDzoUbIUK4KbxqBmpVo/9PhfTFfxQYdFrIope6D6NZSKqcL2Tl+ADk12O+aGy1orKW47tMkv8
ZNepdOgIS8xmBM4hgM/AuGfjOz5zYd1xoMQz2SGPpJefN++tKSIviHyPAzF+MYAirwTdcjyl1eb1
NXo181kyUEqAfSTRuu7qebZGhiSd8TFuTM9/7hJdRLgKXUfr1aOX+18iTLx55NLBNjSTGuYoGctS
067icgqp5tBcrFwqrJlFA7zVsduEEeIBs/efgnE8e8Hdv0eK9MPCxIbS0JgMAOcq2u1uKY5HQeGY
Bjs3AQgg+92pjdOj0skns7TeqEa0tjhER+w8FysJ7yvLB5erdVj9d1mgbYZUPWFev2pSsZD8/JFs
sRdJJ/tYVmpCA2J5Rb4PhZ1Cnwei91S2esrDdcmdkaRV74ofhBFudCM6YmujS6X6T1lL61QACKpY
b3HXnTQC/8a6OckRJdfWXaphSkMksQ5l4ZMc589qKMoAcoKZ0jeE2+DlDI+JrO7wkhzluj1hmfPK
j5DkQUWRPgYPPrxgHODBEE9Ryq9NShhVT+sx4La7AP5V8kYoNS0KSNFww4VmNn1PWe2ieWU0J1+X
Pr7/Xqvvqqw6or6d8sRWgoycr46tTa+4jkZbEG77axUSzdMzp0nqVZHTNT4LYtzS/ejL956m3nkR
bAi/fBTGbI/bBeaO7z/6ZDaVfj7uamDa5BoJD3Va7dXG+LA0nWq+WV4y7Ij3UWvh3UrvscZlD5xB
GVMuhqtfRsgPC4VsQUul+KShyjRuJhM3gVoqlwPqaDBkmVcOmxpy6Uy3qEMmpbYMEusjQMCOJIOo
4UzksUdVTxPUVTrnl+8yLec3E6giGwTvqhYsD+v2iEKVpW27PMkccCDI0zeRIASTUY1EOPRyjS61
G4T3Ijjt7rU36ncpE09VibLG9011kbU53UQCctdd3f+yiEl/nzoUTmiirsuSCRXzdm4vPcIq/UZP
HQ/LAPWu3EQqS+MFcbm3dfvy2U1G6ISGHDuVAWfLF7p104juL4vaBEe+vUXwbVnPTFPjv9uzYj1E
ZucODXhZ8xEiQLLC/5cIi29uCKYOuw/7YZvGiBOVbF1ONI168pyrrYWsOA5xNOrvJKURvYHozu/v
4f2N+4yMOq/FWCKrRCFbKGfdsibUSbhX2phrCWoZ4hxsLWK5l26jk+1IxfyXh//34UThfKSAZNCo
bcjyzT6siuo8jvBUQWhtSJC0aL2XrzCo7DYuz0WXnuOGrMNCGYHFZK///vC/d9DqtJpKBkhow9K0
m31m1Oa4m6QQO4pJuwm/0rwfhjPVumWgF7tOTh6IfBt/26P9/SzZtYO7Ngw2Roqo31xxXmVZ47VN
7GQRkk+0hHlUvY56A/QjvNNcdNIpHrn+NQmNIyrqj39f8/cW8M+3DYI9ly1LqqTr2u3GzAviPFXj
InZGrVbpLbaMDl1GeifOKK3ehbF+bDEH0N7W6EkLoC06qhNFSwyeaF7KRjk304/NILobKrz8eW9S
Mcleh4Gc9j0Yv02YYdE3yt+e1t/TBF+cQwebdk3j609T2n/2P4VG3VpvEr44pntfwQ08mh8hJnwQ
lMd/36SfBoZC0U/nNrET0m4+ivgv0TVrK3KiCK6BgcPDM1aJ1pC315IRC6Yqqq3Lvz/z7w0zlwcx
XQFyPk02t9suNQesKRBxUDDfRVb+mg3SGSTDXMylx+9bHrnJQpWNX8bj39tKVeRIrojTZp0PvnkJ
tIoiRu0akSM0zWYgdI5U9rtAF3f/vjzpp3uqiZS7FBOyIBFFfz4+tl19EPBvO16qHfWWM3zGi0bB
jaUyey4EZRep8jIUtaUJW0CtmGVLBadVM6wDRIFAqjQ4cKNxEdzfRtYP2yXugSSyfzdlUedE+Od3
6wW5T8MQ22+JD4j8pZOi9cwB7q4O6m3TPktuiMgnhBEl/TbUtGmlvX0fp6nP0ICEsdLcfDYLSG1B
OYocSwMuoWL0owICa0E0SFzus25dw3SzMWiCa4BEkhL/xxWgKk68Ox8TvN21LinbdbD/Bt6aEkZA
k5dakfAe90kEsYaVgGxEXnsKZpJM8rqAGFHJm3TpVulDrGIi7yeCzDd0rM5VDPS4SfCJxZOj7fzN
MhAKc6F1wIu+/3eAeBbsJKBPmMgptYKD67qXutI2ZQuSYcxI0419IplMpZjBPgbJEbxR10P51gP3
EwiwAcRlzWSpeAXwvMynY8AvA256Sf+6sWRH8EaRmUJQ658PdQxhuPoqE93QCS9u+B2NtNCHTVKi
RisAorhas8lSSCSYpj5w5yyUvLr/95f48eUicoD2hSXD/7+ZSBK1YPPgZbGDpxNJFZctRtLZNOpf
Dm0/1BsZwRY5OxqTuk6t78+Lxe2mpHmRxk6n0HRCm2g2IDuYp6ui3bCFOsM8QA/Os6kV7eg38q50
W9Ixfkvt+GHHNFXoJdpEJsXPv1JHxlDERgya1ZEquBcNv8z7clV5r1EyXLXJyllV8VtZaIfJCJ+Y
b///N5y7oLKgq6Yo3lbkeA30NvKZzYbI/Zjud4m+LCndXyZr+e9DMkUwZkb6DJTv/0ql6asolYjA
QkYe0WKw4PzbcR6jzjKO0SBBeWDOCpXaCVrdsruaUQ553m7RmMglFPEIwwMnB2e02PJO7btAtS4J
zBzZJWygRx5YSQicfp+Gf5ptSGdQOeHTxPmrLGPqpQnCryXJng8Vunoj5Pkrt3KWyvJuEH+d9X+8
T7IC6w7shflX5ybmJhk61S9n6O8EqQGJHOWvDWVTkJAmypo4eGviNxXwSyeAq+rYkerk5KYIYP49
MIzpDbidDnhQNHlVSSGc5GadsxoZwJNXRA4mY1w6gP5NwA8QKAuolQHaL0xSWV3dE6R6ZEtwnBID
RfPZMNVzgrYm++w9rCsB6eAV26WQBRLUtE+UA7+0loSyvdf2muXuh1o+mz3FjJzBICr5q1pHT5ZS
n5I8eyXPfZcDqrcrlJNq+Vya2qLwiLbBRvlKqZoSpHUepeJBgdaUW8EEHv4MMprtvpkQlSbrOzzG
D60CAiY3yq3fKOAtxCUd/rlL8LGX6Zc04JjLsBdRnPYiWEt55zMcbHJBYe28fP/e0JPF913OCyoq
fvYWir+tquqPz96gwsr8h7fvdmtfutVUUkhY2YqS5GjhaEbtpqPJOZ9eiLLr0Af5g6NJxAv24ZvO
nQ4t6RyW6Wvole+NX61HUT0LAbvMumPCLsriBIvjflTLjm2pNYtK/z18kyyQI42PKEEf7nF4ORks
smjiTBmxjjJa0D9aBpeZa9WsVdA9TnOxYvAjEQI+eKkct06LkyDzHuqKfpYh/LIM/LTBkESVYyQG
b2s6xv05PcdGQ1YqABFHqAng69MHr3c3YriQvOIxK4dXMUer48ZHKxt+OePIPyxBEpPhtGmmWavc
7vdlibdaxb7tjK70Aa7tCuz/yZD8RWGlpzB/aSTFUZzhU5+MZRrCHf8qZsYuc5VXs61PaQFQz8zp
+uVTpWpV9QgoZDddUu/BUmXVJ7+M1/9+V3+aXalpSTr7ffZjfx27W2irfellmdOFKNqMdF001HeS
7lRG6XrMo43YGUvFx6GFSpPE8FWOjsTuxOYU16gjDB/rjH8XG+N72KvXxBQ/RlhwofkoJcNrVIm/
nKl+fLySRFuSXgxnutvVVxXI2y7NKnOw0x0KvSsRDT15db4VxeDosdlK456ATG81mOTP/ftm/bSx
5rOnyrMsaRZz9Z9jiymvqyu1YGwRnkKqds4AU3e8NSuNVDIhPOGs3/ij+JHH4gd1agIRpRXZ2QdN
bk5Y8+2oNpExA59WxHT/y5f74bDLl+M4o7AH4+R2M+smbqkCnOdJjnV2BTdGTrJ2DTWmSxL5bM6n
O5EMa9vTtIPuWRu1955++QY/nKt4MiIx1ToHLPN2G5gbalAnKdWlYmhP0/PpdMvxKiDm9VW12pMo
Rk9Zou/6yDwE+MnQeWShcg2r8aM2vKOQqtcUyD6B3Rs8xb+8nT8sxxIx7ryXKmvSX935Fr5lOlKH
RgndcK7OPjWtOMcVAyjwiqPZpL81g384hTEhi7KsSTKSktuJiJHhZnI1psS8YevzUMPDM7Ehr85z
3T+F/sAf9r+8ztMzvll56deLmqLQgVZla5qh/nNwz8euL0WX4hWO5cuIjrHHG27Uey9Lfyt8Gz89
7f9+1s14s4QwClV1KpRZ8LGqwMVgKkHq4oQjBa9FnwFgM5E1qsrKF4vDmGcGJhxzS+YqL60+x7J+
noi+iWosPfp5ZT6sxUy9AKpP6OSTTgJuKR5XudQEYHjEdSXkZyyxPgh9paZYC0Via2zzpjx/k4+R
aCa0H2Hz5Z9qKjmDwr5Qa8GuhOO68qV1kRqLNGvvhuDDk40FAfAo6YyNiQebkovcZ06dDSuxILK9
bA9WAvRFGFblWB2ErjhHAHwaAaspBtC43SftsFYaXGpF8xWG9bmt+JZeeuhTCCaJO560mE6JbBFp
lGHSngUGCJu4H+38zVz7EcezTLVgvrjilSib56jSnRJkmTAowwyQttXPW5GQHAUizbLAj/ZNuLS4
lKWKShI3nrrR0QQZoVcskx6ltJi85kizqCxW5GDV/5u682quG9my9F/pqHfUwAM5Mfc+HG9odMhD
+4JgSSS8N4nEr58PrLq3JRZH6o5+mogKRkkUeRyQuXPvtb51nEKVwUIt2EfcmiSfkisQvMDWtohm
9UUYH7iDcYIyatkmoUS42UnYdICipEoIiOjTmz6nSLSEDRgk0zN+xUzdR5YIK8G5ikYv2kIWQjJO
B3tBCMNjUKOzToS1LYgF8rXqBEYPjw5XPZnIJ1DnK6uiHvP0cd8WbIUO1LgUv/BAdpBIXwX2IC9u
z37gHx2/eR3i8hQ2xUlrEbh7AZonG0t7+bX1jQczw7dYpOV9Mu5hGS48F9wtg4OHOYKWsM6jAFIs
ol3k8LvS4FIn1KoHHGBFzqbT9vMlMbr1SSjv6LsKEylPcl4HgKRv0bdurRTuYRBdyLh/LL1wXBW9
2v58ufz0/jE8z2BxsJCtfDiwunVbd8plQTLbYNW4rMiR/KIqEi9QCdnKXfeTOPISf7EOflak0P/g
9IqYAq3Sh4d1IgVDhfzhXcf4x9DFVZHm9POLX6xEn51OmQwza+TowxhRfHgcG3EQ8HpR7KQSu172
eKIgwee4demmlMjpgG5GJ9GYlzGxOLXx60rhsxWfTdVzeY/pwn5s94gqr/NKOkwU8HBkNYrTHv27
1NwL/voKoQCHPn8RhNMNi/86ilG8gkS80BsAyT7Nx55Anq4jZ9okUst3j0FuMsFygCUHBNFIyJmL
3Ci4BdtgF2bFtzLsbvooPMAVPwo1AFMgbWpwGhwKBd180sE3IQbiXPYrVbpnqwcDl7Jc9mqeEWba
0myglUZqdjrp6sUqpl0xEbgTeUtDeFd5pCPk/2a2KcKcAQM+uV4Lz4pv6urU+CUadhvTgN5NL/On
WUIGw/81pis/ce85SqW5C7RBgc9KTg28Jci9VCLPgSYRLswTu4h1w4KjtzLCmEbNkFz6FKlkFSTg
FOhCtbnXkcE6hHQZwDgaIISzIN4S+bHNLATqXVa9YqQCTKrD5h4HsPwII2RoE2nQ2edqlPVGofn3
qi4E7yBwaBtwKJg9eoN7aHVMlFkTLvoRj+2Q3E9pBX0jn0XieD7jgAeYsYI/vwc/2y9diyO6QO/G
pTrfo9/tl7HeOnmRDgX0Q2ZM5l3uZkcl9W1qEFfzP3qoj0e0oYI3XIJ83EUeJMUCvnBBjx1M4lJ2
2i9e1qdVssu5Cl0KcjSOcz++Lr02q7K2G15Xumsj0vTCgvD5cjPX7YmhnoyQeDGc7OCGf/EyP6t6
6NLQkqLU4hz2oUR2G2QFRcbyMjL2hYBOAjK7dXflReJoVHy+/Pnnb+znj+jQyZ+DTf/WbQBOjboF
juGuSRoMYM0ZqsyLEaiHMmteO/YQqE7rnz/k+9Lxsc6a9bH0OlErex/FP1NbQfUnQWGXjFm0tAk5
HNA4YrYUBI3qzWLq3NsWNhNZcDK79f1znUJxbBQ1QiPnUV+Jx7w7aWxULWZXfKZ5R0UaT1uhkDY4
Wgl1guQRL3eOKaI3Gl0Bprhp71aeu5yaaRsGVbf0fO43iSuNrAF628cBju6Ke+UYx/ClGN62SyO4
bTKMcR1MuFxYuzI370ZRfym0Qi0COrEImldRF0ETFlq6MslPoDcrcR3P7vO6BZqEAJCQsHLJ6bNY
wvF/SnyoEw5wvJ+/q59etVyzFqMgRtNoUH+8auVIfjjkvXwn6+o1U/cC2khKdjP4uivTXnf9KsHv
OP2qkfnZBQQPiEYmDV37byeDdtBUVJluvoNQ/ZpMfHxial9U1r3kswZjbKoT3J/zz1/sZ7s/kycU
7/r85b26/m7l0UWTIkiGfJiyhZTgapYCnda89Telc0h84zor6/Ncn/z8cT9b8b573I/n52Sys6F0
9Bxj87j1yZqHM9ReSdN4aMrh6uePJT47ktICRSTGsZRV4UOrvJM+gR6EMu2sIrkZx0GuYmTrId1Y
s8k6YlyqN4cwN6ZP01bpEV52H2YGfUODDzoIWm/htDsr/JaV0I9cd7xOQusEq3LMAwCnVobITzO+
hS5erNYGlhc4TwkaybVpIssbid1rYQxGCeAcZ7rrepAmU3rL2gi7F/LUJir21LTYonGbtLi1SW57
eDeXuH6iE/uE7U5cpSVupFrjvGGAv15w8qJhXFLra8WZmI0WSwh958DYhoNDxl3XkqZHMCRSqnXh
yKdhsiUhcBx7jM7ZIve6CtwQkrMEfkmmCVtwB2MiXYYmDOHUGk92Fh3murlurAefinhsuTaIVFiH
0fhghxMxWN05Kfsr4h6qtZdqxzF11hL8bKxFb9rUqLUTdQcyZrsrp4lIi8L8SkLvL7aYz24aMQdQ
M3jgbv0o6syyqkV3WdFXrzhdldbDAI6i0+0Hp3KODHwfOiLKfrHSm59dvAJNBm4Ij1Hxx+uJ82VI
biELhJt5VybAe2S3gbky2mUNCTee06GMeQTXxmLnBgmRhnlwNcZJsguT/LbpGWtWJmPfnNQOM3kr
guoRvT3hVsM0oyXSIyxeeAk9QHWwWetswAJsONAgfn5ffOIUsPFYoPMwWW7oVX64L0JNZWgqM5hH
Qb5BP4XDXafjPTbGlZ3zqsjfqhYxpj5NwV9PtYiwPSEQZquSDnmIEVET3XboWYW74pZUPfRbWJ22
pBbgxIXfTqRHdj9Ym8C1gMdXEC87jQCKTJ+joXVyX+Mh2v38Rb33lz7siVT7jjEXUz7tn/mK+W5F
E67y8860st1oJuuapjooNf/clURZNOa4MURQrcocdHhuGucIvgJn+AJ7b0g2SFek2zjlGAC10o/8
X6xDnwkxEG0zOpqrBO9vjdlwdKYqGFhsKz+66OPsRcvqU1RijHZsjMgdGScNHO/WGc/AH6+jsbt0
GH0thoCTZ9d693KTR8Vrl/JBQalH5pa/KtIKPMmv6Av/SGgNah9be/vFe6p/soKijUAqgMCNwc7H
qaaeBKFL2yhHn90QpJTi9+sVy0agH0h+RiPCuztOZbyX0UFI0ANlkk6XQofdIKNvuqrNawZoTLcz
iEFWMOdz9jWqN0O9hBO3i8r+IB+yWMuiu4aOCveEZEVR0eMoXO4WJx60VQJXldxObjYFddzx4xsW
KwCVRentslTYpO0WnKV861CaJORYEX3hefIFNyU6AFAD0pfRoBiGmWsavOJTvHloaytCayi0tV5X
KE8168Z34ocCGdLC6m1jIStqJV/zL1Lx1ZMswW7SfwsdfRU4VDPFsEPItqrdZ4ilr2EQHsYQ9lOY
OKvQKk/zfjJ4d8RgPs9FYZdZD23TnI2+/2Yy62Nu/jDEpsH0n19s6d05ouaXctiLqmNAHh2h1g+r
MJZvl4FuXQl2g9BO0i3dQizpTU1kivBOxCFzfIQIyBI7wPyqut2UzdxRpT8Xpfr6i2vhs0sBQZql
I1rhUPtxqqYYJmRtZ+W7MSkzsJDWArzvTR6245bzHO9PLE6DrRHiOa9f+GzS3PiFsuSTogWDoI/O
3Jl39I8NXuKu6zqfCzRR8vHJrLp3PRDDg6h5b5CT7oSq1xM+0kUMa/lXd/Enqz+tEmY6tHGpED92
3wtm7L3M42KX9oRIVkWys0sYZh6g+5VVY68qMSNd+M6twz2wyYMIeGi7C6qS3Oeo87dmkVwFfW3u
LTVHAA4CCCG5XLqzH/oxuISWuSIw6Rz7BIdSW2ypaqgJm+bPXex/fR3/d/hafvlzSWzfTZ9fy4rg
1TDqPvzxn9vX8uolf23/z/xT//5X//zxj/zQX7909dK9/PCHdYEcRp3610bdvLZ91v3LYzr/y//q
N//j9f23nFX1+o/fXr7xzgERxq38tfvtr2/tv/3jNwsBGIX4v12s8yP89e35Jfzjt/vXJi+Lz37m
9aXt/vGb5hm/2yy6gH11g0aQM0su5euf37J+B3Pu6fP65uqG41q//UdRNl30j99s53fqcRv1PXu9
ZczDtrbs379j/s7pwGDGzVWIqBB5/r9e/g/v/n9+Gt9bbj9cVfTIHQNzDU/QRjFlf9R7+sbQT3Hp
O7vQFV/9nniU+DQhxCOnurZ+UcBY87n7hz2S0w2v1EY1hAAJq+CPe2TQDzUOrDDYqcZIN6bfm/Q6
AOUYtRWD+Vg2+re21fd9ugZ0fSkKUGvauM9yIgXiIX/OvfxQZiVR4RLCn+wgSY8KknwaInEv4rvY
189VZpM3iLgqzhyxqsyawPqmXTZ26i/H0fMXiRNflKG/k8jR1tqgyvWgNb+Ywr6Lmj++UMdFtyH4
pDw+3h9fKLLFDDy/L3Z4L3djR7aTlfjpqo/ZVOwJlkJGZE5sfrX17C2LrV01Nl/0ORy5C4pqHbMM
h0G+i/T8LbfziyzjFifvNKNUdtZpQfqncnGKmqAyzZLTKozch5ShzsHcYtW296ZvEURst3AbiOwp
O+vSC9PLLKHW0601KbnWgZhUlFVech+7dn/IpgiNRFTkknxSC70AhtesMaYFsc08U5un3Q0+qWpU
wgsBV37hhd0jqvwWCnG9i3zjrogVkJoiws4gkh2nqhCSuUXD0YvfjETtikp+GQiCXEQwZVfmwlDT
a53V4AzCNzc1W3g/8W3VQ0qRiLx4Wf5K2elTWcP3CMTwMtQOlE03k6vv7ta/bojvbwDvb6U8FyUu
FExMAmke3t8fPyu9sSsr7yYBjhCGqFEH58QCOjhjyAucvUVaYMkuehBsgPBXQ00SS4kqgPTFXavN
Wu1+hqZECLfJxsDuoYOQhYUsAXKZsTxU9EPXTu0/wn8FhG2bKN0ZuZCdALzfDck3QnTHcTDc+Opk
PAx65sAyiN8cbNbLKgYrUnuYOQhaIZUcyjBqBrGebMwNkT0erKZ+zKLiwqalvNBiJ6H/ARnagYxv
Vve9LL7kJReeR5J5qoaL2EifW6f4ErSq3TiHcpB76Oork0CsJNCue7MDoU5TLj9YegseD8U7CdGk
qPd8inahO4hDxEk3kA0FCIoJ1kiuwTKswBGcKbTe/CY98EHd5IIr5hef0ydrB4XgPEnEkfQ3jUdr
W32vPCl2sVVJ8AjEzPihozbGDPExYZynjz9/QONvDXQuDE5bmFrY6hwOXj9eGM5g0H9F/LGb88Yq
1/0yMepZ0hJrQbNCUokLEn9ShDl+/5gqruC45BP2SnKHKYr37IxvUKnDOiQC/Onnz+2zaxbhGbR5
FtO/t4pMg8lWrmVi55kXoi2jrRfx1NjJSChlJgDrisKYYIlffAafPCw6dttymLLjefto9mFaQXya
1KCzOdnbfLxBTaIv/DJ5a+ueXtqYAlzxzz9/rYY+nwc/rKaOyV8zymCb+tselYTMkCQ37k7v5hTl
8DpkzruIJPjxuVT3KvCZ9gDh1r6jaXJmLkuYwAjesfT0N0b2x3ygHBdsS9x2+SXy2mOdsMgEeqq2
Mb8mQ8GqBCjGIoHPxhPBwJO5zEPc/IuN646IR4rzRjshbD0UA2+18sJslbrluuZx19mI0yYj8yOp
MHE1+hfXKuXKc9t+OUP/0fURMMihW6fJUT6HChCjV5CIaUXAaL0pgP+B5cn1m6+dfpdWqVwFvbwW
DBQRxyNknGrvuZOAOVFfomvzUtCUaB5BvwswYvYberOjETCeSeKOhOl8XGO8BOGz6N0YA+a88DB7
vbBDNgMdIiQ8ZpAF9UZzmUPFI3HaVqbO1lDeITueuf2c+wQye69jz6k12Nx9LM52yI1H5AGK/dp6
dNEQp/W8OyiPEMm6Llam2Oh+hLYZGHKJOQWlGxisrMl/0UBA6/L30wAofPxmmBt8V4h3rfN3p206
t4SOTBDbMdqT6mhtkmK47tWEeSNAcTGIEypwTLJkp1sWUMyo8y4nOWF7r8O9Gm0ARnN/g5OaDpo8
8PWdAVsHJXLSb/KEjYhaZekQzSZ7fF7QZ8KL0kQdn5BXbeaAQbMNkxp31fXkVEW4X2gW91jAna9E
+dVk+0xL1ebm0vHJ6MgzuG1kS68Dw1u21kRiahkSlZyrt65wD54Z4+V2BOjmfRPJG4GLcBMPePXL
ttuStddc4pf4RhYJ3MRAnccqAH+NnK/kcmpJuKymW7DoF5lT3Pg1zlAXYwlp36mzqAzzUfSZ3NCJ
2TDr8RZZL8BtJtrK8SfMnT0lVmjk+24Cd9YbaqMVRb+JBu0BxQwdmUhtUQPewRh/CsreWTat89Co
NljkWXybJBo2KqZZbsAxOfAu/CwFGdtqV/XU7+lSxquh8048LiGeHlqYvtkjxFWI8eStlVQ7c8Cc
rOO2dFN52SiAVz7vEJYnZ23fdzIDvFUPN0XtvKk6Lrd5U22KqukXRiUSIr143sjlTxGF9dKbPSZu
amzI+KuW2QSNd8QTPQYAm71pXPFerTJVpkudfAwmflO/Diyx10KKryrdj2POlczPkv+qXijN/AWN
Ngi+ChZ4bRkb2whWKkiGxWREzO2j+tDTeL1u2wqG7hST5E0WHrla5X70QFkWNZdEXDHLzBo73sjE
ogS08mqZpgkMhtQkydnR99W8OVsxyCuQ/mvaxXSpjPyRRBWiR+vofgqz28TBA55U+8SN4MLDHFok
cbTL+3qX1daqC6qN9JxtZHMx4KZcoeaHPOww+cTAUuvMF4k46EngICEohOiba8Nt2NaE2BvNXc7t
uhgM6xRJj3DfNoU4bk4vRX9wiaZfsJW42yqw7x1U1K5ep8SwMjJLHTQOOrsLdlNWQTM0t3okl76j
Vk4Z3xXpHNI6tEtZ6pzSs4qYHeILJpG1azGSCpejsfNySCH27LSIGM3SbfZIg5ILLUzpe5C1QIIM
Q5lh8q7LuDqSFnNN9Oy60rSXvBxPFK0LdhtvEVsQQRpo/gsis54GE72jzuefN7pOvNh4aBHOED+P
EIJqpXSqfIM8lKhJVuapYIm1QxRRDAizJD4lPonYrS9vWg2NZt/D+LU182JqICC5Bnd1ZyRMFGMS
Lxfjk8Vtg74IpFigQCbK5DJNOPmn+bauy6cGeQ+iIJPGRK5gvQVVQBPKehEdUNj+W81qs28k97EY
ocw6wRWR3LeF7+xPxM1Hl5WyUKloxaU+EmsLR7ryyE/Jh9d6Tm4a9GDHynbVjsferZ+6uj+L1nxO
7UNaT4daQWaNBfi1VIF/65oiWU6efMgcZ4X2jqIbxGmKImmEMTgVXrNIBuBGCj5mFeV3CFRn4ZF4
Sf0aR2063mZiYm7pWUvXYojulcNAKIHY4NgiTaLJppUaiMKChcY8H7Cohslvo7uIWQAYDEVwlhpg
8LGcrgaiG+lAZ0/ERfK52/eVLvOLvIlLsuPIVaW0fcDc0ELS0NNTpYli55VtvRBGfbJDV9tAkjTT
JNppYwfFXC0Dzo2LxJuDj0wXlqE9Z5nq8s6XbcvpY7ipI5DU8JZYDckLqe3uzgM9o3XVdWq9wyVB
HM2zg84HM9niIGkn+macb8jbgnRbMcJk4tZWkKcCejxkUPod3WhD2MQGRvC843PTim4pFYtmZJ2K
UNc5dKHKhxQ22tHWiBIGsqykSePitQIAFFcB8qJSqHWXwpseaqSTnu2thx7fOgFfaAbkXTWjZ1qT
mCkx9QdIwbFEbpHCt4tHPqtUqD+0+Jm7vF0HiUxWhEre9604jQZ7dSjSu7aCZTHSF+t0PVwg0M7D
vdvm27SOPWQOZKVFzICW1QCAL9cvdASTS+rIhWb3M9TZeqyE/QQnyKxyFDkl+2Y89EfHLQ6VFX4l
kGDIwq+5DVciJxlzSTV111Ukd6KCSFaVIw9m0D7omvga5PHOrRBgq0C7T90JKZMB6X5aDoRBj+mu
1+3HoVFnnO6w7DL/OvFG8PBethPYk1PJMZIoj154yMwIGkAYxRMdygcpYNgwTaV1G13RjnsMwscW
EEvBGE1PbUT3ltgaFTiXLjJ37z8rVUzqK9tbOwnyb6GCW4LSQBqOWkbOkunBSO6ffIhcaS4aDRv9
kDDgahDC7pp+utOgoMWSyUEhQMCMfL/Atqy69M2Zo1Y83KU7QxkkixO3VOvO2qztOUaB2AHWOHoR
jFZj3z+OjXgb5webfDSBdHDvo4pBa00rXtXhXWRyXAN5biTyqSMsla3z0QwN51FrTkms35Cv1Kw1
ryPBUpvEUs729aLJ86e01AgOjGGEJMnWHfxx7VSERmjCeI0SvTn06qXo3C9SalAM6SLstWp8RHmK
Tzw40FPeiAJ2cOlod0oZ9n7Uu7WSqFBGCp61YU+w4WuHeEvP/pLOIO9ibzdafdA4uWIyCcDxbHWN
fDwOgM2fXxycn1Cd82HVuc6JcpUIVYusCD9V8Hgnjb4OTl9QWaLe83KJWZDRcHj/v//8Es4NCsKn
4Oj3yBlHL5gOg4/Cucj8rev4FcwtvTqg8oOZQttVjel0iGpCiZIcNZzIJmN+L/uD35nets/GbU3E
K+OGY+jnDFyz7ioyRMPaWdw3fh4Dc+rgDwYmO4dE2h95EYzUxNj2lgnYWL/UC5KSpFlRVJqXiQnf
Ic3vuMTZdm24xV3oomAKqUacoWN0mqcr3USQ6IPlbA3gV1r62jfxFzmRucqe8+oY2aUXnaqYs8ek
oEQF4yVl0gjEJPoiy/auaBnbpvEx78vXRo7H2LRX2KJe/N59tg/+fPwcBMCAvHwlGfKLicHWMGXO
8ccTy8QAkeqnl0Pvsq/3d2OfvVJDHbHlU6bY0SrRJ7Y+mmE+U+ZG+UTnKkYmWcejTDEyUGKynjn3
qYOj9+ogrR6xpAfRqXSNHLEGdq/OLOw9zofhUFXbUU3Fodfq4kCWdrCGVnTvUgkdUEqVvMlknrbO
Mcy5RTXsJqtW+cHh/Qu5cXNMaHpF3R1Ad+OSnXqWsUwiSrSr+tDoKcPgmEw4PD3lOUm7r4zO+j8v
mPf/e79WMMoY5IQF1NlW2EfbwMiLw3vK3/v/+Tb9c6PGlhJFYtliO3RNstScfPrDBEa2hI25jxv9
KUzo/sihuA/8YEtcTUvGR0qsbHDmwLSzs9ImM9O5MLvwTpCUtlVoGIlmc3YxelSWBniFRh8ewGEB
CJ+DpOOh68koS/dJThEXlxHpA5RuSxtqtqYXztoxp2+2kvv3HmaX+P5imEEjrbb0S4MDW+xspqZ/
5NRGeaRr+tqdLt2A2Fy+YbFurqXL8QRK4aLpkrfBpiHnONrrOCT0+hteQGdqALHHWc+CDsmmxDx4
HC8bDwYohnRzXbtv6bytz62/90NiwDyscuEz2wDZ/ZLJ1PuRe2LIAzSTWWA+dPvKzEnqmB8uDqw7
w1Br4aOVnVt4720uaBtnRpvP9TRR16Y5UThZ8rUN0jd7nNZel+3dkdeXNFeRrllLGRKWYOKYWced
fpOYPj02yT/yFLlcTNFEye7qRgYZjKyH6z5YaFVskEAXEjFcoDnsjGllAJhYuYSUdPC/pKKES+Lq
xe+CWwddWKKIe2ws0nez/iV3kSrHg7nPaJFfmPFFNgfl5mRzDn5hLiPXlDuPfmr30pacoOYrZpwi
d1XPfUx3Mtd5tBkMugfk/1VrxxkBEyucrahPaSPQjvYDPv2k0LP96HCP93NbUZbEEAVyPBEf+41k
RBzwUh0rA2JwMNCocJP2IfCrrafocDh6eW/0U7u064AeRiqPjW0Gqwx+4FI2kCksiiZ67gXpxwSi
phpPytW6L+MAOufYIzhav388EStNDG1hiTrgueODWA8T4HadrQxP8rN0yutEkM6S6pNcaYG8mWwm
vMFUcXuk1pVGXrnu0DiJa6ppXBg3Woy/YhR0JWb7rpfQxcjc+Cnu45OGuP3Pqy6FjpIbOvnoI9WJ
HHXgLfrbNFE/oM94b4SkDRfPZIXEy9FxZP6ACy3wzxnpcVwWfI9TW80FtUfQ+/4BWNF8pJ47MWjE
Tk1jf80qekMM2dGp6K+xpl9BlomGkhiUSBAYylsaJ7VcW+jzaVSqkHvUKWLio3jiZfpCbVtS+AzR
hZfPfVwAsFhrdNQsQwe5Nb3NR/J8SrrzQ8lZLo9tH5lqRpA9zLlFmBuXWZXuCpoNC4eNYj1xwS/G
js/1vblNBnVOZxuPNXwsPaXDg6SmWJcpqpx8wpRYy2RtjjSGS1zRO6NDH5SplLZR7uz7TtakzibP
oU0XxtAuBoOmRJMAn8/tm8CvU+zPGdtxhG5GYrgqtLJZJoO/IQO6XbV20cHovo3aNt5GwcRNyyyM
4xfYnpy8lzLdZOT8cuAl+DFW+0ZzHkNGD5wKiBkogkMXpn/IMB32aU/GReZPb7l+180XsEPw3RIG
03MMNATiFcfjggdJ6ZsZjX6SFTADi+6cntBWmpwZkdPTsuDCo3/hoGA/vs9kMi15o73Cxyz9c5yZ
V9nknNqAy5YCqs1yAs0RhptzvPr7NTbZM0EjsTZGUCtuXXKI9L4+ta3NSaCE1QfwZ9k3lxZL5UKP
c5NEc4dumEFYlWlrc4aODkrWJJYYPzoCXb2lr6ZVe5Xii9QjPjpRkoQRBJdzFzdIL7pa3aDVeCBu
3VmOrqmhlZ6hv+3cR6MKDgd/7wYO4UTcz7zC9hVycrNUMcN0oyo4lVjGLkEVvhUJ6UCsKTBlJoP+
A6O2HDbKApYy0a7xTeqOLw1WarZYJM1qz4H/QkjgKDodw4XuUSWOHHNaWwVbs9OuQ7HLEUCU9a7R
wXejciXPeItdnqhoKR5iuzvprUT4OFEUEJFNE7tj6laXWxKM+Tzu3S6nGAtDfSXdp8bIGHRk6s6d
SMPMvZfB17420K5JUyU61KSCq629a1AWxklMK8pBO8L5pjIT4oyidBmr8dlzpLZoh3Q/kBDJGJ5z
TWEMC6ILZyhVe0Xy6c7pzHMN1tyf4iu9zq4sFZ/6Uo/XWR5fTCJxCZJsdqLRw2Ndun8YffbYhRwW
Yz9biwFDY5JxPXo6KfH6NLAXOY9GMIUb2dZXoMQgZKs4IXo4ESsN76XdkUTChVoeR8gTB7c7QYgI
URn1OzXlhJk41mswmbW/1OHZrukzRyQXlQRbzl9Cve7nJKN//bkRtDXrUh60tvSPTW00W0sLbxqe
wcHIM7Wc2RRYYjV1bCeIiVNK2iDrEqlEun4galDlC+U2+uH9zyIKrvFHoIklWpDuolVcBAxkJ+kX
zOq8tU6zYEE+b7gu0Gm4Emu90izjQIA8Yll2TNKrnRBy+Px/71/SdE78YO9eZ50yD+9fgj7DiYmb
nANRav35d+/fmKL4gp7/uA4T+oRN6W+QGd6GvRVfVIRgyzrnzktLc2nTFiG2lvkkLVOOxu2+Zzty
jrrggUp2bUKfEpLI//3FETBTLbsfgaTVBZL75k/J7H9LS3Auc/77UTrwo/rgn5fx16Zsy7fup//q
/yNRApqo2cn6/xYlfHktipYL+aWIX75XM/z1g/9SJti/Y0yZx/EY1alGBGPqv5QJvv47ugBmI+j0
3jUL3ykTzN/5KxfmgYljgBEuMpm/pAmW+N1Dc0/nFfgrRAaE9/8NaYIBSO7j5AdJAlgsChTbw9L5
Ucif5RYa4UpXuxEwu0zktA7y5NZWCqZGtKxal5w5zbguMn3a4O9Ft23a7QYb7rItMgc7uJfdVCZx
EBQ1E5m+WzF1zdplqrrO0aECT8eu5mbDeFF67UkKs13ndIcQzIwNTV7QVBc5GD12Nk46OWtAboXh
OrTGm5GOFuGED0UQJsQnMFkobTX/rpSIE0sjuHlWoV7VmRN8wfPeDPG+SUuCBFobrizWrDgK3bWd
udEyLexk1c4uN5sVYKs8m7SHNHwQVmYsMs2hASSyWTnvJse+7e6S6CZOmoqJ1bCNCLDfYed7gonX
bI2uZewQvsnW3baWgRFOMalQlWA+TC8oNUdGFFk2j/tZo1wZb/Mh0+nfE0HQjmRu6kVQL8KYqpfS
ixkvE4EVzQtiU7Qx3Xtm8wfr9BulWb0qLe3OZR8hsonSrlexAKTl7/MhsjEWmZecKYIF7NOEgIb2
MrUu5dh5i9QO90VESW4VQjL/pjPf254PS9mMlh7ivP1k6pJgnDS+UpEKFokgxsQdLuPQ7sgV/aON
2vTCGmz2dsu7dIlPJeG+7dcNXfxtkxHUqbs17amRICirpYBwCWPxVN0tFa7khegA1gzY1OdYZG1r
JfGDbToC6o1C6h+S2xZXEZGF8JNpmrZnd6qOQyOnnaj8HdVq6jsUCFr3NTDKl2Z0YpZ095r2VH6N
U6LiTVUeGw7Do66FKJtl2j4rw2scD97OiyOTaFkL1o79xPCiuw7C6mKsRHXUhhwBrmfgrLaylZx8
EoM1dQ76qFq0CHAp+cURQ7NHEmmzz0LfwyBKerbglA/+2VsDMcrXgNsXm6Ir9AVjaQnPgeLMDxHU
pq497HLfHHd9hnTR9zhR19E3nBGrhm2C7mY7bA1ix51Ce8WrQabeiE2yYYPMw9C66Xx685q3T6Zh
RRh5f1G0IQGFCC5p9GZkrWHvQMDPdRJkvHGehlfBtcMv/RASezCaPVb6ATLxwBgzYkCojxVpfJUb
ktaNG2rq9MdRxJzcmC/D7akvda/+JkkeXyUjwVMuzMuwDZ5zTV7kenE7RVQTfRFf2j5tFolRtkhT
d61zZlwZg/UomuyWrI45E0JNq75t9k0A+KJBtE3oi3tZvsQTR9dhpNOozFskwTmsKHkSmr/RjXrX
u2g3WpXj7IoDoF/aqx+TJkoKOIGSjqJVZW6BW9+SdFyv8w6bSWUUbzkBVlPrdSR0BRbXS0A56218
4JEXjt8VC78xrGXRsm6poj3yZK0T7/IfcSJhA3F+LViQ1qT9/kEW+7bMRX0NFfncGMQ+NLbFuAtx
hyvy7tildyJtLmSgb/EXYAxzJ/Kono1x+JZKxZMY+26lXFJIY11DSdrVa9bvcZH0CUixaUpwqhpz
6Im/xNVSTBWnZn9cDKSGkyB8DHzO2HlHl2Cczymqtv+w3IzCpo42xYi1VXqAaIKgIxPCFOfCpVo2
PFoQRQqMVLdjucb51Kc19xK+RkRPIcOWbNj8X/bObDtOZFvXT8QatAHcZp+pzpKtdHPDkGWLHoKe
4On3F7j2UpVXnVVj358LMUiUmZAQzYw5/8asWak58XiPXGZ5sj0GI8v1j9OSnjqcgWJ1ZNkfVs+F
3YXnmvhchjesOI4JCRTDZHzwwqML9+rU2ssujTIMj4PmCxVWQKmF0xzrCjqy6UB8kkDEIRsdhlEl
6BSxlIMQ2p6GOb+O6RjtJk3XxrN92o/dWUGM3s69110Xl4Fu6j/1nlDbbMLywFoYLsiVkC2jPsoa
8UHZ7qM/2rCBsZmTsYTUnalnWTiYUPl98PRlKRzqu9Gw7JfgrMY+p3TCksFcQTjA0x0zRyTx4sAp
voXg47nOZZry7H5RfQTnMq7vcpFSWPZeGz1chwPQfEUOMSz9VyP0TnZVRtRYsOccCfj3HQYum4aK
xVYQjopot/jeD8S6n0zPR/AnykAM+SifCZZ9TZ1+x+YdC720+tzv+5S6VYapkxmD/XSslmKiCM7R
yR/M7+YIwKx3MPZbkOKS0sLCjnpAGA1nNL0wXspI5WPm6MTOWyOqa+4xYKg2tBBFTbeL1WcHK4gg
eHgmpZ6wuIuW/MmuFU2ht0OSVM5Hx07vPJcMvGoaNAkr+jHgyeOI6hMLhngnOyfbLYM6kJ834YVh
BdMDMy+R2a2Vs8/6+36MHpsWTdfSbmBq04jwtqlD6yt8iHY/dyqBWo8FmmGP596c1CWxLSDcQmym
Ivho1la/LX17OXi9gSwPppNLENgHWPFMxYVLsm4XsA+zgnsci/pI9bUmdxLDIF3OlY1+bCIf52I5
1xlNTuFrvU2i9Ntoet5dTH4uG/CaTD3KOG2BEkwzY+wTOvclhS2jy5H5BuLAstvnMffE+OE0vQZj
k+EYdrSz6CVW/nOoyFw4TbtHO3++mPjb5I16JUmHxaaDSoqxTEfKUTvW6K9T6J8HQTW18T6nKnj1
ktIC/XjtAuM45f0Hy50+x+OisPXoHozslkEh2sJnuOlF9hBxgX2lvSiHO8N1W0pyzl0T5+KcFkyy
PmmQirFgO0Ro5HQ95asITW+ijWMhI4Tzzh7AcJLbk9gEqvs+b0ilU08im3ohvXprIf+zT9z4MLAI
vS1754E64pU6AAvJObiLexpX7zhIhSbxMZsrFxc3+4wyCyB/n2QHoxvQKv+YWt1zGLbRxlH5D3tu
gsNsOA+yGnGaw4mbNJaFG0m/m2bfvol7BA1iax8ksUF9BTLtNBCvULSWRfFUpclz1TQ/DOx88rKa
0X4WxzhEI6gIPrkhHh70uWNkqr1IJkw9ElqfC4sZCSdJbCUdsNGlFhAdBNZtYAMuZlA9x4E5OSdm
9pg1kQVgVW+m3is3Q1HW+zynYr+BhU3fbIpzxPr/Ao/oz5v1mJij6dc/aACEnIiNMYBj00Ry8o8N
qDVJTpwuSwlGdX19yby8viC1kGjQD6/pnMV5hNsPFRyD3DWjPgptLA+DOUprdc7kxzIf3O2Yttho
2nOP3az8Y4Mowx976z88OQlAt/wQo7fx31yT6WE9/pFbV9SDOtfqfqXbA51zX9+xbtbsezc0r15G
iP1+6P07fn3n+9dZMmKWlFQizlnzfckE9AqAC6kZnlHeyo/SyO8TBB4dNCRSFzYIb/AXZR7Br599
BIBB7ehrC5aK3fV719fRkMHMZc7a5oFTISJIUaItfRxz19314Pvmt2PrN/x2LCLDVnb4b/x2/P1l
EAEPyTLSt3XNQA7MFBmMtZ6hN3EOlkSKyQf+rF+7vnctpAph2PME3x9rBuvkUpg1z3Z9zMXcthpk
xJvEPF3LvIj21XrM9OP61AFxev/wuvfbF7Z5wnoF4ODeqSqKaP/emP4oL7berMdSSOK71sf/b72E
9avytY2tX/hrN47EZzuvxf69+rPu5Yvi1pKo1pPJ8GPs0uoSFgm+XNNEbxWVj+ks0ggXURfn2Ooy
dN0zivq/HlscN3z61/567zPBaF57fbQzK0QXASXz+CTaJb+qS2udad1M/V0uSyp4i4sFASgKftG6
GzeC20j50Gvg+7Z+/3ntRuvG9zOegtQ9qvJ6BZSWRQ1YI2rDIcUop6ITKeRbLuvLdc/UL90xa8zt
+jocM4DtVE4j3LZOjqy/GmEw3NQp/IyZI6R02w8chjQk20+edalIGu3tXn3rmuiYq2V+srpbV7X5
U5B6R6+NviAQXlx8A82FhlD6gKFce5B+lFEduUyVKz9VtYOxAsYVlSPjrYd++TGpFdPl4EArszoW
cyJV+xofqW1AKgdDogKw90CA1gRFduoW8Yr5R3aiRLhzciAt1uI7Fy8z75uhsHZhSjKLNHl2tmai
iDg3zgFyL9tOgBeaBsDJ1gix04YVdWwEZHBqyoAPHZFfIl9tZi+WD5QNdhSI7ZthXmE66cGV2Pgm
cYv1Y4FQG8Zu+UVM1Rs9/JPLRH9uQ9ZlCHQnYASQXymB/+5AfycV0nl9R04vEgIsn6HcuxBTRPwh
wITGY3pvO0SEVgu3d0pEDcXY7pvNkrHUlLr5leuArNucGlumlknvvh/87T3rf8M0Ygz/9/vqjkRp
G0gqSOHd+r+iEYJRRr9tGYPhUM9UnmpaGtlWebH0Zn35a8OyhLJ0zjw/uPKSsZxZQKw14pyQ3pNA
tZmEsEMV9EBjDD/MJDgP6xdBwJK/vrLNKXnn7TJTOtO4ZHlZ/xdVVbMbDSyt12MIhKVHU8Gy1x8c
9Ob9K95fVp2Hx5pKy51GLOEvHSVomcbdHgdDAB9FSWpv3X3fFEHWHScxnTPyoDQoSuKz7go0dvoI
Uod6CWr9Ovb+j3Vv3Yg2nCg8VrE8DpV/ef9HnKsXu8tMBhK+bt3IDr1zizhvI/X9Wu9LJv30mEXu
jUxNnqEr3NsCPzoUx3gE63MQuGwRe+uHHZfAbbbrrq3nJSDfnzEdm+GbYLi4bkA/ORc7SeLt2C6k
bkO8nYeSn9bqzCo+QPYpIHDydCGbuLy+rHuh5BH/dgzZtmALcCAsdpj64afHz6j09BtO60/O25vG
F2m2j5bHukzTs7EISrsEkZO6s/UgbI/8ynVvLEt1LIzpFDs2M4OQ6uiN9omFa7xv6RqAtpAugabI
VS3rgFjra1svsJ0wGawrxFzWs89C4dEmnXtHYzaywqCWNn5TGhcxoe0jpWkfIz1h2iJtD24QPDr6
W7t1fszyGFtz/XrGTHLZdlFIAn5G4RszXMq5frwoKNftfA7yn70u/a+brA/d8gQql1teGm13E2eq
PoZmcZn0sXXT9XlGAZrbbenGtn5u/cfgZQxVxTp/ZOt2oEq4S0rtC6xP8etd+ovez7iea/3H//NY
0CXMKe/fsO6tn3s/9v7y/WveL+/9WNbQWaOYnFkHkwanxP/95vXNfjkRevy69vfPJEWQnBbL3r8f
+vUWw/bJmng9QA7pjJdFDcApxlgcZJs/2BriUis/3Q9MvSzx6crIZ8D48TBSOLlkTy7rwXqZn6e+
Tw5ulglqCLHGl9eXOgZq4bZQZ821yawtd20n7xvYUfdtlNqHdsmkuZ8eMyfDhwQl8gtVFxi1i1/v
wMVhcVzBPNz0eh6WGTA/dAC5nvUizHb8CFYfz/UAY/EUvqYw/O7iV7jLBgEOrEFppRd+AjS4/uKU
TXpO3Dbzt8YUZedSR6Cpsj5YRY9GGFP2prfy/rJ+B7M4pI8JTBGMz4JxKRmPKO69waf7Q8P1/xcW
/oHtiNys+18LC3cvXffymgzdz77v/lJZ+PXJPyoLIvwXlYMArg5UHYoVsBffKY+eCf/O95AE1mMh
HJP/pTza/4LbgxQJvjQI91Ai+3dhwbX+ZTtaUQfiCRQgpGf+L4WF/6gqgCKHRgxZH2oPGl/wO/9C
1XeUMHJpyJPZTve1C6m6xVY+kei/BTU+qKzg/oE483dnJPvook8rHJti3l/PWFQu6jWzJU/Tvosc
quSBfEZgd3IBtE0Agrd/Kvb8DaftN1Ino7MmHWo5XKQ68eLTImh/YkfEvREtrczlySoOAJWqreGr
q1xAOTTL9f98Ks0FQhOcE5r/IQU0+nBnavQaTgpURV7kb5GRvqUOBJT4+38/k77ov7CAaE4OcThy
VbSB/3hqPf6QXeLN8oRmVwjCiPC1g2hJqjr9p/tn0eb/41yCtEmAWQdi6qvYw59voDTBpyX8Kgd1
X6R8zWvQIFyJCtpsAkIQDSWPOjhbLem9WjUHMqL3TkwtxP4nXdP/5JwjVIeAps3ThDn7ewXMH8vA
6MNJntAnOphI+YlBPaFzdLUMdZ3l/NS5/s8ojf+hBa2/8Pe7DclewMik2ocx0F+bkGF5gIqsmiZk
AFgz+zMLQkiI01PTz0/tQOxRxbdZtVyzAJZSbaQvrcu6RE30H+YZ1M/Ep0zk/8QF+5uWjbqqNgRc
lUN+77qirQcqa5U89S7A8JgaHxR8LTU/UZYJ+h+DeTe0DQcymEumQGSnLh5VDj9ADuPHgDhXLcNh
EjFl03+XV/+mx/3tY4KNxPAEBZbh5a+3ayGroPARknhbNO1JjjblhmFEMgJ5n8mlR1AX8O3+K/LB
/6Q3/jdSgzSRP51bc6X+1FgDhDNGsMnyNHvOw2RCQhjgosKPACHcztfZhKRlZvNpEuJ7Cj2jjf5J
6/Vvn8qfruC34W3Ky4TQkSvAlyrf2P58FXP2stQaGc6Q8N9vtW2uunR/bZyUrANN/PJDpGR+dxJB
fwRtglqWJ4SRDn7j3whAP5NJnh+0HFydBhJGBUQ9fYbw4IEAM0BTBdOThx13H5JJQ2DwJuAzqlA3
YUTbcYwQ8HF4kJ15lVhnh/l4H5vDk+sMT3V2mL36s4aNhWn2IqzOAd0yX5cCxHR9K+MjSddyu9R8
j37/ICjCjA6LAOo4yvmoVLSFf0DYHNzG1XLTCBponvMmr4ck5wz31dI2G9+zaCveto5AA+kONY/T
k+uK82iLbWIlp8KCKJQ40PfMsAIxDPjNcDWYXr1M3Yz5m7uFzsRCcz7XIdcIOn275NWH3p8RRkyw
aipLoK8iyc8lpFQVOYcuW659g6N59yMfspfCN29ykoasfw6pm/cbOY17O8zeNN+zRjJItyc7pAlb
qGiSpH90vO410EOxvjPYZgNrsruDnFgTzPar4aNtao7Jm0jSI4rld10HdWzid1mzOMHz/lT0A4jJ
btdyP9fBoxfzTYIE6cZopQFRsXyxOKfbcoNsRrxJp34nqIlWGvCwh5fJ4McFy4A0I4Hz2JMW8GkH
Uw8ro7YIz0ufx1LP1V6V9WUA07je/sjL3qY8h0JvfPIAFiHJTiBZdqgyJ2/kL+5w6wY1pEpjmyXm
TTTK1xBmAbVJrgyMEVBBU9eS7rPw5xxIB2LCdEVG5RrY1EX6kHFRhpcmsR5kPQChBPkFD2t5nB3W
qEzCYTA+heFyKlG4S/KRz4dduH/Mu5rZRcYvpLCxGo+aXZX+aMb5BqGAF32KapmeEupFMNhgnHC+
VDXfOmBdoVG8OIsmPXGnCH7uZynu/dy8GlOxM5DmyQE5Wln5Mvq4LTnztWkQqALlFNTxo1PbeOy1
1lMWtDvX7GlTsddvo3h4zEv496HTQXnFM3fjItm0L2p4PSZA3CC5cUWBICjhxcIVbWFfHBqZGtuu
yV6yPDG2zI4PIh6poHI62+FhtXiYU0m5r3+W1t764EEy3WoaJP3qdr16P+f3wWR50vMupYp6k77Y
EkJe07xMJX1EubchDBGEllHkcymoF4l51U0ZfUe6sinujcFChRAJhczi2aREFkcXoqIdjVenzeSh
Ay90zincWWCZbt2ZawMeNbAh0ZG/iQimYWNGM+0DIlaMXdbaHCEOvGW64y4l7aA1Ckz54ke/By8R
+Zx6HUqCtHibxHwNC/pKfWK43cTddF11gSyDsRgfhGBnLOoQ13iFg1N+6XWZ0M2hxglklpWiek1M
uA5bo57qMVaAQUUTkrGLikUhNDHxaukHBWjBfI2WzZj6j+YCmHvwh6ftkCdvuPpgFQJWAWxuDIAy
f/bb/MVo3FOT9t+89DIq+sBIc7Hi/AW9Yogz5nwUA1NWOBECzyTxIfYaznF9QzgcQYPRyfzxCqJZ
r6G5rFlw6Q7CxhuLs0TMQ7vWcO67oAG1rkDb9bdygfy6sMh3XfDr843ZpsYux7/CHLg34WIMx8k8
eeG4n0Ev7yrUUw8TYnbg9eL0AIvvLoBEsFOzfaUOTe8SteSLmo3o4YB5kp4OUbUEoUgFVfZWSGY0
olgYFbvobvFi7zY3uDEyCMY9uqag2FFlsLtqC2nxgqbP2e8ZRTupp8l6Bk1uclphGp/oWySZ4J0p
wyCn03d3jTIAPqOTsY2lhhdD+zEAcOxhPT3P8QgbonJLjD25cYVF/c+gXxX4MW7EpK6mVkdaG+Qa
vJDKftPTgVkWb14sgH5waxji+p4Mh+rNH01kopNeAVexHqcI/MeQAdQd6x1V2n776xGp/vMQlse5
jC9r40ezGoePizMgZQG9gkkgw1UeVbi9VaAW0qn8oBCZ2no062Qe6z0V2Z8D8GhEOcXHpgrVWa/D
wX1VODMC1wc9hB3fEHUHJ26fm4E7EnfpIWjK2x7S5g7w43cxdN6O+i6UgDDvkTOjGisyUDjmRGzm
xAZpYdIPatacasxMAyDW4GwWG8w+XBkwARcf91R0P+mHbtTvxhgkC2gFbFRrqc2iTtmCabdpdmoH
dbIHZRye0wpT1aRv5l3pJ1s6sr1tRX1XIS+/DYAE0/x+NkGPjSLjlmLOBFj/U5igrsuGmzTm5KgL
J9kOATAWx+Nk8CR+NpmDX3o67qFI9r+eXV3Qh8alf6vca9cODzNW97sepP0OB46XPMFlNjdTYzMu
DahqVFKSgseOKvMLH0S5E0B05U+4nVGEXGMi155fw8xjkRQCT1XUAsMcDogsFl3cgE/kJawvksnZ
wbowYDkQywIFyrbDz9ksUcwFuFHxozK3foLRda1mugAAsI9QWh9tPZZ74n4xvXTrdXTReHK++BV5
pXUI8gYE5DML9guU1AG2QMrcJjvvSvrnZzHTbXGdeEZzzCTXQznGWWBmotCpjbfY46kUuz6YbxuW
ByTxUZiUPHMHbYFtHk+Hfhhu48D2KEhXn3oh070faTRQVrZ7l3lxtyiBR0N82/m2RQ8nMBjoyyQp
Z+8WTA+cpI92H4zYgQjG9rq7s5fgVZXTo+UH0/csBtaSi0scK/Et3g8gbLremFCEdG/H0YFSbjkp
nM70S9CN5k0J2vrWAKOap0UEpiq7sZvx2EQyvYub2dyFFIu2vR271PuBxDlJ/Zoi4sVUg9xZhTpb
al1DSKsCeNvWnovnlKl0Z6YHf14akCNUnElnHs1mafY0aGyMoWceuxLKStMa5g6VHrVTNsUX6uht
4tyZnf2xmoS58b+ta3KXZj9VMPIH/xh0kXWIy7ndFs5thYQYyWf7gze31c6q64dc9OnRQ3xDJhJI
yIikcQHoi0L/FdR+fe61TH4Opzcuhw+mNfJmECCl3cU3qCreNO7QHPDngpDQq3FfUVXeZE3/g4L9
PQLdFEXt/pA6aXicZXkDVrShU+RPIA9J8V6RMYDprEOGdmZGzU1IScgQUEai5ldGI+aNhHme/9rP
TB/mMFmHfsrRd64fSDreRhrTmBotsnnZzgyIt8bZ/eIaVEJVzEgO7ZtAK2Zh0jg9XV9ojHPonsYy
D4DLoW/icMKwoSK0SG/YpjlTwGgDasJkgeIq5q0Zwp8h+nQL9XJYMykko3TYxRRKYD3XE2s+Ktdt
Bj8LbCeUedXcJlZHTjUemJHmw6DAwAVh+5BPY771kDbbVT08O0wD9p0PHdccx68oa/YQgqdxU2Ad
s3GCYlfhT3kM0XT1A2nufD9pT9OY7TuKbU03wRGI2/Q4Dd6pNqKIigNK5fAt1Q7Cs0t5C83UmMjP
MqLv0O9pTtzUravPLvr+2HtNCl4leXNa/0IfLI7rTIdJLYtM3PP6lfA1x+4ZUeT8GJMnYDjDjq+q
nmCf4p5cJiRvETkYQmeXMCscZyPexbOd3IXYEjlR/IzHfHlQY/e9aIzooOIy2aH0/q0mA7t3ii+A
ewwYmuMhtzqCoj6Nj64Rb4JefAr8PAUwF4pDlI53QoHMCLIa8QusxlDdrnd+NO9Mm9hgGYJTMIMD
qyrCdGsACGfRCBYdUgaWPR7HAT9Wlg+wiqxrZecRIBJWGAZhspeCrQK8+aInzF/ZJUy9sNXKU+Kf
rKb50NfdDeKro2dfVG3HhNA8p9zXxIDFuKmNhvndJs4SJiszFDLMCZkBZBTC4xq2otWPELTiyrrP
YOKZYVnNZGMvD205fZhD0W0x3jsagFCOo8MDmhBBIMZDyIt7sjjBp7qqPzAmfUbY/34NdcHlUrm2
e3zL0+xqBwRvFFGerE1b2z97xe9uzeYllEcdKdeRfa1Ap4IgxXOxMslrm22Fou1Xj7GDQRDxgAgN
88WBFsAfhspQUtvsDTpgRBCfVfu4iB6MIgk2mHETBU1AJstmONiEdggAvEEjyndWE6QnY+cEbXub
BJhfY64hU5hC7ozUggs0BgmYXTCwvisjYx9heB75XbUxMOcuDB5jphdbg861DPouJAG8ySH1Ud3J
vuPEePWyFls1J3+xXe7/BOKhhLABkijMLg1PrM/gI1PPKhAj5ObWxQd/nO9BrH0sA3EfkjkEF8Gw
1O/HoLmvKXyDt1yu0JgdpLDAHGcSgPPQfPT0MmSa80/IrTcY+hYFaLNu2YmuvnHG6tbw3fIQN1Cg
wV58VS4ORKwvcSCysDZds6Gxtt1ApIFwL2fzK6Tqq0c/Y5yrWHypxlQb2VFYXphQ9bJU9OE3uz8Z
bsozhQm5ttB46ICOhMtNVhagxSLUKEqetb7sIUCToLYoKVqsFkYT91/HfBCTU++QPEXMTSumAab/
iJXBKZfM1FY5PjllOKESD97OmZ4cOIFwUU/e4HPjiexZoB0oGr4Z6OECLxufYC3b27KIdZHzTtQD
K9NuvFls+7o+gyEtsTXASmEt94P9ISKs9dpCr4/NRH12kTsZIBZvZAtGIIgA8PmOgo2ukxROsZxm
37g3qe9uhEmyeqEfWuC8d+tF2F29C/XSthLlnQ6muE8E4nqxKrPlZvCe/YyqvFGri3b9E4glbag1
PzZGdev76qbI+wd8CA/KWi6okJdA4XmH/mqd//Di8ftUP7sCnYJBFbuMNlI5yYeQlJ5ji1M9BN/k
CARbWvMt9n9MGX764uglOqI7uRnhtKwnI33xlp5zpEt7tUsSFRnHrdR+60W1m2o+aeSI9YzhcCbz
rNe7NVBeGnyeivsIdA8FrhsKV+grpDDMnPnOyZgxDQ9Carnjzj/rAQPu6RfQ9LnJaOPPFlIPTksj
5fYYungdFN0tgQZBMGu9ISCyaj6u2eRGKy223jcjECTPbJaXuatu9LwMt3jTL9XPdqRP60X9WBOy
DxbVCr8G1A+3tBc9FvZRDbozDvaEGCHqPsuVFswnYmQVQTFb5rxde+2is2MQE3/IvkdLSC8jAqe5
kb862iGYMc/rvuUzCxA90EoM/sYfkNGe9FCin2qyDCdRey9zkbxk1mtWodzdiXxbFBXDjPGAbMmd
GSLTsaT8bJ2CGDt6TzzPT57/CYnC18Y6UEI0CNXtmFn9DG3BQIaIewKWc17mL/pnCkPnlBkUZS/u
vYBkpq8NaXXicuioahO1MpE82/SOhoopGghuvp/xWtittQGnb/xN1M/8ighND8Naro3Rvc2yeMKN
9bBMQP0Suj8IIhb3yKDPTW0ApYLdbcHMbjv7kpkkvcbqixLZghoi6w6d8PHi5E25ZDUwXjO2CUZE
lHqOFkGir5v2uknRLIVyn5YwHRszhTUOBlkU4p6ifUlehAITBYu9mOYPvijUfk0sJJ8KT0kMCQK0
vCcaHkA3nUYqgZbTwNFlqm3KrDoSGAbLIjIjz47U4LUsQJ3rjIcTli9VO9yPhQ0ZeXwSQIfWpJw9
l8fOEMe0Izk3r+mz7JiGTo6UX3Q39ZIfzqgecnMytJL0T5zb6TvJw33TTvtiAKALDYQxCWGifrTu
1v7QRy6PsGVln7KgUkawA3f6w1sw1wWfyplzJCznHRjzzyhTn4J+oYmv3Q+BNicaWRvqpXaE7eTs
FBeLHONYs2ZDlgORRBq0Xt4z348N6pAxA7dXLPthYlkkghzlnOGpQMBfSdvZGyT/NwhWxNtkBJmp
I2qPLOy60op1qgwpTrC5ErQYqgq7QM+PFFw2a460NJh1U5JuMPkng9VqljAaiJjorULaeZQxySmk
Ujg/TbJZbAZSMndlgrZYKtFxIUkZWUDZmEKPzTCyBg17lGZU+rETCCVn58lJqkObF8bOYoFsIs+c
AMXYVP1obKLu3oZy4jWMUGP23GtSMhA5tOS84kfVjtb9uvasFrFPswBJzo5b1PuI9PTqFjoUs1Q0
GFvgdRYCWP6Lb5VEDPex4967c/m2ZmkMgx/dFumukZj0CjMIjl5qbj38brYVqcl1siNURHMVaaHU
Y2kcena4zzLCU+X/8BPUBkKdkisjl0aTBT+R7+ArS4OZMnFQtGLEkpJsNKJHLA1CHFUhRWOfEX6o
s9JHySF9U7oWIENqSPD2P7uzeBtm0OQBRMqaLELqJG+Z/FAqppBsIaO01F+6pX9A74k0ZJ2ziCo8
BlSmN8yb4A046c26Zq4cWvU6t+WCMLr3xc+mM6aNTlYvOjVle3TMysl9IsYHsgwbitWoaXd4HsTh
wegISGwPKU53KF8gaZE0OCADOtytfbkzbNaocnlYo7n1hxJ6qZ30XMZmFnlkZstQP3Sn50td4zjG
dvoY46raBfJ7SIHxWDR3GGN+jTzCbUkRIIqLb34Ko95JnIiUg/UrJ4BaK0Jezbmu4mKrW/2cPzU5
bE0D6AXCK9Wxq9RXxO0I7vz0fgkfJx8lfJlEIHMK1qG9sJHduOuYSxlKW/uEnCyA4Ky8uPPZDCSL
glb9iBxszd1KHlieH714YHALweQ3YflFNv0lRiCraPlZAU3Lq0DdVeM2aV5lYYhD4j1EY302TPl1
0Qwk5bPWjfrutoNJe65y34DUmo07NA5uJju172ZzHD4qs3wuc8i3pTefckTW0HU6LN78JMPE2Puk
77bQVCBnK6l1Kw3g6sthwWWtjtCPqBenucXqAnx67ULnRX4GOtHBHJv7MS/QCytGechtqO5iCJy9
jNGoa5qiOxQWYUM2zA9d6pi3oKk2yZgsBzOgMiejaMQSYfrUDo44Q5HfYlqDjN/wUk2Ou4uCZw8J
K6/EiamTxre+DnWONM4wewjCvTTzzyWMp+M0ePmtFU32Efzbhwq+iIUGmvkkmqE/rJDpUiOoVxg1
SjjNORuzTWzP/mXdRBZ7w9e6Gq0LbUH8sfFq/9JnivDfDA0SHZXjH0YlH4umEJd1gw64uHj0nCmO
6/OK1/aK6qFI4VMpFGI1fHmXWBP5g4R8sUgYaawmBi2KZsgmykN7J/DGOXRF8dppBNxQml8rSUEB
FTQLNYsKdI7Gza2bNI++hi14ZNtpvMscJH/erMcySeSRNPn3FJa6KkCVczfdC+IU7mXd++2lkwzO
MfbaS6pZwa7mBwvNFDY0cfh9IzWj2NLc4nGlGTeacZxBPUZMbe9pLjLqq9CSk5Wi7DMKwFjOoS6X
UxIcpnA4zM48703ozaVmQa+bQXOfW82CJlONLMW//5GtbGnNm7Y0jXrdkO63f+3hQA/VetH/8TX/
eoCwSm9Nmw+hYVLck+ZTl1vmU91k8SGvSA0mEXDOqvJvczt9dkTb3LqYqbFwxMzAKMz4wlN6qiG/
lbMpP5qi1V5r872whmTr5EV2hi2P8lZapVsRhPDkq9Z59CzDfkwTU+5FBm47DKtq11ted8Dj22PQ
UaF2Qg96GpR+SaK9+TBxjvXVPHmoUZmzsZtQ1j4OA5cTT0o+LegSPinX9UmNk6dYj2mZgT4cxAfX
eJhzs35cEIxrMnXwl/Sra9bFQ7qbWRoKFD+Skew+4GqXiYj73A3aLWbd9arkhzWjOir8zmEJYDmX
dW/UT+FPx0zRHcbY/RJMC3TYKRp2E5RWw/T7wxzmzY1b+fFNiYpamM6XUW/WvXlMPpI4WzYdYpf0
VXO+xKJ4yyi073PKhpf10LpBOeiPlxJtHLS6ZLFn0CvONnUGm5wkkLRvXOBjPtLK7Rqqh1e49+oR
W6KRahObQKlXpiN0nUDUfVT2sZ7aj57Rb6K2VqfAdfa27sUoyohLr0LzOLjZLcBPzXaJ9oj59Qcy
7reesjiCZiLxv4cA3HzvD21+4+FLuXXasN2mDDW7pNHxabtXvRVf4GFCxNAMDdEDhZ1S0zq76SPq
VsNlzGFqb1fcXKFHmzqqsRIZwqPjNpmF616U7KSdIDrNmvJYzPZ9EmR7Son2KcLswc+DQ+R06OFa
goAO0UpIwuDtYDAdsjJ4GLI+uckxV9+mC5am46rZJarXpuHc6ugOmLuPbjtcan0xsZ0TY6y7mNjg
XxfE2Z5UxLytNEnDx2T7su6tm8ht/3iZetI+lGHAzDmclQ/MFQTxeEm08pfSkmDr3nrMi5+nGFMs
sscQjqOZ9DjWhRVNABVBOwr6vW14Lh5F3TdlcVtTnylajR9kkn4pEuw6HZjdiWzVyYr7Zzv3efLz
JlHK3Oc0ZhIPU3wbpcHFHgAIC8g6txAASNKBNXdZ8lRFphVXze9R4B4z/wao8gkrlW9hI68gEz/n
MxGjpZzTRFzKytfOLsomhI+V8+xlYJ6HFMeMxUge4FqX+84wyHu430y7JU8wdj8agvK+LYZjEdty
/+ZIY5NaHn12QhwyUbbYWz4wMgtjQwFNrc7h4oV+9yXzyu+dCL6zMIHsiByQN8Tf5yZ6UW67nf3u
qYo16BLnUrKmkOaTs/4Bpj0dicsCusScOMclJ9bL4F0ziPwPe2fWGzeSZeG/Muh3GmRwH6DnITOZ
m1KylrQs+4WQZIn7Ftz56+cLVVeXy65xVU0/dGEwKMBAWXJKySQj4t57zndqDkbCPXfxuKHJskaJ
uk1YkGU6sbaBDwWqfpXHrHbS+Zzk5ie58CJyiV89eFP4rAiWimk1GnbxES8UbJ3YO5MH+2S63ZNZ
GvS9bhJYJ6s84gSHtF7gs5QPo5adFvO4NIJhnGDe6xRyay8g2HXS7k+QTh5YhS4zPZYHDWBM7jb1
TvT9tWhqyPNTPxNC0q0KqVmBOYRwshI2OBJi1szihpW8mUilCjjNytOi4MeMol5TMcBaU10eS+s3
ZaVfqLcRq0IgT8+DK4sVgkRO1PnbvC70O7FOqz2J0zcGnsHepXx66+ilfvSqWkHTW0Gl02HxinLd
iRAZf1asU3u8l75eknZUKzPuo96FFJDm2qbQeYPbWCm5iK1L5qYiFTnZY+Lrd+iuMZRG1MwEDBGk
i5N4oC9AQgktJKQEPW2hnFAf4CXaam81/u/k0llQIH4thvN1qgJkTWRXgHx4YzF/pS9qF1IE+pb2
lVnZ+3KmVqkN4FzGQjgcMxK3Lp446cE9anK2s4L+hGp3+QzUelEoTKYdtJy6aVAkxqpQlcHbpYxo
M1reBufsIRKUsxx5VFu4vZpShymzTXGJ1/CVYyGKkfnVMbkJ+pQzoe7uE1CuhCInj1XqGNu2+UT6
2uOEYhwZsWod5PglZqwqVbopeu3kIGP5sQjJ+I5Jri4KGlLDtWylf1QX7auL4kaYODxaIsCujfse
OZHMKFnVr6TsjASYLaj2fbmZpt7b/Phni9/42eS5QiqyCD5FFKsw7V/97NYa7IJWf76v1cS7CKm/
+EFGfG/TZtCEfVWJ+dZBLTJPxj2pkQeMpbj/klfGorehH0FqAu7AOYKRcncpc/8wWbR8fvxbOt+J
wnzd0F1bBZZBCfkuqr6UU5lZTsZtA3WNQS0Fote244plmGJyVu210sigy/XYRn10VUjGmjF7VWKO
JOFTLEqmI6DYthUVMVqDR1PVcgDo/cCtysdUFo85rULuia0lOJRFafy5aoFJV9dvEsRIV3W7agd2
DSSOh3R23dUUURS+6TQoE14ZBDsbN49XYqCQFxmxNykbbrRMFxAU+GEmzOV2YBQ3yfxySq39ONv5
urCH27mIX4hce//Jd/JbVbDR53l05HibS5ITrOmjUE3GxGkOdsn5Nn6sFkaP0pzvoMXvf3ytAZ9/
/4wSaSxMm7Rf3flOsAqNp9I8Wh/7xMnsNcmkARpVql+lN5FqJbNapYoq6gM9GjAWJf6wNHfElTFY
W2fSK7YDOsqem3AyhpNwQXbOuCcbckfIrcUmTD9nKXICWOKI/on0h1srZABcG9Vpaf1iO+hQwRYN
wAmqlK3TzNu3ZnMU07EgG3RdxI9RqyGEM+hXJ3x0aqBYJjTJ0pG1X1Kj6GhUVmbBqUuo3nMq9rVL
9402QyVptzlsoZi+r8eYwVRmjLhaq/yBYC5FXCseCzJfV8nSr+uZlUeG7ue8czkVqq/HOX+8zVt7
7SVPx3pLz0EzujpIy+6Z+G7Vri8KwUnBDHI8U1DhH3tBu7Ew9Z0Xd4y89CIoo0Ffp6arRiMJqKkS
CtrMBRZ0fCxac5mQJyBHsEWov6EVdLdvvfZaq64sNzvEtfZSCW6fsoyMTRXan4yB415IIEyXZhRY
OroywBoIWQhILdtxpxUC1GXagD3v2I81KOD1ozBTKJzIpsgWsO9tvsiE4BhV45M1xkTLl9vQ6i8x
sR9qJRJwANLTlMKMKLXPkXLPqF+1wVodvxCCedtDpXk/OznRJ72OGKCf7s3QRqyBuzsbO3kkvOzD
79yuv7GjGGCCIF45ju3b3yZrRD0aEwsH/J6UEX4fNlYcgyNnOP+L1l2UbkrRGtNdUtibkAQYYBy8
k0op6SwVr9Z0+e/od79XfPsmTCPcMjpPEWvrN2sqUeSjA0Uy2ed29Kku0muOzwfV+s7HGS3ifAiV
4qwah3slvSq8/DHUm4+mZ//OtfmNxR2sBx02LBIWkshvped90g+hU1bJvovJs5t6nqoefl5br1G2
dGuU4s+SUm1Y7GdHMn+JkJy3qr8Bsd1kt8WXiScKfKV3xupzFlY8B3TCwnVST7+jxPW/k8n7ls6a
g0IeVJRpfavD5YBtMQYf4/2UpQRHMkVHWbHRhzaFeQnQDBxjslpyxyWTU6r8i4tYYGt3dUsGRKDS
dU5OANXHoE+8IkA/4cKppxuVECDhmVayoc9KZFGLMK/q/fsV8JQigBlO8YgDidxKvz2M2fShmNNq
oy+oYkVBxnKYWRtfs/17n1pI6LdC3mkZQIi3nnikJew+ctmLzNzQ6fODYaSxln+s7S4DqV9Cme+T
eMtjAcMnjT44hdg6hX/lxDPRggSjJzNzC80cN5FVO8dU8tiYTU02sGEs28TXPsq6zTdEgNNc9fUH
3JCXrmbuVc/xTSpa0lPzfO0cM8DV2SNiEZOMxIK8lOWdH6ONisxi3hSmdiCx6LrsI2Ji9X7ngBVI
geJVLbkVczWl28aR8dpZmlPj1/UtsdMqAoHVqpi7aS+T5AXaZPXT6eP/rVG/Z40CxoGt55+mgO+C
4K5exv84vsj2Zf6VL+qnf/Yzcc185+uMdAnOVuA0XFC/GKPsdzaqGgA2yhWlvvCzLcp4Zzr4edTi
xIJgqqPmz7w1T9msOJnzFd0ydBaLP8Vbc79dmLmfOLLxOMM5cS3j23hk0ciyMDl679sJd2w8a5dL
R5cn8hEIpFKh16PEgjZudgFJiGdNApyho1Uc26Lb9FnYnCN2vT5q9E3KngYnCgVMgh8RtULeoiht
AVLnCOrbqWaArvjVxRRehIl+JavJ3hozxR+t8oOht9mh8Z16Zz5wQJAXpBzBRi0AsVRFT6JxNxRb
C+njxhTQe7Goz3fNY2ikT5I4optWzTOs1r0qi2U8VTJDidtUdN/85iJvIQC1LfjOPNU0RNSaBRW8
vvaQyF15Q3726uVytod2J6eoPUTMCDVdv2fJ1oI4w5UIK+wV2TAqxXXf9NFKQB5eOxodT+VJIQip
3UVT8X5I/PDcl9Yz2RCfG5O1qNK94Rpl2YZWO3ot8meQVqCNwfkOj52FTsArvyRukPGFmV4ipgCP
raNp8lpF/58qdDpVpB2kVZ4RRLrbxsqKwDYJsLGaZYNQrdjJaPww97LYl+OO+U+5E6Mq2MhNAyUL
9nVOZnKRKv04aNFDVC/FGwCXaSx6UPdM/xI67EjHlPHQkZOzViLQc2pEB2DaWJgNckOqpQsUBvut
zUC9VQclXffUEAQ3SNAH8WwwSvf5ay4iyn50SmT0DpuGjAorKeG9m6Cb53TfjajC+kbRTDuArQzI
11VKLe1Oxdat6WHkYXaRm84nOpHljkK5GrvqFkgo163AYNFKoDRDxDi9QKvhqH8xOpzOiDIDQoPS
Fv4cf1fA44an1F533bzXBZcD1irk70lLUL1Em0Xeg7fjQ4kPQEyGjWkinplQny09g/SYwaG95IGX
urB6ZlfedbRzxiS8hJLgnLysO42jUW2tWQDLsgnBMI3BZypGBkI2BdrkEjM7cHmH4gPOmFtfSnKi
ZiVLz46z5yNxGYASLSOPRs1NlxjmiRkgVI5wny0oxXtGIfFyLyZuNWnlO+7haStyEa5pinSLR6Md
wUyEHtEkhCWdkL9FfsEMhRiiUiVjuUayQUPkbWg0Mrk2GdMn2UO5vK/wv13kTULsQQeB1V4mBKMu
hGbozpkP6rehexLEw/jkOA+kTw93vfbRNpZUfajL0eo1PlRH26Uy9U6kieRBtsQPfZtqR3NcGD/M
kXOwUF0Ghah2cSqq+wYsnxuBJ5ySsdxPFR+B05T2oTIkyNGmO3mhXq91gHNGmMobEdLblMawIwX4
ppI9HnU0/KvJos/tEtp3mecIBGNH31Ah1Ey4ICnRtjOSLNvRCTV3PirSsebmKQJroM3DQG+hZK9P
Gn0zJkIeWsvJR7ImEzSYDnpjf28yZeKo+JnEcnhlLCQJPLl5RLPKr+Kuo2tcIZQZXtneeWa0cqFe
QVEa8iDs5wrfM85/jiwvThX6aFYATI4239aJEUoHUqhd6NbrZRrPeUThyTEBMHYet2s/8VkW0ZpU
xlDuEELdTC6D5akc/fVQ5E/JEDtrTjpfqgh0hBU1Z4RLcIdsUNHA7pCWS7DZfAr9xm3JfpLlpG3h
4wya0e+t18irkm048jl7+E7oDBwXVxorO/Hz09wRAU3ETLb13OEuz41olZv1EgwS8FxeefeaM3KL
esZykxGWDBAv07MPmP6RfWrDwYSRTaxjqweli0egevGqcg+/x74QOmrvOHnSJhUKD1UCkaogiMSg
V1tlT7LVgmSkkhoSk7YO1aMOeZcRIQ+QFNn7qmuStQVSC7loQU5K722zZLrIpVsEjvqmiQgHrlC5
j1SYgtfk/i4D/k+QDzPTMbUCoCaw+D8LkzwoUGD4EufGoudYnL2+XLajOZ98k1uhrALtUNLaY40D
Dindpr/MDP/Kwym1Io4g3aDJDAHluXDtkzFF2NqCnUuilxQfMWgSFtXkSxQPl1HdgMTW9IECswpa
jyD1UuM4NzoEM7aTtetIKQ5IsmbZ0kpm8FV0lenmQuFGz91JPLyCpA45FarIpXQ+tfBoTvDWxRYO
BwWBGepkujf094s2kAU6Doo3FLYJo5PeHBjZiq65huahEKjaPpL1TeZa9Xt30JJTmUe7uKWoXYm2
2/iLezP1tDAh+mknSJHHwpDZjWxrd5Wyq2gIJ3eo1sOboZuvfDNtLmw3ybZl4n2BunWMNBFeztQp
KB/E6yJS+4QzDxCgUFP1pMEv0ZbQcgh9MDsez1IQm2MnuIMbmDhtNX3SI3/eZoutboN9AdMdmCeN
nwFdkaX2rd4rt37aXlnz1AVayPdB8gwi96hpSB3RHl/FqERW5gRbOYyf2O0B7auXm4rhbpKPg07z
dsjIL/IGoPsLEVbbXk6oJarkFhZsdoz6yx4J8o6jGW8YIljbyHhbdAUYbF0b8ZDxMC494Oq6Exs5
hsAN42ljw+SqM2vZWwNCp3Ra1s5kfMpF5O+c3L9C+DpjJbsXreauR19vkTmTxyFZanRelrsYiUMy
IbzWl73hhM+eRUeunD3AqKMXkgXQQuGx3L3P9cTCxpDBHJLbTulszP7Ondwdxiu0IGNC6qFvPy7C
O7MNDWiWlRrGG5NN3zP99KySBJxsGJDl0NxuyC0JvNZ4ZWO2CGq4wraqbaXTXxWpgYWbaV7SdYSz
FvKTaXbcGKy2GTMQgkvmreXJYb3MxhNhSB8rgilPwCzftjI0Lt1RAEbTag5I9kjc18Ru7pJzu3Eh
i5SmEx4NMsow5kHsnv2a0aa2TVIU1XoTlOmEXryPz77VKhJ4zPh25o1xcddZOCPGg4ZKwrj1sdbU
cEGrmMgAkD9M3nvmDuTjGfZ2jsVRJzOsZZHjbKKppRONvC+gatYHg6G3JbVNPOsX7IXMA5AVIVtx
qpM2O3yg/TitQceaAckw44FNEQxclSBfb0WoMCT+7ex1z95i3Tl1OFwbdrqVberdFuVd1SFJcUTS
XmRGMl6MRBj4vX2q2JsL9sbbcjHpZ2WdD6I9Z/SNzl4nkqNI3OS6thrmZtnCihqtPUtid3FClAmk
OZyyxvyShuVyl1WneWr1u346pm00nN/+GPEczdOcXo1uO5ytqWSAN0cD6LkmDxwdrGG0hPqulkiy
EywDhDctxKTW5F9pbPSVJTaVYxusgQkXAgnSIaw7zLKVzqZth2eVy3VlhaG+jQY4p7E9uWc9Eu4h
s+iEeOR4kDDauQczFPZl1yyfnMlGyF7OWtCi/7/lrAxAr7DPuj3b5zAjFIzu/s1Pf8VUgJtcLy9m
ZG923FnnLOLhQB437Ku41Dft2IgdvqsZDXovtn3cTR8MjcfXyMMUbQZvIZ6sZ3uOIaqNfLiCQKS6
eaaHRH7uRFOk1DG4RLWTXPmFOEp7BX52OWXtMVmgBDtTRi4IVM4+sul6MXcp9YPnVkug8bmtTo0X
e7cU9HScnOFDnueAPk2JRaQ2thMM0NnN3rv0sdbaoh3rUaZrmnrRvrVBhy4wRE2oYX7TtvfORFdD
ZgenxOA29iEOhr4ON2GZ3OfRTAaeoM9caKTHs8WRFDjmWAIq4yOSFJpdIyB7QQUQ9tWDQwJ0oJls
JTEQoE7s5DLH6wg6agoltfIvSpipE7sW9q3yA9qYiSCGiEsQox92doXDFTI4LmBJFP0VBQdxZaRd
GnQSG5D6m57NbtVBS7MwyqV1727jxLO2qMMVaM09FxOCoDGRLgjPqtkxg9hK3DLHRhhPOQvFprA6
Bjwmhs3csS7onwKUBCyLyY0GJl5ljysCeJaUzvQhwUiEFh4HBwtrAylG11YTzFpMYh3+HUYaOjzb
9HOr4LacReh4cTN7zO1s80xTsb1wFRC3UyeUQatPklllWfjN+2ZB2BTbTxzOu8CC1MZH3RO9Nj61
WW3esNxcyEZRt8VIop0C8/oK0Us1hWSXgSIjsP2gCVq/DnWlm70W8UiWpEL9Ok12B5VyJ2AAe5xN
MCsQfhSZ3gtt+bOuU00W7QQ6uKn3HixhDdfSpODCk+DRBTacQP5fWQ+RDb46Strd4Dg4yeATGxGg
YskpbmOX6Z0dGw9ezSdSKKzxABfV9AAdh0N0WS4Tx8Uhv4PVdNJk+NlTcORkau9I2pP0SbsvAJ8v
l9H11l2hwnBc8eA1FKhZjTxoUeDlViGYE1jMcw2UeUBPdegUqNmG2ExqTL/xFcTZUzhnTEjNWs89
FFQcJHh3EYhdAQA6gQQdKSR0621zhYhuOJuwDcKAHdGwYtx8Zei7Fe2C3UohphtY03X8xXVBT3cK
Qp0rHHWqwNSuQlQbClYdKmx1oQDWa8ISqXZo96GHcgPQWcXah3idKeHZAAN7WmyXCgostoSP7StQ
Nl7u+TzAzg4VRJvhnbEPkWePCrDtQ9omrqp7P8LeJtqYtjgwblKz3T1ZrO9nBepu2+4y1PEoOgri
bSmcd6fA3iOEb9xpCTdK9cjx4DkDQLnCYBzTVXfhYe1dKOG6254JrxyR9WOiHi0kbXnWd2CWESos
lnZvK+D4yMO1mhqWi0TE7PgFI10L3cU6bYwgzQwWyZZQGS1qEaDWOIuMrEAsbKCNT12VYSvEZbsk
GU7pJ8ftuwsrptffeEfkFxwbhBNflaJneIzl6+AnrA99A4e4H/tpQ2sJNnfIkdprtH0lOOVl3SVa
60tA0emBOxJ2R4zAV3PNDY3pQ2+QNsQMYSBvouYZ7f0PBEU0Gw5YL2VaPy0KCs8C7KyZdYHmGjiF
jVCFMWMN+arw9bPdPHvSIql46cs9numNs6C+1Gp+Ob0sd4D0JNafHqYudepCrHy06J9EaQBj8JmB
2KMJ8DBmK496To1WaNFEttrrCE/nupH5pyrZ1fgJ1zjLGDpFG+Hdzn3r7C3drYJcekguY9Qdeoxj
pQoR2S5tt+osztlLJI/TENSNBRKkxYnAUs4pzNBpE0bMA+UmGchybshfd/MWn5Afk7+RltGqao3L
rMmNm6t2nnYUrvfsXK/DzFvwM/+mAZa9SnXmWi0PNxZ6WlQjfarJI2m08s2gGwudvC/rrpAhdC6L
I/mix8QKTx8ZfSIb6qadYdBBk13JgWF5sQTohsRJPoccwEut9HccRx6HrgK+ZrKx36RV+JnRaEdw
KkM1M6eYsFuPVWOxngfqcOAkEjkB3hk9frKMwljhR9I2vcYRzaumPDBx9C4dR0NKv6AqIsZ5/Xvb
7e86WV04+ZTuDY5CG9KYuqAw7GuiQ3naYfkjvkvvk5ZapudoAJM9C492RjhR5X5eXF1+yt6XoIOQ
8ErUyw66yEV7jjvaUm30mYlCRCo3/0Ne0cYYIeb65nLtlrgJBxigy0D16giH4iBKFyzHhG+ltLMC
pUYsJ5vBJYO9NTqEemO2Og55TcMHhRUppmQWOq2YGcdn6XT+ulAydvprtNHq8Dzbi7WGd/jxrYpL
G0b0eNZDNrPdEs39Bn5wbnGd30oJbJm8KifGuPnQSX3aTpULnTWajvFyM8Iqhx2BCLtlgjaroWQL
pIwgASR7bkV6HZGftTr3Y4jhLmpCghMbext2PL5qyqmkOvrCTKugVVOASYNpwtQrYusHjj8a5Mc6
wwHK91Oqcri7UT9aMTVyKSrFUju4+R2sngc5xxUeNUrisgHV5ohNpFqVEC7j9aRH0X4pnDsI/Rjv
xwHTQ95gMLKa8+yhrOvT4jqcgR0ikEK+Reo9CqfwfU7hdDlUc7mLwuh5JHD7GLb5nYUX50Kk6U3n
jKee6NeTbHH2dRTe5EVyu5UTTRcfX/RtYSYf+2bgXVJq5G190SKOuKgcNI5z1Yzb3uiPYVjjJCvI
EbPq6S5ZvGDkHmlTvzxFc7mSnmFfvLXl/89MMP7xRtSAIWDM3s03/QumkZe2z7v25/6++up1lZTd
ufrffdOPX+g/Xt5+8u/NRFzHYYTwq5nI2y/19hv/6DXyR95Y/+Xl738D7eYIj7Gl7jHxZJzIC4Ik
i/7xZc01SKJBQ+JYtstWCQH+60/7R5fhx+/wp+v54+/50Tv46QIdvvz9b8J2vkvj+dNXQX/n+Y6j
5DyebmH/Y/7zq6vgvgN+xpnFVRMaLLF8ncv+1a3yP90MP36Hf/oqPFd92am7MULN/atBl5pL/ZE7
4ZtX+OVOID3IBr1qG5ZnQuYTPuO2r6+B77/TQcDpwkd0pa4SEK5/yzV4/KImJUnbyeS5+/oamBCM
YV/9kavwzWv8chUs6x0jOMF/pkAaAejq11fBFe8cNj3ECiYPjOeDQvyLXQVSZVFP/GsXgYeep93m
lGnbgoPp9xfBRXX3b3wOvvn8flkNmJ1aCPb+tbdvvzMtllaeAv233j54TWE4YDBdy9VdogMRZvy1
ngR0os5PC/Xz9J/RS/XPdfrP7AziHaIcXgmJom17dGC/eRJsdg6gmmR+Cp9uo8LE/cWugv49TvVP
7wzineEisrHpxdHSfFv1vl4V2R9R4+s6egIHneXbVfqLXQUTz+6/+kSY7xzPduAOsTGoxf+bvUGd
EhTyVEXPqb3zr3YFvteO/On7QH9nmGBPbVOH7Oq8kUB/dR8Q5ud6aEC/Auv+0avwB44RHDzVdz3n
L4/yv/4bAAD//w==</cx:binary>
              </cx:geoCache>
            </cx:geography>
          </cx:layoutPr>
        </cx:series>
      </cx:plotAreaRegion>
    </cx:plotArea>
    <cx:legend pos="r" align="min" overlay="0"/>
  </cx:chart>
</cx:chartSpace>
</file>

<file path=xl/charts/colors1.xml><?xml version="1.0" encoding="utf-8"?>
<cs:colorStyle xmlns:cs="http://schemas.microsoft.com/office/drawing/2012/chartStyle" xmlns:a="http://schemas.openxmlformats.org/drawingml/2006/main" meth="withinLinearReversed" id="26">
  <a:schemeClr val="accent6"/>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6">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cap="none" spc="0" normalizeH="0" baseline="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19050">
        <a:solidFill>
          <a:schemeClr val="lt1"/>
        </a:solidFill>
      </a:ln>
    </cs:spPr>
  </cs:dataPoint>
  <cs:dataPoint3D>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50800">
        <a:solidFill>
          <a:schemeClr val="lt1"/>
        </a:solidFill>
      </a:ln>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6">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cap="none" spc="0" normalizeH="0" baseline="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19050">
        <a:solidFill>
          <a:schemeClr val="lt1"/>
        </a:solidFill>
      </a:ln>
    </cs:spPr>
  </cs:dataPoint>
  <cs:dataPoint3D>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50800">
        <a:solidFill>
          <a:schemeClr val="lt1"/>
        </a:solidFill>
      </a:ln>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8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solidFill>
        <a:schemeClr val="lt1"/>
      </a:solidFill>
      <a:sp3d/>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6">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cap="none" spc="0" normalizeH="0" baseline="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19050">
        <a:solidFill>
          <a:schemeClr val="lt1"/>
        </a:solidFill>
      </a:ln>
    </cs:spPr>
  </cs:dataPoint>
  <cs:dataPoint3D>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50800">
        <a:solidFill>
          <a:schemeClr val="lt1"/>
        </a:solidFill>
      </a:ln>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svg"/><Relationship Id="rId18" Type="http://schemas.openxmlformats.org/officeDocument/2006/relationships/image" Target="../media/image19.png"/><Relationship Id="rId26" Type="http://schemas.openxmlformats.org/officeDocument/2006/relationships/chart" Target="../charts/chart3.xml"/><Relationship Id="rId3" Type="http://schemas.openxmlformats.org/officeDocument/2006/relationships/image" Target="../media/image4.png"/><Relationship Id="rId21" Type="http://schemas.openxmlformats.org/officeDocument/2006/relationships/image" Target="../media/image22.svg"/><Relationship Id="rId7" Type="http://schemas.openxmlformats.org/officeDocument/2006/relationships/image" Target="../media/image8.svg"/><Relationship Id="rId12" Type="http://schemas.openxmlformats.org/officeDocument/2006/relationships/image" Target="../media/image13.png"/><Relationship Id="rId17" Type="http://schemas.openxmlformats.org/officeDocument/2006/relationships/image" Target="../media/image18.svg"/><Relationship Id="rId25" Type="http://schemas.openxmlformats.org/officeDocument/2006/relationships/chart" Target="../charts/chart2.xml"/><Relationship Id="rId2" Type="http://schemas.openxmlformats.org/officeDocument/2006/relationships/image" Target="../media/image3.svg"/><Relationship Id="rId16" Type="http://schemas.openxmlformats.org/officeDocument/2006/relationships/image" Target="../media/image17.png"/><Relationship Id="rId20" Type="http://schemas.openxmlformats.org/officeDocument/2006/relationships/image" Target="../media/image21.png"/><Relationship Id="rId29" Type="http://schemas.openxmlformats.org/officeDocument/2006/relationships/image" Target="../media/image25.png"/><Relationship Id="rId1" Type="http://schemas.openxmlformats.org/officeDocument/2006/relationships/image" Target="../media/image2.png"/><Relationship Id="rId6" Type="http://schemas.openxmlformats.org/officeDocument/2006/relationships/image" Target="../media/image7.svg"/><Relationship Id="rId11" Type="http://schemas.openxmlformats.org/officeDocument/2006/relationships/image" Target="../media/image12.svg"/><Relationship Id="rId24" Type="http://schemas.openxmlformats.org/officeDocument/2006/relationships/chart" Target="../charts/chart1.xml"/><Relationship Id="rId32" Type="http://schemas.openxmlformats.org/officeDocument/2006/relationships/image" Target="../media/image28.svg"/><Relationship Id="rId5" Type="http://schemas.openxmlformats.org/officeDocument/2006/relationships/image" Target="../media/image6.png"/><Relationship Id="rId15" Type="http://schemas.openxmlformats.org/officeDocument/2006/relationships/image" Target="../media/image16.svg"/><Relationship Id="rId23" Type="http://schemas.openxmlformats.org/officeDocument/2006/relationships/image" Target="../media/image24.svg"/><Relationship Id="rId28" Type="http://schemas.openxmlformats.org/officeDocument/2006/relationships/chart" Target="../charts/chart5.xml"/><Relationship Id="rId10" Type="http://schemas.openxmlformats.org/officeDocument/2006/relationships/image" Target="../media/image11.png"/><Relationship Id="rId19" Type="http://schemas.openxmlformats.org/officeDocument/2006/relationships/image" Target="../media/image20.svg"/><Relationship Id="rId31" Type="http://schemas.openxmlformats.org/officeDocument/2006/relationships/image" Target="../media/image27.png"/><Relationship Id="rId4" Type="http://schemas.openxmlformats.org/officeDocument/2006/relationships/image" Target="../media/image5.svg"/><Relationship Id="rId9" Type="http://schemas.openxmlformats.org/officeDocument/2006/relationships/image" Target="../media/image10.svg"/><Relationship Id="rId14" Type="http://schemas.openxmlformats.org/officeDocument/2006/relationships/image" Target="../media/image15.png"/><Relationship Id="rId22" Type="http://schemas.openxmlformats.org/officeDocument/2006/relationships/image" Target="../media/image23.png"/><Relationship Id="rId27" Type="http://schemas.openxmlformats.org/officeDocument/2006/relationships/chart" Target="../charts/chart4.xml"/><Relationship Id="rId30" Type="http://schemas.openxmlformats.org/officeDocument/2006/relationships/image" Target="../media/image26.svg"/></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microsoft.com/office/2014/relationships/chartEx" Target="../charts/chartEx1.xml"/><Relationship Id="rId1" Type="http://schemas.openxmlformats.org/officeDocument/2006/relationships/chart" Target="../charts/chart6.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24</xdr:col>
      <xdr:colOff>330200</xdr:colOff>
      <xdr:row>24</xdr:row>
      <xdr:rowOff>71120</xdr:rowOff>
    </xdr:to>
    <xdr:grpSp>
      <xdr:nvGrpSpPr>
        <xdr:cNvPr id="49" name="Dashboard_Theme_1" hidden="1">
          <a:extLst>
            <a:ext uri="{FF2B5EF4-FFF2-40B4-BE49-F238E27FC236}">
              <a16:creationId xmlns:a16="http://schemas.microsoft.com/office/drawing/2014/main" id="{0A60FE3B-A9A5-4203-99AE-7FBBDA518D37}"/>
            </a:ext>
          </a:extLst>
        </xdr:cNvPr>
        <xdr:cNvGrpSpPr/>
      </xdr:nvGrpSpPr>
      <xdr:grpSpPr>
        <a:xfrm>
          <a:off x="0" y="0"/>
          <a:ext cx="14960600" cy="4460240"/>
          <a:chOff x="12700" y="5080"/>
          <a:chExt cx="14960600" cy="4414520"/>
        </a:xfrm>
      </xdr:grpSpPr>
      <xdr:sp macro="" textlink="">
        <xdr:nvSpPr>
          <xdr:cNvPr id="4" name="Dashboard_Header_1" hidden="1">
            <a:extLst>
              <a:ext uri="{FF2B5EF4-FFF2-40B4-BE49-F238E27FC236}">
                <a16:creationId xmlns:a16="http://schemas.microsoft.com/office/drawing/2014/main" id="{3D767EA5-4D2C-4075-960A-675C93C734F8}"/>
              </a:ext>
            </a:extLst>
          </xdr:cNvPr>
          <xdr:cNvSpPr/>
        </xdr:nvSpPr>
        <xdr:spPr>
          <a:xfrm>
            <a:off x="12700" y="5080"/>
            <a:ext cx="14960600" cy="659765"/>
          </a:xfrm>
          <a:prstGeom prst="rect">
            <a:avLst/>
          </a:prstGeom>
          <a:gradFill>
            <a:gsLst>
              <a:gs pos="5000">
                <a:schemeClr val="tx1">
                  <a:alpha val="80000"/>
                </a:schemeClr>
              </a:gs>
              <a:gs pos="60000">
                <a:srgbClr val="9966FF">
                  <a:alpha val="80000"/>
                </a:srgbClr>
              </a:gs>
            </a:gsLst>
            <a:lin ang="0" scaled="0"/>
          </a:gra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Times New Roman" panose="02020603050405020304" pitchFamily="18" charset="0"/>
              <a:cs typeface="Times New Roman" panose="02020603050405020304" pitchFamily="18" charset="0"/>
            </a:endParaRPr>
          </a:p>
        </xdr:txBody>
      </xdr:sp>
      <xdr:sp macro="" textlink="">
        <xdr:nvSpPr>
          <xdr:cNvPr id="95" name="Dashboard_Layout_1" hidden="1">
            <a:extLst>
              <a:ext uri="{FF2B5EF4-FFF2-40B4-BE49-F238E27FC236}">
                <a16:creationId xmlns:a16="http://schemas.microsoft.com/office/drawing/2014/main" id="{FD9991DA-849B-49D7-816E-8299E423745B}"/>
              </a:ext>
            </a:extLst>
          </xdr:cNvPr>
          <xdr:cNvSpPr/>
        </xdr:nvSpPr>
        <xdr:spPr>
          <a:xfrm>
            <a:off x="617220" y="830580"/>
            <a:ext cx="11323320" cy="3589020"/>
          </a:xfrm>
          <a:custGeom>
            <a:avLst/>
            <a:gdLst>
              <a:gd name="connsiteX0" fmla="*/ 4591050 w 16190258"/>
              <a:gd name="connsiteY0" fmla="*/ 3872753 h 8148917"/>
              <a:gd name="connsiteX1" fmla="*/ 11142005 w 16190258"/>
              <a:gd name="connsiteY1" fmla="*/ 3872753 h 8148917"/>
              <a:gd name="connsiteX2" fmla="*/ 11142005 w 16190258"/>
              <a:gd name="connsiteY2" fmla="*/ 4861102 h 8148917"/>
              <a:gd name="connsiteX3" fmla="*/ 11142006 w 16190258"/>
              <a:gd name="connsiteY3" fmla="*/ 4861102 h 8148917"/>
              <a:gd name="connsiteX4" fmla="*/ 11142006 w 16190258"/>
              <a:gd name="connsiteY4" fmla="*/ 8148917 h 8148917"/>
              <a:gd name="connsiteX5" fmla="*/ 4591050 w 16190258"/>
              <a:gd name="connsiteY5" fmla="*/ 8148917 h 8148917"/>
              <a:gd name="connsiteX6" fmla="*/ 0 w 16190258"/>
              <a:gd name="connsiteY6" fmla="*/ 3872753 h 8148917"/>
              <a:gd name="connsiteX7" fmla="*/ 4284007 w 16190258"/>
              <a:gd name="connsiteY7" fmla="*/ 3872753 h 8148917"/>
              <a:gd name="connsiteX8" fmla="*/ 4284007 w 16190258"/>
              <a:gd name="connsiteY8" fmla="*/ 8148917 h 8148917"/>
              <a:gd name="connsiteX9" fmla="*/ 0 w 16190258"/>
              <a:gd name="connsiteY9" fmla="*/ 8148917 h 8148917"/>
              <a:gd name="connsiteX10" fmla="*/ 11449048 w 16190258"/>
              <a:gd name="connsiteY10" fmla="*/ 0 h 8148917"/>
              <a:gd name="connsiteX11" fmla="*/ 16190258 w 16190258"/>
              <a:gd name="connsiteY11" fmla="*/ 0 h 8148917"/>
              <a:gd name="connsiteX12" fmla="*/ 16190258 w 16190258"/>
              <a:gd name="connsiteY12" fmla="*/ 8148917 h 8148917"/>
              <a:gd name="connsiteX13" fmla="*/ 11449049 w 16190258"/>
              <a:gd name="connsiteY13" fmla="*/ 8148917 h 8148917"/>
              <a:gd name="connsiteX14" fmla="*/ 11449049 w 16190258"/>
              <a:gd name="connsiteY14" fmla="*/ 3617258 h 8148917"/>
              <a:gd name="connsiteX15" fmla="*/ 11449048 w 16190258"/>
              <a:gd name="connsiteY15" fmla="*/ 3617258 h 8148917"/>
              <a:gd name="connsiteX16" fmla="*/ 0 w 16190258"/>
              <a:gd name="connsiteY16" fmla="*/ 0 h 8148917"/>
              <a:gd name="connsiteX17" fmla="*/ 11142005 w 16190258"/>
              <a:gd name="connsiteY17" fmla="*/ 0 h 8148917"/>
              <a:gd name="connsiteX18" fmla="*/ 11142005 w 16190258"/>
              <a:gd name="connsiteY18" fmla="*/ 3617258 h 8148917"/>
              <a:gd name="connsiteX19" fmla="*/ 0 w 16190258"/>
              <a:gd name="connsiteY19" fmla="*/ 3617258 h 81489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Lst>
            <a:rect l="l" t="t" r="r" b="b"/>
            <a:pathLst>
              <a:path w="16190258" h="8148917">
                <a:moveTo>
                  <a:pt x="4591050" y="3872753"/>
                </a:moveTo>
                <a:lnTo>
                  <a:pt x="11142005" y="3872753"/>
                </a:lnTo>
                <a:lnTo>
                  <a:pt x="11142005" y="4861102"/>
                </a:lnTo>
                <a:lnTo>
                  <a:pt x="11142006" y="4861102"/>
                </a:lnTo>
                <a:lnTo>
                  <a:pt x="11142006" y="8148917"/>
                </a:lnTo>
                <a:lnTo>
                  <a:pt x="4591050" y="8148917"/>
                </a:lnTo>
                <a:close/>
                <a:moveTo>
                  <a:pt x="0" y="3872753"/>
                </a:moveTo>
                <a:lnTo>
                  <a:pt x="4284007" y="3872753"/>
                </a:lnTo>
                <a:lnTo>
                  <a:pt x="4284007" y="8148917"/>
                </a:lnTo>
                <a:lnTo>
                  <a:pt x="0" y="8148917"/>
                </a:lnTo>
                <a:close/>
                <a:moveTo>
                  <a:pt x="11449048" y="0"/>
                </a:moveTo>
                <a:lnTo>
                  <a:pt x="16190258" y="0"/>
                </a:lnTo>
                <a:lnTo>
                  <a:pt x="16190258" y="8148917"/>
                </a:lnTo>
                <a:lnTo>
                  <a:pt x="11449049" y="8148917"/>
                </a:lnTo>
                <a:lnTo>
                  <a:pt x="11449049" y="3617258"/>
                </a:lnTo>
                <a:lnTo>
                  <a:pt x="11449048" y="3617258"/>
                </a:lnTo>
                <a:close/>
                <a:moveTo>
                  <a:pt x="0" y="0"/>
                </a:moveTo>
                <a:lnTo>
                  <a:pt x="11142005" y="0"/>
                </a:lnTo>
                <a:lnTo>
                  <a:pt x="11142005" y="3617258"/>
                </a:lnTo>
                <a:lnTo>
                  <a:pt x="0" y="3617258"/>
                </a:lnTo>
                <a:close/>
              </a:path>
            </a:pathLst>
          </a:custGeom>
          <a:gradFill>
            <a:gsLst>
              <a:gs pos="0">
                <a:schemeClr val="tx1">
                  <a:alpha val="80000"/>
                </a:schemeClr>
              </a:gs>
              <a:gs pos="100000">
                <a:srgbClr val="9966FF">
                  <a:alpha val="80000"/>
                </a:srgb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Times New Roman" panose="02020603050405020304" pitchFamily="18" charset="0"/>
              <a:cs typeface="Times New Roman" panose="02020603050405020304" pitchFamily="18" charset="0"/>
            </a:endParaRPr>
          </a:p>
        </xdr:txBody>
      </xdr:sp>
    </xdr:grpSp>
    <xdr:clientData/>
  </xdr:twoCellAnchor>
  <xdr:twoCellAnchor>
    <xdr:from>
      <xdr:col>0</xdr:col>
      <xdr:colOff>0</xdr:colOff>
      <xdr:row>0</xdr:row>
      <xdr:rowOff>0</xdr:rowOff>
    </xdr:from>
    <xdr:to>
      <xdr:col>24</xdr:col>
      <xdr:colOff>330200</xdr:colOff>
      <xdr:row>24</xdr:row>
      <xdr:rowOff>71120</xdr:rowOff>
    </xdr:to>
    <xdr:grpSp>
      <xdr:nvGrpSpPr>
        <xdr:cNvPr id="96" name="Dashboard_Theme_2" hidden="1">
          <a:extLst>
            <a:ext uri="{FF2B5EF4-FFF2-40B4-BE49-F238E27FC236}">
              <a16:creationId xmlns:a16="http://schemas.microsoft.com/office/drawing/2014/main" id="{6DB12E50-90FD-48A5-A353-385AC28161A2}"/>
            </a:ext>
          </a:extLst>
        </xdr:cNvPr>
        <xdr:cNvGrpSpPr/>
      </xdr:nvGrpSpPr>
      <xdr:grpSpPr>
        <a:xfrm>
          <a:off x="0" y="0"/>
          <a:ext cx="14960600" cy="4460240"/>
          <a:chOff x="12700" y="5080"/>
          <a:chExt cx="14960600" cy="4414520"/>
        </a:xfrm>
      </xdr:grpSpPr>
      <xdr:sp macro="" textlink="">
        <xdr:nvSpPr>
          <xdr:cNvPr id="97" name="Dashboard_Header_2" hidden="1">
            <a:extLst>
              <a:ext uri="{FF2B5EF4-FFF2-40B4-BE49-F238E27FC236}">
                <a16:creationId xmlns:a16="http://schemas.microsoft.com/office/drawing/2014/main" id="{9C802F4E-CFDE-4BC5-B98E-04389347B4AA}"/>
              </a:ext>
            </a:extLst>
          </xdr:cNvPr>
          <xdr:cNvSpPr/>
        </xdr:nvSpPr>
        <xdr:spPr>
          <a:xfrm>
            <a:off x="12700" y="5080"/>
            <a:ext cx="14960600" cy="659765"/>
          </a:xfrm>
          <a:prstGeom prst="rect">
            <a:avLst/>
          </a:prstGeom>
          <a:gradFill>
            <a:gsLst>
              <a:gs pos="0">
                <a:srgbClr val="002060"/>
              </a:gs>
              <a:gs pos="60000">
                <a:srgbClr val="33CCCC">
                  <a:alpha val="80000"/>
                </a:srgbClr>
              </a:gs>
            </a:gsLst>
            <a:lin ang="0" scaled="0"/>
          </a:gra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8" name="Dashboard_Layout_2" hidden="1">
            <a:extLst>
              <a:ext uri="{FF2B5EF4-FFF2-40B4-BE49-F238E27FC236}">
                <a16:creationId xmlns:a16="http://schemas.microsoft.com/office/drawing/2014/main" id="{C78E46AA-EE25-4D3B-93B3-53D7FF1A3492}"/>
              </a:ext>
            </a:extLst>
          </xdr:cNvPr>
          <xdr:cNvSpPr/>
        </xdr:nvSpPr>
        <xdr:spPr>
          <a:xfrm>
            <a:off x="617220" y="830580"/>
            <a:ext cx="11323320" cy="3589020"/>
          </a:xfrm>
          <a:custGeom>
            <a:avLst/>
            <a:gdLst>
              <a:gd name="connsiteX0" fmla="*/ 4591050 w 16190258"/>
              <a:gd name="connsiteY0" fmla="*/ 3872753 h 8148917"/>
              <a:gd name="connsiteX1" fmla="*/ 11142005 w 16190258"/>
              <a:gd name="connsiteY1" fmla="*/ 3872753 h 8148917"/>
              <a:gd name="connsiteX2" fmla="*/ 11142005 w 16190258"/>
              <a:gd name="connsiteY2" fmla="*/ 4861102 h 8148917"/>
              <a:gd name="connsiteX3" fmla="*/ 11142006 w 16190258"/>
              <a:gd name="connsiteY3" fmla="*/ 4861102 h 8148917"/>
              <a:gd name="connsiteX4" fmla="*/ 11142006 w 16190258"/>
              <a:gd name="connsiteY4" fmla="*/ 8148917 h 8148917"/>
              <a:gd name="connsiteX5" fmla="*/ 4591050 w 16190258"/>
              <a:gd name="connsiteY5" fmla="*/ 8148917 h 8148917"/>
              <a:gd name="connsiteX6" fmla="*/ 0 w 16190258"/>
              <a:gd name="connsiteY6" fmla="*/ 3872753 h 8148917"/>
              <a:gd name="connsiteX7" fmla="*/ 4284007 w 16190258"/>
              <a:gd name="connsiteY7" fmla="*/ 3872753 h 8148917"/>
              <a:gd name="connsiteX8" fmla="*/ 4284007 w 16190258"/>
              <a:gd name="connsiteY8" fmla="*/ 8148917 h 8148917"/>
              <a:gd name="connsiteX9" fmla="*/ 0 w 16190258"/>
              <a:gd name="connsiteY9" fmla="*/ 8148917 h 8148917"/>
              <a:gd name="connsiteX10" fmla="*/ 11449048 w 16190258"/>
              <a:gd name="connsiteY10" fmla="*/ 0 h 8148917"/>
              <a:gd name="connsiteX11" fmla="*/ 16190258 w 16190258"/>
              <a:gd name="connsiteY11" fmla="*/ 0 h 8148917"/>
              <a:gd name="connsiteX12" fmla="*/ 16190258 w 16190258"/>
              <a:gd name="connsiteY12" fmla="*/ 8148917 h 8148917"/>
              <a:gd name="connsiteX13" fmla="*/ 11449049 w 16190258"/>
              <a:gd name="connsiteY13" fmla="*/ 8148917 h 8148917"/>
              <a:gd name="connsiteX14" fmla="*/ 11449049 w 16190258"/>
              <a:gd name="connsiteY14" fmla="*/ 3617258 h 8148917"/>
              <a:gd name="connsiteX15" fmla="*/ 11449048 w 16190258"/>
              <a:gd name="connsiteY15" fmla="*/ 3617258 h 8148917"/>
              <a:gd name="connsiteX16" fmla="*/ 0 w 16190258"/>
              <a:gd name="connsiteY16" fmla="*/ 0 h 8148917"/>
              <a:gd name="connsiteX17" fmla="*/ 11142005 w 16190258"/>
              <a:gd name="connsiteY17" fmla="*/ 0 h 8148917"/>
              <a:gd name="connsiteX18" fmla="*/ 11142005 w 16190258"/>
              <a:gd name="connsiteY18" fmla="*/ 3617258 h 8148917"/>
              <a:gd name="connsiteX19" fmla="*/ 0 w 16190258"/>
              <a:gd name="connsiteY19" fmla="*/ 3617258 h 81489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Lst>
            <a:rect l="l" t="t" r="r" b="b"/>
            <a:pathLst>
              <a:path w="16190258" h="8148917">
                <a:moveTo>
                  <a:pt x="4591050" y="3872753"/>
                </a:moveTo>
                <a:lnTo>
                  <a:pt x="11142005" y="3872753"/>
                </a:lnTo>
                <a:lnTo>
                  <a:pt x="11142005" y="4861102"/>
                </a:lnTo>
                <a:lnTo>
                  <a:pt x="11142006" y="4861102"/>
                </a:lnTo>
                <a:lnTo>
                  <a:pt x="11142006" y="8148917"/>
                </a:lnTo>
                <a:lnTo>
                  <a:pt x="4591050" y="8148917"/>
                </a:lnTo>
                <a:close/>
                <a:moveTo>
                  <a:pt x="0" y="3872753"/>
                </a:moveTo>
                <a:lnTo>
                  <a:pt x="4284007" y="3872753"/>
                </a:lnTo>
                <a:lnTo>
                  <a:pt x="4284007" y="8148917"/>
                </a:lnTo>
                <a:lnTo>
                  <a:pt x="0" y="8148917"/>
                </a:lnTo>
                <a:close/>
                <a:moveTo>
                  <a:pt x="11449048" y="0"/>
                </a:moveTo>
                <a:lnTo>
                  <a:pt x="16190258" y="0"/>
                </a:lnTo>
                <a:lnTo>
                  <a:pt x="16190258" y="8148917"/>
                </a:lnTo>
                <a:lnTo>
                  <a:pt x="11449049" y="8148917"/>
                </a:lnTo>
                <a:lnTo>
                  <a:pt x="11449049" y="3617258"/>
                </a:lnTo>
                <a:lnTo>
                  <a:pt x="11449048" y="3617258"/>
                </a:lnTo>
                <a:close/>
                <a:moveTo>
                  <a:pt x="0" y="0"/>
                </a:moveTo>
                <a:lnTo>
                  <a:pt x="11142005" y="0"/>
                </a:lnTo>
                <a:lnTo>
                  <a:pt x="11142005" y="3617258"/>
                </a:lnTo>
                <a:lnTo>
                  <a:pt x="0" y="3617258"/>
                </a:lnTo>
                <a:close/>
              </a:path>
            </a:pathLst>
          </a:custGeom>
          <a:gradFill flip="none" rotWithShape="1">
            <a:gsLst>
              <a:gs pos="10000">
                <a:srgbClr val="002060"/>
              </a:gs>
              <a:gs pos="100000">
                <a:srgbClr val="33CCCC">
                  <a:alpha val="80000"/>
                </a:srgbClr>
              </a:gs>
            </a:gsLst>
            <a:lin ang="189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0</xdr:col>
      <xdr:colOff>28575</xdr:colOff>
      <xdr:row>0</xdr:row>
      <xdr:rowOff>19050</xdr:rowOff>
    </xdr:from>
    <xdr:to>
      <xdr:col>24</xdr:col>
      <xdr:colOff>358775</xdr:colOff>
      <xdr:row>24</xdr:row>
      <xdr:rowOff>71120</xdr:rowOff>
    </xdr:to>
    <xdr:grpSp>
      <xdr:nvGrpSpPr>
        <xdr:cNvPr id="99" name="Dashboard_Theme_3" hidden="1">
          <a:extLst>
            <a:ext uri="{FF2B5EF4-FFF2-40B4-BE49-F238E27FC236}">
              <a16:creationId xmlns:a16="http://schemas.microsoft.com/office/drawing/2014/main" id="{9CFCA166-0BCB-4F8C-8257-1AE90A750E0D}"/>
            </a:ext>
          </a:extLst>
        </xdr:cNvPr>
        <xdr:cNvGrpSpPr/>
      </xdr:nvGrpSpPr>
      <xdr:grpSpPr>
        <a:xfrm>
          <a:off x="28575" y="19050"/>
          <a:ext cx="14960600" cy="4441190"/>
          <a:chOff x="41275" y="24130"/>
          <a:chExt cx="14960600" cy="4395470"/>
        </a:xfrm>
      </xdr:grpSpPr>
      <xdr:sp macro="" textlink="">
        <xdr:nvSpPr>
          <xdr:cNvPr id="100" name="Dashboard_Header_3" hidden="1">
            <a:extLst>
              <a:ext uri="{FF2B5EF4-FFF2-40B4-BE49-F238E27FC236}">
                <a16:creationId xmlns:a16="http://schemas.microsoft.com/office/drawing/2014/main" id="{FBE530DF-1E6A-4E5D-8D84-732A34F35259}"/>
              </a:ext>
            </a:extLst>
          </xdr:cNvPr>
          <xdr:cNvSpPr/>
        </xdr:nvSpPr>
        <xdr:spPr>
          <a:xfrm>
            <a:off x="41275" y="24130"/>
            <a:ext cx="14960600" cy="659765"/>
          </a:xfrm>
          <a:prstGeom prst="rect">
            <a:avLst/>
          </a:prstGeom>
          <a:gradFill>
            <a:gsLst>
              <a:gs pos="5000">
                <a:schemeClr val="tx1">
                  <a:alpha val="80000"/>
                </a:schemeClr>
              </a:gs>
              <a:gs pos="80000">
                <a:schemeClr val="tx1"/>
              </a:gs>
              <a:gs pos="40000">
                <a:srgbClr val="FF66CC">
                  <a:alpha val="80000"/>
                </a:srgbClr>
              </a:gs>
            </a:gsLst>
            <a:lin ang="0" scaled="0"/>
          </a:gra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1" name="Dashboard_Layout_3" hidden="1">
            <a:extLst>
              <a:ext uri="{FF2B5EF4-FFF2-40B4-BE49-F238E27FC236}">
                <a16:creationId xmlns:a16="http://schemas.microsoft.com/office/drawing/2014/main" id="{9F7132E0-040F-4E66-BB89-512909020C4A}"/>
              </a:ext>
            </a:extLst>
          </xdr:cNvPr>
          <xdr:cNvSpPr/>
        </xdr:nvSpPr>
        <xdr:spPr>
          <a:xfrm>
            <a:off x="617220" y="830580"/>
            <a:ext cx="11323320" cy="3589020"/>
          </a:xfrm>
          <a:custGeom>
            <a:avLst/>
            <a:gdLst>
              <a:gd name="connsiteX0" fmla="*/ 4591050 w 16190258"/>
              <a:gd name="connsiteY0" fmla="*/ 3872753 h 8148917"/>
              <a:gd name="connsiteX1" fmla="*/ 11142005 w 16190258"/>
              <a:gd name="connsiteY1" fmla="*/ 3872753 h 8148917"/>
              <a:gd name="connsiteX2" fmla="*/ 11142005 w 16190258"/>
              <a:gd name="connsiteY2" fmla="*/ 4861102 h 8148917"/>
              <a:gd name="connsiteX3" fmla="*/ 11142006 w 16190258"/>
              <a:gd name="connsiteY3" fmla="*/ 4861102 h 8148917"/>
              <a:gd name="connsiteX4" fmla="*/ 11142006 w 16190258"/>
              <a:gd name="connsiteY4" fmla="*/ 8148917 h 8148917"/>
              <a:gd name="connsiteX5" fmla="*/ 4591050 w 16190258"/>
              <a:gd name="connsiteY5" fmla="*/ 8148917 h 8148917"/>
              <a:gd name="connsiteX6" fmla="*/ 0 w 16190258"/>
              <a:gd name="connsiteY6" fmla="*/ 3872753 h 8148917"/>
              <a:gd name="connsiteX7" fmla="*/ 4284007 w 16190258"/>
              <a:gd name="connsiteY7" fmla="*/ 3872753 h 8148917"/>
              <a:gd name="connsiteX8" fmla="*/ 4284007 w 16190258"/>
              <a:gd name="connsiteY8" fmla="*/ 8148917 h 8148917"/>
              <a:gd name="connsiteX9" fmla="*/ 0 w 16190258"/>
              <a:gd name="connsiteY9" fmla="*/ 8148917 h 8148917"/>
              <a:gd name="connsiteX10" fmla="*/ 11449048 w 16190258"/>
              <a:gd name="connsiteY10" fmla="*/ 0 h 8148917"/>
              <a:gd name="connsiteX11" fmla="*/ 16190258 w 16190258"/>
              <a:gd name="connsiteY11" fmla="*/ 0 h 8148917"/>
              <a:gd name="connsiteX12" fmla="*/ 16190258 w 16190258"/>
              <a:gd name="connsiteY12" fmla="*/ 8148917 h 8148917"/>
              <a:gd name="connsiteX13" fmla="*/ 11449049 w 16190258"/>
              <a:gd name="connsiteY13" fmla="*/ 8148917 h 8148917"/>
              <a:gd name="connsiteX14" fmla="*/ 11449049 w 16190258"/>
              <a:gd name="connsiteY14" fmla="*/ 3617258 h 8148917"/>
              <a:gd name="connsiteX15" fmla="*/ 11449048 w 16190258"/>
              <a:gd name="connsiteY15" fmla="*/ 3617258 h 8148917"/>
              <a:gd name="connsiteX16" fmla="*/ 0 w 16190258"/>
              <a:gd name="connsiteY16" fmla="*/ 0 h 8148917"/>
              <a:gd name="connsiteX17" fmla="*/ 11142005 w 16190258"/>
              <a:gd name="connsiteY17" fmla="*/ 0 h 8148917"/>
              <a:gd name="connsiteX18" fmla="*/ 11142005 w 16190258"/>
              <a:gd name="connsiteY18" fmla="*/ 3617258 h 8148917"/>
              <a:gd name="connsiteX19" fmla="*/ 0 w 16190258"/>
              <a:gd name="connsiteY19" fmla="*/ 3617258 h 81489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Lst>
            <a:rect l="l" t="t" r="r" b="b"/>
            <a:pathLst>
              <a:path w="16190258" h="8148917">
                <a:moveTo>
                  <a:pt x="4591050" y="3872753"/>
                </a:moveTo>
                <a:lnTo>
                  <a:pt x="11142005" y="3872753"/>
                </a:lnTo>
                <a:lnTo>
                  <a:pt x="11142005" y="4861102"/>
                </a:lnTo>
                <a:lnTo>
                  <a:pt x="11142006" y="4861102"/>
                </a:lnTo>
                <a:lnTo>
                  <a:pt x="11142006" y="8148917"/>
                </a:lnTo>
                <a:lnTo>
                  <a:pt x="4591050" y="8148917"/>
                </a:lnTo>
                <a:close/>
                <a:moveTo>
                  <a:pt x="0" y="3872753"/>
                </a:moveTo>
                <a:lnTo>
                  <a:pt x="4284007" y="3872753"/>
                </a:lnTo>
                <a:lnTo>
                  <a:pt x="4284007" y="8148917"/>
                </a:lnTo>
                <a:lnTo>
                  <a:pt x="0" y="8148917"/>
                </a:lnTo>
                <a:close/>
                <a:moveTo>
                  <a:pt x="11449048" y="0"/>
                </a:moveTo>
                <a:lnTo>
                  <a:pt x="16190258" y="0"/>
                </a:lnTo>
                <a:lnTo>
                  <a:pt x="16190258" y="8148917"/>
                </a:lnTo>
                <a:lnTo>
                  <a:pt x="11449049" y="8148917"/>
                </a:lnTo>
                <a:lnTo>
                  <a:pt x="11449049" y="3617258"/>
                </a:lnTo>
                <a:lnTo>
                  <a:pt x="11449048" y="3617258"/>
                </a:lnTo>
                <a:close/>
                <a:moveTo>
                  <a:pt x="0" y="0"/>
                </a:moveTo>
                <a:lnTo>
                  <a:pt x="11142005" y="0"/>
                </a:lnTo>
                <a:lnTo>
                  <a:pt x="11142005" y="3617258"/>
                </a:lnTo>
                <a:lnTo>
                  <a:pt x="0" y="3617258"/>
                </a:lnTo>
                <a:close/>
              </a:path>
            </a:pathLst>
          </a:custGeom>
          <a:gradFill flip="none" rotWithShape="1">
            <a:gsLst>
              <a:gs pos="100000">
                <a:schemeClr val="tx1"/>
              </a:gs>
              <a:gs pos="0">
                <a:schemeClr val="tx1">
                  <a:alpha val="80000"/>
                </a:schemeClr>
              </a:gs>
              <a:gs pos="50000">
                <a:srgbClr val="FF66CC">
                  <a:alpha val="80000"/>
                </a:srgbClr>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0</xdr:col>
      <xdr:colOff>0</xdr:colOff>
      <xdr:row>0</xdr:row>
      <xdr:rowOff>0</xdr:rowOff>
    </xdr:from>
    <xdr:to>
      <xdr:col>24</xdr:col>
      <xdr:colOff>330200</xdr:colOff>
      <xdr:row>24</xdr:row>
      <xdr:rowOff>71120</xdr:rowOff>
    </xdr:to>
    <xdr:grpSp>
      <xdr:nvGrpSpPr>
        <xdr:cNvPr id="102" name="Dashboard_Theme_4">
          <a:extLst>
            <a:ext uri="{FF2B5EF4-FFF2-40B4-BE49-F238E27FC236}">
              <a16:creationId xmlns:a16="http://schemas.microsoft.com/office/drawing/2014/main" id="{F122463E-08EE-469D-A4EB-AAB2BDB28E8B}"/>
            </a:ext>
          </a:extLst>
        </xdr:cNvPr>
        <xdr:cNvGrpSpPr/>
      </xdr:nvGrpSpPr>
      <xdr:grpSpPr>
        <a:xfrm>
          <a:off x="0" y="0"/>
          <a:ext cx="14960600" cy="4460240"/>
          <a:chOff x="12700" y="5080"/>
          <a:chExt cx="14960600" cy="4414520"/>
        </a:xfrm>
      </xdr:grpSpPr>
      <xdr:sp macro="" textlink="">
        <xdr:nvSpPr>
          <xdr:cNvPr id="103" name="Dashboard_Header_4">
            <a:extLst>
              <a:ext uri="{FF2B5EF4-FFF2-40B4-BE49-F238E27FC236}">
                <a16:creationId xmlns:a16="http://schemas.microsoft.com/office/drawing/2014/main" id="{7B2B541A-D1BF-49CF-80DB-2D1B35DEAFD0}"/>
              </a:ext>
            </a:extLst>
          </xdr:cNvPr>
          <xdr:cNvSpPr/>
        </xdr:nvSpPr>
        <xdr:spPr>
          <a:xfrm>
            <a:off x="12700" y="5080"/>
            <a:ext cx="14960600" cy="659765"/>
          </a:xfrm>
          <a:prstGeom prst="rect">
            <a:avLst/>
          </a:prstGeom>
          <a:gradFill flip="none" rotWithShape="1">
            <a:gsLst>
              <a:gs pos="10000">
                <a:schemeClr val="tx1">
                  <a:alpha val="80000"/>
                </a:schemeClr>
              </a:gs>
              <a:gs pos="60000">
                <a:schemeClr val="accent3">
                  <a:alpha val="80000"/>
                </a:schemeClr>
              </a:gs>
            </a:gsLst>
            <a:lin ang="10800000" scaled="1"/>
            <a:tileRect/>
          </a:gra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4" name="Dashboard_Layout_4">
            <a:extLst>
              <a:ext uri="{FF2B5EF4-FFF2-40B4-BE49-F238E27FC236}">
                <a16:creationId xmlns:a16="http://schemas.microsoft.com/office/drawing/2014/main" id="{F4921487-B63C-43F9-8EDF-C223BE39FF46}"/>
              </a:ext>
            </a:extLst>
          </xdr:cNvPr>
          <xdr:cNvSpPr/>
        </xdr:nvSpPr>
        <xdr:spPr>
          <a:xfrm>
            <a:off x="617220" y="830580"/>
            <a:ext cx="11323320" cy="3589020"/>
          </a:xfrm>
          <a:custGeom>
            <a:avLst/>
            <a:gdLst>
              <a:gd name="connsiteX0" fmla="*/ 4591050 w 16190258"/>
              <a:gd name="connsiteY0" fmla="*/ 3872753 h 8148917"/>
              <a:gd name="connsiteX1" fmla="*/ 11142005 w 16190258"/>
              <a:gd name="connsiteY1" fmla="*/ 3872753 h 8148917"/>
              <a:gd name="connsiteX2" fmla="*/ 11142005 w 16190258"/>
              <a:gd name="connsiteY2" fmla="*/ 4861102 h 8148917"/>
              <a:gd name="connsiteX3" fmla="*/ 11142006 w 16190258"/>
              <a:gd name="connsiteY3" fmla="*/ 4861102 h 8148917"/>
              <a:gd name="connsiteX4" fmla="*/ 11142006 w 16190258"/>
              <a:gd name="connsiteY4" fmla="*/ 8148917 h 8148917"/>
              <a:gd name="connsiteX5" fmla="*/ 4591050 w 16190258"/>
              <a:gd name="connsiteY5" fmla="*/ 8148917 h 8148917"/>
              <a:gd name="connsiteX6" fmla="*/ 0 w 16190258"/>
              <a:gd name="connsiteY6" fmla="*/ 3872753 h 8148917"/>
              <a:gd name="connsiteX7" fmla="*/ 4284007 w 16190258"/>
              <a:gd name="connsiteY7" fmla="*/ 3872753 h 8148917"/>
              <a:gd name="connsiteX8" fmla="*/ 4284007 w 16190258"/>
              <a:gd name="connsiteY8" fmla="*/ 8148917 h 8148917"/>
              <a:gd name="connsiteX9" fmla="*/ 0 w 16190258"/>
              <a:gd name="connsiteY9" fmla="*/ 8148917 h 8148917"/>
              <a:gd name="connsiteX10" fmla="*/ 11449048 w 16190258"/>
              <a:gd name="connsiteY10" fmla="*/ 0 h 8148917"/>
              <a:gd name="connsiteX11" fmla="*/ 16190258 w 16190258"/>
              <a:gd name="connsiteY11" fmla="*/ 0 h 8148917"/>
              <a:gd name="connsiteX12" fmla="*/ 16190258 w 16190258"/>
              <a:gd name="connsiteY12" fmla="*/ 8148917 h 8148917"/>
              <a:gd name="connsiteX13" fmla="*/ 11449049 w 16190258"/>
              <a:gd name="connsiteY13" fmla="*/ 8148917 h 8148917"/>
              <a:gd name="connsiteX14" fmla="*/ 11449049 w 16190258"/>
              <a:gd name="connsiteY14" fmla="*/ 3617258 h 8148917"/>
              <a:gd name="connsiteX15" fmla="*/ 11449048 w 16190258"/>
              <a:gd name="connsiteY15" fmla="*/ 3617258 h 8148917"/>
              <a:gd name="connsiteX16" fmla="*/ 0 w 16190258"/>
              <a:gd name="connsiteY16" fmla="*/ 0 h 8148917"/>
              <a:gd name="connsiteX17" fmla="*/ 11142005 w 16190258"/>
              <a:gd name="connsiteY17" fmla="*/ 0 h 8148917"/>
              <a:gd name="connsiteX18" fmla="*/ 11142005 w 16190258"/>
              <a:gd name="connsiteY18" fmla="*/ 3617258 h 8148917"/>
              <a:gd name="connsiteX19" fmla="*/ 0 w 16190258"/>
              <a:gd name="connsiteY19" fmla="*/ 3617258 h 81489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Lst>
            <a:rect l="l" t="t" r="r" b="b"/>
            <a:pathLst>
              <a:path w="16190258" h="8148917">
                <a:moveTo>
                  <a:pt x="4591050" y="3872753"/>
                </a:moveTo>
                <a:lnTo>
                  <a:pt x="11142005" y="3872753"/>
                </a:lnTo>
                <a:lnTo>
                  <a:pt x="11142005" y="4861102"/>
                </a:lnTo>
                <a:lnTo>
                  <a:pt x="11142006" y="4861102"/>
                </a:lnTo>
                <a:lnTo>
                  <a:pt x="11142006" y="8148917"/>
                </a:lnTo>
                <a:lnTo>
                  <a:pt x="4591050" y="8148917"/>
                </a:lnTo>
                <a:close/>
                <a:moveTo>
                  <a:pt x="0" y="3872753"/>
                </a:moveTo>
                <a:lnTo>
                  <a:pt x="4284007" y="3872753"/>
                </a:lnTo>
                <a:lnTo>
                  <a:pt x="4284007" y="8148917"/>
                </a:lnTo>
                <a:lnTo>
                  <a:pt x="0" y="8148917"/>
                </a:lnTo>
                <a:close/>
                <a:moveTo>
                  <a:pt x="11449048" y="0"/>
                </a:moveTo>
                <a:lnTo>
                  <a:pt x="16190258" y="0"/>
                </a:lnTo>
                <a:lnTo>
                  <a:pt x="16190258" y="8148917"/>
                </a:lnTo>
                <a:lnTo>
                  <a:pt x="11449049" y="8148917"/>
                </a:lnTo>
                <a:lnTo>
                  <a:pt x="11449049" y="3617258"/>
                </a:lnTo>
                <a:lnTo>
                  <a:pt x="11449048" y="3617258"/>
                </a:lnTo>
                <a:close/>
                <a:moveTo>
                  <a:pt x="0" y="0"/>
                </a:moveTo>
                <a:lnTo>
                  <a:pt x="11142005" y="0"/>
                </a:lnTo>
                <a:lnTo>
                  <a:pt x="11142005" y="3617258"/>
                </a:lnTo>
                <a:lnTo>
                  <a:pt x="0" y="3617258"/>
                </a:lnTo>
                <a:close/>
              </a:path>
            </a:pathLst>
          </a:custGeom>
          <a:gradFill flip="none" rotWithShape="1">
            <a:gsLst>
              <a:gs pos="26000">
                <a:schemeClr val="tx1">
                  <a:alpha val="80000"/>
                </a:schemeClr>
              </a:gs>
              <a:gs pos="100000">
                <a:schemeClr val="accent3">
                  <a:alpha val="80000"/>
                </a:schemeClr>
              </a:gs>
            </a:gsLst>
            <a:lin ang="135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1</xdr:col>
      <xdr:colOff>32374</xdr:colOff>
      <xdr:row>25</xdr:row>
      <xdr:rowOff>5443</xdr:rowOff>
    </xdr:from>
    <xdr:to>
      <xdr:col>19</xdr:col>
      <xdr:colOff>361950</xdr:colOff>
      <xdr:row>29</xdr:row>
      <xdr:rowOff>166551</xdr:rowOff>
    </xdr:to>
    <xdr:sp macro="" textlink="">
      <xdr:nvSpPr>
        <xdr:cNvPr id="7" name="Blackbox1">
          <a:extLst>
            <a:ext uri="{FF2B5EF4-FFF2-40B4-BE49-F238E27FC236}">
              <a16:creationId xmlns:a16="http://schemas.microsoft.com/office/drawing/2014/main" id="{886EC007-F44B-4011-957C-2C97EDB47248}"/>
            </a:ext>
          </a:extLst>
        </xdr:cNvPr>
        <xdr:cNvSpPr/>
      </xdr:nvSpPr>
      <xdr:spPr>
        <a:xfrm>
          <a:off x="641974" y="4529818"/>
          <a:ext cx="11302376" cy="885008"/>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561974</xdr:colOff>
      <xdr:row>4</xdr:row>
      <xdr:rowOff>114301</xdr:rowOff>
    </xdr:from>
    <xdr:to>
      <xdr:col>23</xdr:col>
      <xdr:colOff>9525</xdr:colOff>
      <xdr:row>29</xdr:row>
      <xdr:rowOff>167806</xdr:rowOff>
    </xdr:to>
    <xdr:sp macro="" textlink="">
      <xdr:nvSpPr>
        <xdr:cNvPr id="105" name="Blackbox2">
          <a:extLst>
            <a:ext uri="{FF2B5EF4-FFF2-40B4-BE49-F238E27FC236}">
              <a16:creationId xmlns:a16="http://schemas.microsoft.com/office/drawing/2014/main" id="{5E976C9C-E5A4-4179-BF0B-510920D9EF29}"/>
            </a:ext>
          </a:extLst>
        </xdr:cNvPr>
        <xdr:cNvSpPr/>
      </xdr:nvSpPr>
      <xdr:spPr>
        <a:xfrm>
          <a:off x="12165281" y="840539"/>
          <a:ext cx="1890352" cy="4592494"/>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350236</xdr:colOff>
      <xdr:row>25</xdr:row>
      <xdr:rowOff>84907</xdr:rowOff>
    </xdr:from>
    <xdr:to>
      <xdr:col>2</xdr:col>
      <xdr:colOff>520053</xdr:colOff>
      <xdr:row>29</xdr:row>
      <xdr:rowOff>84907</xdr:rowOff>
    </xdr:to>
    <xdr:grpSp>
      <xdr:nvGrpSpPr>
        <xdr:cNvPr id="3" name="Group 2">
          <a:extLst>
            <a:ext uri="{FF2B5EF4-FFF2-40B4-BE49-F238E27FC236}">
              <a16:creationId xmlns:a16="http://schemas.microsoft.com/office/drawing/2014/main" id="{EDEFD728-5C69-4574-B8F4-19EF8A2151CA}"/>
            </a:ext>
          </a:extLst>
        </xdr:cNvPr>
        <xdr:cNvGrpSpPr/>
      </xdr:nvGrpSpPr>
      <xdr:grpSpPr>
        <a:xfrm>
          <a:off x="959836" y="4656907"/>
          <a:ext cx="779417" cy="731520"/>
          <a:chOff x="1666602" y="4656907"/>
          <a:chExt cx="779417" cy="731520"/>
        </a:xfrm>
      </xdr:grpSpPr>
      <xdr:sp macro="[0]!AddUser" textlink="">
        <xdr:nvSpPr>
          <xdr:cNvPr id="8" name="Rectangle: Rounded Corners 7">
            <a:extLst>
              <a:ext uri="{FF2B5EF4-FFF2-40B4-BE49-F238E27FC236}">
                <a16:creationId xmlns:a16="http://schemas.microsoft.com/office/drawing/2014/main" id="{2D85E9F1-859E-4B02-B70E-01A20C9EB632}"/>
              </a:ext>
            </a:extLst>
          </xdr:cNvPr>
          <xdr:cNvSpPr/>
        </xdr:nvSpPr>
        <xdr:spPr>
          <a:xfrm>
            <a:off x="1666602" y="4656907"/>
            <a:ext cx="779417" cy="731520"/>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w="12700">
            <a:solidFill>
              <a:schemeClr val="bg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00">
                <a:solidFill>
                  <a:schemeClr val="bg1">
                    <a:lumMod val="85000"/>
                  </a:schemeClr>
                </a:solidFill>
                <a:latin typeface="Times New Roman" panose="02020603050405020304" pitchFamily="18" charset="0"/>
                <a:cs typeface="Times New Roman" panose="02020603050405020304" pitchFamily="18" charset="0"/>
              </a:rPr>
              <a:t>Add User</a:t>
            </a:r>
          </a:p>
        </xdr:txBody>
      </xdr:sp>
      <xdr:pic macro="[0]!AddUser">
        <xdr:nvPicPr>
          <xdr:cNvPr id="10" name="Graphic 9" descr="User">
            <a:extLst>
              <a:ext uri="{FF2B5EF4-FFF2-40B4-BE49-F238E27FC236}">
                <a16:creationId xmlns:a16="http://schemas.microsoft.com/office/drawing/2014/main" id="{5C197810-9A28-49FE-889D-BD1F78BBDB4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826623" y="4886799"/>
            <a:ext cx="444137" cy="450411"/>
          </a:xfrm>
          <a:prstGeom prst="rect">
            <a:avLst/>
          </a:prstGeom>
          <a:effectLst>
            <a:outerShdw blurRad="63500" sx="110000" sy="110000" algn="ctr" rotWithShape="0">
              <a:schemeClr val="bg1">
                <a:alpha val="40000"/>
              </a:schemeClr>
            </a:outerShdw>
          </a:effectLst>
        </xdr:spPr>
      </xdr:pic>
    </xdr:grpSp>
    <xdr:clientData/>
  </xdr:twoCellAnchor>
  <xdr:twoCellAnchor>
    <xdr:from>
      <xdr:col>7</xdr:col>
      <xdr:colOff>104775</xdr:colOff>
      <xdr:row>0</xdr:row>
      <xdr:rowOff>0</xdr:rowOff>
    </xdr:from>
    <xdr:to>
      <xdr:col>16</xdr:col>
      <xdr:colOff>112395</xdr:colOff>
      <xdr:row>3</xdr:row>
      <xdr:rowOff>114300</xdr:rowOff>
    </xdr:to>
    <xdr:sp macro="" textlink="">
      <xdr:nvSpPr>
        <xdr:cNvPr id="12" name="TextBox 11">
          <a:extLst>
            <a:ext uri="{FF2B5EF4-FFF2-40B4-BE49-F238E27FC236}">
              <a16:creationId xmlns:a16="http://schemas.microsoft.com/office/drawing/2014/main" id="{B888AE52-4662-4FE3-AE8F-14D562E5F45B}"/>
            </a:ext>
          </a:extLst>
        </xdr:cNvPr>
        <xdr:cNvSpPr txBox="1"/>
      </xdr:nvSpPr>
      <xdr:spPr>
        <a:xfrm>
          <a:off x="4371975" y="0"/>
          <a:ext cx="5494020" cy="657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0">
              <a:solidFill>
                <a:schemeClr val="bg1"/>
              </a:solidFill>
              <a:latin typeface="Times New Roman" panose="02020603050405020304" pitchFamily="18" charset="0"/>
              <a:cs typeface="Times New Roman" panose="02020603050405020304" pitchFamily="18" charset="0"/>
            </a:rPr>
            <a:t>License Management Dashboard</a:t>
          </a:r>
        </a:p>
      </xdr:txBody>
    </xdr:sp>
    <xdr:clientData/>
  </xdr:twoCellAnchor>
  <xdr:twoCellAnchor>
    <xdr:from>
      <xdr:col>6</xdr:col>
      <xdr:colOff>116194</xdr:colOff>
      <xdr:row>25</xdr:row>
      <xdr:rowOff>83820</xdr:rowOff>
    </xdr:from>
    <xdr:to>
      <xdr:col>8</xdr:col>
      <xdr:colOff>497194</xdr:colOff>
      <xdr:row>29</xdr:row>
      <xdr:rowOff>83820</xdr:rowOff>
    </xdr:to>
    <xdr:grpSp>
      <xdr:nvGrpSpPr>
        <xdr:cNvPr id="17" name="Group 16">
          <a:extLst>
            <a:ext uri="{FF2B5EF4-FFF2-40B4-BE49-F238E27FC236}">
              <a16:creationId xmlns:a16="http://schemas.microsoft.com/office/drawing/2014/main" id="{41997491-E13F-4815-A2D9-0E09742B8119}"/>
            </a:ext>
          </a:extLst>
        </xdr:cNvPr>
        <xdr:cNvGrpSpPr/>
      </xdr:nvGrpSpPr>
      <xdr:grpSpPr>
        <a:xfrm>
          <a:off x="3773794" y="4655820"/>
          <a:ext cx="1600200" cy="731520"/>
          <a:chOff x="2948940" y="4678680"/>
          <a:chExt cx="1981200" cy="701040"/>
        </a:xfrm>
      </xdr:grpSpPr>
      <xdr:sp macro="[0]!AddLicense" textlink="">
        <xdr:nvSpPr>
          <xdr:cNvPr id="14" name="Rectangle: Rounded Corners 13">
            <a:extLst>
              <a:ext uri="{FF2B5EF4-FFF2-40B4-BE49-F238E27FC236}">
                <a16:creationId xmlns:a16="http://schemas.microsoft.com/office/drawing/2014/main" id="{6D0FBD2D-780D-4FDA-9DF8-2EED72D1BEB0}"/>
              </a:ext>
            </a:extLst>
          </xdr:cNvPr>
          <xdr:cNvSpPr/>
        </xdr:nvSpPr>
        <xdr:spPr>
          <a:xfrm>
            <a:off x="2948940" y="4678680"/>
            <a:ext cx="1981200" cy="701040"/>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w="12700">
            <a:solidFill>
              <a:schemeClr val="bg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00">
                <a:latin typeface="Times New Roman" panose="02020603050405020304" pitchFamily="18" charset="0"/>
                <a:cs typeface="Times New Roman" panose="02020603050405020304" pitchFamily="18" charset="0"/>
              </a:rPr>
              <a:t>Add New License</a:t>
            </a:r>
          </a:p>
        </xdr:txBody>
      </xdr:sp>
      <xdr:pic macro="[0]!AddLicense">
        <xdr:nvPicPr>
          <xdr:cNvPr id="16" name="Graphic 15" descr="Credit card">
            <a:extLst>
              <a:ext uri="{FF2B5EF4-FFF2-40B4-BE49-F238E27FC236}">
                <a16:creationId xmlns:a16="http://schemas.microsoft.com/office/drawing/2014/main" id="{CFBCCABB-D861-45BF-9F03-B97AEAFA8895}"/>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649980" y="4856116"/>
            <a:ext cx="601980" cy="515983"/>
          </a:xfrm>
          <a:prstGeom prst="rect">
            <a:avLst/>
          </a:prstGeom>
          <a:effectLst>
            <a:outerShdw blurRad="63500" sx="110000" sy="110000" algn="ctr" rotWithShape="0">
              <a:schemeClr val="bg1">
                <a:lumMod val="85000"/>
                <a:alpha val="40000"/>
              </a:schemeClr>
            </a:outerShdw>
          </a:effectLst>
        </xdr:spPr>
      </xdr:pic>
    </xdr:grpSp>
    <xdr:clientData/>
  </xdr:twoCellAnchor>
  <xdr:twoCellAnchor>
    <xdr:from>
      <xdr:col>3</xdr:col>
      <xdr:colOff>466714</xdr:colOff>
      <xdr:row>25</xdr:row>
      <xdr:rowOff>81641</xdr:rowOff>
    </xdr:from>
    <xdr:to>
      <xdr:col>5</xdr:col>
      <xdr:colOff>161914</xdr:colOff>
      <xdr:row>29</xdr:row>
      <xdr:rowOff>81641</xdr:rowOff>
    </xdr:to>
    <xdr:grpSp>
      <xdr:nvGrpSpPr>
        <xdr:cNvPr id="26" name="Group 25">
          <a:extLst>
            <a:ext uri="{FF2B5EF4-FFF2-40B4-BE49-F238E27FC236}">
              <a16:creationId xmlns:a16="http://schemas.microsoft.com/office/drawing/2014/main" id="{CFBCA51D-9099-445C-A9AB-9918F673B333}"/>
            </a:ext>
          </a:extLst>
        </xdr:cNvPr>
        <xdr:cNvGrpSpPr/>
      </xdr:nvGrpSpPr>
      <xdr:grpSpPr>
        <a:xfrm>
          <a:off x="2295514" y="4653641"/>
          <a:ext cx="914400" cy="731520"/>
          <a:chOff x="2644140" y="4653641"/>
          <a:chExt cx="914400" cy="731520"/>
        </a:xfrm>
      </xdr:grpSpPr>
      <xdr:sp macro="[0]!DeleteUser" textlink="">
        <xdr:nvSpPr>
          <xdr:cNvPr id="19" name="Rectangle: Rounded Corners 18">
            <a:extLst>
              <a:ext uri="{FF2B5EF4-FFF2-40B4-BE49-F238E27FC236}">
                <a16:creationId xmlns:a16="http://schemas.microsoft.com/office/drawing/2014/main" id="{9259B4C3-234B-4E14-95A5-BE898D5BB2E0}"/>
              </a:ext>
            </a:extLst>
          </xdr:cNvPr>
          <xdr:cNvSpPr/>
        </xdr:nvSpPr>
        <xdr:spPr>
          <a:xfrm>
            <a:off x="2644140" y="4653641"/>
            <a:ext cx="914400" cy="731520"/>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w="12700">
            <a:solidFill>
              <a:schemeClr val="bg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00">
                <a:latin typeface="Times New Roman" panose="02020603050405020304" pitchFamily="18" charset="0"/>
                <a:cs typeface="Times New Roman" panose="02020603050405020304" pitchFamily="18" charset="0"/>
              </a:rPr>
              <a:t>Delete User</a:t>
            </a:r>
          </a:p>
        </xdr:txBody>
      </xdr:sp>
      <xdr:pic macro="[0]!DeleteUser">
        <xdr:nvPicPr>
          <xdr:cNvPr id="22" name="Graphic 21" descr="User">
            <a:extLst>
              <a:ext uri="{FF2B5EF4-FFF2-40B4-BE49-F238E27FC236}">
                <a16:creationId xmlns:a16="http://schemas.microsoft.com/office/drawing/2014/main" id="{E58ADC1D-2CDE-4E24-8D9A-1B016871ABD2}"/>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872740" y="4876800"/>
            <a:ext cx="449580" cy="449580"/>
          </a:xfrm>
          <a:prstGeom prst="rect">
            <a:avLst/>
          </a:prstGeom>
          <a:effectLst>
            <a:outerShdw blurRad="63500" sx="110000" sy="110000" algn="ctr" rotWithShape="0">
              <a:schemeClr val="bg1">
                <a:alpha val="40000"/>
              </a:schemeClr>
            </a:outerShdw>
          </a:effectLst>
        </xdr:spPr>
      </xdr:pic>
      <xdr:sp macro="[0]!DeleteUser" textlink="">
        <xdr:nvSpPr>
          <xdr:cNvPr id="25" name="&quot;Not Allowed&quot; Symbol 24">
            <a:extLst>
              <a:ext uri="{FF2B5EF4-FFF2-40B4-BE49-F238E27FC236}">
                <a16:creationId xmlns:a16="http://schemas.microsoft.com/office/drawing/2014/main" id="{BAB7717C-7448-4160-8156-DC0E03FC2D85}"/>
              </a:ext>
            </a:extLst>
          </xdr:cNvPr>
          <xdr:cNvSpPr/>
        </xdr:nvSpPr>
        <xdr:spPr>
          <a:xfrm flipH="1">
            <a:off x="2865120" y="4892040"/>
            <a:ext cx="464820" cy="457200"/>
          </a:xfrm>
          <a:prstGeom prst="noSmoking">
            <a:avLst>
              <a:gd name="adj" fmla="val 5141"/>
            </a:avLst>
          </a:prstGeom>
          <a:solidFill>
            <a:schemeClr val="bg1"/>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grpSp>
    <xdr:clientData/>
  </xdr:twoCellAnchor>
  <xdr:twoCellAnchor>
    <xdr:from>
      <xdr:col>9</xdr:col>
      <xdr:colOff>459094</xdr:colOff>
      <xdr:row>25</xdr:row>
      <xdr:rowOff>83820</xdr:rowOff>
    </xdr:from>
    <xdr:to>
      <xdr:col>12</xdr:col>
      <xdr:colOff>230494</xdr:colOff>
      <xdr:row>29</xdr:row>
      <xdr:rowOff>83820</xdr:rowOff>
    </xdr:to>
    <xdr:grpSp>
      <xdr:nvGrpSpPr>
        <xdr:cNvPr id="43" name="Group 42">
          <a:extLst>
            <a:ext uri="{FF2B5EF4-FFF2-40B4-BE49-F238E27FC236}">
              <a16:creationId xmlns:a16="http://schemas.microsoft.com/office/drawing/2014/main" id="{3633F569-6C8E-4B94-A426-9A2225FF5E84}"/>
            </a:ext>
          </a:extLst>
        </xdr:cNvPr>
        <xdr:cNvGrpSpPr/>
      </xdr:nvGrpSpPr>
      <xdr:grpSpPr>
        <a:xfrm>
          <a:off x="5945494" y="4655820"/>
          <a:ext cx="1600200" cy="731520"/>
          <a:chOff x="5570220" y="4655820"/>
          <a:chExt cx="1600200" cy="731520"/>
        </a:xfrm>
      </xdr:grpSpPr>
      <xdr:grpSp>
        <xdr:nvGrpSpPr>
          <xdr:cNvPr id="27" name="Group 26">
            <a:extLst>
              <a:ext uri="{FF2B5EF4-FFF2-40B4-BE49-F238E27FC236}">
                <a16:creationId xmlns:a16="http://schemas.microsoft.com/office/drawing/2014/main" id="{705362E6-9A2F-4154-AB49-69E36CEDD330}"/>
              </a:ext>
            </a:extLst>
          </xdr:cNvPr>
          <xdr:cNvGrpSpPr/>
        </xdr:nvGrpSpPr>
        <xdr:grpSpPr>
          <a:xfrm>
            <a:off x="5570220" y="4655820"/>
            <a:ext cx="1600200" cy="731520"/>
            <a:chOff x="2948940" y="4678680"/>
            <a:chExt cx="1981200" cy="701040"/>
          </a:xfrm>
        </xdr:grpSpPr>
        <xdr:sp macro="[0]!AssignLicense" textlink="">
          <xdr:nvSpPr>
            <xdr:cNvPr id="28" name="Rectangle: Rounded Corners 27">
              <a:extLst>
                <a:ext uri="{FF2B5EF4-FFF2-40B4-BE49-F238E27FC236}">
                  <a16:creationId xmlns:a16="http://schemas.microsoft.com/office/drawing/2014/main" id="{650CD21C-0BAC-4D32-8893-F3F67A94BDD9}"/>
                </a:ext>
              </a:extLst>
            </xdr:cNvPr>
            <xdr:cNvSpPr/>
          </xdr:nvSpPr>
          <xdr:spPr>
            <a:xfrm>
              <a:off x="2948940" y="4678680"/>
              <a:ext cx="1981200" cy="701040"/>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w="12700">
              <a:solidFill>
                <a:schemeClr val="bg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00">
                  <a:latin typeface="Times New Roman" panose="02020603050405020304" pitchFamily="18" charset="0"/>
                  <a:cs typeface="Times New Roman" panose="02020603050405020304" pitchFamily="18" charset="0"/>
                </a:rPr>
                <a:t>Assign License</a:t>
              </a:r>
            </a:p>
          </xdr:txBody>
        </xdr:sp>
        <xdr:pic macro="[0]!AssignLicense">
          <xdr:nvPicPr>
            <xdr:cNvPr id="29" name="Graphic 28" descr="Credit card">
              <a:extLst>
                <a:ext uri="{FF2B5EF4-FFF2-40B4-BE49-F238E27FC236}">
                  <a16:creationId xmlns:a16="http://schemas.microsoft.com/office/drawing/2014/main" id="{82D06128-F625-4E89-AAA8-13065965A67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4046220" y="4863419"/>
              <a:ext cx="601980" cy="515983"/>
            </a:xfrm>
            <a:prstGeom prst="rect">
              <a:avLst/>
            </a:prstGeom>
            <a:effectLst>
              <a:outerShdw blurRad="63500" sx="110000" sy="110000" algn="ctr" rotWithShape="0">
                <a:schemeClr val="bg1">
                  <a:lumMod val="85000"/>
                  <a:alpha val="40000"/>
                </a:schemeClr>
              </a:outerShdw>
            </a:effectLst>
          </xdr:spPr>
        </xdr:pic>
      </xdr:grpSp>
      <xdr:pic macro="[0]!AssignLicense">
        <xdr:nvPicPr>
          <xdr:cNvPr id="33" name="Graphic 32" descr="User">
            <a:extLst>
              <a:ext uri="{FF2B5EF4-FFF2-40B4-BE49-F238E27FC236}">
                <a16:creationId xmlns:a16="http://schemas.microsoft.com/office/drawing/2014/main" id="{42CF74F8-5856-4D78-B19F-2119C3516628}"/>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5730240" y="4892040"/>
            <a:ext cx="449580" cy="449580"/>
          </a:xfrm>
          <a:prstGeom prst="rect">
            <a:avLst/>
          </a:prstGeom>
          <a:effectLst>
            <a:outerShdw blurRad="63500" sx="110000" sy="110000" algn="ctr" rotWithShape="0">
              <a:schemeClr val="bg1">
                <a:alpha val="40000"/>
              </a:schemeClr>
            </a:outerShdw>
          </a:effectLst>
        </xdr:spPr>
      </xdr:pic>
      <xdr:pic macro="[0]!AssignLicense">
        <xdr:nvPicPr>
          <xdr:cNvPr id="39" name="Graphic 38" descr="Add">
            <a:extLst>
              <a:ext uri="{FF2B5EF4-FFF2-40B4-BE49-F238E27FC236}">
                <a16:creationId xmlns:a16="http://schemas.microsoft.com/office/drawing/2014/main" id="{1DFA43C0-82AF-4834-B3C8-37524F192245}"/>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6149340" y="4975860"/>
            <a:ext cx="289560" cy="289560"/>
          </a:xfrm>
          <a:prstGeom prst="rect">
            <a:avLst/>
          </a:prstGeom>
        </xdr:spPr>
      </xdr:pic>
    </xdr:grpSp>
    <xdr:clientData/>
  </xdr:twoCellAnchor>
  <xdr:twoCellAnchor>
    <xdr:from>
      <xdr:col>13</xdr:col>
      <xdr:colOff>93334</xdr:colOff>
      <xdr:row>25</xdr:row>
      <xdr:rowOff>83820</xdr:rowOff>
    </xdr:from>
    <xdr:to>
      <xdr:col>15</xdr:col>
      <xdr:colOff>474334</xdr:colOff>
      <xdr:row>29</xdr:row>
      <xdr:rowOff>83820</xdr:rowOff>
    </xdr:to>
    <xdr:grpSp>
      <xdr:nvGrpSpPr>
        <xdr:cNvPr id="44" name="Group 43">
          <a:extLst>
            <a:ext uri="{FF2B5EF4-FFF2-40B4-BE49-F238E27FC236}">
              <a16:creationId xmlns:a16="http://schemas.microsoft.com/office/drawing/2014/main" id="{A12B319B-2C1E-4FAE-833D-0E2BB12F3097}"/>
            </a:ext>
          </a:extLst>
        </xdr:cNvPr>
        <xdr:cNvGrpSpPr/>
      </xdr:nvGrpSpPr>
      <xdr:grpSpPr>
        <a:xfrm>
          <a:off x="8018134" y="4655820"/>
          <a:ext cx="1600200" cy="731520"/>
          <a:chOff x="7353300" y="4655820"/>
          <a:chExt cx="1600200" cy="731520"/>
        </a:xfrm>
      </xdr:grpSpPr>
      <xdr:grpSp>
        <xdr:nvGrpSpPr>
          <xdr:cNvPr id="30" name="Group 29">
            <a:extLst>
              <a:ext uri="{FF2B5EF4-FFF2-40B4-BE49-F238E27FC236}">
                <a16:creationId xmlns:a16="http://schemas.microsoft.com/office/drawing/2014/main" id="{B1DDE202-903D-4EA7-8651-45CFB883239D}"/>
              </a:ext>
            </a:extLst>
          </xdr:cNvPr>
          <xdr:cNvGrpSpPr/>
        </xdr:nvGrpSpPr>
        <xdr:grpSpPr>
          <a:xfrm>
            <a:off x="7353300" y="4655820"/>
            <a:ext cx="1600200" cy="731520"/>
            <a:chOff x="2948940" y="4678680"/>
            <a:chExt cx="1981200" cy="701040"/>
          </a:xfrm>
        </xdr:grpSpPr>
        <xdr:sp macro="[0]!UnassignLicense" textlink="">
          <xdr:nvSpPr>
            <xdr:cNvPr id="31" name="Rectangle: Rounded Corners 30">
              <a:extLst>
                <a:ext uri="{FF2B5EF4-FFF2-40B4-BE49-F238E27FC236}">
                  <a16:creationId xmlns:a16="http://schemas.microsoft.com/office/drawing/2014/main" id="{02844152-3709-4EBA-B43E-333F14DDE176}"/>
                </a:ext>
              </a:extLst>
            </xdr:cNvPr>
            <xdr:cNvSpPr/>
          </xdr:nvSpPr>
          <xdr:spPr>
            <a:xfrm>
              <a:off x="2948940" y="4678680"/>
              <a:ext cx="1981200" cy="701040"/>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w="12700">
              <a:solidFill>
                <a:schemeClr val="bg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00">
                  <a:latin typeface="Times New Roman" panose="02020603050405020304" pitchFamily="18" charset="0"/>
                  <a:cs typeface="Times New Roman" panose="02020603050405020304" pitchFamily="18" charset="0"/>
                </a:rPr>
                <a:t>Unassign</a:t>
              </a:r>
              <a:r>
                <a:rPr lang="en-US" sz="1000" baseline="0">
                  <a:latin typeface="Times New Roman" panose="02020603050405020304" pitchFamily="18" charset="0"/>
                  <a:cs typeface="Times New Roman" panose="02020603050405020304" pitchFamily="18" charset="0"/>
                </a:rPr>
                <a:t> License</a:t>
              </a:r>
              <a:endParaRPr lang="en-US" sz="1000">
                <a:latin typeface="Times New Roman" panose="02020603050405020304" pitchFamily="18" charset="0"/>
                <a:cs typeface="Times New Roman" panose="02020603050405020304" pitchFamily="18" charset="0"/>
              </a:endParaRPr>
            </a:p>
          </xdr:txBody>
        </xdr:sp>
        <xdr:pic macro="[0]!UnassignLicense">
          <xdr:nvPicPr>
            <xdr:cNvPr id="32" name="Graphic 31" descr="Credit card">
              <a:extLst>
                <a:ext uri="{FF2B5EF4-FFF2-40B4-BE49-F238E27FC236}">
                  <a16:creationId xmlns:a16="http://schemas.microsoft.com/office/drawing/2014/main" id="{75864B53-DAB5-4DC9-8762-165265340F0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4083958" y="4856116"/>
              <a:ext cx="601980" cy="515983"/>
            </a:xfrm>
            <a:prstGeom prst="rect">
              <a:avLst/>
            </a:prstGeom>
            <a:effectLst>
              <a:outerShdw blurRad="63500" sx="110000" sy="110000" algn="ctr" rotWithShape="0">
                <a:schemeClr val="bg1">
                  <a:lumMod val="85000"/>
                  <a:alpha val="40000"/>
                </a:schemeClr>
              </a:outerShdw>
            </a:effectLst>
          </xdr:spPr>
        </xdr:pic>
      </xdr:grpSp>
      <xdr:pic macro="[0]!UnassignLicense">
        <xdr:nvPicPr>
          <xdr:cNvPr id="37" name="Graphic 36" descr="User">
            <a:extLst>
              <a:ext uri="{FF2B5EF4-FFF2-40B4-BE49-F238E27FC236}">
                <a16:creationId xmlns:a16="http://schemas.microsoft.com/office/drawing/2014/main" id="{4DF55AC3-2288-4E9D-BFAC-0507B2D48016}"/>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7498080" y="4876800"/>
            <a:ext cx="449580" cy="449580"/>
          </a:xfrm>
          <a:prstGeom prst="rect">
            <a:avLst/>
          </a:prstGeom>
          <a:effectLst>
            <a:outerShdw blurRad="63500" sx="110000" sy="110000" algn="ctr" rotWithShape="0">
              <a:schemeClr val="bg1">
                <a:alpha val="40000"/>
              </a:schemeClr>
            </a:outerShdw>
          </a:effectLst>
        </xdr:spPr>
      </xdr:pic>
      <xdr:sp macro="[0]!UnassignLicense" textlink="">
        <xdr:nvSpPr>
          <xdr:cNvPr id="42" name="Minus Sign 41">
            <a:extLst>
              <a:ext uri="{FF2B5EF4-FFF2-40B4-BE49-F238E27FC236}">
                <a16:creationId xmlns:a16="http://schemas.microsoft.com/office/drawing/2014/main" id="{9A97EC97-4444-482C-84C5-B8C1D64B1A19}"/>
              </a:ext>
            </a:extLst>
          </xdr:cNvPr>
          <xdr:cNvSpPr/>
        </xdr:nvSpPr>
        <xdr:spPr>
          <a:xfrm>
            <a:off x="7879080" y="4975860"/>
            <a:ext cx="403860" cy="213360"/>
          </a:xfrm>
          <a:prstGeom prst="mathMinus">
            <a:avLst/>
          </a:prstGeom>
          <a:solidFill>
            <a:schemeClr val="bg2"/>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16</xdr:col>
      <xdr:colOff>420994</xdr:colOff>
      <xdr:row>25</xdr:row>
      <xdr:rowOff>83820</xdr:rowOff>
    </xdr:from>
    <xdr:to>
      <xdr:col>19</xdr:col>
      <xdr:colOff>1894</xdr:colOff>
      <xdr:row>29</xdr:row>
      <xdr:rowOff>91440</xdr:rowOff>
    </xdr:to>
    <xdr:grpSp>
      <xdr:nvGrpSpPr>
        <xdr:cNvPr id="18" name="Group 17">
          <a:extLst>
            <a:ext uri="{FF2B5EF4-FFF2-40B4-BE49-F238E27FC236}">
              <a16:creationId xmlns:a16="http://schemas.microsoft.com/office/drawing/2014/main" id="{CDB7A343-AEE4-4330-856E-5A7AACFFB5BF}"/>
            </a:ext>
          </a:extLst>
        </xdr:cNvPr>
        <xdr:cNvGrpSpPr/>
      </xdr:nvGrpSpPr>
      <xdr:grpSpPr>
        <a:xfrm>
          <a:off x="10174594" y="4655820"/>
          <a:ext cx="1409700" cy="739140"/>
          <a:chOff x="10904220" y="4655820"/>
          <a:chExt cx="1409700" cy="739140"/>
        </a:xfrm>
      </xdr:grpSpPr>
      <xdr:sp macro="" textlink="">
        <xdr:nvSpPr>
          <xdr:cNvPr id="40" name="Rectangle: Rounded Corners 39">
            <a:extLst>
              <a:ext uri="{FF2B5EF4-FFF2-40B4-BE49-F238E27FC236}">
                <a16:creationId xmlns:a16="http://schemas.microsoft.com/office/drawing/2014/main" id="{D4E93004-DD4A-4E53-B547-799559692C22}"/>
              </a:ext>
            </a:extLst>
          </xdr:cNvPr>
          <xdr:cNvSpPr/>
        </xdr:nvSpPr>
        <xdr:spPr>
          <a:xfrm>
            <a:off x="10904220" y="4655820"/>
            <a:ext cx="1409700" cy="739140"/>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w="12700">
            <a:solidFill>
              <a:schemeClr val="bg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00">
                <a:latin typeface="Times New Roman" panose="02020603050405020304" pitchFamily="18" charset="0"/>
                <a:cs typeface="Times New Roman" panose="02020603050405020304" pitchFamily="18" charset="0"/>
              </a:rPr>
              <a:t>Import CSV/XML</a:t>
            </a:r>
          </a:p>
        </xdr:txBody>
      </xdr:sp>
      <xdr:pic>
        <xdr:nvPicPr>
          <xdr:cNvPr id="15" name="Graphic 14" descr="Shredder">
            <a:extLst>
              <a:ext uri="{FF2B5EF4-FFF2-40B4-BE49-F238E27FC236}">
                <a16:creationId xmlns:a16="http://schemas.microsoft.com/office/drawing/2014/main" id="{1F198364-2E22-4998-BF28-FF61CCC625DA}"/>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1361420" y="4861560"/>
            <a:ext cx="510540" cy="510540"/>
          </a:xfrm>
          <a:prstGeom prst="rect">
            <a:avLst/>
          </a:prstGeom>
          <a:effectLst>
            <a:outerShdw blurRad="63500" sx="110000" sy="110000" algn="ctr" rotWithShape="0">
              <a:schemeClr val="bg2">
                <a:alpha val="40000"/>
              </a:schemeClr>
            </a:outerShdw>
          </a:effectLst>
        </xdr:spPr>
      </xdr:pic>
    </xdr:grpSp>
    <xdr:clientData/>
  </xdr:twoCellAnchor>
  <xdr:twoCellAnchor>
    <xdr:from>
      <xdr:col>1</xdr:col>
      <xdr:colOff>100954</xdr:colOff>
      <xdr:row>4</xdr:row>
      <xdr:rowOff>152400</xdr:rowOff>
    </xdr:from>
    <xdr:to>
      <xdr:col>3</xdr:col>
      <xdr:colOff>55234</xdr:colOff>
      <xdr:row>6</xdr:row>
      <xdr:rowOff>68580</xdr:rowOff>
    </xdr:to>
    <xdr:sp macro="" textlink="">
      <xdr:nvSpPr>
        <xdr:cNvPr id="11" name="Rectangle: Rounded Corners 10">
          <a:extLst>
            <a:ext uri="{FF2B5EF4-FFF2-40B4-BE49-F238E27FC236}">
              <a16:creationId xmlns:a16="http://schemas.microsoft.com/office/drawing/2014/main" id="{94FC6C4B-B289-4862-8C01-52E96B215229}"/>
            </a:ext>
          </a:extLst>
        </xdr:cNvPr>
        <xdr:cNvSpPr/>
      </xdr:nvSpPr>
      <xdr:spPr>
        <a:xfrm>
          <a:off x="710554" y="883920"/>
          <a:ext cx="1173480" cy="281940"/>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100954</xdr:colOff>
      <xdr:row>14</xdr:row>
      <xdr:rowOff>53340</xdr:rowOff>
    </xdr:from>
    <xdr:to>
      <xdr:col>3</xdr:col>
      <xdr:colOff>139054</xdr:colOff>
      <xdr:row>15</xdr:row>
      <xdr:rowOff>152400</xdr:rowOff>
    </xdr:to>
    <xdr:sp macro="" textlink="">
      <xdr:nvSpPr>
        <xdr:cNvPr id="45" name="Rectangle: Rounded Corners 44">
          <a:extLst>
            <a:ext uri="{FF2B5EF4-FFF2-40B4-BE49-F238E27FC236}">
              <a16:creationId xmlns:a16="http://schemas.microsoft.com/office/drawing/2014/main" id="{BB20D127-2917-4A4E-9EF7-69788895FB5C}"/>
            </a:ext>
          </a:extLst>
        </xdr:cNvPr>
        <xdr:cNvSpPr/>
      </xdr:nvSpPr>
      <xdr:spPr>
        <a:xfrm>
          <a:off x="710554" y="2613660"/>
          <a:ext cx="1257300" cy="281940"/>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253354</xdr:colOff>
      <xdr:row>14</xdr:row>
      <xdr:rowOff>53340</xdr:rowOff>
    </xdr:from>
    <xdr:to>
      <xdr:col>8</xdr:col>
      <xdr:colOff>360034</xdr:colOff>
      <xdr:row>15</xdr:row>
      <xdr:rowOff>152400</xdr:rowOff>
    </xdr:to>
    <xdr:sp macro="" textlink="">
      <xdr:nvSpPr>
        <xdr:cNvPr id="46" name="Rectangle: Rounded Corners 45">
          <a:extLst>
            <a:ext uri="{FF2B5EF4-FFF2-40B4-BE49-F238E27FC236}">
              <a16:creationId xmlns:a16="http://schemas.microsoft.com/office/drawing/2014/main" id="{6F440F55-D8F9-422D-A042-D3726965942A}"/>
            </a:ext>
          </a:extLst>
        </xdr:cNvPr>
        <xdr:cNvSpPr/>
      </xdr:nvSpPr>
      <xdr:spPr>
        <a:xfrm>
          <a:off x="3910954" y="2613660"/>
          <a:ext cx="1325880" cy="281940"/>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184774</xdr:colOff>
      <xdr:row>4</xdr:row>
      <xdr:rowOff>152400</xdr:rowOff>
    </xdr:from>
    <xdr:to>
      <xdr:col>16</xdr:col>
      <xdr:colOff>306694</xdr:colOff>
      <xdr:row>6</xdr:row>
      <xdr:rowOff>68580</xdr:rowOff>
    </xdr:to>
    <xdr:sp macro="" textlink="">
      <xdr:nvSpPr>
        <xdr:cNvPr id="47" name="Rectangle: Rounded Corners 46">
          <a:extLst>
            <a:ext uri="{FF2B5EF4-FFF2-40B4-BE49-F238E27FC236}">
              <a16:creationId xmlns:a16="http://schemas.microsoft.com/office/drawing/2014/main" id="{267CD019-1353-4ACB-8715-2F40A0F88E9C}"/>
            </a:ext>
          </a:extLst>
        </xdr:cNvPr>
        <xdr:cNvSpPr/>
      </xdr:nvSpPr>
      <xdr:spPr>
        <a:xfrm>
          <a:off x="8719174" y="883920"/>
          <a:ext cx="1341120" cy="281940"/>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179198</xdr:colOff>
      <xdr:row>14</xdr:row>
      <xdr:rowOff>60960</xdr:rowOff>
    </xdr:from>
    <xdr:to>
      <xdr:col>1</xdr:col>
      <xdr:colOff>453479</xdr:colOff>
      <xdr:row>15</xdr:row>
      <xdr:rowOff>152400</xdr:rowOff>
    </xdr:to>
    <xdr:pic>
      <xdr:nvPicPr>
        <xdr:cNvPr id="34" name="Graphic 33" descr="Pie chart">
          <a:extLst>
            <a:ext uri="{FF2B5EF4-FFF2-40B4-BE49-F238E27FC236}">
              <a16:creationId xmlns:a16="http://schemas.microsoft.com/office/drawing/2014/main" id="{417F8322-FDB0-44B5-86A2-D9ACB814B002}"/>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788798" y="2621280"/>
          <a:ext cx="274281" cy="274320"/>
        </a:xfrm>
        <a:prstGeom prst="rect">
          <a:avLst/>
        </a:prstGeom>
      </xdr:spPr>
    </xdr:pic>
    <xdr:clientData/>
  </xdr:twoCellAnchor>
  <xdr:twoCellAnchor>
    <xdr:from>
      <xdr:col>10</xdr:col>
      <xdr:colOff>85714</xdr:colOff>
      <xdr:row>14</xdr:row>
      <xdr:rowOff>45720</xdr:rowOff>
    </xdr:from>
    <xdr:to>
      <xdr:col>11</xdr:col>
      <xdr:colOff>489574</xdr:colOff>
      <xdr:row>15</xdr:row>
      <xdr:rowOff>144780</xdr:rowOff>
    </xdr:to>
    <xdr:sp macro="" textlink="">
      <xdr:nvSpPr>
        <xdr:cNvPr id="51" name="Rectangle: Rounded Corners 50">
          <a:extLst>
            <a:ext uri="{FF2B5EF4-FFF2-40B4-BE49-F238E27FC236}">
              <a16:creationId xmlns:a16="http://schemas.microsoft.com/office/drawing/2014/main" id="{D4F130BC-9A86-4702-89A0-5777540E2BDA}"/>
            </a:ext>
          </a:extLst>
        </xdr:cNvPr>
        <xdr:cNvSpPr/>
      </xdr:nvSpPr>
      <xdr:spPr>
        <a:xfrm>
          <a:off x="6181714" y="2606040"/>
          <a:ext cx="1013460" cy="281940"/>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198687</xdr:colOff>
      <xdr:row>4</xdr:row>
      <xdr:rowOff>154322</xdr:rowOff>
    </xdr:from>
    <xdr:to>
      <xdr:col>1</xdr:col>
      <xdr:colOff>473007</xdr:colOff>
      <xdr:row>6</xdr:row>
      <xdr:rowOff>62882</xdr:rowOff>
    </xdr:to>
    <xdr:pic>
      <xdr:nvPicPr>
        <xdr:cNvPr id="54" name="Graphic 53" descr="Statistics">
          <a:extLst>
            <a:ext uri="{FF2B5EF4-FFF2-40B4-BE49-F238E27FC236}">
              <a16:creationId xmlns:a16="http://schemas.microsoft.com/office/drawing/2014/main" id="{F50DED40-01F5-4539-A267-3C6F385C4318}"/>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rcRect/>
        <a:stretch/>
      </xdr:blipFill>
      <xdr:spPr>
        <a:xfrm>
          <a:off x="808287" y="885842"/>
          <a:ext cx="274320" cy="274320"/>
        </a:xfrm>
        <a:prstGeom prst="rect">
          <a:avLst/>
        </a:prstGeom>
      </xdr:spPr>
    </xdr:pic>
    <xdr:clientData/>
  </xdr:twoCellAnchor>
  <xdr:twoCellAnchor editAs="oneCell">
    <xdr:from>
      <xdr:col>14</xdr:col>
      <xdr:colOff>272675</xdr:colOff>
      <xdr:row>4</xdr:row>
      <xdr:rowOff>158132</xdr:rowOff>
    </xdr:from>
    <xdr:to>
      <xdr:col>14</xdr:col>
      <xdr:colOff>546995</xdr:colOff>
      <xdr:row>6</xdr:row>
      <xdr:rowOff>66692</xdr:rowOff>
    </xdr:to>
    <xdr:pic>
      <xdr:nvPicPr>
        <xdr:cNvPr id="55" name="Graphic 54" descr="Bar chart RTL">
          <a:extLst>
            <a:ext uri="{FF2B5EF4-FFF2-40B4-BE49-F238E27FC236}">
              <a16:creationId xmlns:a16="http://schemas.microsoft.com/office/drawing/2014/main" id="{4A422D81-0840-4234-BDB8-1B3A681A5CFF}"/>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rcRect/>
        <a:stretch/>
      </xdr:blipFill>
      <xdr:spPr>
        <a:xfrm rot="5400000">
          <a:off x="8807075" y="889652"/>
          <a:ext cx="274320" cy="274320"/>
        </a:xfrm>
        <a:prstGeom prst="rect">
          <a:avLst/>
        </a:prstGeom>
      </xdr:spPr>
    </xdr:pic>
    <xdr:clientData/>
  </xdr:twoCellAnchor>
  <xdr:twoCellAnchor editAs="oneCell">
    <xdr:from>
      <xdr:col>6</xdr:col>
      <xdr:colOff>357135</xdr:colOff>
      <xdr:row>14</xdr:row>
      <xdr:rowOff>60960</xdr:rowOff>
    </xdr:from>
    <xdr:to>
      <xdr:col>7</xdr:col>
      <xdr:colOff>21855</xdr:colOff>
      <xdr:row>15</xdr:row>
      <xdr:rowOff>152400</xdr:rowOff>
    </xdr:to>
    <xdr:pic>
      <xdr:nvPicPr>
        <xdr:cNvPr id="57" name="Graphic 56" descr="Target Audience">
          <a:extLst>
            <a:ext uri="{FF2B5EF4-FFF2-40B4-BE49-F238E27FC236}">
              <a16:creationId xmlns:a16="http://schemas.microsoft.com/office/drawing/2014/main" id="{4F0ACCE4-7FCE-41B1-95CE-D926E1EBE6AE}"/>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4014735" y="2621280"/>
          <a:ext cx="274320" cy="274320"/>
        </a:xfrm>
        <a:prstGeom prst="rect">
          <a:avLst/>
        </a:prstGeom>
      </xdr:spPr>
    </xdr:pic>
    <xdr:clientData/>
  </xdr:twoCellAnchor>
  <xdr:twoCellAnchor editAs="oneCell">
    <xdr:from>
      <xdr:col>10</xdr:col>
      <xdr:colOff>180469</xdr:colOff>
      <xdr:row>14</xdr:row>
      <xdr:rowOff>49035</xdr:rowOff>
    </xdr:from>
    <xdr:to>
      <xdr:col>10</xdr:col>
      <xdr:colOff>454789</xdr:colOff>
      <xdr:row>15</xdr:row>
      <xdr:rowOff>140475</xdr:rowOff>
    </xdr:to>
    <xdr:pic>
      <xdr:nvPicPr>
        <xdr:cNvPr id="59" name="Graphic 58" descr="Employee badge">
          <a:extLst>
            <a:ext uri="{FF2B5EF4-FFF2-40B4-BE49-F238E27FC236}">
              <a16:creationId xmlns:a16="http://schemas.microsoft.com/office/drawing/2014/main" id="{1D8906D1-E55D-490D-8875-8CE74E9E9C7F}"/>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6276469" y="2609355"/>
          <a:ext cx="274320" cy="274320"/>
        </a:xfrm>
        <a:prstGeom prst="rect">
          <a:avLst/>
        </a:prstGeom>
      </xdr:spPr>
    </xdr:pic>
    <xdr:clientData/>
  </xdr:twoCellAnchor>
  <xdr:twoCellAnchor>
    <xdr:from>
      <xdr:col>1</xdr:col>
      <xdr:colOff>413374</xdr:colOff>
      <xdr:row>4</xdr:row>
      <xdr:rowOff>160109</xdr:rowOff>
    </xdr:from>
    <xdr:to>
      <xdr:col>3</xdr:col>
      <xdr:colOff>93334</xdr:colOff>
      <xdr:row>6</xdr:row>
      <xdr:rowOff>60960</xdr:rowOff>
    </xdr:to>
    <xdr:sp macro="" textlink="">
      <xdr:nvSpPr>
        <xdr:cNvPr id="62" name="TextBox 61">
          <a:extLst>
            <a:ext uri="{FF2B5EF4-FFF2-40B4-BE49-F238E27FC236}">
              <a16:creationId xmlns:a16="http://schemas.microsoft.com/office/drawing/2014/main" id="{3F44C79C-B3CD-44D2-BEB4-21981B1815E6}"/>
            </a:ext>
          </a:extLst>
        </xdr:cNvPr>
        <xdr:cNvSpPr txBox="1"/>
      </xdr:nvSpPr>
      <xdr:spPr>
        <a:xfrm>
          <a:off x="1022974" y="891629"/>
          <a:ext cx="899160" cy="266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bg1"/>
              </a:solidFill>
              <a:latin typeface="Times New Roman" panose="02020603050405020304" pitchFamily="18" charset="0"/>
              <a:cs typeface="Times New Roman" panose="02020603050405020304" pitchFamily="18" charset="0"/>
            </a:rPr>
            <a:t>Timelines</a:t>
          </a:r>
        </a:p>
      </xdr:txBody>
    </xdr:sp>
    <xdr:clientData/>
  </xdr:twoCellAnchor>
  <xdr:twoCellAnchor>
    <xdr:from>
      <xdr:col>1</xdr:col>
      <xdr:colOff>400506</xdr:colOff>
      <xdr:row>14</xdr:row>
      <xdr:rowOff>61328</xdr:rowOff>
    </xdr:from>
    <xdr:to>
      <xdr:col>3</xdr:col>
      <xdr:colOff>215254</xdr:colOff>
      <xdr:row>15</xdr:row>
      <xdr:rowOff>145059</xdr:rowOff>
    </xdr:to>
    <xdr:sp macro="" textlink="">
      <xdr:nvSpPr>
        <xdr:cNvPr id="63" name="TextBox 62">
          <a:extLst>
            <a:ext uri="{FF2B5EF4-FFF2-40B4-BE49-F238E27FC236}">
              <a16:creationId xmlns:a16="http://schemas.microsoft.com/office/drawing/2014/main" id="{223B599D-9581-4712-9B9E-9BA3E7E7B9AD}"/>
            </a:ext>
          </a:extLst>
        </xdr:cNvPr>
        <xdr:cNvSpPr txBox="1"/>
      </xdr:nvSpPr>
      <xdr:spPr>
        <a:xfrm>
          <a:off x="1010106" y="2621648"/>
          <a:ext cx="1033948" cy="266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bg1"/>
              </a:solidFill>
              <a:latin typeface="Times New Roman" panose="02020603050405020304" pitchFamily="18" charset="0"/>
              <a:cs typeface="Times New Roman" panose="02020603050405020304" pitchFamily="18" charset="0"/>
            </a:rPr>
            <a:t>Usage</a:t>
          </a:r>
          <a:r>
            <a:rPr lang="en-US" sz="1200" b="1" baseline="0">
              <a:solidFill>
                <a:schemeClr val="bg1"/>
              </a:solidFill>
              <a:latin typeface="Times New Roman" panose="02020603050405020304" pitchFamily="18" charset="0"/>
              <a:cs typeface="Times New Roman" panose="02020603050405020304" pitchFamily="18" charset="0"/>
            </a:rPr>
            <a:t> Rate</a:t>
          </a:r>
          <a:endParaRPr lang="en-US" sz="1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6</xdr:col>
      <xdr:colOff>598626</xdr:colOff>
      <xdr:row>14</xdr:row>
      <xdr:rowOff>61328</xdr:rowOff>
    </xdr:from>
    <xdr:to>
      <xdr:col>8</xdr:col>
      <xdr:colOff>390514</xdr:colOff>
      <xdr:row>15</xdr:row>
      <xdr:rowOff>145059</xdr:rowOff>
    </xdr:to>
    <xdr:sp macro="" textlink="">
      <xdr:nvSpPr>
        <xdr:cNvPr id="64" name="TextBox 63">
          <a:extLst>
            <a:ext uri="{FF2B5EF4-FFF2-40B4-BE49-F238E27FC236}">
              <a16:creationId xmlns:a16="http://schemas.microsoft.com/office/drawing/2014/main" id="{7D3D8066-A700-4C81-A0E0-C43CDE36EDC7}"/>
            </a:ext>
          </a:extLst>
        </xdr:cNvPr>
        <xdr:cNvSpPr txBox="1"/>
      </xdr:nvSpPr>
      <xdr:spPr>
        <a:xfrm>
          <a:off x="4256226" y="2621648"/>
          <a:ext cx="1011088" cy="266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bg1"/>
              </a:solidFill>
              <a:latin typeface="Times New Roman" panose="02020603050405020304" pitchFamily="18" charset="0"/>
              <a:cs typeface="Times New Roman" panose="02020603050405020304" pitchFamily="18" charset="0"/>
            </a:rPr>
            <a:t>Component</a:t>
          </a:r>
        </a:p>
      </xdr:txBody>
    </xdr:sp>
    <xdr:clientData/>
  </xdr:twoCellAnchor>
  <xdr:twoCellAnchor>
    <xdr:from>
      <xdr:col>10</xdr:col>
      <xdr:colOff>423366</xdr:colOff>
      <xdr:row>14</xdr:row>
      <xdr:rowOff>55466</xdr:rowOff>
    </xdr:from>
    <xdr:to>
      <xdr:col>11</xdr:col>
      <xdr:colOff>451474</xdr:colOff>
      <xdr:row>15</xdr:row>
      <xdr:rowOff>139197</xdr:rowOff>
    </xdr:to>
    <xdr:sp macro="" textlink="">
      <xdr:nvSpPr>
        <xdr:cNvPr id="65" name="TextBox 64">
          <a:extLst>
            <a:ext uri="{FF2B5EF4-FFF2-40B4-BE49-F238E27FC236}">
              <a16:creationId xmlns:a16="http://schemas.microsoft.com/office/drawing/2014/main" id="{EBC1BBAF-E40D-4D24-B501-32C089354050}"/>
            </a:ext>
          </a:extLst>
        </xdr:cNvPr>
        <xdr:cNvSpPr txBox="1"/>
      </xdr:nvSpPr>
      <xdr:spPr>
        <a:xfrm>
          <a:off x="6519366" y="2615786"/>
          <a:ext cx="637708" cy="266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bg1"/>
              </a:solidFill>
              <a:latin typeface="Times New Roman" panose="02020603050405020304" pitchFamily="18" charset="0"/>
              <a:cs typeface="Times New Roman" panose="02020603050405020304" pitchFamily="18" charset="0"/>
            </a:rPr>
            <a:t>Rank</a:t>
          </a:r>
        </a:p>
      </xdr:txBody>
    </xdr:sp>
    <xdr:clientData/>
  </xdr:twoCellAnchor>
  <xdr:twoCellAnchor>
    <xdr:from>
      <xdr:col>14</xdr:col>
      <xdr:colOff>514806</xdr:colOff>
      <xdr:row>4</xdr:row>
      <xdr:rowOff>160388</xdr:rowOff>
    </xdr:from>
    <xdr:to>
      <xdr:col>16</xdr:col>
      <xdr:colOff>489574</xdr:colOff>
      <xdr:row>6</xdr:row>
      <xdr:rowOff>61239</xdr:rowOff>
    </xdr:to>
    <xdr:sp macro="" textlink="">
      <xdr:nvSpPr>
        <xdr:cNvPr id="66" name="TextBox 65">
          <a:extLst>
            <a:ext uri="{FF2B5EF4-FFF2-40B4-BE49-F238E27FC236}">
              <a16:creationId xmlns:a16="http://schemas.microsoft.com/office/drawing/2014/main" id="{6C0A847B-8ED1-4157-BDD2-C2482B80690F}"/>
            </a:ext>
          </a:extLst>
        </xdr:cNvPr>
        <xdr:cNvSpPr txBox="1"/>
      </xdr:nvSpPr>
      <xdr:spPr>
        <a:xfrm>
          <a:off x="9049206" y="891908"/>
          <a:ext cx="1193968" cy="266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bg1"/>
              </a:solidFill>
              <a:latin typeface="Times New Roman" panose="02020603050405020304" pitchFamily="18" charset="0"/>
              <a:cs typeface="Times New Roman" panose="02020603050405020304" pitchFamily="18" charset="0"/>
            </a:rPr>
            <a:t>Availability</a:t>
          </a:r>
        </a:p>
      </xdr:txBody>
    </xdr:sp>
    <xdr:clientData/>
  </xdr:twoCellAnchor>
  <xdr:twoCellAnchor>
    <xdr:from>
      <xdr:col>6</xdr:col>
      <xdr:colOff>161914</xdr:colOff>
      <xdr:row>16</xdr:row>
      <xdr:rowOff>15239</xdr:rowOff>
    </xdr:from>
    <xdr:to>
      <xdr:col>10</xdr:col>
      <xdr:colOff>1894</xdr:colOff>
      <xdr:row>24</xdr:row>
      <xdr:rowOff>60960</xdr:rowOff>
    </xdr:to>
    <xdr:graphicFrame macro="">
      <xdr:nvGraphicFramePr>
        <xdr:cNvPr id="67" name="Chart 66">
          <a:extLst>
            <a:ext uri="{FF2B5EF4-FFF2-40B4-BE49-F238E27FC236}">
              <a16:creationId xmlns:a16="http://schemas.microsoft.com/office/drawing/2014/main" id="{F5EB9466-4B66-4BA4-831F-512C4868F2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9</xdr:col>
      <xdr:colOff>600075</xdr:colOff>
      <xdr:row>16</xdr:row>
      <xdr:rowOff>0</xdr:rowOff>
    </xdr:from>
    <xdr:to>
      <xdr:col>13</xdr:col>
      <xdr:colOff>451474</xdr:colOff>
      <xdr:row>24</xdr:row>
      <xdr:rowOff>68580</xdr:rowOff>
    </xdr:to>
    <xdr:graphicFrame macro="">
      <xdr:nvGraphicFramePr>
        <xdr:cNvPr id="68" name="Chart 67">
          <a:extLst>
            <a:ext uri="{FF2B5EF4-FFF2-40B4-BE49-F238E27FC236}">
              <a16:creationId xmlns:a16="http://schemas.microsoft.com/office/drawing/2014/main" id="{DBEF83A4-F32A-4C79-A715-ACA8D69872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14</xdr:col>
      <xdr:colOff>116195</xdr:colOff>
      <xdr:row>6</xdr:row>
      <xdr:rowOff>91440</xdr:rowOff>
    </xdr:from>
    <xdr:to>
      <xdr:col>19</xdr:col>
      <xdr:colOff>352415</xdr:colOff>
      <xdr:row>24</xdr:row>
      <xdr:rowOff>68580</xdr:rowOff>
    </xdr:to>
    <xdr:graphicFrame macro="">
      <xdr:nvGraphicFramePr>
        <xdr:cNvPr id="69" name="Chart 68">
          <a:extLst>
            <a:ext uri="{FF2B5EF4-FFF2-40B4-BE49-F238E27FC236}">
              <a16:creationId xmlns:a16="http://schemas.microsoft.com/office/drawing/2014/main" id="{D3C09662-0607-4F76-ADBB-928E270564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xdr:col>
      <xdr:colOff>17134</xdr:colOff>
      <xdr:row>16</xdr:row>
      <xdr:rowOff>34290</xdr:rowOff>
    </xdr:from>
    <xdr:to>
      <xdr:col>5</xdr:col>
      <xdr:colOff>533400</xdr:colOff>
      <xdr:row>23</xdr:row>
      <xdr:rowOff>171450</xdr:rowOff>
    </xdr:to>
    <xdr:graphicFrame macro="">
      <xdr:nvGraphicFramePr>
        <xdr:cNvPr id="70" name="Chart 69">
          <a:extLst>
            <a:ext uri="{FF2B5EF4-FFF2-40B4-BE49-F238E27FC236}">
              <a16:creationId xmlns:a16="http://schemas.microsoft.com/office/drawing/2014/main" id="{A98931A9-98BC-4350-B9A0-50776A0551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3</xdr:col>
      <xdr:colOff>85725</xdr:colOff>
      <xdr:row>4</xdr:row>
      <xdr:rowOff>167640</xdr:rowOff>
    </xdr:from>
    <xdr:to>
      <xdr:col>13</xdr:col>
      <xdr:colOff>451474</xdr:colOff>
      <xdr:row>13</xdr:row>
      <xdr:rowOff>45720</xdr:rowOff>
    </xdr:to>
    <xdr:graphicFrame macro="">
      <xdr:nvGraphicFramePr>
        <xdr:cNvPr id="71" name="Chart 70">
          <a:extLst>
            <a:ext uri="{FF2B5EF4-FFF2-40B4-BE49-F238E27FC236}">
              <a16:creationId xmlns:a16="http://schemas.microsoft.com/office/drawing/2014/main" id="{D081EFFA-0CC5-45B8-B86B-F49E55CD10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oneCell">
    <xdr:from>
      <xdr:col>19</xdr:col>
      <xdr:colOff>597244</xdr:colOff>
      <xdr:row>23</xdr:row>
      <xdr:rowOff>41189</xdr:rowOff>
    </xdr:from>
    <xdr:to>
      <xdr:col>22</xdr:col>
      <xdr:colOff>597243</xdr:colOff>
      <xdr:row>29</xdr:row>
      <xdr:rowOff>61784</xdr:rowOff>
    </xdr:to>
    <mc:AlternateContent xmlns:mc="http://schemas.openxmlformats.org/markup-compatibility/2006">
      <mc:Choice xmlns:a14="http://schemas.microsoft.com/office/drawing/2010/main" Requires="a14">
        <xdr:graphicFrame macro="">
          <xdr:nvGraphicFramePr>
            <xdr:cNvPr id="74" name="Rank">
              <a:extLst>
                <a:ext uri="{FF2B5EF4-FFF2-40B4-BE49-F238E27FC236}">
                  <a16:creationId xmlns:a16="http://schemas.microsoft.com/office/drawing/2014/main" id="{4058235E-B90F-49F3-8C3F-2DE3C79E4E2F}"/>
                </a:ext>
              </a:extLst>
            </xdr:cNvPr>
            <xdr:cNvGraphicFramePr/>
          </xdr:nvGraphicFramePr>
          <xdr:xfrm>
            <a:off x="0" y="0"/>
            <a:ext cx="0" cy="0"/>
          </xdr:xfrm>
          <a:graphic>
            <a:graphicData uri="http://schemas.microsoft.com/office/drawing/2010/slicer">
              <sle:slicer xmlns:sle="http://schemas.microsoft.com/office/drawing/2010/slicer" name="Rank"/>
            </a:graphicData>
          </a:graphic>
        </xdr:graphicFrame>
      </mc:Choice>
      <mc:Fallback>
        <xdr:sp macro="" textlink="">
          <xdr:nvSpPr>
            <xdr:cNvPr id="0" name=""/>
            <xdr:cNvSpPr>
              <a:spLocks noTextEdit="1"/>
            </xdr:cNvSpPr>
          </xdr:nvSpPr>
          <xdr:spPr>
            <a:xfrm>
              <a:off x="12179644" y="4247429"/>
              <a:ext cx="1828799" cy="1117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597244</xdr:colOff>
      <xdr:row>15</xdr:row>
      <xdr:rowOff>26568</xdr:rowOff>
    </xdr:from>
    <xdr:to>
      <xdr:col>22</xdr:col>
      <xdr:colOff>597243</xdr:colOff>
      <xdr:row>23</xdr:row>
      <xdr:rowOff>10297</xdr:rowOff>
    </xdr:to>
    <mc:AlternateContent xmlns:mc="http://schemas.openxmlformats.org/markup-compatibility/2006">
      <mc:Choice xmlns:a14="http://schemas.microsoft.com/office/drawing/2010/main" Requires="a14">
        <xdr:graphicFrame macro="">
          <xdr:nvGraphicFramePr>
            <xdr:cNvPr id="76" name="Component">
              <a:extLst>
                <a:ext uri="{FF2B5EF4-FFF2-40B4-BE49-F238E27FC236}">
                  <a16:creationId xmlns:a16="http://schemas.microsoft.com/office/drawing/2014/main" id="{25580197-C02B-4480-8CBE-00420E7BAA47}"/>
                </a:ext>
              </a:extLst>
            </xdr:cNvPr>
            <xdr:cNvGraphicFramePr/>
          </xdr:nvGraphicFramePr>
          <xdr:xfrm>
            <a:off x="0" y="0"/>
            <a:ext cx="0" cy="0"/>
          </xdr:xfrm>
          <a:graphic>
            <a:graphicData uri="http://schemas.microsoft.com/office/drawing/2010/slicer">
              <sle:slicer xmlns:sle="http://schemas.microsoft.com/office/drawing/2010/slicer" name="Component"/>
            </a:graphicData>
          </a:graphic>
        </xdr:graphicFrame>
      </mc:Choice>
      <mc:Fallback>
        <xdr:sp macro="" textlink="">
          <xdr:nvSpPr>
            <xdr:cNvPr id="0" name=""/>
            <xdr:cNvSpPr>
              <a:spLocks noTextEdit="1"/>
            </xdr:cNvSpPr>
          </xdr:nvSpPr>
          <xdr:spPr>
            <a:xfrm>
              <a:off x="12179644" y="2769768"/>
              <a:ext cx="1828799" cy="14467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597244</xdr:colOff>
      <xdr:row>5</xdr:row>
      <xdr:rowOff>1029</xdr:rowOff>
    </xdr:from>
    <xdr:to>
      <xdr:col>22</xdr:col>
      <xdr:colOff>597243</xdr:colOff>
      <xdr:row>15</xdr:row>
      <xdr:rowOff>0</xdr:rowOff>
    </xdr:to>
    <mc:AlternateContent xmlns:mc="http://schemas.openxmlformats.org/markup-compatibility/2006">
      <mc:Choice xmlns:a14="http://schemas.microsoft.com/office/drawing/2010/main" Requires="a14">
        <xdr:graphicFrame macro="">
          <xdr:nvGraphicFramePr>
            <xdr:cNvPr id="77" name="AssetName">
              <a:extLst>
                <a:ext uri="{FF2B5EF4-FFF2-40B4-BE49-F238E27FC236}">
                  <a16:creationId xmlns:a16="http://schemas.microsoft.com/office/drawing/2014/main" id="{7E9DCCD1-79E1-4504-B2D3-A79818B1FFE1}"/>
                </a:ext>
              </a:extLst>
            </xdr:cNvPr>
            <xdr:cNvGraphicFramePr/>
          </xdr:nvGraphicFramePr>
          <xdr:xfrm>
            <a:off x="0" y="0"/>
            <a:ext cx="0" cy="0"/>
          </xdr:xfrm>
          <a:graphic>
            <a:graphicData uri="http://schemas.microsoft.com/office/drawing/2010/slicer">
              <sle:slicer xmlns:sle="http://schemas.microsoft.com/office/drawing/2010/slicer" name="AssetName"/>
            </a:graphicData>
          </a:graphic>
        </xdr:graphicFrame>
      </mc:Choice>
      <mc:Fallback>
        <xdr:sp macro="" textlink="">
          <xdr:nvSpPr>
            <xdr:cNvPr id="0" name=""/>
            <xdr:cNvSpPr>
              <a:spLocks noTextEdit="1"/>
            </xdr:cNvSpPr>
          </xdr:nvSpPr>
          <xdr:spPr>
            <a:xfrm>
              <a:off x="12179644" y="915429"/>
              <a:ext cx="1828799" cy="182777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236765</xdr:colOff>
      <xdr:row>14</xdr:row>
      <xdr:rowOff>13608</xdr:rowOff>
    </xdr:from>
    <xdr:to>
      <xdr:col>5</xdr:col>
      <xdr:colOff>530679</xdr:colOff>
      <xdr:row>15</xdr:row>
      <xdr:rowOff>122465</xdr:rowOff>
    </xdr:to>
    <xdr:pic macro="[0]!Sheet1.Change_InfoBox_Usage_Visibility">
      <xdr:nvPicPr>
        <xdr:cNvPr id="5" name="InfoButton_Usage" descr="Information">
          <a:extLst>
            <a:ext uri="{FF2B5EF4-FFF2-40B4-BE49-F238E27FC236}">
              <a16:creationId xmlns:a16="http://schemas.microsoft.com/office/drawing/2014/main" id="{3E80FBAC-ACFE-49D3-9150-F37FA3AD61B5}"/>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3284765" y="2547258"/>
          <a:ext cx="293914" cy="289832"/>
        </a:xfrm>
        <a:prstGeom prst="rect">
          <a:avLst/>
        </a:prstGeom>
      </xdr:spPr>
    </xdr:pic>
    <xdr:clientData/>
  </xdr:twoCellAnchor>
  <xdr:twoCellAnchor>
    <xdr:from>
      <xdr:col>3</xdr:col>
      <xdr:colOff>47897</xdr:colOff>
      <xdr:row>15</xdr:row>
      <xdr:rowOff>144784</xdr:rowOff>
    </xdr:from>
    <xdr:to>
      <xdr:col>5</xdr:col>
      <xdr:colOff>472441</xdr:colOff>
      <xdr:row>21</xdr:row>
      <xdr:rowOff>81647</xdr:rowOff>
    </xdr:to>
    <xdr:grpSp>
      <xdr:nvGrpSpPr>
        <xdr:cNvPr id="20" name="InfoBox_Usage" hidden="1">
          <a:extLst>
            <a:ext uri="{FF2B5EF4-FFF2-40B4-BE49-F238E27FC236}">
              <a16:creationId xmlns:a16="http://schemas.microsoft.com/office/drawing/2014/main" id="{D2520383-D241-4CBB-9798-0EC376D0134E}"/>
            </a:ext>
          </a:extLst>
        </xdr:cNvPr>
        <xdr:cNvGrpSpPr/>
      </xdr:nvGrpSpPr>
      <xdr:grpSpPr>
        <a:xfrm>
          <a:off x="1876697" y="2887984"/>
          <a:ext cx="1643744" cy="1034143"/>
          <a:chOff x="1709056" y="2960916"/>
          <a:chExt cx="1817915" cy="1153885"/>
        </a:xfrm>
      </xdr:grpSpPr>
      <xdr:sp macro="" textlink="">
        <xdr:nvSpPr>
          <xdr:cNvPr id="9" name="Rectangle: Rounded Corners 8" hidden="1">
            <a:extLst>
              <a:ext uri="{FF2B5EF4-FFF2-40B4-BE49-F238E27FC236}">
                <a16:creationId xmlns:a16="http://schemas.microsoft.com/office/drawing/2014/main" id="{ADD228AD-3650-4768-B2C1-3F84715CD0CC}"/>
              </a:ext>
            </a:extLst>
          </xdr:cNvPr>
          <xdr:cNvSpPr/>
        </xdr:nvSpPr>
        <xdr:spPr>
          <a:xfrm>
            <a:off x="1709056" y="2971799"/>
            <a:ext cx="1817915" cy="1143001"/>
          </a:xfrm>
          <a:prstGeom prst="roundRect">
            <a:avLst/>
          </a:prstGeom>
          <a:solidFill>
            <a:schemeClr val="bg1">
              <a:alpha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TextBox 12" hidden="1">
            <a:extLst>
              <a:ext uri="{FF2B5EF4-FFF2-40B4-BE49-F238E27FC236}">
                <a16:creationId xmlns:a16="http://schemas.microsoft.com/office/drawing/2014/main" id="{E375C065-6B82-4690-AB2B-6BC1365303CE}"/>
              </a:ext>
            </a:extLst>
          </xdr:cNvPr>
          <xdr:cNvSpPr txBox="1"/>
        </xdr:nvSpPr>
        <xdr:spPr>
          <a:xfrm>
            <a:off x="1709056" y="2960916"/>
            <a:ext cx="1807029" cy="11538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latin typeface="Times New Roman" panose="02020603050405020304" pitchFamily="18" charset="0"/>
                <a:cs typeface="Times New Roman" panose="02020603050405020304" pitchFamily="18" charset="0"/>
              </a:rPr>
              <a:t>This statistic shows the total amount of licenses that hace been assigned over the total amount of licenses</a:t>
            </a:r>
            <a:r>
              <a:rPr lang="en-US" sz="1100" baseline="0">
                <a:latin typeface="Times New Roman" panose="02020603050405020304" pitchFamily="18" charset="0"/>
                <a:cs typeface="Times New Roman" panose="02020603050405020304" pitchFamily="18" charset="0"/>
              </a:rPr>
              <a:t> in the database.</a:t>
            </a:r>
            <a:endParaRPr lang="en-US" sz="1100">
              <a:latin typeface="Times New Roman" panose="02020603050405020304" pitchFamily="18" charset="0"/>
              <a:cs typeface="Times New Roman" panose="02020603050405020304" pitchFamily="18" charset="0"/>
            </a:endParaRPr>
          </a:p>
        </xdr:txBody>
      </xdr:sp>
    </xdr:grpSp>
    <xdr:clientData/>
  </xdr:twoCellAnchor>
  <xdr:twoCellAnchor editAs="oneCell">
    <xdr:from>
      <xdr:col>13</xdr:col>
      <xdr:colOff>160565</xdr:colOff>
      <xdr:row>4</xdr:row>
      <xdr:rowOff>116478</xdr:rowOff>
    </xdr:from>
    <xdr:to>
      <xdr:col>13</xdr:col>
      <xdr:colOff>454479</xdr:colOff>
      <xdr:row>6</xdr:row>
      <xdr:rowOff>42455</xdr:rowOff>
    </xdr:to>
    <xdr:pic macro="[0]!Sheet1.Change_InfoBox_Timelines_Visibility">
      <xdr:nvPicPr>
        <xdr:cNvPr id="73" name="InfoButton_Timelines" descr="Information">
          <a:extLst>
            <a:ext uri="{FF2B5EF4-FFF2-40B4-BE49-F238E27FC236}">
              <a16:creationId xmlns:a16="http://schemas.microsoft.com/office/drawing/2014/main" id="{DCA129ED-9462-45F0-96F8-1BB2C8712AAD}"/>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8085365" y="840378"/>
          <a:ext cx="293914" cy="287927"/>
        </a:xfrm>
        <a:prstGeom prst="rect">
          <a:avLst/>
        </a:prstGeom>
      </xdr:spPr>
    </xdr:pic>
    <xdr:clientData/>
  </xdr:twoCellAnchor>
  <xdr:twoCellAnchor>
    <xdr:from>
      <xdr:col>10</xdr:col>
      <xdr:colOff>581297</xdr:colOff>
      <xdr:row>6</xdr:row>
      <xdr:rowOff>45724</xdr:rowOff>
    </xdr:from>
    <xdr:to>
      <xdr:col>13</xdr:col>
      <xdr:colOff>396241</xdr:colOff>
      <xdr:row>11</xdr:row>
      <xdr:rowOff>165467</xdr:rowOff>
    </xdr:to>
    <xdr:grpSp>
      <xdr:nvGrpSpPr>
        <xdr:cNvPr id="75" name="InfoBox_Timelines" hidden="1">
          <a:extLst>
            <a:ext uri="{FF2B5EF4-FFF2-40B4-BE49-F238E27FC236}">
              <a16:creationId xmlns:a16="http://schemas.microsoft.com/office/drawing/2014/main" id="{45923E32-3115-43DE-9503-F6C9C248D77C}"/>
            </a:ext>
          </a:extLst>
        </xdr:cNvPr>
        <xdr:cNvGrpSpPr/>
      </xdr:nvGrpSpPr>
      <xdr:grpSpPr>
        <a:xfrm>
          <a:off x="6677297" y="1143004"/>
          <a:ext cx="1643744" cy="1034143"/>
          <a:chOff x="1709056" y="2960916"/>
          <a:chExt cx="1817915" cy="1153885"/>
        </a:xfrm>
      </xdr:grpSpPr>
      <xdr:sp macro="" textlink="">
        <xdr:nvSpPr>
          <xdr:cNvPr id="78" name="Rectangle: Rounded Corners 77" hidden="1">
            <a:extLst>
              <a:ext uri="{FF2B5EF4-FFF2-40B4-BE49-F238E27FC236}">
                <a16:creationId xmlns:a16="http://schemas.microsoft.com/office/drawing/2014/main" id="{7D5309A3-DD26-48E3-A59B-39C1BA631DD8}"/>
              </a:ext>
            </a:extLst>
          </xdr:cNvPr>
          <xdr:cNvSpPr/>
        </xdr:nvSpPr>
        <xdr:spPr>
          <a:xfrm>
            <a:off x="1709056" y="2971799"/>
            <a:ext cx="1817915" cy="1143001"/>
          </a:xfrm>
          <a:prstGeom prst="roundRect">
            <a:avLst/>
          </a:prstGeom>
          <a:solidFill>
            <a:schemeClr val="bg1">
              <a:alpha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9" name="TextBox 78" hidden="1">
            <a:extLst>
              <a:ext uri="{FF2B5EF4-FFF2-40B4-BE49-F238E27FC236}">
                <a16:creationId xmlns:a16="http://schemas.microsoft.com/office/drawing/2014/main" id="{56E066B7-7F91-414C-86EC-56E6AFC54DCA}"/>
              </a:ext>
            </a:extLst>
          </xdr:cNvPr>
          <xdr:cNvSpPr txBox="1"/>
        </xdr:nvSpPr>
        <xdr:spPr>
          <a:xfrm>
            <a:off x="1709056" y="2960916"/>
            <a:ext cx="1807029" cy="11538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latin typeface="Times New Roman" panose="02020603050405020304" pitchFamily="18" charset="0"/>
                <a:cs typeface="Times New Roman" panose="02020603050405020304" pitchFamily="18" charset="0"/>
              </a:rPr>
              <a:t>Displays</a:t>
            </a:r>
            <a:r>
              <a:rPr lang="en-US" sz="1100" baseline="0">
                <a:latin typeface="Times New Roman" panose="02020603050405020304" pitchFamily="18" charset="0"/>
                <a:cs typeface="Times New Roman" panose="02020603050405020304" pitchFamily="18" charset="0"/>
              </a:rPr>
              <a:t> timelines for all licenses [listed by key name] go to "Design &gt; Select" data to get more precise data on specifics.</a:t>
            </a:r>
            <a:endParaRPr lang="en-US" sz="1100">
              <a:latin typeface="Times New Roman" panose="02020603050405020304" pitchFamily="18" charset="0"/>
              <a:cs typeface="Times New Roman" panose="02020603050405020304" pitchFamily="18" charset="0"/>
            </a:endParaRPr>
          </a:p>
        </xdr:txBody>
      </xdr:sp>
    </xdr:grpSp>
    <xdr:clientData/>
  </xdr:twoCellAnchor>
  <xdr:twoCellAnchor editAs="oneCell">
    <xdr:from>
      <xdr:col>13</xdr:col>
      <xdr:colOff>164375</xdr:colOff>
      <xdr:row>14</xdr:row>
      <xdr:rowOff>7893</xdr:rowOff>
    </xdr:from>
    <xdr:to>
      <xdr:col>13</xdr:col>
      <xdr:colOff>458289</xdr:colOff>
      <xdr:row>15</xdr:row>
      <xdr:rowOff>116750</xdr:rowOff>
    </xdr:to>
    <xdr:pic macro="[0]!Sheet1.Change_InfoBox_Donut_Visibility">
      <xdr:nvPicPr>
        <xdr:cNvPr id="80" name="InfoButton_Donut" descr="Information">
          <a:extLst>
            <a:ext uri="{FF2B5EF4-FFF2-40B4-BE49-F238E27FC236}">
              <a16:creationId xmlns:a16="http://schemas.microsoft.com/office/drawing/2014/main" id="{920CAEB4-4BBA-428E-A1AC-4C1BF7DB9AC9}"/>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8089175" y="2541543"/>
          <a:ext cx="293914" cy="289832"/>
        </a:xfrm>
        <a:prstGeom prst="rect">
          <a:avLst/>
        </a:prstGeom>
      </xdr:spPr>
    </xdr:pic>
    <xdr:clientData/>
  </xdr:twoCellAnchor>
  <xdr:twoCellAnchor>
    <xdr:from>
      <xdr:col>10</xdr:col>
      <xdr:colOff>604157</xdr:colOff>
      <xdr:row>15</xdr:row>
      <xdr:rowOff>129544</xdr:rowOff>
    </xdr:from>
    <xdr:to>
      <xdr:col>13</xdr:col>
      <xdr:colOff>419101</xdr:colOff>
      <xdr:row>21</xdr:row>
      <xdr:rowOff>66407</xdr:rowOff>
    </xdr:to>
    <xdr:grpSp>
      <xdr:nvGrpSpPr>
        <xdr:cNvPr id="81" name="InfoBox_Donut" hidden="1">
          <a:extLst>
            <a:ext uri="{FF2B5EF4-FFF2-40B4-BE49-F238E27FC236}">
              <a16:creationId xmlns:a16="http://schemas.microsoft.com/office/drawing/2014/main" id="{67AD7107-890A-4934-8902-1752E02375C2}"/>
            </a:ext>
          </a:extLst>
        </xdr:cNvPr>
        <xdr:cNvGrpSpPr/>
      </xdr:nvGrpSpPr>
      <xdr:grpSpPr>
        <a:xfrm>
          <a:off x="6700157" y="2872744"/>
          <a:ext cx="1643744" cy="1034143"/>
          <a:chOff x="1709056" y="2960916"/>
          <a:chExt cx="1817915" cy="1153885"/>
        </a:xfrm>
      </xdr:grpSpPr>
      <xdr:sp macro="" textlink="">
        <xdr:nvSpPr>
          <xdr:cNvPr id="82" name="Rectangle: Rounded Corners 81" hidden="1">
            <a:extLst>
              <a:ext uri="{FF2B5EF4-FFF2-40B4-BE49-F238E27FC236}">
                <a16:creationId xmlns:a16="http://schemas.microsoft.com/office/drawing/2014/main" id="{F95EC990-9956-46EA-B8B1-684755A3DC17}"/>
              </a:ext>
            </a:extLst>
          </xdr:cNvPr>
          <xdr:cNvSpPr/>
        </xdr:nvSpPr>
        <xdr:spPr>
          <a:xfrm>
            <a:off x="1709056" y="2971799"/>
            <a:ext cx="1817915" cy="1143001"/>
          </a:xfrm>
          <a:prstGeom prst="roundRect">
            <a:avLst/>
          </a:prstGeom>
          <a:solidFill>
            <a:schemeClr val="bg1">
              <a:alpha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3" name="TextBox 82" hidden="1">
            <a:extLst>
              <a:ext uri="{FF2B5EF4-FFF2-40B4-BE49-F238E27FC236}">
                <a16:creationId xmlns:a16="http://schemas.microsoft.com/office/drawing/2014/main" id="{9B13C738-9F25-4FE5-9076-005EE13C3AD2}"/>
              </a:ext>
            </a:extLst>
          </xdr:cNvPr>
          <xdr:cNvSpPr txBox="1"/>
        </xdr:nvSpPr>
        <xdr:spPr>
          <a:xfrm>
            <a:off x="1709056" y="2960916"/>
            <a:ext cx="1807029" cy="11538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latin typeface="Times New Roman" panose="02020603050405020304" pitchFamily="18" charset="0"/>
                <a:cs typeface="Times New Roman" panose="02020603050405020304" pitchFamily="18" charset="0"/>
              </a:rPr>
              <a:t>Shows</a:t>
            </a:r>
            <a:r>
              <a:rPr lang="en-US" sz="1100" baseline="0">
                <a:latin typeface="Times New Roman" panose="02020603050405020304" pitchFamily="18" charset="0"/>
                <a:cs typeface="Times New Roman" panose="02020603050405020304" pitchFamily="18" charset="0"/>
              </a:rPr>
              <a:t> how the licenses are distributed amongst different components and ranks within the organization.</a:t>
            </a:r>
            <a:endParaRPr lang="en-US" sz="1100">
              <a:latin typeface="Times New Roman" panose="02020603050405020304" pitchFamily="18" charset="0"/>
              <a:cs typeface="Times New Roman" panose="02020603050405020304" pitchFamily="18" charset="0"/>
            </a:endParaRPr>
          </a:p>
        </xdr:txBody>
      </xdr:sp>
    </xdr:grpSp>
    <xdr:clientData/>
  </xdr:twoCellAnchor>
  <xdr:twoCellAnchor editAs="oneCell">
    <xdr:from>
      <xdr:col>19</xdr:col>
      <xdr:colOff>42455</xdr:colOff>
      <xdr:row>4</xdr:row>
      <xdr:rowOff>116478</xdr:rowOff>
    </xdr:from>
    <xdr:to>
      <xdr:col>19</xdr:col>
      <xdr:colOff>336369</xdr:colOff>
      <xdr:row>6</xdr:row>
      <xdr:rowOff>42455</xdr:rowOff>
    </xdr:to>
    <xdr:pic macro="[0]!Sheet1.Change_InfoBox_Availability_Visibility">
      <xdr:nvPicPr>
        <xdr:cNvPr id="84" name="InfoButton_Availability" descr="Information">
          <a:extLst>
            <a:ext uri="{FF2B5EF4-FFF2-40B4-BE49-F238E27FC236}">
              <a16:creationId xmlns:a16="http://schemas.microsoft.com/office/drawing/2014/main" id="{A32E19DE-F4C8-483D-8283-0ED2A1A50094}"/>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1624855" y="840378"/>
          <a:ext cx="293914" cy="287927"/>
        </a:xfrm>
        <a:prstGeom prst="rect">
          <a:avLst/>
        </a:prstGeom>
      </xdr:spPr>
    </xdr:pic>
    <xdr:clientData/>
  </xdr:twoCellAnchor>
  <xdr:twoCellAnchor>
    <xdr:from>
      <xdr:col>16</xdr:col>
      <xdr:colOff>482237</xdr:colOff>
      <xdr:row>6</xdr:row>
      <xdr:rowOff>45724</xdr:rowOff>
    </xdr:from>
    <xdr:to>
      <xdr:col>19</xdr:col>
      <xdr:colOff>297181</xdr:colOff>
      <xdr:row>11</xdr:row>
      <xdr:rowOff>165467</xdr:rowOff>
    </xdr:to>
    <xdr:grpSp>
      <xdr:nvGrpSpPr>
        <xdr:cNvPr id="85" name="InfoBox_Availability" hidden="1">
          <a:extLst>
            <a:ext uri="{FF2B5EF4-FFF2-40B4-BE49-F238E27FC236}">
              <a16:creationId xmlns:a16="http://schemas.microsoft.com/office/drawing/2014/main" id="{7C4F1490-D380-44D9-94E4-C6B5A7BB21AA}"/>
            </a:ext>
          </a:extLst>
        </xdr:cNvPr>
        <xdr:cNvGrpSpPr/>
      </xdr:nvGrpSpPr>
      <xdr:grpSpPr>
        <a:xfrm>
          <a:off x="10235837" y="1143004"/>
          <a:ext cx="1643744" cy="1034143"/>
          <a:chOff x="1709056" y="2960916"/>
          <a:chExt cx="1817915" cy="1153885"/>
        </a:xfrm>
      </xdr:grpSpPr>
      <xdr:sp macro="" textlink="">
        <xdr:nvSpPr>
          <xdr:cNvPr id="86" name="Rectangle: Rounded Corners 85" hidden="1">
            <a:extLst>
              <a:ext uri="{FF2B5EF4-FFF2-40B4-BE49-F238E27FC236}">
                <a16:creationId xmlns:a16="http://schemas.microsoft.com/office/drawing/2014/main" id="{A879156D-1654-44E9-9FE5-D1A3C19B5FFF}"/>
              </a:ext>
            </a:extLst>
          </xdr:cNvPr>
          <xdr:cNvSpPr/>
        </xdr:nvSpPr>
        <xdr:spPr>
          <a:xfrm>
            <a:off x="1709056" y="2971799"/>
            <a:ext cx="1817915" cy="1143001"/>
          </a:xfrm>
          <a:prstGeom prst="roundRect">
            <a:avLst/>
          </a:prstGeom>
          <a:solidFill>
            <a:schemeClr val="bg1">
              <a:alpha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7" name="TextBox 86" hidden="1">
            <a:extLst>
              <a:ext uri="{FF2B5EF4-FFF2-40B4-BE49-F238E27FC236}">
                <a16:creationId xmlns:a16="http://schemas.microsoft.com/office/drawing/2014/main" id="{590D5AAD-5342-495B-B99D-331299B60239}"/>
              </a:ext>
            </a:extLst>
          </xdr:cNvPr>
          <xdr:cNvSpPr txBox="1"/>
        </xdr:nvSpPr>
        <xdr:spPr>
          <a:xfrm>
            <a:off x="1709056" y="2960916"/>
            <a:ext cx="1807029" cy="11538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latin typeface="Times New Roman" panose="02020603050405020304" pitchFamily="18" charset="0"/>
                <a:cs typeface="Times New Roman" panose="02020603050405020304" pitchFamily="18" charset="0"/>
              </a:rPr>
              <a:t>Graphic</a:t>
            </a:r>
            <a:r>
              <a:rPr lang="en-US" sz="1100" baseline="0">
                <a:latin typeface="Times New Roman" panose="02020603050405020304" pitchFamily="18" charset="0"/>
                <a:cs typeface="Times New Roman" panose="02020603050405020304" pitchFamily="18" charset="0"/>
              </a:rPr>
              <a:t> for viewing different license types and their respective availabilities.</a:t>
            </a:r>
            <a:endParaRPr lang="en-US" sz="1100">
              <a:latin typeface="Times New Roman" panose="02020603050405020304" pitchFamily="18" charset="0"/>
              <a:cs typeface="Times New Roman" panose="02020603050405020304" pitchFamily="18" charset="0"/>
            </a:endParaRPr>
          </a:p>
        </xdr:txBody>
      </xdr:sp>
    </xdr:grpSp>
    <xdr:clientData/>
  </xdr:twoCellAnchor>
  <xdr:twoCellAnchor>
    <xdr:from>
      <xdr:col>6</xdr:col>
      <xdr:colOff>392430</xdr:colOff>
      <xdr:row>3</xdr:row>
      <xdr:rowOff>62865</xdr:rowOff>
    </xdr:from>
    <xdr:to>
      <xdr:col>8</xdr:col>
      <xdr:colOff>605790</xdr:colOff>
      <xdr:row>11</xdr:row>
      <xdr:rowOff>93345</xdr:rowOff>
    </xdr:to>
    <xdr:grpSp>
      <xdr:nvGrpSpPr>
        <xdr:cNvPr id="48" name="Settings_Frame" hidden="1">
          <a:extLst>
            <a:ext uri="{FF2B5EF4-FFF2-40B4-BE49-F238E27FC236}">
              <a16:creationId xmlns:a16="http://schemas.microsoft.com/office/drawing/2014/main" id="{6D08ACE4-FD3C-4427-91BF-B4D381101B2C}"/>
            </a:ext>
          </a:extLst>
        </xdr:cNvPr>
        <xdr:cNvGrpSpPr/>
      </xdr:nvGrpSpPr>
      <xdr:grpSpPr>
        <a:xfrm>
          <a:off x="4050030" y="611505"/>
          <a:ext cx="1432560" cy="1493520"/>
          <a:chOff x="1440180" y="640080"/>
          <a:chExt cx="1432560" cy="1493520"/>
        </a:xfrm>
      </xdr:grpSpPr>
      <xdr:sp macro="" textlink="">
        <xdr:nvSpPr>
          <xdr:cNvPr id="23" name="Speech Bubble: Rectangle with Corners Rounded 22" hidden="1">
            <a:extLst>
              <a:ext uri="{FF2B5EF4-FFF2-40B4-BE49-F238E27FC236}">
                <a16:creationId xmlns:a16="http://schemas.microsoft.com/office/drawing/2014/main" id="{67852E74-343F-416C-B92C-5793CCDDD498}"/>
              </a:ext>
            </a:extLst>
          </xdr:cNvPr>
          <xdr:cNvSpPr/>
        </xdr:nvSpPr>
        <xdr:spPr>
          <a:xfrm flipV="1">
            <a:off x="1440180" y="640080"/>
            <a:ext cx="1432560" cy="1493520"/>
          </a:xfrm>
          <a:prstGeom prst="wedgeRoundRectCallout">
            <a:avLst>
              <a:gd name="adj1" fmla="val -20833"/>
              <a:gd name="adj2" fmla="val 56352"/>
              <a:gd name="adj3" fmla="val 16667"/>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8" name="TextBox 87" hidden="1">
            <a:extLst>
              <a:ext uri="{FF2B5EF4-FFF2-40B4-BE49-F238E27FC236}">
                <a16:creationId xmlns:a16="http://schemas.microsoft.com/office/drawing/2014/main" id="{40B9F1F0-F608-4FF5-B9FA-D267B69CE3EC}"/>
              </a:ext>
            </a:extLst>
          </xdr:cNvPr>
          <xdr:cNvSpPr txBox="1"/>
        </xdr:nvSpPr>
        <xdr:spPr>
          <a:xfrm>
            <a:off x="1440180" y="1501140"/>
            <a:ext cx="143256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1">
                <a:solidFill>
                  <a:srgbClr val="002060"/>
                </a:solidFill>
                <a:latin typeface="Times New Roman" panose="02020603050405020304" pitchFamily="18" charset="0"/>
                <a:cs typeface="Times New Roman" panose="02020603050405020304" pitchFamily="18" charset="0"/>
              </a:rPr>
              <a:t>Info Buttons Visibility</a:t>
            </a:r>
          </a:p>
        </xdr:txBody>
      </xdr:sp>
      <xdr:sp macro="" textlink="">
        <xdr:nvSpPr>
          <xdr:cNvPr id="89" name="TextBox 88" hidden="1">
            <a:extLst>
              <a:ext uri="{FF2B5EF4-FFF2-40B4-BE49-F238E27FC236}">
                <a16:creationId xmlns:a16="http://schemas.microsoft.com/office/drawing/2014/main" id="{5D5D41B1-00FF-4D81-BE6D-182FC8E6E7CE}"/>
              </a:ext>
            </a:extLst>
          </xdr:cNvPr>
          <xdr:cNvSpPr txBox="1"/>
        </xdr:nvSpPr>
        <xdr:spPr>
          <a:xfrm>
            <a:off x="1440180" y="784860"/>
            <a:ext cx="143256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1">
                <a:solidFill>
                  <a:srgbClr val="002060"/>
                </a:solidFill>
                <a:latin typeface="Times New Roman" panose="02020603050405020304" pitchFamily="18" charset="0"/>
                <a:cs typeface="Times New Roman" panose="02020603050405020304" pitchFamily="18" charset="0"/>
              </a:rPr>
              <a:t>Color Theme</a:t>
            </a:r>
          </a:p>
        </xdr:txBody>
      </xdr:sp>
    </xdr:grpSp>
    <xdr:clientData/>
  </xdr:twoCellAnchor>
  <xdr:twoCellAnchor>
    <xdr:from>
      <xdr:col>6</xdr:col>
      <xdr:colOff>445770</xdr:colOff>
      <xdr:row>5</xdr:row>
      <xdr:rowOff>123825</xdr:rowOff>
    </xdr:from>
    <xdr:to>
      <xdr:col>7</xdr:col>
      <xdr:colOff>476250</xdr:colOff>
      <xdr:row>6</xdr:row>
      <xdr:rowOff>123825</xdr:rowOff>
    </xdr:to>
    <xdr:sp macro="[0]!Sheet1.Display_Theme_1" textlink="">
      <xdr:nvSpPr>
        <xdr:cNvPr id="35" name="Theme_Button_1" hidden="1">
          <a:extLst>
            <a:ext uri="{FF2B5EF4-FFF2-40B4-BE49-F238E27FC236}">
              <a16:creationId xmlns:a16="http://schemas.microsoft.com/office/drawing/2014/main" id="{FFA6563F-879A-4873-A3F1-4A991FF5326B}"/>
            </a:ext>
          </a:extLst>
        </xdr:cNvPr>
        <xdr:cNvSpPr/>
      </xdr:nvSpPr>
      <xdr:spPr>
        <a:xfrm>
          <a:off x="4103370" y="1028700"/>
          <a:ext cx="640080" cy="180975"/>
        </a:xfrm>
        <a:prstGeom prst="roundRect">
          <a:avLst>
            <a:gd name="adj" fmla="val 50000"/>
          </a:avLst>
        </a:prstGeom>
        <a:solidFill>
          <a:srgbClr val="0070C0">
            <a:alpha val="0"/>
          </a:srgb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solidFill>
                <a:srgbClr val="000000"/>
              </a:solidFill>
              <a:latin typeface="Times New Roman" panose="02020603050405020304" pitchFamily="18" charset="0"/>
              <a:cs typeface="Times New Roman" panose="02020603050405020304" pitchFamily="18" charset="0"/>
            </a:rPr>
            <a:t>Theme</a:t>
          </a:r>
          <a:r>
            <a:rPr lang="en-US" sz="900" baseline="0">
              <a:solidFill>
                <a:srgbClr val="000000"/>
              </a:solidFill>
              <a:latin typeface="Times New Roman" panose="02020603050405020304" pitchFamily="18" charset="0"/>
              <a:cs typeface="Times New Roman" panose="02020603050405020304" pitchFamily="18" charset="0"/>
            </a:rPr>
            <a:t> 1</a:t>
          </a:r>
          <a:endParaRPr lang="en-US" sz="900">
            <a:solidFill>
              <a:srgbClr val="000000"/>
            </a:solidFill>
            <a:latin typeface="Times New Roman" panose="02020603050405020304" pitchFamily="18" charset="0"/>
            <a:cs typeface="Times New Roman" panose="02020603050405020304" pitchFamily="18" charset="0"/>
          </a:endParaRPr>
        </a:p>
      </xdr:txBody>
    </xdr:sp>
    <xdr:clientData/>
  </xdr:twoCellAnchor>
  <xdr:twoCellAnchor>
    <xdr:from>
      <xdr:col>7</xdr:col>
      <xdr:colOff>521970</xdr:colOff>
      <xdr:row>5</xdr:row>
      <xdr:rowOff>123825</xdr:rowOff>
    </xdr:from>
    <xdr:to>
      <xdr:col>8</xdr:col>
      <xdr:colOff>552450</xdr:colOff>
      <xdr:row>6</xdr:row>
      <xdr:rowOff>123825</xdr:rowOff>
    </xdr:to>
    <xdr:sp macro="[0]!Sheet1.Display_Theme_2" textlink="">
      <xdr:nvSpPr>
        <xdr:cNvPr id="91" name="Theme_Button_2" hidden="1">
          <a:extLst>
            <a:ext uri="{FF2B5EF4-FFF2-40B4-BE49-F238E27FC236}">
              <a16:creationId xmlns:a16="http://schemas.microsoft.com/office/drawing/2014/main" id="{191ECF27-9B00-44E1-A59D-8F75F8ABEC1B}"/>
            </a:ext>
          </a:extLst>
        </xdr:cNvPr>
        <xdr:cNvSpPr/>
      </xdr:nvSpPr>
      <xdr:spPr>
        <a:xfrm>
          <a:off x="4789170" y="1028700"/>
          <a:ext cx="640080" cy="180975"/>
        </a:xfrm>
        <a:prstGeom prst="roundRect">
          <a:avLst>
            <a:gd name="adj" fmla="val 50000"/>
          </a:avLst>
        </a:prstGeom>
        <a:solidFill>
          <a:srgbClr val="0070C0">
            <a:alpha val="0"/>
          </a:srgb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solidFill>
                <a:srgbClr val="000000"/>
              </a:solidFill>
              <a:latin typeface="Times New Roman" panose="02020603050405020304" pitchFamily="18" charset="0"/>
              <a:cs typeface="Times New Roman" panose="02020603050405020304" pitchFamily="18" charset="0"/>
            </a:rPr>
            <a:t>Theme</a:t>
          </a:r>
          <a:r>
            <a:rPr lang="en-US" sz="900" baseline="0">
              <a:solidFill>
                <a:srgbClr val="000000"/>
              </a:solidFill>
              <a:latin typeface="Times New Roman" panose="02020603050405020304" pitchFamily="18" charset="0"/>
              <a:cs typeface="Times New Roman" panose="02020603050405020304" pitchFamily="18" charset="0"/>
            </a:rPr>
            <a:t> 2</a:t>
          </a:r>
          <a:endParaRPr lang="en-US" sz="900">
            <a:solidFill>
              <a:srgbClr val="000000"/>
            </a:solidFill>
            <a:latin typeface="Times New Roman" panose="02020603050405020304" pitchFamily="18" charset="0"/>
            <a:cs typeface="Times New Roman" panose="02020603050405020304" pitchFamily="18" charset="0"/>
          </a:endParaRPr>
        </a:p>
      </xdr:txBody>
    </xdr:sp>
    <xdr:clientData/>
  </xdr:twoCellAnchor>
  <xdr:twoCellAnchor>
    <xdr:from>
      <xdr:col>6</xdr:col>
      <xdr:colOff>445770</xdr:colOff>
      <xdr:row>6</xdr:row>
      <xdr:rowOff>167640</xdr:rowOff>
    </xdr:from>
    <xdr:to>
      <xdr:col>7</xdr:col>
      <xdr:colOff>476250</xdr:colOff>
      <xdr:row>7</xdr:row>
      <xdr:rowOff>167640</xdr:rowOff>
    </xdr:to>
    <xdr:sp macro="[0]!Sheet1.Display_Theme_3" textlink="">
      <xdr:nvSpPr>
        <xdr:cNvPr id="92" name="Theme_Button_3" hidden="1">
          <a:extLst>
            <a:ext uri="{FF2B5EF4-FFF2-40B4-BE49-F238E27FC236}">
              <a16:creationId xmlns:a16="http://schemas.microsoft.com/office/drawing/2014/main" id="{E3707A4C-2B6F-4FAF-8471-B8ACF01A2645}"/>
            </a:ext>
          </a:extLst>
        </xdr:cNvPr>
        <xdr:cNvSpPr/>
      </xdr:nvSpPr>
      <xdr:spPr>
        <a:xfrm>
          <a:off x="4103370" y="1253490"/>
          <a:ext cx="640080" cy="180975"/>
        </a:xfrm>
        <a:prstGeom prst="roundRect">
          <a:avLst>
            <a:gd name="adj" fmla="val 50000"/>
          </a:avLst>
        </a:prstGeom>
        <a:solidFill>
          <a:srgbClr val="0070C0">
            <a:alpha val="0"/>
          </a:srgb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solidFill>
                <a:srgbClr val="000000"/>
              </a:solidFill>
              <a:latin typeface="Times New Roman" panose="02020603050405020304" pitchFamily="18" charset="0"/>
              <a:cs typeface="Times New Roman" panose="02020603050405020304" pitchFamily="18" charset="0"/>
            </a:rPr>
            <a:t>Theme</a:t>
          </a:r>
          <a:r>
            <a:rPr lang="en-US" sz="900" baseline="0">
              <a:solidFill>
                <a:srgbClr val="000000"/>
              </a:solidFill>
              <a:latin typeface="Times New Roman" panose="02020603050405020304" pitchFamily="18" charset="0"/>
              <a:cs typeface="Times New Roman" panose="02020603050405020304" pitchFamily="18" charset="0"/>
            </a:rPr>
            <a:t> 3</a:t>
          </a:r>
          <a:endParaRPr lang="en-US" sz="900">
            <a:solidFill>
              <a:srgbClr val="000000"/>
            </a:solidFill>
            <a:latin typeface="Times New Roman" panose="02020603050405020304" pitchFamily="18" charset="0"/>
            <a:cs typeface="Times New Roman" panose="02020603050405020304" pitchFamily="18" charset="0"/>
          </a:endParaRPr>
        </a:p>
      </xdr:txBody>
    </xdr:sp>
    <xdr:clientData/>
  </xdr:twoCellAnchor>
  <xdr:twoCellAnchor>
    <xdr:from>
      <xdr:col>7</xdr:col>
      <xdr:colOff>521970</xdr:colOff>
      <xdr:row>6</xdr:row>
      <xdr:rowOff>167640</xdr:rowOff>
    </xdr:from>
    <xdr:to>
      <xdr:col>8</xdr:col>
      <xdr:colOff>552450</xdr:colOff>
      <xdr:row>7</xdr:row>
      <xdr:rowOff>167640</xdr:rowOff>
    </xdr:to>
    <xdr:sp macro="[0]!Sheet1.Display_Theme_4" textlink="">
      <xdr:nvSpPr>
        <xdr:cNvPr id="93" name="Theme_Button_4" hidden="1">
          <a:extLst>
            <a:ext uri="{FF2B5EF4-FFF2-40B4-BE49-F238E27FC236}">
              <a16:creationId xmlns:a16="http://schemas.microsoft.com/office/drawing/2014/main" id="{ADAEA3AA-ADF5-4394-96F3-9EE9B11B4917}"/>
            </a:ext>
          </a:extLst>
        </xdr:cNvPr>
        <xdr:cNvSpPr/>
      </xdr:nvSpPr>
      <xdr:spPr>
        <a:xfrm>
          <a:off x="4789170" y="1253490"/>
          <a:ext cx="640080" cy="180975"/>
        </a:xfrm>
        <a:prstGeom prst="roundRect">
          <a:avLst>
            <a:gd name="adj" fmla="val 50000"/>
          </a:avLst>
        </a:prstGeom>
        <a:solidFill>
          <a:srgbClr val="0070C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solidFill>
                <a:srgbClr val="FFFFFF"/>
              </a:solidFill>
              <a:latin typeface="Times New Roman" panose="02020603050405020304" pitchFamily="18" charset="0"/>
              <a:cs typeface="Times New Roman" panose="02020603050405020304" pitchFamily="18" charset="0"/>
            </a:rPr>
            <a:t>Theme</a:t>
          </a:r>
          <a:r>
            <a:rPr lang="en-US" sz="900" baseline="0">
              <a:solidFill>
                <a:srgbClr val="FFFFFF"/>
              </a:solidFill>
              <a:latin typeface="Times New Roman" panose="02020603050405020304" pitchFamily="18" charset="0"/>
              <a:cs typeface="Times New Roman" panose="02020603050405020304" pitchFamily="18" charset="0"/>
            </a:rPr>
            <a:t> 4</a:t>
          </a:r>
          <a:endParaRPr lang="en-US" sz="900">
            <a:solidFill>
              <a:srgbClr val="FFFFFF"/>
            </a:solidFill>
            <a:latin typeface="Times New Roman" panose="02020603050405020304" pitchFamily="18" charset="0"/>
            <a:cs typeface="Times New Roman" panose="02020603050405020304" pitchFamily="18" charset="0"/>
          </a:endParaRPr>
        </a:p>
      </xdr:txBody>
    </xdr:sp>
    <xdr:clientData/>
  </xdr:twoCellAnchor>
  <xdr:twoCellAnchor>
    <xdr:from>
      <xdr:col>7</xdr:col>
      <xdr:colOff>25810</xdr:colOff>
      <xdr:row>0</xdr:row>
      <xdr:rowOff>149594</xdr:rowOff>
    </xdr:from>
    <xdr:to>
      <xdr:col>7</xdr:col>
      <xdr:colOff>362245</xdr:colOff>
      <xdr:row>2</xdr:row>
      <xdr:rowOff>152173</xdr:rowOff>
    </xdr:to>
    <xdr:pic macro="[0]!Sheet1.Change_Settings_Visibility">
      <xdr:nvPicPr>
        <xdr:cNvPr id="41" name="Settings_Button" descr="Single gear">
          <a:extLst>
            <a:ext uri="{FF2B5EF4-FFF2-40B4-BE49-F238E27FC236}">
              <a16:creationId xmlns:a16="http://schemas.microsoft.com/office/drawing/2014/main" id="{10754890-74B6-4DCD-8D27-40FFE64F293F}"/>
            </a:ext>
          </a:extLst>
        </xdr:cNvPr>
        <xdr:cNvPicPr>
          <a:picLocks noChangeAspect="1"/>
        </xdr:cNvPicPr>
      </xdr:nvPicPr>
      <xdr:blipFill>
        <a:blip xmlns:r="http://schemas.openxmlformats.org/officeDocument/2006/relationships" r:embed="rId31" cstate="print">
          <a:extLst>
            <a:ext uri="{28A0092B-C50C-407E-A947-70E740481C1C}">
              <a14:useLocalDpi xmlns:a14="http://schemas.microsoft.com/office/drawing/2010/main" val="0"/>
            </a:ext>
            <a:ext uri="{96DAC541-7B7A-43D3-8B79-37D633B846F1}">
              <asvg:svgBlip xmlns:asvg="http://schemas.microsoft.com/office/drawing/2016/SVG/main" r:embed="rId32"/>
            </a:ext>
          </a:extLst>
        </a:blip>
        <a:srcRect/>
        <a:stretch/>
      </xdr:blipFill>
      <xdr:spPr>
        <a:xfrm>
          <a:off x="4293010" y="149594"/>
          <a:ext cx="336435" cy="364529"/>
        </a:xfrm>
        <a:prstGeom prst="ellipse">
          <a:avLst/>
        </a:prstGeom>
        <a:effectLst>
          <a:outerShdw blurRad="76200" sx="110000" sy="110000" algn="ctr" rotWithShape="0">
            <a:schemeClr val="bg2">
              <a:alpha val="40000"/>
            </a:schemeClr>
          </a:outerShdw>
        </a:effectLst>
      </xdr:spPr>
    </xdr:pic>
    <xdr:clientData/>
  </xdr:twoCellAnchor>
  <xdr:twoCellAnchor>
    <xdr:from>
      <xdr:col>7</xdr:col>
      <xdr:colOff>428625</xdr:colOff>
      <xdr:row>9</xdr:row>
      <xdr:rowOff>95251</xdr:rowOff>
    </xdr:from>
    <xdr:to>
      <xdr:col>8</xdr:col>
      <xdr:colOff>447675</xdr:colOff>
      <xdr:row>10</xdr:row>
      <xdr:rowOff>123826</xdr:rowOff>
    </xdr:to>
    <xdr:sp macro="" textlink="">
      <xdr:nvSpPr>
        <xdr:cNvPr id="56" name="Button_Text" hidden="1">
          <a:extLst>
            <a:ext uri="{FF2B5EF4-FFF2-40B4-BE49-F238E27FC236}">
              <a16:creationId xmlns:a16="http://schemas.microsoft.com/office/drawing/2014/main" id="{C3236CCB-511F-4BFA-AD1B-8BA61FC1C246}"/>
            </a:ext>
          </a:extLst>
        </xdr:cNvPr>
        <xdr:cNvSpPr txBox="1"/>
      </xdr:nvSpPr>
      <xdr:spPr>
        <a:xfrm>
          <a:off x="4695825" y="1724026"/>
          <a:ext cx="62865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900">
              <a:latin typeface="Times New Roman" panose="02020603050405020304" pitchFamily="18" charset="0"/>
              <a:cs typeface="Times New Roman" panose="02020603050405020304" pitchFamily="18" charset="0"/>
            </a:rPr>
            <a:t>On</a:t>
          </a:r>
        </a:p>
      </xdr:txBody>
    </xdr:sp>
    <xdr:clientData/>
  </xdr:twoCellAnchor>
  <xdr:twoCellAnchor>
    <xdr:from>
      <xdr:col>7</xdr:col>
      <xdr:colOff>1</xdr:colOff>
      <xdr:row>9</xdr:row>
      <xdr:rowOff>115661</xdr:rowOff>
    </xdr:from>
    <xdr:to>
      <xdr:col>7</xdr:col>
      <xdr:colOff>323851</xdr:colOff>
      <xdr:row>10</xdr:row>
      <xdr:rowOff>79194</xdr:rowOff>
    </xdr:to>
    <xdr:sp macro="[0]!Sheet1.Toggle_Info" textlink="">
      <xdr:nvSpPr>
        <xdr:cNvPr id="115" name="Toggle_Button_Back" hidden="1">
          <a:extLst>
            <a:ext uri="{FF2B5EF4-FFF2-40B4-BE49-F238E27FC236}">
              <a16:creationId xmlns:a16="http://schemas.microsoft.com/office/drawing/2014/main" id="{4E3A03FA-D9AA-4ECE-B278-1205A0B2F04A}"/>
            </a:ext>
          </a:extLst>
        </xdr:cNvPr>
        <xdr:cNvSpPr/>
      </xdr:nvSpPr>
      <xdr:spPr>
        <a:xfrm>
          <a:off x="4267201" y="1744436"/>
          <a:ext cx="323850" cy="144508"/>
        </a:xfrm>
        <a:prstGeom prst="roundRect">
          <a:avLst>
            <a:gd name="adj" fmla="val 50000"/>
          </a:avLst>
        </a:prstGeom>
        <a:solidFill>
          <a:srgbClr val="99CC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171450</xdr:colOff>
      <xdr:row>9</xdr:row>
      <xdr:rowOff>95250</xdr:rowOff>
    </xdr:from>
    <xdr:to>
      <xdr:col>7</xdr:col>
      <xdr:colOff>352424</xdr:colOff>
      <xdr:row>10</xdr:row>
      <xdr:rowOff>104774</xdr:rowOff>
    </xdr:to>
    <xdr:sp macro="[0]!Sheet1.Toggle_Info" textlink="">
      <xdr:nvSpPr>
        <xdr:cNvPr id="114" name="Toggle_Button_Front" hidden="1">
          <a:extLst>
            <a:ext uri="{FF2B5EF4-FFF2-40B4-BE49-F238E27FC236}">
              <a16:creationId xmlns:a16="http://schemas.microsoft.com/office/drawing/2014/main" id="{590C63FD-D931-435D-8157-1D99A7B400B7}"/>
            </a:ext>
          </a:extLst>
        </xdr:cNvPr>
        <xdr:cNvSpPr/>
      </xdr:nvSpPr>
      <xdr:spPr>
        <a:xfrm>
          <a:off x="4438650" y="1741170"/>
          <a:ext cx="180974" cy="192404"/>
        </a:xfrm>
        <a:prstGeom prst="ellipse">
          <a:avLst/>
        </a:prstGeom>
        <a:solidFill>
          <a:srgbClr val="006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c:userShapes xmlns:c="http://schemas.openxmlformats.org/drawingml/2006/chart">
  <cdr:relSizeAnchor xmlns:cdr="http://schemas.openxmlformats.org/drawingml/2006/chartDrawing">
    <cdr:from>
      <cdr:x>0.33846</cdr:x>
      <cdr:y>0.19598</cdr:y>
    </cdr:from>
    <cdr:to>
      <cdr:x>0.65641</cdr:x>
      <cdr:y>0.82412</cdr:y>
    </cdr:to>
    <cdr:sp macro="" textlink="PivotTables!$M$2">
      <cdr:nvSpPr>
        <cdr:cNvPr id="2" name="TextBox 1">
          <a:extLst xmlns:a="http://schemas.openxmlformats.org/drawingml/2006/main">
            <a:ext uri="{FF2B5EF4-FFF2-40B4-BE49-F238E27FC236}">
              <a16:creationId xmlns:a16="http://schemas.microsoft.com/office/drawing/2014/main" id="{8EB7EFA8-D29C-4984-BB0D-70F083FD831F}"/>
            </a:ext>
          </a:extLst>
        </cdr:cNvPr>
        <cdr:cNvSpPr txBox="1"/>
      </cdr:nvSpPr>
      <cdr:spPr>
        <a:xfrm xmlns:a="http://schemas.openxmlformats.org/drawingml/2006/main">
          <a:off x="1005841" y="297180"/>
          <a:ext cx="944880" cy="952499"/>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fld id="{05DB7C4C-7367-48BB-AC14-F6416BF3EF08}" type="TxLink">
            <a:rPr lang="en-US" sz="1800" b="0" i="0" u="none" strike="noStrike">
              <a:solidFill>
                <a:schemeClr val="bg1"/>
              </a:solidFill>
              <a:latin typeface="Times New Roman" panose="02020603050405020304" pitchFamily="18" charset="0"/>
              <a:cs typeface="Times New Roman" panose="02020603050405020304" pitchFamily="18" charset="0"/>
            </a:rPr>
            <a:pPr algn="ctr"/>
            <a:t>54%</a:t>
          </a:fld>
          <a:endParaRPr lang="en-US" sz="1800" b="0">
            <a:solidFill>
              <a:schemeClr val="bg1"/>
            </a:solidFill>
            <a:latin typeface="Times New Roman" panose="02020603050405020304" pitchFamily="18" charset="0"/>
            <a:cs typeface="Times New Roman" panose="02020603050405020304" pitchFamily="18" charset="0"/>
          </a:endParaRPr>
        </a:p>
      </cdr:txBody>
    </cdr:sp>
  </cdr:relSizeAnchor>
</c:userShapes>
</file>

<file path=xl/drawings/drawing3.xml><?xml version="1.0" encoding="utf-8"?>
<xdr:wsDr xmlns:xdr="http://schemas.openxmlformats.org/drawingml/2006/spreadsheetDrawing" xmlns:a="http://schemas.openxmlformats.org/drawingml/2006/main">
  <xdr:twoCellAnchor>
    <xdr:from>
      <xdr:col>8</xdr:col>
      <xdr:colOff>320040</xdr:colOff>
      <xdr:row>7</xdr:row>
      <xdr:rowOff>144780</xdr:rowOff>
    </xdr:from>
    <xdr:to>
      <xdr:col>11</xdr:col>
      <xdr:colOff>144780</xdr:colOff>
      <xdr:row>17</xdr:row>
      <xdr:rowOff>133350</xdr:rowOff>
    </xdr:to>
    <xdr:graphicFrame macro="">
      <xdr:nvGraphicFramePr>
        <xdr:cNvPr id="3" name="Chart 2">
          <a:extLst>
            <a:ext uri="{FF2B5EF4-FFF2-40B4-BE49-F238E27FC236}">
              <a16:creationId xmlns:a16="http://schemas.microsoft.com/office/drawing/2014/main" id="{ADF3CC8D-EB47-403E-9A00-1AD2281790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678180</xdr:colOff>
      <xdr:row>7</xdr:row>
      <xdr:rowOff>179070</xdr:rowOff>
    </xdr:from>
    <xdr:to>
      <xdr:col>21</xdr:col>
      <xdr:colOff>365760</xdr:colOff>
      <xdr:row>22</xdr:row>
      <xdr:rowOff>179070</xdr:rowOff>
    </xdr:to>
    <mc:AlternateContent xmlns:mc="http://schemas.openxmlformats.org/markup-compatibility/2006">
      <mc:Choice xmlns:cx4="http://schemas.microsoft.com/office/drawing/2016/5/10/chartex" Requires="cx4">
        <xdr:graphicFrame macro="">
          <xdr:nvGraphicFramePr>
            <xdr:cNvPr id="5" name="Chart 4">
              <a:extLst>
                <a:ext uri="{FF2B5EF4-FFF2-40B4-BE49-F238E27FC236}">
                  <a16:creationId xmlns:a16="http://schemas.microsoft.com/office/drawing/2014/main" id="{D90B1679-43EE-4C7A-BD1F-4EBD765AFC5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0408920" y="1459230"/>
              <a:ext cx="593598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23</xdr:col>
      <xdr:colOff>601980</xdr:colOff>
      <xdr:row>6</xdr:row>
      <xdr:rowOff>83820</xdr:rowOff>
    </xdr:from>
    <xdr:to>
      <xdr:col>26</xdr:col>
      <xdr:colOff>106680</xdr:colOff>
      <xdr:row>16</xdr:row>
      <xdr:rowOff>26670</xdr:rowOff>
    </xdr:to>
    <xdr:graphicFrame macro="">
      <xdr:nvGraphicFramePr>
        <xdr:cNvPr id="6" name="Chart 5">
          <a:extLst>
            <a:ext uri="{FF2B5EF4-FFF2-40B4-BE49-F238E27FC236}">
              <a16:creationId xmlns:a16="http://schemas.microsoft.com/office/drawing/2014/main" id="{187AEA49-E2EA-4631-AF2E-42C94E285E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594360</xdr:colOff>
      <xdr:row>16</xdr:row>
      <xdr:rowOff>76200</xdr:rowOff>
    </xdr:from>
    <xdr:to>
      <xdr:col>25</xdr:col>
      <xdr:colOff>548640</xdr:colOff>
      <xdr:row>19</xdr:row>
      <xdr:rowOff>7620</xdr:rowOff>
    </xdr:to>
    <xdr:sp macro="" textlink="$AA$3">
      <xdr:nvSpPr>
        <xdr:cNvPr id="7" name="TextBox 6">
          <a:extLst>
            <a:ext uri="{FF2B5EF4-FFF2-40B4-BE49-F238E27FC236}">
              <a16:creationId xmlns:a16="http://schemas.microsoft.com/office/drawing/2014/main" id="{54F72F23-6A7F-430C-8B70-24B49EE38DD0}"/>
            </a:ext>
          </a:extLst>
        </xdr:cNvPr>
        <xdr:cNvSpPr txBox="1"/>
      </xdr:nvSpPr>
      <xdr:spPr>
        <a:xfrm>
          <a:off x="17914620" y="3002280"/>
          <a:ext cx="815340" cy="480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4EBF376-851C-4B2F-95E7-9EEAD60753D5}" type="TxLink">
            <a:rPr lang="en-US" sz="2800" b="0" i="0" u="none" strike="noStrike">
              <a:solidFill>
                <a:srgbClr val="000000"/>
              </a:solidFill>
              <a:latin typeface="Calibri"/>
              <a:cs typeface="Calibri"/>
            </a:rPr>
            <a:pPr/>
            <a:t>67%</a:t>
          </a:fld>
          <a:endParaRPr lang="en-US" sz="2800"/>
        </a:p>
      </xdr:txBody>
    </xdr:sp>
    <xdr:clientData/>
  </xdr:twoCellAnchor>
  <xdr:twoCellAnchor>
    <xdr:from>
      <xdr:col>27</xdr:col>
      <xdr:colOff>510540</xdr:colOff>
      <xdr:row>5</xdr:row>
      <xdr:rowOff>76200</xdr:rowOff>
    </xdr:from>
    <xdr:to>
      <xdr:col>30</xdr:col>
      <xdr:colOff>38100</xdr:colOff>
      <xdr:row>16</xdr:row>
      <xdr:rowOff>102870</xdr:rowOff>
    </xdr:to>
    <xdr:graphicFrame macro="">
      <xdr:nvGraphicFramePr>
        <xdr:cNvPr id="8" name="Chart 7">
          <a:extLst>
            <a:ext uri="{FF2B5EF4-FFF2-40B4-BE49-F238E27FC236}">
              <a16:creationId xmlns:a16="http://schemas.microsoft.com/office/drawing/2014/main" id="{CBA9B780-E803-47FF-A6C1-97644D9858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ghtwing" refreshedDate="44109.46347696759" createdVersion="6" refreshedVersion="6" minRefreshableVersion="3" recordCount="9" xr:uid="{BFD6BE90-6A14-4B86-9B85-9B8C157CC675}">
  <cacheSource type="worksheet">
    <worksheetSource name="Data_Table"/>
  </cacheSource>
  <cacheFields count="9">
    <cacheField name="Date" numFmtId="14">
      <sharedItems containsSemiMixedTypes="0" containsNonDate="0" containsDate="1" containsString="0" minDate="2017-01-01T00:00:00" maxDate="2017-06-13T00:00:00" count="9">
        <d v="2017-01-01T00:00:00"/>
        <d v="2017-01-02T00:00:00"/>
        <d v="2017-03-01T00:00:00"/>
        <d v="2017-04-01T00:00:00"/>
        <d v="2017-04-23T00:00:00"/>
        <d v="2017-05-02T00:00:00"/>
        <d v="2017-05-22T00:00:00"/>
        <d v="2017-06-05T00:00:00"/>
        <d v="2017-06-12T00:00:00"/>
      </sharedItems>
      <fieldGroup par="8" base="0">
        <rangePr groupBy="days" startDate="2017-01-01T00:00:00" endDate="2017-06-13T00:00:00"/>
        <groupItems count="368">
          <s v="&lt;1/1/2017"/>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6/13/2017"/>
        </groupItems>
      </fieldGroup>
    </cacheField>
    <cacheField name="Location" numFmtId="14">
      <sharedItems count="16">
        <s v="New York"/>
        <s v="Maine"/>
        <s v="New Hampshire"/>
        <s v="Vermont"/>
        <s v="New Jersey"/>
        <s v="Pennsylvania"/>
        <s v="Connecticut"/>
        <s v="Massachusetts"/>
        <s v="Rhode Island"/>
        <s v="Maryland" u="1"/>
        <s v="Washington" u="1"/>
        <s v="Florida" u="1"/>
        <s v="Texas" u="1"/>
        <s v="Delaware" u="1"/>
        <s v="California" u="1"/>
        <s v="Georgia" u="1"/>
      </sharedItems>
    </cacheField>
    <cacheField name="Name" numFmtId="0">
      <sharedItems/>
    </cacheField>
    <cacheField name="Return" numFmtId="0">
      <sharedItems count="2">
        <s v="Yes"/>
        <s v="No"/>
      </sharedItems>
    </cacheField>
    <cacheField name="Delivery" numFmtId="0">
      <sharedItems count="2">
        <s v="On-time"/>
        <s v="Delayed"/>
      </sharedItems>
    </cacheField>
    <cacheField name="Price" numFmtId="0">
      <sharedItems containsSemiMixedTypes="0" containsString="0" containsNumber="1" minValue="1.99" maxValue="12.99"/>
    </cacheField>
    <cacheField name="Unites" numFmtId="0">
      <sharedItems containsSemiMixedTypes="0" containsString="0" containsNumber="1" containsInteger="1" minValue="45" maxValue="550"/>
    </cacheField>
    <cacheField name="Revenue" numFmtId="0">
      <sharedItems containsSemiMixedTypes="0" containsString="0" containsNumber="1" minValue="248.75" maxValue="1094.5"/>
    </cacheField>
    <cacheField name="Months" numFmtId="0" databaseField="0">
      <fieldGroup base="0">
        <rangePr groupBy="months" startDate="2017-01-01T00:00:00" endDate="2017-06-13T00:00:00"/>
        <groupItems count="14">
          <s v="&lt;1/1/2017"/>
          <s v="Jan"/>
          <s v="Feb"/>
          <s v="Mar"/>
          <s v="Apr"/>
          <s v="May"/>
          <s v="Jun"/>
          <s v="Jul"/>
          <s v="Aug"/>
          <s v="Sep"/>
          <s v="Oct"/>
          <s v="Nov"/>
          <s v="Dec"/>
          <s v="&gt;6/13/2017"/>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Nightwing" refreshedDate="44109.463477199075" createdVersion="6" refreshedVersion="6" minRefreshableVersion="3" recordCount="24" xr:uid="{2D507522-3227-410F-9756-2F36959540A3}">
  <cacheSource type="worksheet">
    <worksheetSource name="License_Table"/>
  </cacheSource>
  <cacheFields count="7">
    <cacheField name="LicenseId" numFmtId="0">
      <sharedItems containsSemiMixedTypes="0" containsString="0" containsNumber="1" containsInteger="1" minValue="1" maxValue="24"/>
    </cacheField>
    <cacheField name="AssetName" numFmtId="0">
      <sharedItems containsBlank="1" count="12">
        <s v="JusticeLeague"/>
        <s v="Avengers"/>
        <s v="SpeedForce"/>
        <s v="WorldDomination"/>
        <s v="DontUseMe"/>
        <s v="License2Kill"/>
        <s v="RandomLicense"/>
        <s v="Robot"/>
        <s v="Robot2"/>
        <s v="NewLicense"/>
        <m u="1"/>
        <s v="sadsdas" u="1"/>
      </sharedItems>
    </cacheField>
    <cacheField name="Key" numFmtId="0">
      <sharedItems/>
    </cacheField>
    <cacheField name="StartDate" numFmtId="14">
      <sharedItems containsSemiMixedTypes="0" containsNonDate="0" containsDate="1" containsString="0" minDate="2020-01-01T00:00:00" maxDate="2020-12-03T00:00:00"/>
    </cacheField>
    <cacheField name="Length" numFmtId="2">
      <sharedItems containsSemiMixedTypes="0" containsString="0" containsNumber="1" containsInteger="1" minValue="49" maxValue="3685"/>
    </cacheField>
    <cacheField name="EndDate" numFmtId="14">
      <sharedItems containsSemiMixedTypes="0" containsNonDate="0" containsDate="1" containsString="0" minDate="2020-12-20T00:00:00" maxDate="2030-02-03T00:00:00"/>
    </cacheField>
    <cacheField name="Available" numFmtId="0">
      <sharedItems containsSemiMixedTypes="0" containsString="0" containsNumber="1" containsInteger="1" minValue="0" maxValue="1" count="2">
        <n v="0"/>
        <n v="1"/>
      </sharedItems>
    </cacheField>
  </cacheFields>
  <extLst>
    <ext xmlns:x14="http://schemas.microsoft.com/office/spreadsheetml/2009/9/main" uri="{725AE2AE-9491-48be-B2B4-4EB974FC3084}">
      <x14:pivotCacheDefinition pivotCacheId="189831443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Nightwing" refreshedDate="44109.463477314814" createdVersion="6" refreshedVersion="6" minRefreshableVersion="3" recordCount="15" xr:uid="{00E02E28-DD74-4870-ABCC-1C7522ED1936}">
  <cacheSource type="worksheet">
    <worksheetSource name="User_Table"/>
  </cacheSource>
  <cacheFields count="9">
    <cacheField name="UserId" numFmtId="0">
      <sharedItems containsSemiMixedTypes="0" containsString="0" containsNumber="1" containsInteger="1" minValue="1" maxValue="15"/>
    </cacheField>
    <cacheField name="First Name" numFmtId="0">
      <sharedItems/>
    </cacheField>
    <cacheField name="Middle Name" numFmtId="0">
      <sharedItems/>
    </cacheField>
    <cacheField name="Last Name" numFmtId="0">
      <sharedItems/>
    </cacheField>
    <cacheField name="Suffix" numFmtId="0">
      <sharedItems/>
    </cacheField>
    <cacheField name="Email" numFmtId="0">
      <sharedItems/>
    </cacheField>
    <cacheField name="Rank" numFmtId="0">
      <sharedItems containsBlank="1" count="14">
        <s v="COL"/>
        <s v="CPT"/>
        <s v="2LT"/>
        <s v="N/A"/>
        <s v="LTG"/>
        <s v="LTC"/>
        <s v="SPC"/>
        <s v="MAJ"/>
        <s v="CSM"/>
        <s v="1LT"/>
        <s v="PVT"/>
        <m u="1"/>
        <s v="SSG" u="1"/>
        <s v="SFC" u="1"/>
      </sharedItems>
    </cacheField>
    <cacheField name="Component" numFmtId="0">
      <sharedItems containsBlank="1" count="5">
        <s v="Active Duty"/>
        <s v="National Guard"/>
        <s v="Contractor"/>
        <s v="Army Reserve"/>
        <m u="1"/>
      </sharedItems>
    </cacheField>
    <cacheField name="HasLicense" numFmtId="0">
      <sharedItems containsSemiMixedTypes="0" containsString="0" containsNumber="1" containsInteger="1" minValue="0" maxValue="2"/>
    </cacheField>
  </cacheFields>
  <extLst>
    <ext xmlns:x14="http://schemas.microsoft.com/office/spreadsheetml/2009/9/main" uri="{725AE2AE-9491-48be-B2B4-4EB974FC3084}">
      <x14:pivotCacheDefinition pivotCacheId="2444504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x v="0"/>
    <x v="0"/>
    <s v="Alpha"/>
    <x v="0"/>
    <x v="0"/>
    <n v="1.99"/>
    <n v="125"/>
    <n v="248.75"/>
  </r>
  <r>
    <x v="1"/>
    <x v="1"/>
    <s v="Bravo"/>
    <x v="0"/>
    <x v="1"/>
    <n v="2.4900000000000002"/>
    <n v="200"/>
    <n v="498.00000000000006"/>
  </r>
  <r>
    <x v="2"/>
    <x v="2"/>
    <s v="Charlie"/>
    <x v="0"/>
    <x v="0"/>
    <n v="1.99"/>
    <n v="550"/>
    <n v="1094.5"/>
  </r>
  <r>
    <x v="3"/>
    <x v="3"/>
    <s v="Delta"/>
    <x v="1"/>
    <x v="0"/>
    <n v="9.99"/>
    <n v="60"/>
    <n v="599.4"/>
  </r>
  <r>
    <x v="4"/>
    <x v="4"/>
    <s v="Echo"/>
    <x v="0"/>
    <x v="1"/>
    <n v="12.99"/>
    <n v="45"/>
    <n v="584.54999999999995"/>
  </r>
  <r>
    <x v="5"/>
    <x v="5"/>
    <s v="Foxtrot"/>
    <x v="1"/>
    <x v="1"/>
    <n v="4.99"/>
    <n v="60"/>
    <n v="299.40000000000003"/>
  </r>
  <r>
    <x v="6"/>
    <x v="6"/>
    <s v="Golf"/>
    <x v="0"/>
    <x v="0"/>
    <n v="3.49"/>
    <n v="200"/>
    <n v="698"/>
  </r>
  <r>
    <x v="7"/>
    <x v="7"/>
    <s v="Hotel"/>
    <x v="1"/>
    <x v="0"/>
    <n v="6.49"/>
    <n v="125"/>
    <n v="811.25"/>
  </r>
  <r>
    <x v="8"/>
    <x v="8"/>
    <s v="Igloo"/>
    <x v="1"/>
    <x v="0"/>
    <n v="5.99"/>
    <n v="75"/>
    <n v="449.2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
  <r>
    <n v="1"/>
    <x v="0"/>
    <s v="A1B2C3"/>
    <d v="2020-01-01T00:00:00"/>
    <n v="731"/>
    <d v="2022-01-01T00:00:00"/>
    <x v="0"/>
  </r>
  <r>
    <n v="2"/>
    <x v="0"/>
    <s v="D1E1F1"/>
    <d v="2020-02-01T00:00:00"/>
    <n v="1504"/>
    <d v="2024-03-15T00:00:00"/>
    <x v="0"/>
  </r>
  <r>
    <n v="3"/>
    <x v="0"/>
    <s v="G1H1I1"/>
    <d v="2020-03-01T00:00:00"/>
    <n v="1080"/>
    <d v="2023-02-14T00:00:00"/>
    <x v="0"/>
  </r>
  <r>
    <n v="4"/>
    <x v="1"/>
    <s v="A1S2D3"/>
    <d v="2020-06-01T00:00:00"/>
    <n v="471"/>
    <d v="2021-09-15T00:00:00"/>
    <x v="0"/>
  </r>
  <r>
    <n v="5"/>
    <x v="1"/>
    <s v="F4G5H6"/>
    <d v="2020-06-02T00:00:00"/>
    <n v="470"/>
    <d v="2021-09-15T00:00:00"/>
    <x v="0"/>
  </r>
  <r>
    <n v="6"/>
    <x v="1"/>
    <s v="J7K8L9"/>
    <d v="2020-06-03T00:00:00"/>
    <n v="469"/>
    <d v="2021-09-15T00:00:00"/>
    <x v="0"/>
  </r>
  <r>
    <n v="7"/>
    <x v="2"/>
    <s v="ZQXWCE"/>
    <d v="2020-10-05T00:00:00"/>
    <n v="498"/>
    <d v="2022-02-15T00:00:00"/>
    <x v="0"/>
  </r>
  <r>
    <n v="8"/>
    <x v="2"/>
    <s v="VRBTNY"/>
    <d v="2020-10-10T00:00:00"/>
    <n v="493"/>
    <d v="2022-02-15T00:00:00"/>
    <x v="0"/>
  </r>
  <r>
    <n v="9"/>
    <x v="3"/>
    <s v="A12345"/>
    <d v="2020-01-15T00:00:00"/>
    <n v="352"/>
    <d v="2021-01-01T00:00:00"/>
    <x v="0"/>
  </r>
  <r>
    <n v="10"/>
    <x v="3"/>
    <s v="B12345"/>
    <d v="2020-02-15T00:00:00"/>
    <n v="352"/>
    <d v="2021-02-01T00:00:00"/>
    <x v="0"/>
  </r>
  <r>
    <n v="11"/>
    <x v="4"/>
    <s v="A00000"/>
    <d v="2020-04-04T00:00:00"/>
    <n v="3048"/>
    <d v="2028-08-08T00:00:00"/>
    <x v="1"/>
  </r>
  <r>
    <n v="12"/>
    <x v="4"/>
    <s v="B00000"/>
    <d v="2020-05-05T00:00:00"/>
    <n v="2683"/>
    <d v="2027-09-09T00:00:00"/>
    <x v="1"/>
  </r>
  <r>
    <n v="13"/>
    <x v="5"/>
    <s v="K12345"/>
    <d v="2020-01-20T00:00:00"/>
    <n v="743"/>
    <d v="2022-02-01T00:00:00"/>
    <x v="1"/>
  </r>
  <r>
    <n v="14"/>
    <x v="5"/>
    <s v="K67890"/>
    <d v="2020-01-25T00:00:00"/>
    <n v="738"/>
    <d v="2022-02-01T00:00:00"/>
    <x v="0"/>
  </r>
  <r>
    <n v="15"/>
    <x v="6"/>
    <s v="ABCDEF"/>
    <d v="2020-07-03T00:00:00"/>
    <n v="731"/>
    <d v="2022-07-04T00:00:00"/>
    <x v="1"/>
  </r>
  <r>
    <n v="16"/>
    <x v="1"/>
    <s v="M1N2O3"/>
    <d v="2020-06-02T00:00:00"/>
    <n v="488"/>
    <d v="2021-10-03T00:00:00"/>
    <x v="1"/>
  </r>
  <r>
    <n v="17"/>
    <x v="1"/>
    <s v="P4Q5R6"/>
    <d v="2020-09-02T00:00:00"/>
    <n v="224"/>
    <d v="2021-04-14T00:00:00"/>
    <x v="1"/>
  </r>
  <r>
    <n v="18"/>
    <x v="1"/>
    <s v="S7T8U9"/>
    <d v="2020-01-12T00:00:00"/>
    <n v="528"/>
    <d v="2021-06-23T00:00:00"/>
    <x v="1"/>
  </r>
  <r>
    <n v="19"/>
    <x v="0"/>
    <s v="Z1X2C3"/>
    <d v="2020-03-01T00:00:00"/>
    <n v="1549"/>
    <d v="2024-05-28T00:00:00"/>
    <x v="1"/>
  </r>
  <r>
    <n v="20"/>
    <x v="0"/>
    <s v="V4B5N6"/>
    <d v="2020-12-02T00:00:00"/>
    <n v="1075"/>
    <d v="2023-11-12T00:00:00"/>
    <x v="1"/>
  </r>
  <r>
    <n v="21"/>
    <x v="7"/>
    <s v="O5O5O5"/>
    <d v="2020-11-01T00:00:00"/>
    <n v="49"/>
    <d v="2020-12-20T00:00:00"/>
    <x v="1"/>
  </r>
  <r>
    <n v="22"/>
    <x v="8"/>
    <s v="O6O6O6"/>
    <d v="2020-11-15T00:00:00"/>
    <n v="61"/>
    <d v="2021-01-15T00:00:00"/>
    <x v="1"/>
  </r>
  <r>
    <n v="23"/>
    <x v="8"/>
    <s v="X5X6X7"/>
    <d v="2020-10-15T00:00:00"/>
    <n v="2993"/>
    <d v="2028-12-25T00:00:00"/>
    <x v="1"/>
  </r>
  <r>
    <n v="24"/>
    <x v="9"/>
    <s v="AAABBB"/>
    <d v="2020-01-01T00:00:00"/>
    <n v="3685"/>
    <d v="2030-02-02T00:00:00"/>
    <x v="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n v="1"/>
    <s v="Bruce"/>
    <s v="N/A"/>
    <s v="Wayne"/>
    <s v="N/A"/>
    <s v="brucewayne.mil@mail.mil"/>
    <x v="0"/>
    <x v="0"/>
    <n v="1"/>
  </r>
  <r>
    <n v="2"/>
    <s v="Natalia"/>
    <s v="Allanovna"/>
    <s v="Romanova"/>
    <s v="N/A"/>
    <s v="nataliaromanova.mil@mail.mil"/>
    <x v="1"/>
    <x v="1"/>
    <n v="1"/>
  </r>
  <r>
    <n v="3"/>
    <s v="Steve"/>
    <s v="G."/>
    <s v="Rogers"/>
    <s v="N/A"/>
    <s v="steverogers.mil@mail.mil"/>
    <x v="1"/>
    <x v="0"/>
    <n v="1"/>
  </r>
  <r>
    <n v="4"/>
    <s v="Thomas"/>
    <s v="James"/>
    <s v="Finn"/>
    <s v="III"/>
    <s v="thomas.j.finn.mil@mail.mil"/>
    <x v="2"/>
    <x v="0"/>
    <n v="0"/>
  </r>
  <r>
    <n v="5"/>
    <s v="Raven"/>
    <s v="Mystique"/>
    <s v="Darkholme"/>
    <s v="N/A"/>
    <s v="ravendarkholme.mil@mail.mil"/>
    <x v="3"/>
    <x v="2"/>
    <n v="0"/>
  </r>
  <r>
    <n v="6"/>
    <s v="Clark"/>
    <s v="Kal-El"/>
    <s v="Kent"/>
    <s v="N/A"/>
    <s v="clarkkent.mil@mail.mil"/>
    <x v="4"/>
    <x v="0"/>
    <n v="1"/>
  </r>
  <r>
    <n v="7"/>
    <s v="Charles"/>
    <s v="Francis"/>
    <s v="Xavier"/>
    <s v="N/A"/>
    <s v="charlesxavier.mil@mail.mil"/>
    <x v="5"/>
    <x v="1"/>
    <n v="0"/>
  </r>
  <r>
    <n v="8"/>
    <s v="Lex"/>
    <s v="N/A"/>
    <s v="Luthor"/>
    <s v="N/A"/>
    <s v="lexluthor.mil@mail.mil"/>
    <x v="3"/>
    <x v="2"/>
    <n v="0"/>
  </r>
  <r>
    <n v="9"/>
    <s v="Wade"/>
    <s v="Deadpool"/>
    <s v="Wilson"/>
    <s v="Jr"/>
    <s v="wadewilson.mil@mail.mil"/>
    <x v="6"/>
    <x v="2"/>
    <n v="2"/>
  </r>
  <r>
    <n v="10"/>
    <s v="Wallace"/>
    <s v="Rudolph"/>
    <s v="West"/>
    <s v="N/A"/>
    <s v="wallacewest.mil@mail.mil"/>
    <x v="2"/>
    <x v="0"/>
    <n v="2"/>
  </r>
  <r>
    <n v="11"/>
    <s v="Bartholomew"/>
    <s v="Henry"/>
    <s v="Allen"/>
    <s v="N/A"/>
    <s v="bartholomewallen.mil@mail.mil"/>
    <x v="7"/>
    <x v="3"/>
    <n v="1"/>
  </r>
  <r>
    <n v="12"/>
    <s v="Victor"/>
    <s v="Von"/>
    <s v="Doom"/>
    <s v="N/A"/>
    <s v="victordoom.mil@mail.mil"/>
    <x v="8"/>
    <x v="0"/>
    <n v="1"/>
  </r>
  <r>
    <n v="13"/>
    <s v="Grayson"/>
    <s v="Branch"/>
    <s v="Gordon"/>
    <s v="N/A"/>
    <s v="grayson.b.gordon.mil@mail.mil"/>
    <x v="2"/>
    <x v="0"/>
    <n v="0"/>
  </r>
  <r>
    <n v="14"/>
    <s v="Brian"/>
    <s v="B"/>
    <s v="Baker"/>
    <s v="N/A"/>
    <s v="brian.b.baker.mil@mail.mil"/>
    <x v="9"/>
    <x v="0"/>
    <n v="0"/>
  </r>
  <r>
    <n v="15"/>
    <s v="Joe"/>
    <s v="A"/>
    <s v="Joe"/>
    <s v="Jr"/>
    <s v="joe.a.joe@mail.mil"/>
    <x v="10"/>
    <x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AA5B085-5AC8-4091-B52A-3DEC4AF1AC25}" name="PivotTable6" cacheId="90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D1:E8" firstHeaderRow="1" firstDataRow="1" firstDataCol="1"/>
  <pivotFields count="9">
    <pivotField showAll="0"/>
    <pivotField showAll="0"/>
    <pivotField showAll="0"/>
    <pivotField showAll="0"/>
    <pivotField showAll="0"/>
    <pivotField showAll="0"/>
    <pivotField axis="axisRow" showAll="0">
      <items count="15">
        <item x="2"/>
        <item x="0"/>
        <item x="1"/>
        <item x="8"/>
        <item h="1" x="5"/>
        <item x="4"/>
        <item x="7"/>
        <item h="1" x="3"/>
        <item x="6"/>
        <item h="1" x="9"/>
        <item m="1" x="11"/>
        <item m="1" x="13"/>
        <item m="1" x="12"/>
        <item h="1" x="10"/>
        <item t="default"/>
      </items>
    </pivotField>
    <pivotField showAll="0">
      <items count="6">
        <item x="0"/>
        <item x="3"/>
        <item h="1" x="2"/>
        <item x="1"/>
        <item m="1" x="4"/>
        <item t="default"/>
      </items>
    </pivotField>
    <pivotField dataField="1" showAll="0"/>
  </pivotFields>
  <rowFields count="1">
    <field x="6"/>
  </rowFields>
  <rowItems count="7">
    <i>
      <x/>
    </i>
    <i>
      <x v="1"/>
    </i>
    <i>
      <x v="2"/>
    </i>
    <i>
      <x v="3"/>
    </i>
    <i>
      <x v="5"/>
    </i>
    <i>
      <x v="6"/>
    </i>
    <i t="grand">
      <x/>
    </i>
  </rowItems>
  <colItems count="1">
    <i/>
  </colItems>
  <dataFields count="1">
    <dataField name="Sum of HasLicense" fld="8" baseField="0" baseItem="0"/>
  </dataFields>
  <chartFormats count="11">
    <chartFormat chart="2" format="18" series="1">
      <pivotArea type="data" outline="0" fieldPosition="0">
        <references count="1">
          <reference field="4294967294" count="1" selected="0">
            <x v="0"/>
          </reference>
        </references>
      </pivotArea>
    </chartFormat>
    <chartFormat chart="2" format="19">
      <pivotArea type="data" outline="0" fieldPosition="0">
        <references count="2">
          <reference field="4294967294" count="1" selected="0">
            <x v="0"/>
          </reference>
          <reference field="6" count="1" selected="0">
            <x v="0"/>
          </reference>
        </references>
      </pivotArea>
    </chartFormat>
    <chartFormat chart="2" format="20">
      <pivotArea type="data" outline="0" fieldPosition="0">
        <references count="2">
          <reference field="4294967294" count="1" selected="0">
            <x v="0"/>
          </reference>
          <reference field="6" count="1" selected="0">
            <x v="1"/>
          </reference>
        </references>
      </pivotArea>
    </chartFormat>
    <chartFormat chart="2" format="21">
      <pivotArea type="data" outline="0" fieldPosition="0">
        <references count="2">
          <reference field="4294967294" count="1" selected="0">
            <x v="0"/>
          </reference>
          <reference field="6" count="1" selected="0">
            <x v="2"/>
          </reference>
        </references>
      </pivotArea>
    </chartFormat>
    <chartFormat chart="2" format="22">
      <pivotArea type="data" outline="0" fieldPosition="0">
        <references count="2">
          <reference field="4294967294" count="1" selected="0">
            <x v="0"/>
          </reference>
          <reference field="6" count="1" selected="0">
            <x v="3"/>
          </reference>
        </references>
      </pivotArea>
    </chartFormat>
    <chartFormat chart="2" format="23">
      <pivotArea type="data" outline="0" fieldPosition="0">
        <references count="2">
          <reference field="4294967294" count="1" selected="0">
            <x v="0"/>
          </reference>
          <reference field="6" count="1" selected="0">
            <x v="4"/>
          </reference>
        </references>
      </pivotArea>
    </chartFormat>
    <chartFormat chart="2" format="24">
      <pivotArea type="data" outline="0" fieldPosition="0">
        <references count="2">
          <reference field="4294967294" count="1" selected="0">
            <x v="0"/>
          </reference>
          <reference field="6" count="1" selected="0">
            <x v="5"/>
          </reference>
        </references>
      </pivotArea>
    </chartFormat>
    <chartFormat chart="2" format="25">
      <pivotArea type="data" outline="0" fieldPosition="0">
        <references count="2">
          <reference field="4294967294" count="1" selected="0">
            <x v="0"/>
          </reference>
          <reference field="6" count="1" selected="0">
            <x v="6"/>
          </reference>
        </references>
      </pivotArea>
    </chartFormat>
    <chartFormat chart="2" format="26">
      <pivotArea type="data" outline="0" fieldPosition="0">
        <references count="2">
          <reference field="4294967294" count="1" selected="0">
            <x v="0"/>
          </reference>
          <reference field="6" count="1" selected="0">
            <x v="8"/>
          </reference>
        </references>
      </pivotArea>
    </chartFormat>
    <chartFormat chart="2" format="27">
      <pivotArea type="data" outline="0" fieldPosition="0">
        <references count="2">
          <reference field="4294967294" count="1" selected="0">
            <x v="0"/>
          </reference>
          <reference field="6" count="1" selected="0">
            <x v="7"/>
          </reference>
        </references>
      </pivotArea>
    </chartFormat>
    <chartFormat chart="2" format="28">
      <pivotArea type="data" outline="0" fieldPosition="0">
        <references count="2">
          <reference field="4294967294" count="1" selected="0">
            <x v="0"/>
          </reference>
          <reference field="6"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F898C75-A189-4EB5-A7DB-93035E06C51E}" name="PivotTable5" cacheId="90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1:B5" firstHeaderRow="1" firstDataRow="1" firstDataCol="1"/>
  <pivotFields count="9">
    <pivotField showAll="0"/>
    <pivotField showAll="0"/>
    <pivotField showAll="0"/>
    <pivotField showAll="0"/>
    <pivotField showAll="0"/>
    <pivotField showAll="0"/>
    <pivotField showAll="0">
      <items count="15">
        <item h="1" x="9"/>
        <item x="2"/>
        <item x="0"/>
        <item x="1"/>
        <item x="8"/>
        <item h="1" x="5"/>
        <item x="4"/>
        <item x="7"/>
        <item h="1" x="3"/>
        <item h="1" x="10"/>
        <item m="1" x="13"/>
        <item x="6"/>
        <item m="1" x="12"/>
        <item m="1" x="11"/>
        <item t="default"/>
      </items>
    </pivotField>
    <pivotField axis="axisRow" showAll="0">
      <items count="6">
        <item x="0"/>
        <item x="3"/>
        <item h="1" x="2"/>
        <item x="1"/>
        <item m="1" x="4"/>
        <item t="default"/>
      </items>
    </pivotField>
    <pivotField dataField="1" showAll="0"/>
  </pivotFields>
  <rowFields count="1">
    <field x="7"/>
  </rowFields>
  <rowItems count="4">
    <i>
      <x/>
    </i>
    <i>
      <x v="1"/>
    </i>
    <i>
      <x v="3"/>
    </i>
    <i t="grand">
      <x/>
    </i>
  </rowItems>
  <colItems count="1">
    <i/>
  </colItems>
  <dataFields count="1">
    <dataField name="Sum of HasLicense" fld="8" baseField="7" baseItem="0"/>
  </dataFields>
  <chartFormats count="5">
    <chartFormat chart="2" format="10" series="1">
      <pivotArea type="data" outline="0" fieldPosition="0">
        <references count="1">
          <reference field="4294967294" count="1" selected="0">
            <x v="0"/>
          </reference>
        </references>
      </pivotArea>
    </chartFormat>
    <chartFormat chart="2" format="11">
      <pivotArea type="data" outline="0" fieldPosition="0">
        <references count="2">
          <reference field="4294967294" count="1" selected="0">
            <x v="0"/>
          </reference>
          <reference field="7" count="1" selected="0">
            <x v="0"/>
          </reference>
        </references>
      </pivotArea>
    </chartFormat>
    <chartFormat chart="2" format="12">
      <pivotArea type="data" outline="0" fieldPosition="0">
        <references count="2">
          <reference field="4294967294" count="1" selected="0">
            <x v="0"/>
          </reference>
          <reference field="7" count="1" selected="0">
            <x v="1"/>
          </reference>
        </references>
      </pivotArea>
    </chartFormat>
    <chartFormat chart="2" format="13">
      <pivotArea type="data" outline="0" fieldPosition="0">
        <references count="2">
          <reference field="4294967294" count="1" selected="0">
            <x v="0"/>
          </reference>
          <reference field="7" count="1" selected="0">
            <x v="2"/>
          </reference>
        </references>
      </pivotArea>
    </chartFormat>
    <chartFormat chart="2" format="14">
      <pivotArea type="data" outline="0" fieldPosition="0">
        <references count="2">
          <reference field="4294967294" count="1" selected="0">
            <x v="0"/>
          </reference>
          <reference field="7"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B36840A-8A7B-47B0-9CA5-FDEBC82A6451}" name="PivotTable9" cacheId="89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K1:L4" firstHeaderRow="1" firstDataRow="1" firstDataCol="1"/>
  <pivotFields count="7">
    <pivotField showAll="0"/>
    <pivotField showAll="0"/>
    <pivotField showAll="0"/>
    <pivotField numFmtId="14" showAll="0"/>
    <pivotField numFmtId="2" showAll="0"/>
    <pivotField numFmtId="14" showAll="0"/>
    <pivotField axis="axisRow" dataField="1" showAll="0" sortType="descending">
      <items count="3">
        <item x="1"/>
        <item x="0"/>
        <item t="default"/>
      </items>
    </pivotField>
  </pivotFields>
  <rowFields count="1">
    <field x="6"/>
  </rowFields>
  <rowItems count="3">
    <i>
      <x/>
    </i>
    <i>
      <x v="1"/>
    </i>
    <i t="grand">
      <x/>
    </i>
  </rowItems>
  <colItems count="1">
    <i/>
  </colItems>
  <dataFields count="1">
    <dataField name="Count of Available" fld="6" subtotal="count" baseField="0" baseItem="1"/>
  </dataFields>
  <chartFormats count="3">
    <chartFormat chart="2" format="7"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6" count="1" selected="0">
            <x v="0"/>
          </reference>
        </references>
      </pivotArea>
    </chartFormat>
    <chartFormat chart="2" format="9">
      <pivotArea type="data" outline="0" fieldPosition="0">
        <references count="2">
          <reference field="4294967294" count="1" selected="0">
            <x v="0"/>
          </reference>
          <reference field="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ABE727E-0101-4577-9867-8C14CED3EB82}" name="PivotTable7" cacheId="89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G1:I10" firstHeaderRow="0" firstDataRow="1" firstDataCol="1"/>
  <pivotFields count="7">
    <pivotField showAll="0"/>
    <pivotField axis="axisRow" showAll="0">
      <items count="13">
        <item x="1"/>
        <item h="1" x="4"/>
        <item x="0"/>
        <item x="5"/>
        <item x="6"/>
        <item x="2"/>
        <item x="3"/>
        <item x="7"/>
        <item x="8"/>
        <item m="1" x="10"/>
        <item m="1" x="11"/>
        <item h="1" x="9"/>
        <item t="default"/>
      </items>
    </pivotField>
    <pivotField showAll="0"/>
    <pivotField numFmtId="14" showAll="0"/>
    <pivotField numFmtId="2" showAll="0"/>
    <pivotField numFmtId="14" showAll="0"/>
    <pivotField dataField="1" showAll="0"/>
  </pivotFields>
  <rowFields count="1">
    <field x="1"/>
  </rowFields>
  <rowItems count="9">
    <i>
      <x/>
    </i>
    <i>
      <x v="2"/>
    </i>
    <i>
      <x v="3"/>
    </i>
    <i>
      <x v="4"/>
    </i>
    <i>
      <x v="5"/>
    </i>
    <i>
      <x v="6"/>
    </i>
    <i>
      <x v="7"/>
    </i>
    <i>
      <x v="8"/>
    </i>
    <i t="grand">
      <x/>
    </i>
  </rowItems>
  <colFields count="1">
    <field x="-2"/>
  </colFields>
  <colItems count="2">
    <i>
      <x/>
    </i>
    <i i="1">
      <x v="1"/>
    </i>
  </colItems>
  <dataFields count="2">
    <dataField name="License Available" fld="6" baseField="1" baseItem="0"/>
    <dataField name="Total License Amount" fld="6" subtotal="count" baseField="1" baseItem="0"/>
  </dataFields>
  <chartFormats count="2">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86D507A-D7C3-4A60-B1E2-C8DA43C2DE9F}" name="PivotTable3" cacheId="89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Y1:Z4" firstHeaderRow="1" firstDataRow="1" firstDataCol="1"/>
  <pivotFields count="9">
    <pivotField numFmtId="14" showAll="0"/>
    <pivotField showAll="0"/>
    <pivotField showAll="0"/>
    <pivotField showAll="0"/>
    <pivotField axis="axisRow" showAll="0" sortType="descending">
      <items count="3">
        <item x="0"/>
        <item x="1"/>
        <item t="default"/>
      </items>
    </pivotField>
    <pivotField showAll="0"/>
    <pivotField showAll="0"/>
    <pivotField dataField="1" showAll="0"/>
    <pivotField showAll="0" defaultSubtotal="0"/>
  </pivotFields>
  <rowFields count="1">
    <field x="4"/>
  </rowFields>
  <rowItems count="3">
    <i>
      <x/>
    </i>
    <i>
      <x v="1"/>
    </i>
    <i t="grand">
      <x/>
    </i>
  </rowItems>
  <colItems count="1">
    <i/>
  </colItems>
  <dataFields count="1">
    <dataField name="Count of Revenue" fld="7" subtotal="count" baseField="3" baseItem="0"/>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4" count="1" selected="0">
            <x v="0"/>
          </reference>
        </references>
      </pivotArea>
    </chartFormat>
    <chartFormat chart="0" format="2">
      <pivotArea type="data" outline="0" fieldPosition="0">
        <references count="2">
          <reference field="4294967294" count="1" selected="0">
            <x v="0"/>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80DBBA7-AD30-45EE-9029-9402F8784D39}" name="PivotTable2" cacheId="89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M1:W3" firstHeaderRow="1" firstDataRow="2" firstDataCol="1"/>
  <pivotFields count="9">
    <pivotField numFmtId="14" showAll="0"/>
    <pivotField axis="axisCol" showAll="0">
      <items count="17">
        <item m="1" x="14"/>
        <item x="6"/>
        <item m="1" x="13"/>
        <item m="1" x="11"/>
        <item m="1" x="15"/>
        <item x="1"/>
        <item x="0"/>
        <item m="1" x="12"/>
        <item m="1" x="10"/>
        <item x="2"/>
        <item x="3"/>
        <item x="5"/>
        <item m="1" x="9"/>
        <item x="7"/>
        <item x="8"/>
        <item x="4"/>
        <item t="default"/>
      </items>
    </pivotField>
    <pivotField showAll="0"/>
    <pivotField showAll="0"/>
    <pivotField showAll="0"/>
    <pivotField showAll="0"/>
    <pivotField showAll="0"/>
    <pivotField dataField="1" showAll="0"/>
    <pivotField showAll="0" defaultSubtotal="0"/>
  </pivotFields>
  <rowItems count="1">
    <i/>
  </rowItems>
  <colFields count="1">
    <field x="1"/>
  </colFields>
  <colItems count="10">
    <i>
      <x v="1"/>
    </i>
    <i>
      <x v="5"/>
    </i>
    <i>
      <x v="6"/>
    </i>
    <i>
      <x v="9"/>
    </i>
    <i>
      <x v="10"/>
    </i>
    <i>
      <x v="11"/>
    </i>
    <i>
      <x v="13"/>
    </i>
    <i>
      <x v="14"/>
    </i>
    <i>
      <x v="15"/>
    </i>
    <i t="grand">
      <x/>
    </i>
  </colItems>
  <dataFields count="1">
    <dataField name="Sum of Revenue"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9E54BC3-D12B-40C9-9CE9-51161553F2BB}" name="PivotTable1" cacheId="89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J1:K7" firstHeaderRow="1" firstDataRow="1" firstDataCol="1"/>
  <pivotFields count="9">
    <pivotField axis="axisRow"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pivotField showAll="0"/>
    <pivotField showAll="0"/>
    <pivotField dataField="1" showAll="0"/>
    <pivotField axis="axisRow" showAll="0">
      <items count="15">
        <item sd="0" x="0"/>
        <item sd="0" x="1"/>
        <item sd="0" x="2"/>
        <item sd="0" x="3"/>
        <item sd="0" x="4"/>
        <item sd="0" x="5"/>
        <item sd="0" x="6"/>
        <item sd="0" x="7"/>
        <item sd="0" x="8"/>
        <item sd="0" x="9"/>
        <item sd="0" x="10"/>
        <item sd="0" x="11"/>
        <item sd="0" x="12"/>
        <item sd="0" x="13"/>
        <item t="default"/>
      </items>
    </pivotField>
  </pivotFields>
  <rowFields count="2">
    <field x="8"/>
    <field x="0"/>
  </rowFields>
  <rowItems count="6">
    <i>
      <x v="1"/>
    </i>
    <i>
      <x v="3"/>
    </i>
    <i>
      <x v="4"/>
    </i>
    <i>
      <x v="5"/>
    </i>
    <i>
      <x v="6"/>
    </i>
    <i t="grand">
      <x/>
    </i>
  </rowItems>
  <colItems count="1">
    <i/>
  </colItems>
  <dataFields count="1">
    <dataField name="Sum of Revenue" fld="7" baseField="0" baseItem="0"/>
  </dataFields>
  <chartFormats count="2">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5EEBD75-AE8A-4DC3-A5D1-FFCCD2F4EF3A}" name="PivotTable4" cacheId="89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C1:AD4" firstHeaderRow="1" firstDataRow="1" firstDataCol="1"/>
  <pivotFields count="9">
    <pivotField numFmtId="14" showAll="0"/>
    <pivotField showAll="0"/>
    <pivotField showAll="0"/>
    <pivotField axis="axisRow" showAll="0" sortType="descending">
      <items count="3">
        <item x="0"/>
        <item x="1"/>
        <item t="default"/>
      </items>
      <autoSortScope>
        <pivotArea dataOnly="0" outline="0" fieldPosition="0">
          <references count="1">
            <reference field="4294967294" count="1" selected="0">
              <x v="0"/>
            </reference>
          </references>
        </pivotArea>
      </autoSortScope>
    </pivotField>
    <pivotField showAll="0"/>
    <pivotField showAll="0"/>
    <pivotField showAll="0"/>
    <pivotField dataField="1" showAll="0"/>
    <pivotField showAll="0" defaultSubtotal="0"/>
  </pivotFields>
  <rowFields count="1">
    <field x="3"/>
  </rowFields>
  <rowItems count="3">
    <i>
      <x/>
    </i>
    <i>
      <x v="1"/>
    </i>
    <i t="grand">
      <x/>
    </i>
  </rowItems>
  <colItems count="1">
    <i/>
  </colItems>
  <dataFields count="1">
    <dataField name="Count of Revenue" fld="7" subtotal="count" baseField="3" baseItem="0"/>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0"/>
          </reference>
        </references>
      </pivotArea>
    </chartFormat>
    <chartFormat chart="0" format="2">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ank" xr10:uid="{51B92B42-32AB-48C7-91EA-85614DB580A3}" sourceName="Rank">
  <pivotTables>
    <pivotTable tabId="5" name="PivotTable6"/>
    <pivotTable tabId="5" name="PivotTable5"/>
  </pivotTables>
  <data>
    <tabular pivotCacheId="24445045">
      <items count="14">
        <i x="9"/>
        <i x="2" s="1"/>
        <i x="0" s="1"/>
        <i x="1" s="1"/>
        <i x="8" s="1"/>
        <i x="5"/>
        <i x="4" s="1"/>
        <i x="7" s="1"/>
        <i x="10"/>
        <i x="3" nd="1"/>
        <i x="13" s="1" nd="1"/>
        <i x="6" s="1" nd="1"/>
        <i x="12" s="1" nd="1"/>
        <i x="11"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onent" xr10:uid="{8BB602F8-3DCD-490C-A097-302AF0F1BEEA}" sourceName="Component">
  <pivotTables>
    <pivotTable tabId="5" name="PivotTable5"/>
    <pivotTable tabId="5" name="PivotTable6"/>
  </pivotTables>
  <data>
    <tabular pivotCacheId="24445045">
      <items count="5">
        <i x="0" s="1"/>
        <i x="3" s="1"/>
        <i x="2"/>
        <i x="1" s="1"/>
        <i x="4"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ssetName" xr10:uid="{A7D249E4-61FD-4566-A92C-ACF19665BAB9}" sourceName="AssetName">
  <pivotTables>
    <pivotTable tabId="5" name="PivotTable7"/>
  </pivotTables>
  <data>
    <tabular pivotCacheId="1898314431">
      <items count="12">
        <i x="1" s="1"/>
        <i x="4"/>
        <i x="0" s="1"/>
        <i x="5" s="1"/>
        <i x="9"/>
        <i x="6" s="1"/>
        <i x="7" s="1"/>
        <i x="8" s="1"/>
        <i x="2" s="1"/>
        <i x="3" s="1"/>
        <i x="11" s="1" nd="1"/>
        <i x="10"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ank" xr10:uid="{D790B034-1B01-458D-A35D-5E91B84B6DBD}" cache="Slicer_Rank" caption="Rank" columnCount="3" style="Nightshade" rowHeight="182880"/>
  <slicer name="Component" xr10:uid="{798B6503-0BFA-4B23-AEA8-D131A3B255B6}" cache="Slicer_Component" caption="Component" style="Nightshade" rowHeight="234950"/>
  <slicer name="AssetName" xr10:uid="{239C4047-0CB2-4D8B-A733-009CF7FE4E1F}" cache="Slicer_AssetName" caption="AssetName" style="Nightshade"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9A8DECE-1805-46BC-A42A-08DCE803F124}" name="User_Table" displayName="User_Table" ref="A1:I16" totalsRowShown="0" headerRowDxfId="13" headerRowBorderDxfId="12" tableBorderDxfId="11">
  <autoFilter ref="A1:I16" xr:uid="{310E6029-4D7A-49B3-94F5-94409711918B}"/>
  <tableColumns count="9">
    <tableColumn id="1" xr3:uid="{BF4572A8-D659-4D58-8965-DE68747C2920}" name="UserId"/>
    <tableColumn id="2" xr3:uid="{DF60E4EE-27F1-493D-8F1E-B4AA0A3A44CC}" name="First Name"/>
    <tableColumn id="3" xr3:uid="{9871C502-DC9C-4D42-8B47-7B184101E80E}" name="Middle Name"/>
    <tableColumn id="4" xr3:uid="{E8B8F2AC-8FD0-4AB9-B0B1-0058E8CB0C5E}" name="Last Name"/>
    <tableColumn id="5" xr3:uid="{865EAB8A-A0F0-45DF-8DD4-2127111C4522}" name="Suffix"/>
    <tableColumn id="6" xr3:uid="{B9B35A5F-7B39-46BB-B513-A52ED2ED6D9E}" name="Email"/>
    <tableColumn id="7" xr3:uid="{E4F90F28-E133-4728-97A4-E8A708499DFB}" name="Rank"/>
    <tableColumn id="8" xr3:uid="{12E4B397-CE41-4B2C-9A53-B54E99CC94C3}" name="Component"/>
    <tableColumn id="9" xr3:uid="{CD162AF1-A8C3-420E-9D8E-01EE061AF02F}" name="HasLicens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F905BE4-8FAF-482E-9858-C439915B797F}" name="License_Table" displayName="License_Table" ref="A1:G25" totalsRowShown="0" headerRowDxfId="10" headerRowBorderDxfId="9" tableBorderDxfId="8">
  <autoFilter ref="A1:G25" xr:uid="{1F5E477C-CE96-4735-AD36-74BFF8EAAE2D}"/>
  <tableColumns count="7">
    <tableColumn id="1" xr3:uid="{4BA4F3F2-8E6A-4C14-BA17-B9BBBC0F45F0}" name="LicenseId"/>
    <tableColumn id="2" xr3:uid="{BE8948B6-1AAD-4500-8BDA-B5E9C48CD4F9}" name="AssetName"/>
    <tableColumn id="3" xr3:uid="{C7C96FA6-05EC-4222-A448-3BE6EA341DC3}" name="Key"/>
    <tableColumn id="4" xr3:uid="{02574712-D6D2-43EB-90E7-DD23D92166E3}" name="StartDate" dataDxfId="7"/>
    <tableColumn id="7" xr3:uid="{85068B4C-306A-42F7-B385-57733E3E461C}" name="Length" dataDxfId="6">
      <calculatedColumnFormula>License_Table[[#This Row],[EndDate]]-License_Table[[#This Row],[StartDate]]</calculatedColumnFormula>
    </tableColumn>
    <tableColumn id="5" xr3:uid="{6645845C-055B-48FD-922C-83C595CBF911}" name="EndDate" dataDxfId="5"/>
    <tableColumn id="6" xr3:uid="{F1B999B7-FBD2-4DD1-9E13-3F00B5806B1F}" name="Availab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465B8EF-511E-4CCD-A686-695EAB036624}" name="Assignment_Table" displayName="Assignment_Table" ref="A1:D12" totalsRowShown="0" headerRowDxfId="4" headerRowBorderDxfId="3" tableBorderDxfId="2">
  <autoFilter ref="A1:D12" xr:uid="{885A728E-96DB-4888-B5A1-70AF75F7DAAB}"/>
  <tableColumns count="4">
    <tableColumn id="1" xr3:uid="{D03BE993-389F-4CC2-8F21-E321837C4E8E}" name="UserId"/>
    <tableColumn id="2" xr3:uid="{3468342B-06E9-4B5E-B168-B98253172021}" name="LicenseId"/>
    <tableColumn id="3" xr3:uid="{A29CCD85-0D11-4E24-B8BF-F9F2EBB88435}" name="StartDate"/>
    <tableColumn id="4" xr3:uid="{92958663-C004-4A87-84F4-0C368207BC18}" name="EndDat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5B58D46-CFF5-4356-BAD9-FA5D3E330074}" name="Data_Table" displayName="Data_Table" ref="A1:H10" totalsRowShown="0">
  <autoFilter ref="A1:H10" xr:uid="{751E3101-14E2-4391-95EC-F7D483DF9496}"/>
  <tableColumns count="8">
    <tableColumn id="1" xr3:uid="{C1776B52-C4C2-4C78-A1FE-C7BD5CC79FAE}" name="Date"/>
    <tableColumn id="6" xr3:uid="{1ECC6029-ED3F-4CB0-B01C-38210823459C}" name="Location" dataDxfId="1"/>
    <tableColumn id="2" xr3:uid="{1A819F48-D13E-4F38-BF35-2C1C27816F78}" name="Name"/>
    <tableColumn id="9" xr3:uid="{1895C9A9-AA5F-46BF-8E1F-4DE941948624}" name="Return"/>
    <tableColumn id="8" xr3:uid="{636AF20D-EBF9-4BB1-874F-4BE9F210F2FA}" name="Delivery"/>
    <tableColumn id="3" xr3:uid="{3A4A6316-428A-43FA-8D9F-8813D199EC7C}" name="Price"/>
    <tableColumn id="4" xr3:uid="{4A2EB556-FC32-499D-A738-9881A6B814D5}" name="Unites"/>
    <tableColumn id="5" xr3:uid="{583B6494-03BB-4118-8C8B-5E36583B8F87}" name="Revenue" dataDxfId="0">
      <calculatedColumnFormula>Data_Table[[#This Row],[Price]]*Data_Table[[#This Row],[Unites]]</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8" Type="http://schemas.openxmlformats.org/officeDocument/2006/relationships/hyperlink" Target="mailto:lexluthor.mil@mail.mil" TargetMode="External"/><Relationship Id="rId13" Type="http://schemas.openxmlformats.org/officeDocument/2006/relationships/hyperlink" Target="mailto:grayson.b.gordon.mil@mail.mil" TargetMode="External"/><Relationship Id="rId3" Type="http://schemas.openxmlformats.org/officeDocument/2006/relationships/hyperlink" Target="mailto:nataliaromanova.mil@mail.mil" TargetMode="External"/><Relationship Id="rId7" Type="http://schemas.openxmlformats.org/officeDocument/2006/relationships/hyperlink" Target="mailto:charlesxavier.mil@mail.mil" TargetMode="External"/><Relationship Id="rId12" Type="http://schemas.openxmlformats.org/officeDocument/2006/relationships/hyperlink" Target="mailto:victordoom.mil@mail.mil" TargetMode="External"/><Relationship Id="rId2" Type="http://schemas.openxmlformats.org/officeDocument/2006/relationships/hyperlink" Target="mailto:steverogers.mil@mail.mil" TargetMode="External"/><Relationship Id="rId1" Type="http://schemas.openxmlformats.org/officeDocument/2006/relationships/hyperlink" Target="mailto:thomas.j.finn.mil@mail.mil" TargetMode="External"/><Relationship Id="rId6" Type="http://schemas.openxmlformats.org/officeDocument/2006/relationships/hyperlink" Target="mailto:clarkkent.mil@mail.mil" TargetMode="External"/><Relationship Id="rId11" Type="http://schemas.openxmlformats.org/officeDocument/2006/relationships/hyperlink" Target="mailto:bartholomewallen.mil@mail.mil" TargetMode="External"/><Relationship Id="rId5" Type="http://schemas.openxmlformats.org/officeDocument/2006/relationships/hyperlink" Target="mailto:ravendarkholme.mil@mail.mil" TargetMode="External"/><Relationship Id="rId15" Type="http://schemas.openxmlformats.org/officeDocument/2006/relationships/table" Target="../tables/table1.xml"/><Relationship Id="rId10" Type="http://schemas.openxmlformats.org/officeDocument/2006/relationships/hyperlink" Target="mailto:wallacewest.mil@mail.mil" TargetMode="External"/><Relationship Id="rId4" Type="http://schemas.openxmlformats.org/officeDocument/2006/relationships/hyperlink" Target="mailto:brucewayne.mil@mail.mil" TargetMode="External"/><Relationship Id="rId9" Type="http://schemas.openxmlformats.org/officeDocument/2006/relationships/hyperlink" Target="mailto:wadewilson.mil@mail.mil" TargetMode="External"/><Relationship Id="rId1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rinterSettings" Target="../printerSettings/printerSettings3.bin"/><Relationship Id="rId4"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table" Target="../tables/table4.xml"/><Relationship Id="rId5" Type="http://schemas.openxmlformats.org/officeDocument/2006/relationships/drawing" Target="../drawings/drawing3.xml"/><Relationship Id="rId4"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tabSelected="1" zoomScaleNormal="100" workbookViewId="0">
      <selection activeCell="V4" sqref="V4"/>
    </sheetView>
  </sheetViews>
  <sheetFormatPr defaultRowHeight="14.4" x14ac:dyDescent="0.3"/>
  <sheetData/>
  <pageMargins left="0.7" right="0.7" top="0.75" bottom="0.75" header="0.3" footer="0.3"/>
  <pageSetup orientation="portrait" r:id="rId1"/>
  <drawing r:id="rId2"/>
  <picture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7DF5D-69A9-4EC4-A473-E87B5B16713A}">
  <sheetPr codeName="Sheet2"/>
  <dimension ref="A1:I16"/>
  <sheetViews>
    <sheetView workbookViewId="0">
      <selection activeCell="C20" sqref="C20"/>
    </sheetView>
  </sheetViews>
  <sheetFormatPr defaultRowHeight="14.4" x14ac:dyDescent="0.3"/>
  <cols>
    <col min="1" max="1" width="10.77734375" customWidth="1"/>
    <col min="2" max="5" width="15.77734375" customWidth="1"/>
    <col min="6" max="6" width="30.77734375" customWidth="1"/>
    <col min="7" max="9" width="15.77734375" customWidth="1"/>
  </cols>
  <sheetData>
    <row r="1" spans="1:9" x14ac:dyDescent="0.3">
      <c r="A1" s="2" t="s">
        <v>0</v>
      </c>
      <c r="B1" s="3" t="s">
        <v>1</v>
      </c>
      <c r="C1" s="3" t="s">
        <v>2</v>
      </c>
      <c r="D1" s="3" t="s">
        <v>3</v>
      </c>
      <c r="E1" s="3" t="s">
        <v>4</v>
      </c>
      <c r="F1" s="3" t="s">
        <v>76</v>
      </c>
      <c r="G1" s="3" t="s">
        <v>5</v>
      </c>
      <c r="H1" s="3" t="s">
        <v>6</v>
      </c>
      <c r="I1" s="4" t="s">
        <v>70</v>
      </c>
    </row>
    <row r="2" spans="1:9" x14ac:dyDescent="0.3">
      <c r="A2">
        <v>1</v>
      </c>
      <c r="B2" t="s">
        <v>12</v>
      </c>
      <c r="C2" t="s">
        <v>14</v>
      </c>
      <c r="D2" t="s">
        <v>13</v>
      </c>
      <c r="E2" t="s">
        <v>14</v>
      </c>
      <c r="F2" s="7" t="s">
        <v>77</v>
      </c>
      <c r="G2" t="s">
        <v>20</v>
      </c>
      <c r="H2" t="s">
        <v>16</v>
      </c>
      <c r="I2">
        <v>1</v>
      </c>
    </row>
    <row r="3" spans="1:9" x14ac:dyDescent="0.3">
      <c r="A3">
        <v>2</v>
      </c>
      <c r="B3" t="s">
        <v>17</v>
      </c>
      <c r="C3" t="s">
        <v>18</v>
      </c>
      <c r="D3" t="s">
        <v>19</v>
      </c>
      <c r="E3" t="s">
        <v>14</v>
      </c>
      <c r="F3" s="7" t="s">
        <v>78</v>
      </c>
      <c r="G3" t="s">
        <v>15</v>
      </c>
      <c r="H3" t="s">
        <v>35</v>
      </c>
      <c r="I3">
        <v>1</v>
      </c>
    </row>
    <row r="4" spans="1:9" x14ac:dyDescent="0.3">
      <c r="A4">
        <v>3</v>
      </c>
      <c r="B4" t="s">
        <v>68</v>
      </c>
      <c r="C4" t="s">
        <v>75</v>
      </c>
      <c r="D4" t="s">
        <v>69</v>
      </c>
      <c r="E4" t="s">
        <v>14</v>
      </c>
      <c r="F4" s="7" t="s">
        <v>79</v>
      </c>
      <c r="G4" t="s">
        <v>15</v>
      </c>
      <c r="H4" t="s">
        <v>16</v>
      </c>
      <c r="I4">
        <v>1</v>
      </c>
    </row>
    <row r="5" spans="1:9" x14ac:dyDescent="0.3">
      <c r="A5">
        <v>4</v>
      </c>
      <c r="B5" t="s">
        <v>94</v>
      </c>
      <c r="C5" t="s">
        <v>95</v>
      </c>
      <c r="D5" t="s">
        <v>96</v>
      </c>
      <c r="E5" t="s">
        <v>97</v>
      </c>
      <c r="F5" s="7" t="s">
        <v>98</v>
      </c>
      <c r="G5" t="s">
        <v>50</v>
      </c>
      <c r="H5" t="s">
        <v>16</v>
      </c>
      <c r="I5">
        <v>0</v>
      </c>
    </row>
    <row r="6" spans="1:9" x14ac:dyDescent="0.3">
      <c r="A6">
        <v>5</v>
      </c>
      <c r="B6" t="s">
        <v>24</v>
      </c>
      <c r="C6" t="s">
        <v>25</v>
      </c>
      <c r="D6" t="s">
        <v>26</v>
      </c>
      <c r="E6" t="s">
        <v>14</v>
      </c>
      <c r="F6" s="7" t="s">
        <v>80</v>
      </c>
      <c r="G6" t="s">
        <v>14</v>
      </c>
      <c r="H6" t="s">
        <v>23</v>
      </c>
      <c r="I6">
        <v>0</v>
      </c>
    </row>
    <row r="7" spans="1:9" x14ac:dyDescent="0.3">
      <c r="A7">
        <v>6</v>
      </c>
      <c r="B7" t="s">
        <v>27</v>
      </c>
      <c r="C7" t="s">
        <v>28</v>
      </c>
      <c r="D7" t="s">
        <v>29</v>
      </c>
      <c r="E7" t="s">
        <v>14</v>
      </c>
      <c r="F7" s="7" t="s">
        <v>81</v>
      </c>
      <c r="G7" t="s">
        <v>30</v>
      </c>
      <c r="H7" t="s">
        <v>16</v>
      </c>
      <c r="I7">
        <v>1</v>
      </c>
    </row>
    <row r="8" spans="1:9" x14ac:dyDescent="0.3">
      <c r="A8">
        <v>7</v>
      </c>
      <c r="B8" t="s">
        <v>31</v>
      </c>
      <c r="C8" t="s">
        <v>32</v>
      </c>
      <c r="D8" t="s">
        <v>33</v>
      </c>
      <c r="E8" t="s">
        <v>14</v>
      </c>
      <c r="F8" s="7" t="s">
        <v>82</v>
      </c>
      <c r="G8" t="s">
        <v>34</v>
      </c>
      <c r="H8" t="s">
        <v>35</v>
      </c>
      <c r="I8">
        <v>0</v>
      </c>
    </row>
    <row r="9" spans="1:9" x14ac:dyDescent="0.3">
      <c r="A9">
        <v>8</v>
      </c>
      <c r="B9" t="s">
        <v>36</v>
      </c>
      <c r="C9" t="s">
        <v>14</v>
      </c>
      <c r="D9" t="s">
        <v>37</v>
      </c>
      <c r="E9" t="s">
        <v>14</v>
      </c>
      <c r="F9" s="7" t="s">
        <v>83</v>
      </c>
      <c r="G9" t="s">
        <v>14</v>
      </c>
      <c r="H9" t="s">
        <v>23</v>
      </c>
      <c r="I9">
        <v>0</v>
      </c>
    </row>
    <row r="10" spans="1:9" x14ac:dyDescent="0.3">
      <c r="A10">
        <v>9</v>
      </c>
      <c r="B10" t="s">
        <v>38</v>
      </c>
      <c r="C10" t="s">
        <v>40</v>
      </c>
      <c r="D10" t="s">
        <v>39</v>
      </c>
      <c r="E10" t="s">
        <v>41</v>
      </c>
      <c r="F10" s="7" t="s">
        <v>84</v>
      </c>
      <c r="G10" t="s">
        <v>42</v>
      </c>
      <c r="H10" t="s">
        <v>23</v>
      </c>
      <c r="I10">
        <v>2</v>
      </c>
    </row>
    <row r="11" spans="1:9" x14ac:dyDescent="0.3">
      <c r="A11">
        <v>10</v>
      </c>
      <c r="B11" t="s">
        <v>47</v>
      </c>
      <c r="C11" t="s">
        <v>48</v>
      </c>
      <c r="D11" t="s">
        <v>49</v>
      </c>
      <c r="E11" t="s">
        <v>14</v>
      </c>
      <c r="F11" s="7" t="s">
        <v>85</v>
      </c>
      <c r="G11" t="s">
        <v>50</v>
      </c>
      <c r="H11" t="s">
        <v>16</v>
      </c>
      <c r="I11">
        <v>2</v>
      </c>
    </row>
    <row r="12" spans="1:9" x14ac:dyDescent="0.3">
      <c r="A12">
        <v>11</v>
      </c>
      <c r="B12" t="s">
        <v>51</v>
      </c>
      <c r="C12" t="s">
        <v>52</v>
      </c>
      <c r="D12" t="s">
        <v>53</v>
      </c>
      <c r="E12" t="s">
        <v>14</v>
      </c>
      <c r="F12" s="7" t="s">
        <v>86</v>
      </c>
      <c r="G12" t="s">
        <v>21</v>
      </c>
      <c r="H12" t="s">
        <v>22</v>
      </c>
      <c r="I12">
        <v>1</v>
      </c>
    </row>
    <row r="13" spans="1:9" x14ac:dyDescent="0.3">
      <c r="A13">
        <v>12</v>
      </c>
      <c r="B13" t="s">
        <v>43</v>
      </c>
      <c r="C13" t="s">
        <v>44</v>
      </c>
      <c r="D13" t="s">
        <v>45</v>
      </c>
      <c r="E13" t="s">
        <v>14</v>
      </c>
      <c r="F13" s="7" t="s">
        <v>87</v>
      </c>
      <c r="G13" t="s">
        <v>46</v>
      </c>
      <c r="H13" t="s">
        <v>16</v>
      </c>
      <c r="I13">
        <v>1</v>
      </c>
    </row>
    <row r="14" spans="1:9" x14ac:dyDescent="0.3">
      <c r="A14">
        <v>13</v>
      </c>
      <c r="B14" t="s">
        <v>88</v>
      </c>
      <c r="C14" t="s">
        <v>89</v>
      </c>
      <c r="D14" t="s">
        <v>90</v>
      </c>
      <c r="E14" t="s">
        <v>14</v>
      </c>
      <c r="F14" s="7" t="s">
        <v>91</v>
      </c>
      <c r="G14" t="s">
        <v>50</v>
      </c>
      <c r="H14" t="s">
        <v>16</v>
      </c>
      <c r="I14">
        <v>0</v>
      </c>
    </row>
    <row r="15" spans="1:9" x14ac:dyDescent="0.3">
      <c r="A15">
        <v>14</v>
      </c>
      <c r="B15" t="s">
        <v>159</v>
      </c>
      <c r="C15" t="s">
        <v>160</v>
      </c>
      <c r="D15" t="s">
        <v>161</v>
      </c>
      <c r="E15" t="s">
        <v>14</v>
      </c>
      <c r="F15" t="s">
        <v>162</v>
      </c>
      <c r="G15" t="s">
        <v>163</v>
      </c>
      <c r="H15" t="s">
        <v>16</v>
      </c>
      <c r="I15">
        <v>0</v>
      </c>
    </row>
    <row r="16" spans="1:9" x14ac:dyDescent="0.3">
      <c r="A16">
        <v>15</v>
      </c>
      <c r="B16" t="s">
        <v>165</v>
      </c>
      <c r="C16" t="s">
        <v>166</v>
      </c>
      <c r="D16" t="s">
        <v>165</v>
      </c>
      <c r="E16" t="s">
        <v>41</v>
      </c>
      <c r="F16" t="s">
        <v>167</v>
      </c>
      <c r="G16" t="s">
        <v>168</v>
      </c>
      <c r="H16" t="s">
        <v>16</v>
      </c>
      <c r="I16">
        <v>0</v>
      </c>
    </row>
  </sheetData>
  <hyperlinks>
    <hyperlink ref="F5" r:id="rId1" xr:uid="{23ED8D52-19F0-4352-B1CE-39EF85C82626}"/>
    <hyperlink ref="F4" r:id="rId2" xr:uid="{68DBFDB1-4170-4FF0-B04D-0111BD017B37}"/>
    <hyperlink ref="F3" r:id="rId3" xr:uid="{2BFA69A9-29C2-4F9E-9E1A-E10740DE1D5B}"/>
    <hyperlink ref="F2" r:id="rId4" xr:uid="{07E85AB4-20EB-4F4D-B2C2-36A2DEB6CAFE}"/>
    <hyperlink ref="F6" r:id="rId5" xr:uid="{1D5D2A18-A3D7-43BB-BA1B-EBF1862183B5}"/>
    <hyperlink ref="F7" r:id="rId6" xr:uid="{5C5E478B-1525-4893-8182-8B2204C27578}"/>
    <hyperlink ref="F8" r:id="rId7" xr:uid="{B5678DFB-92BF-4008-8F81-52D22062F6A5}"/>
    <hyperlink ref="F9" r:id="rId8" xr:uid="{FECD1865-866B-43A5-B7B0-0E7BA5DFE3A1}"/>
    <hyperlink ref="F10" r:id="rId9" xr:uid="{E215FD77-BBCE-4A91-9ACD-B4BC3970303C}"/>
    <hyperlink ref="F11" r:id="rId10" xr:uid="{08C19957-FCF8-4C9C-90EC-3096B65F3062}"/>
    <hyperlink ref="F12" r:id="rId11" xr:uid="{E6523BA8-B525-4E3F-B6FE-92C418D4004F}"/>
    <hyperlink ref="F13" r:id="rId12" xr:uid="{B0CEBAFD-7407-48F6-9906-47C174094D20}"/>
    <hyperlink ref="F14" r:id="rId13" xr:uid="{9FD7E6BE-1504-4275-B0D9-EDF5B3BD59BB}"/>
  </hyperlinks>
  <pageMargins left="0.7" right="0.7" top="0.75" bottom="0.75" header="0.3" footer="0.3"/>
  <pageSetup orientation="portrait" r:id="rId14"/>
  <tableParts count="1">
    <tablePart r:id="rId1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80A84-5BB9-4441-B4FF-23BA894E83F6}">
  <sheetPr codeName="Sheet3"/>
  <dimension ref="A1:S25"/>
  <sheetViews>
    <sheetView workbookViewId="0">
      <selection activeCell="B30" sqref="B30"/>
    </sheetView>
  </sheetViews>
  <sheetFormatPr defaultRowHeight="14.4" x14ac:dyDescent="0.3"/>
  <cols>
    <col min="1" max="6" width="15.77734375" customWidth="1"/>
    <col min="13" max="13" width="9.5546875" bestFit="1" customWidth="1"/>
  </cols>
  <sheetData>
    <row r="1" spans="1:19" ht="14.4" customHeight="1" x14ac:dyDescent="0.3">
      <c r="A1" s="2" t="s">
        <v>7</v>
      </c>
      <c r="B1" s="3" t="s">
        <v>8</v>
      </c>
      <c r="C1" s="3" t="s">
        <v>9</v>
      </c>
      <c r="D1" s="3" t="s">
        <v>10</v>
      </c>
      <c r="E1" s="3" t="s">
        <v>150</v>
      </c>
      <c r="F1" s="3" t="s">
        <v>11</v>
      </c>
      <c r="G1" s="4" t="s">
        <v>71</v>
      </c>
      <c r="I1" s="12" t="s">
        <v>142</v>
      </c>
      <c r="J1" s="12"/>
      <c r="K1" s="12"/>
      <c r="L1" s="12"/>
      <c r="M1" s="12"/>
    </row>
    <row r="2" spans="1:19" x14ac:dyDescent="0.3">
      <c r="A2">
        <v>1</v>
      </c>
      <c r="B2" t="s">
        <v>54</v>
      </c>
      <c r="C2" t="s">
        <v>55</v>
      </c>
      <c r="D2" s="1">
        <v>43831</v>
      </c>
      <c r="E2" s="11">
        <f>License_Table[[#This Row],[EndDate]]-License_Table[[#This Row],[StartDate]]</f>
        <v>731</v>
      </c>
      <c r="F2" s="1">
        <v>44562</v>
      </c>
      <c r="G2">
        <v>0</v>
      </c>
      <c r="I2" s="12"/>
      <c r="J2" s="12"/>
      <c r="K2" s="12"/>
      <c r="L2" s="12"/>
      <c r="M2" s="12"/>
      <c r="S2" s="11"/>
    </row>
    <row r="3" spans="1:19" x14ac:dyDescent="0.3">
      <c r="A3">
        <v>2</v>
      </c>
      <c r="B3" t="s">
        <v>54</v>
      </c>
      <c r="C3" t="s">
        <v>56</v>
      </c>
      <c r="D3" s="1">
        <v>43862</v>
      </c>
      <c r="E3" s="11">
        <f>License_Table[[#This Row],[EndDate]]-License_Table[[#This Row],[StartDate]]</f>
        <v>1504</v>
      </c>
      <c r="F3" s="1">
        <v>45366</v>
      </c>
      <c r="G3">
        <v>0</v>
      </c>
      <c r="I3" s="12" t="s">
        <v>154</v>
      </c>
      <c r="J3" s="12"/>
      <c r="K3" s="12"/>
      <c r="L3" s="12"/>
      <c r="M3" s="12"/>
      <c r="S3" s="11"/>
    </row>
    <row r="4" spans="1:19" x14ac:dyDescent="0.3">
      <c r="A4">
        <v>3</v>
      </c>
      <c r="B4" t="s">
        <v>54</v>
      </c>
      <c r="C4" t="s">
        <v>57</v>
      </c>
      <c r="D4" s="1">
        <v>43891</v>
      </c>
      <c r="E4" s="11">
        <f>License_Table[[#This Row],[EndDate]]-License_Table[[#This Row],[StartDate]]</f>
        <v>1080</v>
      </c>
      <c r="F4" s="1">
        <v>44971</v>
      </c>
      <c r="G4">
        <v>0</v>
      </c>
    </row>
    <row r="5" spans="1:19" x14ac:dyDescent="0.3">
      <c r="A5">
        <v>4</v>
      </c>
      <c r="B5" t="s">
        <v>58</v>
      </c>
      <c r="C5" t="s">
        <v>59</v>
      </c>
      <c r="D5" s="1">
        <v>43983</v>
      </c>
      <c r="E5" s="11">
        <f>License_Table[[#This Row],[EndDate]]-License_Table[[#This Row],[StartDate]]</f>
        <v>471</v>
      </c>
      <c r="F5" s="1">
        <v>44454</v>
      </c>
      <c r="G5">
        <v>0</v>
      </c>
    </row>
    <row r="6" spans="1:19" x14ac:dyDescent="0.3">
      <c r="A6">
        <v>5</v>
      </c>
      <c r="B6" t="s">
        <v>58</v>
      </c>
      <c r="C6" t="s">
        <v>60</v>
      </c>
      <c r="D6" s="1">
        <v>43984</v>
      </c>
      <c r="E6" s="11">
        <f>License_Table[[#This Row],[EndDate]]-License_Table[[#This Row],[StartDate]]</f>
        <v>470</v>
      </c>
      <c r="F6" s="1">
        <v>44454</v>
      </c>
      <c r="G6">
        <v>0</v>
      </c>
    </row>
    <row r="7" spans="1:19" x14ac:dyDescent="0.3">
      <c r="A7">
        <v>6</v>
      </c>
      <c r="B7" t="s">
        <v>58</v>
      </c>
      <c r="C7" t="s">
        <v>61</v>
      </c>
      <c r="D7" s="1">
        <v>43985</v>
      </c>
      <c r="E7" s="11">
        <f>License_Table[[#This Row],[EndDate]]-License_Table[[#This Row],[StartDate]]</f>
        <v>469</v>
      </c>
      <c r="F7" s="1">
        <v>44454</v>
      </c>
      <c r="G7">
        <v>0</v>
      </c>
    </row>
    <row r="8" spans="1:19" x14ac:dyDescent="0.3">
      <c r="A8">
        <v>7</v>
      </c>
      <c r="B8" t="s">
        <v>62</v>
      </c>
      <c r="C8" t="s">
        <v>63</v>
      </c>
      <c r="D8" s="1">
        <v>44109</v>
      </c>
      <c r="E8" s="11">
        <f>License_Table[[#This Row],[EndDate]]-License_Table[[#This Row],[StartDate]]</f>
        <v>498</v>
      </c>
      <c r="F8" s="1">
        <v>44607</v>
      </c>
      <c r="G8">
        <v>0</v>
      </c>
    </row>
    <row r="9" spans="1:19" x14ac:dyDescent="0.3">
      <c r="A9">
        <v>8</v>
      </c>
      <c r="B9" t="s">
        <v>62</v>
      </c>
      <c r="C9" t="s">
        <v>64</v>
      </c>
      <c r="D9" s="1">
        <v>44114</v>
      </c>
      <c r="E9" s="11">
        <f>License_Table[[#This Row],[EndDate]]-License_Table[[#This Row],[StartDate]]</f>
        <v>493</v>
      </c>
      <c r="F9" s="1">
        <v>44607</v>
      </c>
      <c r="G9">
        <v>0</v>
      </c>
    </row>
    <row r="10" spans="1:19" x14ac:dyDescent="0.3">
      <c r="A10">
        <v>9</v>
      </c>
      <c r="B10" t="s">
        <v>65</v>
      </c>
      <c r="C10" t="s">
        <v>66</v>
      </c>
      <c r="D10" s="1">
        <v>43845</v>
      </c>
      <c r="E10" s="11">
        <f>License_Table[[#This Row],[EndDate]]-License_Table[[#This Row],[StartDate]]</f>
        <v>352</v>
      </c>
      <c r="F10" s="1">
        <v>44197</v>
      </c>
      <c r="G10">
        <v>0</v>
      </c>
      <c r="L10" s="1"/>
      <c r="M10" s="1"/>
      <c r="N10" s="11"/>
    </row>
    <row r="11" spans="1:19" x14ac:dyDescent="0.3">
      <c r="A11">
        <v>10</v>
      </c>
      <c r="B11" t="s">
        <v>65</v>
      </c>
      <c r="C11" t="s">
        <v>67</v>
      </c>
      <c r="D11" s="1">
        <v>43876</v>
      </c>
      <c r="E11" s="11">
        <f>License_Table[[#This Row],[EndDate]]-License_Table[[#This Row],[StartDate]]</f>
        <v>352</v>
      </c>
      <c r="F11" s="1">
        <v>44228</v>
      </c>
      <c r="G11">
        <v>0</v>
      </c>
    </row>
    <row r="12" spans="1:19" x14ac:dyDescent="0.3">
      <c r="A12">
        <v>11</v>
      </c>
      <c r="B12" t="s">
        <v>72</v>
      </c>
      <c r="C12" t="s">
        <v>73</v>
      </c>
      <c r="D12" s="1">
        <v>43925</v>
      </c>
      <c r="E12" s="11">
        <f>License_Table[[#This Row],[EndDate]]-License_Table[[#This Row],[StartDate]]</f>
        <v>3048</v>
      </c>
      <c r="F12" s="1">
        <v>46973</v>
      </c>
      <c r="G12">
        <v>1</v>
      </c>
    </row>
    <row r="13" spans="1:19" x14ac:dyDescent="0.3">
      <c r="A13">
        <v>12</v>
      </c>
      <c r="B13" t="s">
        <v>72</v>
      </c>
      <c r="C13" t="s">
        <v>74</v>
      </c>
      <c r="D13" s="1">
        <v>43956</v>
      </c>
      <c r="E13" s="11">
        <f>License_Table[[#This Row],[EndDate]]-License_Table[[#This Row],[StartDate]]</f>
        <v>2683</v>
      </c>
      <c r="F13" s="1">
        <v>46639</v>
      </c>
      <c r="G13">
        <v>1</v>
      </c>
    </row>
    <row r="14" spans="1:19" x14ac:dyDescent="0.3">
      <c r="A14">
        <v>13</v>
      </c>
      <c r="B14" t="s">
        <v>92</v>
      </c>
      <c r="C14" t="s">
        <v>152</v>
      </c>
      <c r="D14" s="1">
        <v>43850</v>
      </c>
      <c r="E14" s="11">
        <f>License_Table[[#This Row],[EndDate]]-License_Table[[#This Row],[StartDate]]</f>
        <v>743</v>
      </c>
      <c r="F14" s="1">
        <v>44593</v>
      </c>
      <c r="G14">
        <v>1</v>
      </c>
    </row>
    <row r="15" spans="1:19" x14ac:dyDescent="0.3">
      <c r="A15">
        <v>14</v>
      </c>
      <c r="B15" t="s">
        <v>92</v>
      </c>
      <c r="C15" t="s">
        <v>153</v>
      </c>
      <c r="D15" s="1">
        <v>43855</v>
      </c>
      <c r="E15" s="11">
        <f>License_Table[[#This Row],[EndDate]]-License_Table[[#This Row],[StartDate]]</f>
        <v>738</v>
      </c>
      <c r="F15" s="1">
        <v>44593</v>
      </c>
      <c r="G15">
        <v>0</v>
      </c>
    </row>
    <row r="16" spans="1:19" x14ac:dyDescent="0.3">
      <c r="A16">
        <v>15</v>
      </c>
      <c r="B16" t="s">
        <v>140</v>
      </c>
      <c r="C16" t="s">
        <v>151</v>
      </c>
      <c r="D16" s="1">
        <v>44015</v>
      </c>
      <c r="E16" s="11">
        <f>License_Table[[#This Row],[EndDate]]-License_Table[[#This Row],[StartDate]]</f>
        <v>731</v>
      </c>
      <c r="F16" s="1">
        <v>44746</v>
      </c>
      <c r="G16">
        <v>1</v>
      </c>
    </row>
    <row r="17" spans="1:7" x14ac:dyDescent="0.3">
      <c r="A17">
        <v>16</v>
      </c>
      <c r="B17" t="s">
        <v>58</v>
      </c>
      <c r="C17" t="s">
        <v>143</v>
      </c>
      <c r="D17" s="1">
        <v>43984</v>
      </c>
      <c r="E17" s="11">
        <f>License_Table[[#This Row],[EndDate]]-License_Table[[#This Row],[StartDate]]</f>
        <v>488</v>
      </c>
      <c r="F17" s="1">
        <v>44472</v>
      </c>
      <c r="G17">
        <v>1</v>
      </c>
    </row>
    <row r="18" spans="1:7" x14ac:dyDescent="0.3">
      <c r="A18">
        <v>17</v>
      </c>
      <c r="B18" t="s">
        <v>58</v>
      </c>
      <c r="C18" t="s">
        <v>144</v>
      </c>
      <c r="D18" s="1">
        <v>44076</v>
      </c>
      <c r="E18" s="11">
        <f>License_Table[[#This Row],[EndDate]]-License_Table[[#This Row],[StartDate]]</f>
        <v>224</v>
      </c>
      <c r="F18" s="1">
        <v>44300</v>
      </c>
      <c r="G18">
        <v>1</v>
      </c>
    </row>
    <row r="19" spans="1:7" x14ac:dyDescent="0.3">
      <c r="A19">
        <v>18</v>
      </c>
      <c r="B19" t="s">
        <v>58</v>
      </c>
      <c r="C19" t="s">
        <v>145</v>
      </c>
      <c r="D19" s="1">
        <v>43842</v>
      </c>
      <c r="E19" s="11">
        <f>License_Table[[#This Row],[EndDate]]-License_Table[[#This Row],[StartDate]]</f>
        <v>528</v>
      </c>
      <c r="F19" s="1">
        <v>44370</v>
      </c>
      <c r="G19">
        <v>1</v>
      </c>
    </row>
    <row r="20" spans="1:7" x14ac:dyDescent="0.3">
      <c r="A20">
        <v>19</v>
      </c>
      <c r="B20" t="s">
        <v>54</v>
      </c>
      <c r="C20" t="s">
        <v>146</v>
      </c>
      <c r="D20" s="1">
        <v>43891</v>
      </c>
      <c r="E20" s="11">
        <f>License_Table[[#This Row],[EndDate]]-License_Table[[#This Row],[StartDate]]</f>
        <v>1549</v>
      </c>
      <c r="F20" s="1">
        <v>45440</v>
      </c>
      <c r="G20">
        <v>1</v>
      </c>
    </row>
    <row r="21" spans="1:7" x14ac:dyDescent="0.3">
      <c r="A21">
        <v>20</v>
      </c>
      <c r="B21" t="s">
        <v>54</v>
      </c>
      <c r="C21" t="s">
        <v>147</v>
      </c>
      <c r="D21" s="1">
        <v>44167</v>
      </c>
      <c r="E21" s="11">
        <f>License_Table[[#This Row],[EndDate]]-License_Table[[#This Row],[StartDate]]</f>
        <v>1075</v>
      </c>
      <c r="F21" s="1">
        <v>45242</v>
      </c>
      <c r="G21">
        <v>1</v>
      </c>
    </row>
    <row r="22" spans="1:7" x14ac:dyDescent="0.3">
      <c r="A22">
        <v>21</v>
      </c>
      <c r="B22" t="s">
        <v>155</v>
      </c>
      <c r="C22" t="s">
        <v>156</v>
      </c>
      <c r="D22" s="1">
        <v>44136</v>
      </c>
      <c r="E22" s="11">
        <v>49</v>
      </c>
      <c r="F22" s="1">
        <v>44185</v>
      </c>
      <c r="G22">
        <v>1</v>
      </c>
    </row>
    <row r="23" spans="1:7" x14ac:dyDescent="0.3">
      <c r="A23">
        <v>22</v>
      </c>
      <c r="B23" t="s">
        <v>157</v>
      </c>
      <c r="C23" t="s">
        <v>158</v>
      </c>
      <c r="D23" s="1">
        <v>44150</v>
      </c>
      <c r="E23" s="11">
        <v>61</v>
      </c>
      <c r="F23" s="1">
        <v>44211</v>
      </c>
      <c r="G23">
        <v>1</v>
      </c>
    </row>
    <row r="24" spans="1:7" x14ac:dyDescent="0.3">
      <c r="A24">
        <v>23</v>
      </c>
      <c r="B24" t="s">
        <v>157</v>
      </c>
      <c r="C24" t="s">
        <v>164</v>
      </c>
      <c r="D24" s="1">
        <v>44119</v>
      </c>
      <c r="E24" s="11">
        <f>License_Table[[#This Row],[EndDate]]-License_Table[[#This Row],[StartDate]]</f>
        <v>2993</v>
      </c>
      <c r="F24" s="1">
        <v>47112</v>
      </c>
      <c r="G24">
        <v>1</v>
      </c>
    </row>
    <row r="25" spans="1:7" x14ac:dyDescent="0.3">
      <c r="A25">
        <v>24</v>
      </c>
      <c r="B25" t="s">
        <v>169</v>
      </c>
      <c r="C25" t="s">
        <v>170</v>
      </c>
      <c r="D25" s="1">
        <v>43831</v>
      </c>
      <c r="E25" s="11">
        <v>3685</v>
      </c>
      <c r="F25" s="1">
        <v>47516</v>
      </c>
      <c r="G25">
        <v>1</v>
      </c>
    </row>
  </sheetData>
  <mergeCells count="2">
    <mergeCell ref="I1:M2"/>
    <mergeCell ref="I3:M3"/>
  </mergeCell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3220D8-190F-422D-819F-2963CB8ABE4A}">
  <sheetPr codeName="Sheet4"/>
  <dimension ref="A1:D12"/>
  <sheetViews>
    <sheetView workbookViewId="0">
      <selection activeCell="I18" sqref="I18"/>
    </sheetView>
  </sheetViews>
  <sheetFormatPr defaultRowHeight="14.4" x14ac:dyDescent="0.3"/>
  <cols>
    <col min="1" max="4" width="15.77734375" customWidth="1"/>
  </cols>
  <sheetData>
    <row r="1" spans="1:4" x14ac:dyDescent="0.3">
      <c r="A1" s="2" t="s">
        <v>0</v>
      </c>
      <c r="B1" s="4" t="s">
        <v>7</v>
      </c>
      <c r="C1" s="3" t="s">
        <v>10</v>
      </c>
      <c r="D1" s="3" t="s">
        <v>11</v>
      </c>
    </row>
    <row r="2" spans="1:4" x14ac:dyDescent="0.3">
      <c r="A2">
        <v>1</v>
      </c>
      <c r="B2">
        <v>1</v>
      </c>
      <c r="C2" s="1">
        <v>43863</v>
      </c>
      <c r="D2" s="1">
        <v>43892</v>
      </c>
    </row>
    <row r="3" spans="1:4" x14ac:dyDescent="0.3">
      <c r="A3">
        <v>6</v>
      </c>
      <c r="B3">
        <v>2</v>
      </c>
      <c r="C3" s="1">
        <v>44089</v>
      </c>
      <c r="D3" s="1">
        <v>44119</v>
      </c>
    </row>
    <row r="4" spans="1:4" x14ac:dyDescent="0.3">
      <c r="A4">
        <v>10</v>
      </c>
      <c r="B4">
        <v>3</v>
      </c>
      <c r="C4" s="1">
        <v>44089</v>
      </c>
      <c r="D4" s="1">
        <v>44119</v>
      </c>
    </row>
    <row r="5" spans="1:4" x14ac:dyDescent="0.3">
      <c r="A5">
        <v>2</v>
      </c>
      <c r="B5">
        <v>4</v>
      </c>
      <c r="C5" s="1">
        <v>44089</v>
      </c>
      <c r="D5" s="1">
        <v>44119</v>
      </c>
    </row>
    <row r="6" spans="1:4" x14ac:dyDescent="0.3">
      <c r="A6">
        <v>3</v>
      </c>
      <c r="B6">
        <v>5</v>
      </c>
      <c r="C6" s="1">
        <v>44089</v>
      </c>
      <c r="D6" s="1">
        <v>44119</v>
      </c>
    </row>
    <row r="7" spans="1:4" x14ac:dyDescent="0.3">
      <c r="A7">
        <v>9</v>
      </c>
      <c r="B7">
        <v>6</v>
      </c>
      <c r="C7" s="1">
        <v>44089</v>
      </c>
      <c r="D7" s="1">
        <v>44119</v>
      </c>
    </row>
    <row r="8" spans="1:4" x14ac:dyDescent="0.3">
      <c r="A8">
        <v>10</v>
      </c>
      <c r="B8">
        <v>7</v>
      </c>
      <c r="C8" s="1">
        <v>44150</v>
      </c>
      <c r="D8" s="1">
        <v>44180</v>
      </c>
    </row>
    <row r="9" spans="1:4" x14ac:dyDescent="0.3">
      <c r="A9">
        <v>11</v>
      </c>
      <c r="B9">
        <v>8</v>
      </c>
      <c r="C9" s="1">
        <v>44150</v>
      </c>
      <c r="D9" s="1">
        <v>44180</v>
      </c>
    </row>
    <row r="10" spans="1:4" x14ac:dyDescent="0.3">
      <c r="A10">
        <v>9</v>
      </c>
      <c r="B10">
        <v>9</v>
      </c>
      <c r="C10" s="1">
        <v>44089</v>
      </c>
      <c r="D10" s="1">
        <v>44119</v>
      </c>
    </row>
    <row r="11" spans="1:4" x14ac:dyDescent="0.3">
      <c r="A11">
        <v>12</v>
      </c>
      <c r="B11">
        <v>10</v>
      </c>
      <c r="C11" s="1">
        <v>44089</v>
      </c>
      <c r="D11" s="1">
        <v>44119</v>
      </c>
    </row>
    <row r="12" spans="1:4" x14ac:dyDescent="0.3">
      <c r="A12">
        <v>13</v>
      </c>
      <c r="B12">
        <v>14</v>
      </c>
      <c r="C12" s="1">
        <v>44089</v>
      </c>
      <c r="D12" s="1">
        <v>44119</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B0A44-E9EB-479C-88E9-863C4B3B0CA6}">
  <sheetPr codeName="Sheet5"/>
  <dimension ref="A1:M10"/>
  <sheetViews>
    <sheetView zoomScale="70" zoomScaleNormal="70" workbookViewId="0">
      <selection activeCell="L16" sqref="L16"/>
    </sheetView>
  </sheetViews>
  <sheetFormatPr defaultRowHeight="14.4" x14ac:dyDescent="0.3"/>
  <cols>
    <col min="1" max="1" width="14.6640625" bestFit="1" customWidth="1"/>
    <col min="2" max="2" width="17.109375" bestFit="1" customWidth="1"/>
    <col min="4" max="4" width="13.88671875" bestFit="1" customWidth="1"/>
    <col min="5" max="5" width="17.109375" bestFit="1" customWidth="1"/>
    <col min="7" max="7" width="17.109375" bestFit="1" customWidth="1"/>
    <col min="8" max="8" width="15.77734375" bestFit="1" customWidth="1"/>
    <col min="9" max="9" width="20.109375" bestFit="1" customWidth="1"/>
    <col min="11" max="11" width="13.88671875" bestFit="1" customWidth="1"/>
    <col min="12" max="12" width="16.88671875" bestFit="1" customWidth="1"/>
    <col min="15" max="28" width="16.77734375" bestFit="1" customWidth="1"/>
    <col min="29" max="29" width="11.109375" bestFit="1" customWidth="1"/>
    <col min="30" max="30" width="7.109375" bestFit="1" customWidth="1"/>
    <col min="31" max="31" width="8" bestFit="1" customWidth="1"/>
    <col min="32" max="32" width="8.21875" bestFit="1" customWidth="1"/>
    <col min="33" max="33" width="9" bestFit="1" customWidth="1"/>
    <col min="34" max="34" width="8.21875" bestFit="1" customWidth="1"/>
    <col min="35" max="35" width="8.88671875" bestFit="1" customWidth="1"/>
    <col min="36" max="36" width="8.21875" bestFit="1" customWidth="1"/>
    <col min="37" max="37" width="9" bestFit="1" customWidth="1"/>
    <col min="38" max="39" width="11.109375" bestFit="1" customWidth="1"/>
    <col min="40" max="40" width="9.109375" bestFit="1" customWidth="1"/>
    <col min="41" max="41" width="12.33203125" bestFit="1" customWidth="1"/>
    <col min="42" max="42" width="9.21875" bestFit="1" customWidth="1"/>
    <col min="43" max="43" width="12.44140625" bestFit="1" customWidth="1"/>
    <col min="44" max="44" width="9.21875" bestFit="1" customWidth="1"/>
    <col min="45" max="45" width="12.44140625" bestFit="1" customWidth="1"/>
    <col min="46" max="46" width="9.44140625" bestFit="1" customWidth="1"/>
    <col min="47" max="47" width="12.6640625" bestFit="1" customWidth="1"/>
    <col min="48" max="48" width="9.44140625" bestFit="1" customWidth="1"/>
    <col min="49" max="49" width="12.6640625" bestFit="1" customWidth="1"/>
    <col min="50" max="50" width="9.33203125" bestFit="1" customWidth="1"/>
    <col min="51" max="51" width="12.6640625" bestFit="1" customWidth="1"/>
    <col min="52" max="52" width="9.33203125" bestFit="1" customWidth="1"/>
    <col min="53" max="53" width="12.6640625" bestFit="1" customWidth="1"/>
    <col min="54" max="54" width="10.33203125" bestFit="1" customWidth="1"/>
    <col min="55" max="55" width="13.5546875" bestFit="1" customWidth="1"/>
    <col min="56" max="56" width="11.109375" bestFit="1" customWidth="1"/>
    <col min="57" max="57" width="7" bestFit="1" customWidth="1"/>
    <col min="58" max="58" width="9.33203125" bestFit="1" customWidth="1"/>
    <col min="59" max="59" width="9.6640625" bestFit="1" customWidth="1"/>
    <col min="60" max="60" width="8.5546875" bestFit="1" customWidth="1"/>
    <col min="61" max="61" width="7" bestFit="1" customWidth="1"/>
    <col min="62" max="62" width="9.33203125" bestFit="1" customWidth="1"/>
    <col min="63" max="63" width="9.6640625" bestFit="1" customWidth="1"/>
    <col min="64" max="64" width="8.77734375" bestFit="1" customWidth="1"/>
    <col min="65" max="65" width="10.77734375" bestFit="1" customWidth="1"/>
  </cols>
  <sheetData>
    <row r="1" spans="1:13" x14ac:dyDescent="0.3">
      <c r="A1" s="5" t="s">
        <v>104</v>
      </c>
      <c r="B1" t="s">
        <v>93</v>
      </c>
      <c r="D1" s="5" t="s">
        <v>104</v>
      </c>
      <c r="E1" t="s">
        <v>93</v>
      </c>
      <c r="G1" s="5" t="s">
        <v>104</v>
      </c>
      <c r="H1" t="s">
        <v>148</v>
      </c>
      <c r="I1" t="s">
        <v>149</v>
      </c>
      <c r="K1" s="5" t="s">
        <v>104</v>
      </c>
      <c r="L1" t="s">
        <v>141</v>
      </c>
    </row>
    <row r="2" spans="1:13" x14ac:dyDescent="0.3">
      <c r="A2" s="8" t="s">
        <v>16</v>
      </c>
      <c r="B2" s="6">
        <v>6</v>
      </c>
      <c r="D2" s="8" t="s">
        <v>50</v>
      </c>
      <c r="E2" s="6">
        <v>2</v>
      </c>
      <c r="G2" s="8" t="s">
        <v>58</v>
      </c>
      <c r="H2" s="6">
        <v>3</v>
      </c>
      <c r="I2" s="6">
        <v>6</v>
      </c>
      <c r="K2" s="8">
        <v>1</v>
      </c>
      <c r="L2" s="6">
        <v>13</v>
      </c>
      <c r="M2" s="10">
        <f>GETPIVOTDATA("Available",$K$1,"Available",1)/GETPIVOTDATA("Available",$K$1)</f>
        <v>0.54166666666666663</v>
      </c>
    </row>
    <row r="3" spans="1:13" x14ac:dyDescent="0.3">
      <c r="A3" s="8" t="s">
        <v>22</v>
      </c>
      <c r="B3" s="6">
        <v>1</v>
      </c>
      <c r="D3" s="8" t="s">
        <v>20</v>
      </c>
      <c r="E3" s="6">
        <v>1</v>
      </c>
      <c r="G3" s="8" t="s">
        <v>54</v>
      </c>
      <c r="H3" s="6">
        <v>2</v>
      </c>
      <c r="I3" s="6">
        <v>5</v>
      </c>
      <c r="K3" s="8">
        <v>0</v>
      </c>
      <c r="L3" s="6">
        <v>11</v>
      </c>
    </row>
    <row r="4" spans="1:13" x14ac:dyDescent="0.3">
      <c r="A4" s="8" t="s">
        <v>35</v>
      </c>
      <c r="B4" s="6">
        <v>1</v>
      </c>
      <c r="D4" s="8" t="s">
        <v>15</v>
      </c>
      <c r="E4" s="6">
        <v>2</v>
      </c>
      <c r="G4" s="8" t="s">
        <v>92</v>
      </c>
      <c r="H4" s="6">
        <v>1</v>
      </c>
      <c r="I4" s="6">
        <v>2</v>
      </c>
      <c r="K4" s="8" t="s">
        <v>103</v>
      </c>
      <c r="L4" s="6">
        <v>24</v>
      </c>
    </row>
    <row r="5" spans="1:13" x14ac:dyDescent="0.3">
      <c r="A5" s="8" t="s">
        <v>103</v>
      </c>
      <c r="B5" s="6">
        <v>8</v>
      </c>
      <c r="D5" s="8" t="s">
        <v>46</v>
      </c>
      <c r="E5" s="6">
        <v>1</v>
      </c>
      <c r="G5" s="8" t="s">
        <v>140</v>
      </c>
      <c r="H5" s="6">
        <v>1</v>
      </c>
      <c r="I5" s="6">
        <v>1</v>
      </c>
    </row>
    <row r="6" spans="1:13" x14ac:dyDescent="0.3">
      <c r="D6" s="8" t="s">
        <v>30</v>
      </c>
      <c r="E6" s="6">
        <v>1</v>
      </c>
      <c r="G6" s="8" t="s">
        <v>62</v>
      </c>
      <c r="H6" s="6">
        <v>0</v>
      </c>
      <c r="I6" s="6">
        <v>2</v>
      </c>
    </row>
    <row r="7" spans="1:13" x14ac:dyDescent="0.3">
      <c r="D7" s="8" t="s">
        <v>21</v>
      </c>
      <c r="E7" s="6">
        <v>1</v>
      </c>
      <c r="G7" s="8" t="s">
        <v>65</v>
      </c>
      <c r="H7" s="6">
        <v>0</v>
      </c>
      <c r="I7" s="6">
        <v>2</v>
      </c>
    </row>
    <row r="8" spans="1:13" x14ac:dyDescent="0.3">
      <c r="D8" s="8" t="s">
        <v>103</v>
      </c>
      <c r="E8" s="6">
        <v>8</v>
      </c>
      <c r="G8" s="8" t="s">
        <v>155</v>
      </c>
      <c r="H8" s="6">
        <v>1</v>
      </c>
      <c r="I8" s="6">
        <v>1</v>
      </c>
    </row>
    <row r="9" spans="1:13" x14ac:dyDescent="0.3">
      <c r="G9" s="8" t="s">
        <v>157</v>
      </c>
      <c r="H9" s="6">
        <v>2</v>
      </c>
      <c r="I9" s="6">
        <v>2</v>
      </c>
    </row>
    <row r="10" spans="1:13" x14ac:dyDescent="0.3">
      <c r="G10" s="8" t="s">
        <v>103</v>
      </c>
      <c r="H10" s="6">
        <v>10</v>
      </c>
      <c r="I10" s="6">
        <v>21</v>
      </c>
    </row>
  </sheetData>
  <pageMargins left="0.7" right="0.7" top="0.75" bottom="0.75" header="0.3" footer="0.3"/>
  <pageSetup orientation="portrait"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9102A-866D-4190-B720-49B86402C289}">
  <sheetPr codeName="Sheet6"/>
  <dimension ref="A1:AE10"/>
  <sheetViews>
    <sheetView workbookViewId="0">
      <selection activeCell="AG1" sqref="AG1"/>
    </sheetView>
  </sheetViews>
  <sheetFormatPr defaultRowHeight="14.4" x14ac:dyDescent="0.3"/>
  <cols>
    <col min="1" max="7" width="10.44140625" customWidth="1"/>
    <col min="9" max="9" width="8.6640625" customWidth="1"/>
    <col min="10" max="10" width="12.5546875" bestFit="1" customWidth="1"/>
    <col min="11" max="11" width="14.88671875" bestFit="1" customWidth="1"/>
    <col min="13" max="13" width="14.88671875" bestFit="1" customWidth="1"/>
    <col min="14" max="14" width="15.5546875" bestFit="1" customWidth="1"/>
    <col min="15" max="15" width="6.33203125" bestFit="1" customWidth="1"/>
    <col min="16" max="16" width="9" bestFit="1" customWidth="1"/>
    <col min="17" max="17" width="14.33203125" bestFit="1" customWidth="1"/>
    <col min="18" max="18" width="8.44140625" bestFit="1" customWidth="1"/>
    <col min="19" max="19" width="12.109375" bestFit="1" customWidth="1"/>
    <col min="20" max="20" width="13.44140625" bestFit="1" customWidth="1"/>
    <col min="21" max="21" width="11.88671875" bestFit="1" customWidth="1"/>
    <col min="22" max="22" width="10.33203125" bestFit="1" customWidth="1"/>
    <col min="23" max="23" width="10.77734375" bestFit="1" customWidth="1"/>
    <col min="25" max="25" width="12.5546875" bestFit="1" customWidth="1"/>
    <col min="26" max="26" width="16.21875" bestFit="1" customWidth="1"/>
    <col min="29" max="29" width="12.5546875" bestFit="1" customWidth="1"/>
    <col min="30" max="30" width="16.21875" bestFit="1" customWidth="1"/>
  </cols>
  <sheetData>
    <row r="1" spans="1:31" x14ac:dyDescent="0.3">
      <c r="A1" t="s">
        <v>99</v>
      </c>
      <c r="B1" t="s">
        <v>121</v>
      </c>
      <c r="C1" t="s">
        <v>100</v>
      </c>
      <c r="D1" t="s">
        <v>137</v>
      </c>
      <c r="E1" t="s">
        <v>133</v>
      </c>
      <c r="F1" t="s">
        <v>101</v>
      </c>
      <c r="G1" t="s">
        <v>102</v>
      </c>
      <c r="H1" t="s">
        <v>105</v>
      </c>
      <c r="J1" s="5" t="s">
        <v>104</v>
      </c>
      <c r="K1" t="s">
        <v>120</v>
      </c>
      <c r="N1" s="5" t="s">
        <v>125</v>
      </c>
      <c r="Y1" s="5" t="s">
        <v>104</v>
      </c>
      <c r="Z1" t="s">
        <v>136</v>
      </c>
      <c r="AC1" s="5" t="s">
        <v>104</v>
      </c>
      <c r="AD1" t="s">
        <v>136</v>
      </c>
    </row>
    <row r="2" spans="1:31" x14ac:dyDescent="0.3">
      <c r="A2" s="1">
        <v>42736</v>
      </c>
      <c r="B2" s="1" t="s">
        <v>122</v>
      </c>
      <c r="C2" t="s">
        <v>106</v>
      </c>
      <c r="D2" t="s">
        <v>138</v>
      </c>
      <c r="E2" t="s">
        <v>134</v>
      </c>
      <c r="F2">
        <v>1.99</v>
      </c>
      <c r="G2">
        <v>125</v>
      </c>
      <c r="H2">
        <f>Data_Table[[#This Row],[Price]]*Data_Table[[#This Row],[Unites]]</f>
        <v>248.75</v>
      </c>
      <c r="J2" s="8" t="s">
        <v>115</v>
      </c>
      <c r="K2" s="6">
        <v>746.75</v>
      </c>
      <c r="N2" t="s">
        <v>123</v>
      </c>
      <c r="O2" t="s">
        <v>124</v>
      </c>
      <c r="P2" t="s">
        <v>122</v>
      </c>
      <c r="Q2" t="s">
        <v>127</v>
      </c>
      <c r="R2" t="s">
        <v>128</v>
      </c>
      <c r="S2" t="s">
        <v>129</v>
      </c>
      <c r="T2" t="s">
        <v>130</v>
      </c>
      <c r="U2" t="s">
        <v>131</v>
      </c>
      <c r="V2" t="s">
        <v>132</v>
      </c>
      <c r="W2" t="s">
        <v>103</v>
      </c>
      <c r="Y2" s="8" t="s">
        <v>134</v>
      </c>
      <c r="Z2" s="6">
        <v>6</v>
      </c>
      <c r="AA2" s="10">
        <f>GETPIVOTDATA("Revenue",$Y$1,"Delivery","Delayed")/GETPIVOTDATA("Revenue",$Y$1)</f>
        <v>0.33333333333333331</v>
      </c>
      <c r="AC2" s="8" t="s">
        <v>138</v>
      </c>
      <c r="AD2" s="6">
        <v>5</v>
      </c>
      <c r="AE2" s="10">
        <f>GETPIVOTDATA("Revenue",$AC$1,"Return","No")/GETPIVOTDATA("Revenue",$AC$1)</f>
        <v>0.44444444444444442</v>
      </c>
    </row>
    <row r="3" spans="1:31" x14ac:dyDescent="0.3">
      <c r="A3" s="1">
        <v>42737</v>
      </c>
      <c r="B3" s="1" t="s">
        <v>124</v>
      </c>
      <c r="C3" t="s">
        <v>107</v>
      </c>
      <c r="D3" t="s">
        <v>138</v>
      </c>
      <c r="E3" t="s">
        <v>135</v>
      </c>
      <c r="F3">
        <v>2.4900000000000002</v>
      </c>
      <c r="G3">
        <v>200</v>
      </c>
      <c r="H3">
        <f>Data_Table[[#This Row],[Price]]*Data_Table[[#This Row],[Unites]]</f>
        <v>498.00000000000006</v>
      </c>
      <c r="J3" s="8" t="s">
        <v>116</v>
      </c>
      <c r="K3" s="6">
        <v>1094.5</v>
      </c>
      <c r="M3" t="s">
        <v>120</v>
      </c>
      <c r="N3" s="6">
        <v>698</v>
      </c>
      <c r="O3" s="6">
        <v>498.00000000000006</v>
      </c>
      <c r="P3" s="6">
        <v>248.75</v>
      </c>
      <c r="Q3" s="6">
        <v>1094.5</v>
      </c>
      <c r="R3" s="6">
        <v>599.4</v>
      </c>
      <c r="S3" s="6">
        <v>299.40000000000003</v>
      </c>
      <c r="T3" s="6">
        <v>811.25</v>
      </c>
      <c r="U3" s="6">
        <v>449.25</v>
      </c>
      <c r="V3" s="6">
        <v>584.54999999999995</v>
      </c>
      <c r="W3" s="6">
        <v>5283.1</v>
      </c>
      <c r="Y3" s="8" t="s">
        <v>135</v>
      </c>
      <c r="Z3" s="6">
        <v>3</v>
      </c>
      <c r="AA3" s="10">
        <f>GETPIVOTDATA("Revenue",$Y$1,"Delivery","On-time")/GETPIVOTDATA("Revenue",$Y$1)</f>
        <v>0.66666666666666663</v>
      </c>
      <c r="AC3" s="8" t="s">
        <v>139</v>
      </c>
      <c r="AD3" s="6">
        <v>4</v>
      </c>
      <c r="AE3" s="10">
        <f>GETPIVOTDATA("Revenue",$AC$1,"Return","Yes")/GETPIVOTDATA("Revenue",$AC$1)</f>
        <v>0.55555555555555558</v>
      </c>
    </row>
    <row r="4" spans="1:31" x14ac:dyDescent="0.3">
      <c r="A4" s="1">
        <v>42795</v>
      </c>
      <c r="B4" s="1" t="s">
        <v>127</v>
      </c>
      <c r="C4" t="s">
        <v>108</v>
      </c>
      <c r="D4" t="s">
        <v>138</v>
      </c>
      <c r="E4" t="s">
        <v>134</v>
      </c>
      <c r="F4">
        <v>1.99</v>
      </c>
      <c r="G4">
        <v>550</v>
      </c>
      <c r="H4">
        <f>Data_Table[[#This Row],[Price]]*Data_Table[[#This Row],[Unites]]</f>
        <v>1094.5</v>
      </c>
      <c r="J4" s="8" t="s">
        <v>117</v>
      </c>
      <c r="K4" s="6">
        <v>1183.9499999999998</v>
      </c>
      <c r="Y4" s="8" t="s">
        <v>103</v>
      </c>
      <c r="Z4" s="6">
        <v>9</v>
      </c>
      <c r="AC4" s="8" t="s">
        <v>103</v>
      </c>
      <c r="AD4" s="6">
        <v>9</v>
      </c>
    </row>
    <row r="5" spans="1:31" x14ac:dyDescent="0.3">
      <c r="A5" s="1">
        <v>42826</v>
      </c>
      <c r="B5" s="1" t="s">
        <v>128</v>
      </c>
      <c r="C5" t="s">
        <v>109</v>
      </c>
      <c r="D5" t="s">
        <v>139</v>
      </c>
      <c r="E5" t="s">
        <v>134</v>
      </c>
      <c r="F5">
        <v>9.99</v>
      </c>
      <c r="G5">
        <v>60</v>
      </c>
      <c r="H5">
        <f>Data_Table[[#This Row],[Price]]*Data_Table[[#This Row],[Unites]]</f>
        <v>599.4</v>
      </c>
      <c r="J5" s="8" t="s">
        <v>118</v>
      </c>
      <c r="K5" s="6">
        <v>997.40000000000009</v>
      </c>
      <c r="N5" s="9" t="s">
        <v>123</v>
      </c>
      <c r="O5" s="9" t="s">
        <v>124</v>
      </c>
      <c r="P5" s="9" t="s">
        <v>122</v>
      </c>
      <c r="Q5" s="9" t="s">
        <v>127</v>
      </c>
      <c r="R5" s="9" t="s">
        <v>128</v>
      </c>
      <c r="S5" s="9" t="s">
        <v>129</v>
      </c>
      <c r="T5" s="9" t="s">
        <v>130</v>
      </c>
      <c r="U5" s="9" t="s">
        <v>131</v>
      </c>
      <c r="V5" s="9" t="s">
        <v>132</v>
      </c>
    </row>
    <row r="6" spans="1:31" x14ac:dyDescent="0.3">
      <c r="A6" s="1">
        <v>42848</v>
      </c>
      <c r="B6" s="1" t="s">
        <v>132</v>
      </c>
      <c r="C6" t="s">
        <v>110</v>
      </c>
      <c r="D6" t="s">
        <v>138</v>
      </c>
      <c r="E6" t="s">
        <v>135</v>
      </c>
      <c r="F6">
        <v>12.99</v>
      </c>
      <c r="G6">
        <v>45</v>
      </c>
      <c r="H6">
        <f>Data_Table[[#This Row],[Price]]*Data_Table[[#This Row],[Unites]]</f>
        <v>584.54999999999995</v>
      </c>
      <c r="J6" s="8" t="s">
        <v>119</v>
      </c>
      <c r="K6" s="6">
        <v>1260.5</v>
      </c>
      <c r="M6" t="s">
        <v>126</v>
      </c>
      <c r="N6">
        <f>GETPIVOTDATA("Revenue",$M$1,"Location","Connecticut")</f>
        <v>698</v>
      </c>
      <c r="O6">
        <f>GETPIVOTDATA("Revenue",$M$1,"Location","Maine")</f>
        <v>498.00000000000006</v>
      </c>
      <c r="P6">
        <f>GETPIVOTDATA("Revenue",$M$1,"Location","New York")</f>
        <v>248.75</v>
      </c>
      <c r="Q6">
        <f>GETPIVOTDATA("Revenue",$M$1,"Location","New Hampshire")</f>
        <v>1094.5</v>
      </c>
      <c r="R6">
        <f>GETPIVOTDATA("Revenue",$M$1,"Location","Vermont")</f>
        <v>599.4</v>
      </c>
      <c r="S6">
        <f>GETPIVOTDATA("Revenue",$M$1,"Location","Pennsylvania")</f>
        <v>299.40000000000003</v>
      </c>
      <c r="T6">
        <f>GETPIVOTDATA("Revenue",$M$1,"Location","Massachusetts")</f>
        <v>811.25</v>
      </c>
      <c r="U6">
        <f>GETPIVOTDATA("Revenue",$M$1,"Location","Massachusetts")</f>
        <v>811.25</v>
      </c>
      <c r="V6">
        <f>GETPIVOTDATA("Revenue",$M$1,"Location","Rhode Island")</f>
        <v>449.25</v>
      </c>
    </row>
    <row r="7" spans="1:31" x14ac:dyDescent="0.3">
      <c r="A7" s="1">
        <v>42857</v>
      </c>
      <c r="B7" s="1" t="s">
        <v>129</v>
      </c>
      <c r="C7" t="s">
        <v>111</v>
      </c>
      <c r="D7" t="s">
        <v>139</v>
      </c>
      <c r="E7" t="s">
        <v>135</v>
      </c>
      <c r="F7">
        <v>4.99</v>
      </c>
      <c r="G7">
        <v>60</v>
      </c>
      <c r="H7">
        <f>Data_Table[[#This Row],[Price]]*Data_Table[[#This Row],[Unites]]</f>
        <v>299.40000000000003</v>
      </c>
      <c r="J7" s="8" t="s">
        <v>103</v>
      </c>
      <c r="K7" s="6">
        <v>5283.1</v>
      </c>
    </row>
    <row r="8" spans="1:31" x14ac:dyDescent="0.3">
      <c r="A8" s="1">
        <v>42877</v>
      </c>
      <c r="B8" s="1" t="s">
        <v>123</v>
      </c>
      <c r="C8" t="s">
        <v>112</v>
      </c>
      <c r="D8" t="s">
        <v>138</v>
      </c>
      <c r="E8" t="s">
        <v>134</v>
      </c>
      <c r="F8">
        <v>3.49</v>
      </c>
      <c r="G8">
        <v>200</v>
      </c>
      <c r="H8">
        <f>Data_Table[[#This Row],[Price]]*Data_Table[[#This Row],[Unites]]</f>
        <v>698</v>
      </c>
    </row>
    <row r="9" spans="1:31" x14ac:dyDescent="0.3">
      <c r="A9" s="1">
        <v>42891</v>
      </c>
      <c r="B9" s="1" t="s">
        <v>130</v>
      </c>
      <c r="C9" t="s">
        <v>113</v>
      </c>
      <c r="D9" t="s">
        <v>139</v>
      </c>
      <c r="E9" t="s">
        <v>134</v>
      </c>
      <c r="F9">
        <v>6.49</v>
      </c>
      <c r="G9">
        <v>125</v>
      </c>
      <c r="H9">
        <f>Data_Table[[#This Row],[Price]]*Data_Table[[#This Row],[Unites]]</f>
        <v>811.25</v>
      </c>
    </row>
    <row r="10" spans="1:31" x14ac:dyDescent="0.3">
      <c r="A10" s="1">
        <v>42898</v>
      </c>
      <c r="B10" s="1" t="s">
        <v>131</v>
      </c>
      <c r="C10" t="s">
        <v>114</v>
      </c>
      <c r="D10" t="s">
        <v>139</v>
      </c>
      <c r="E10" t="s">
        <v>134</v>
      </c>
      <c r="F10">
        <v>5.99</v>
      </c>
      <c r="G10">
        <v>75</v>
      </c>
      <c r="H10">
        <f>Data_Table[[#This Row],[Price]]*Data_Table[[#This Row],[Unites]]</f>
        <v>449.25</v>
      </c>
    </row>
  </sheetData>
  <pageMargins left="0.7" right="0.7" top="0.75" bottom="0.75" header="0.3" footer="0.3"/>
  <drawing r:id="rId5"/>
  <tableParts count="1">
    <tablePart r:id="rId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 
</file>

<file path=customXml/itemProps1.xml><?xml version="1.0" encoding="utf-8"?>
<ds:datastoreItem xmlns:ds="http://schemas.openxmlformats.org/officeDocument/2006/customXml" ds:itemID="{4C202AEC-9F94-4645-AB3B-EAB72A219B94}">
  <ds:schemaRefs>
    <ds:schemaRef ds:uri="http://www.w3.org/2001/XMLSchema"/>
    <ds:schemaRef ds:uri="http://microsoft.data.visualization.engine.tours/1.0"/>
  </ds:schemaRefs>
</ds:datastoreItem>
</file>

<file path=customXml/itemProps2.xml><?xml version="1.0" encoding="utf-8"?>
<ds:datastoreItem xmlns:ds="http://schemas.openxmlformats.org/officeDocument/2006/customXml" ds:itemID="{A747AF80-D051-4B61-A29B-CD3876B157A5}">
  <ds:schemaRefs>
    <ds:schemaRef ds:uri="http://www.w3.org/2001/XMLSchema"/>
    <ds:schemaRef ds:uri="http://microsoft.data.visualization.Client.Excel/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Dashboard</vt:lpstr>
      <vt:lpstr>Users</vt:lpstr>
      <vt:lpstr>Licenses</vt:lpstr>
      <vt:lpstr>Assignments</vt:lpstr>
      <vt:lpstr>PivotTables</vt:lpstr>
      <vt:lpstr>Sample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z3r0</dc:creator>
  <cp:lastModifiedBy>Nightwing</cp:lastModifiedBy>
  <dcterms:created xsi:type="dcterms:W3CDTF">2015-06-05T18:17:20Z</dcterms:created>
  <dcterms:modified xsi:type="dcterms:W3CDTF">2020-10-05T20:33:31Z</dcterms:modified>
</cp:coreProperties>
</file>