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3.xml" ContentType="application/vnd.openxmlformats-officedocument.drawing+xml"/>
  <Override PartName="/xl/tables/table4.xml" ContentType="application/vnd.openxmlformats-officedocument.spreadsheetml.tab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Ex1.xml" ContentType="application/vnd.ms-office.chartex+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hidePivotFieldList="1"/>
  <mc:AlternateContent xmlns:mc="http://schemas.openxmlformats.org/markup-compatibility/2006">
    <mc:Choice Requires="x15">
      <x15ac:absPath xmlns:x15ac="http://schemas.microsoft.com/office/spreadsheetml/2010/11/ac" url="C:\Users\Nightwing\Documents\VBA\"/>
    </mc:Choice>
  </mc:AlternateContent>
  <xr:revisionPtr revIDLastSave="0" documentId="13_ncr:1_{B14AD57D-107D-41F6-B2DC-5E4182AD0334}" xr6:coauthVersionLast="45" xr6:coauthVersionMax="45" xr10:uidLastSave="{00000000-0000-0000-0000-000000000000}"/>
  <bookViews>
    <workbookView xWindow="-108" yWindow="-108" windowWidth="23256" windowHeight="13176" xr2:uid="{00000000-000D-0000-FFFF-FFFF00000000}"/>
  </bookViews>
  <sheets>
    <sheet name="Dashboard" sheetId="1" r:id="rId1"/>
    <sheet name="Licenses" sheetId="3" r:id="rId2"/>
    <sheet name="Users" sheetId="2" r:id="rId3"/>
    <sheet name="Assignments" sheetId="4" r:id="rId4"/>
    <sheet name="PivotTables" sheetId="5" r:id="rId5"/>
    <sheet name="Sample" sheetId="8" state="hidden" r:id="rId6"/>
  </sheets>
  <functionGroups builtInGroupCount="19"/>
  <definedNames>
    <definedName name="_xlchart.v5.0" hidden="1">Sample!$M$5</definedName>
    <definedName name="_xlchart.v5.1" hidden="1">Sample!$M$6</definedName>
    <definedName name="_xlchart.v5.2" hidden="1">Sample!$N$5:$V$5</definedName>
    <definedName name="_xlchart.v5.3" hidden="1">Sample!$N$6:$V$6</definedName>
    <definedName name="Slicer_AssetName">#N/A</definedName>
    <definedName name="Slicer_Component">#N/A</definedName>
    <definedName name="Slicer_Rank">#N/A</definedName>
  </definedNames>
  <calcPr calcId="191029"/>
  <pivotCaches>
    <pivotCache cacheId="366" r:id="rId7"/>
    <pivotCache cacheId="370" r:id="rId8"/>
    <pivotCache cacheId="374" r:id="rId9"/>
  </pivotCaches>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4" i="3" l="1"/>
  <c r="E3" i="3" l="1"/>
  <c r="E4" i="3"/>
  <c r="E5" i="3"/>
  <c r="E6" i="3"/>
  <c r="E7" i="3"/>
  <c r="E8" i="3"/>
  <c r="E9" i="3"/>
  <c r="E10" i="3"/>
  <c r="E11" i="3"/>
  <c r="E12" i="3"/>
  <c r="E13" i="3"/>
  <c r="E14" i="3"/>
  <c r="E15" i="3"/>
  <c r="E16" i="3"/>
  <c r="E17" i="3"/>
  <c r="E18" i="3"/>
  <c r="E19" i="3"/>
  <c r="E20" i="3"/>
  <c r="E21" i="3"/>
  <c r="E2" i="3"/>
  <c r="M2" i="5"/>
  <c r="H2" i="8" l="1"/>
  <c r="H3" i="8"/>
  <c r="H4" i="8"/>
  <c r="H5" i="8"/>
  <c r="H6" i="8"/>
  <c r="H7" i="8"/>
  <c r="H8" i="8"/>
  <c r="H9" i="8"/>
  <c r="H10" i="8"/>
  <c r="AE3" i="8"/>
  <c r="N6" i="8"/>
  <c r="Q6" i="8"/>
  <c r="S6" i="8"/>
  <c r="AA2" i="8"/>
  <c r="AE2" i="8"/>
  <c r="U6" i="8"/>
  <c r="R6" i="8"/>
  <c r="V6" i="8"/>
  <c r="P6" i="8"/>
  <c r="AA3" i="8"/>
  <c r="T6" i="8"/>
  <c r="O6" i="8"/>
</calcChain>
</file>

<file path=xl/sharedStrings.xml><?xml version="1.0" encoding="utf-8"?>
<sst xmlns="http://schemas.openxmlformats.org/spreadsheetml/2006/main" count="319" uniqueCount="183">
  <si>
    <t>UserId</t>
  </si>
  <si>
    <t>First Name</t>
  </si>
  <si>
    <t>Middle Name</t>
  </si>
  <si>
    <t>Last Name</t>
  </si>
  <si>
    <t>Suffix</t>
  </si>
  <si>
    <t>Rank</t>
  </si>
  <si>
    <t>Component</t>
  </si>
  <si>
    <t>LicenseId</t>
  </si>
  <si>
    <t>AssetName</t>
  </si>
  <si>
    <t>Key</t>
  </si>
  <si>
    <t>StartDate</t>
  </si>
  <si>
    <t>EndDate</t>
  </si>
  <si>
    <t>Bruce</t>
  </si>
  <si>
    <t>Wayne</t>
  </si>
  <si>
    <t>N/A</t>
  </si>
  <si>
    <t>CPT</t>
  </si>
  <si>
    <t>Active Duty</t>
  </si>
  <si>
    <t>Natalia</t>
  </si>
  <si>
    <t>Allanovna</t>
  </si>
  <si>
    <t>Romanova</t>
  </si>
  <si>
    <t>COL</t>
  </si>
  <si>
    <t>MAJ</t>
  </si>
  <si>
    <t>Army Reserve</t>
  </si>
  <si>
    <t>Contractor</t>
  </si>
  <si>
    <t>Raven</t>
  </si>
  <si>
    <t>Mystique</t>
  </si>
  <si>
    <t>Darkholme</t>
  </si>
  <si>
    <t>Clark</t>
  </si>
  <si>
    <t>Kal-El</t>
  </si>
  <si>
    <t>Kent</t>
  </si>
  <si>
    <t>LTG</t>
  </si>
  <si>
    <t>Charles</t>
  </si>
  <si>
    <t>Francis</t>
  </si>
  <si>
    <t>Xavier</t>
  </si>
  <si>
    <t>LTC</t>
  </si>
  <si>
    <t>National Guard</t>
  </si>
  <si>
    <t>Lex</t>
  </si>
  <si>
    <t>Luthor</t>
  </si>
  <si>
    <t>Wade</t>
  </si>
  <si>
    <t>Wilson</t>
  </si>
  <si>
    <t>Deadpool</t>
  </si>
  <si>
    <t>Jr</t>
  </si>
  <si>
    <t>SPC</t>
  </si>
  <si>
    <t>Victor</t>
  </si>
  <si>
    <t>Von</t>
  </si>
  <si>
    <t>Doom</t>
  </si>
  <si>
    <t>CSM</t>
  </si>
  <si>
    <t>Wallace</t>
  </si>
  <si>
    <t>Rudolph</t>
  </si>
  <si>
    <t>West</t>
  </si>
  <si>
    <t>2LT</t>
  </si>
  <si>
    <t>Bartholomew</t>
  </si>
  <si>
    <t>Henry</t>
  </si>
  <si>
    <t>Allen</t>
  </si>
  <si>
    <t>JusticeLeague</t>
  </si>
  <si>
    <t>A1B2C3</t>
  </si>
  <si>
    <t>D1E1F1</t>
  </si>
  <si>
    <t>G1H1I1</t>
  </si>
  <si>
    <t>Avengers</t>
  </si>
  <si>
    <t>A1S2D3</t>
  </si>
  <si>
    <t>F4G5H6</t>
  </si>
  <si>
    <t>J7K8L9</t>
  </si>
  <si>
    <t>SpeedForce</t>
  </si>
  <si>
    <t>ZQXWCE</t>
  </si>
  <si>
    <t>VRBTNY</t>
  </si>
  <si>
    <t>WorldDomination</t>
  </si>
  <si>
    <t>A12345</t>
  </si>
  <si>
    <t>B12345</t>
  </si>
  <si>
    <t>Steve</t>
  </si>
  <si>
    <t>Rogers</t>
  </si>
  <si>
    <t>HasLicense</t>
  </si>
  <si>
    <t>Available</t>
  </si>
  <si>
    <t>DontUseMe</t>
  </si>
  <si>
    <t>A00000</t>
  </si>
  <si>
    <t>B00000</t>
  </si>
  <si>
    <t>G.</t>
  </si>
  <si>
    <t>Email</t>
  </si>
  <si>
    <t>brucewayne.mil@mail.mil</t>
  </si>
  <si>
    <t>nataliaromanova.mil@mail.mil</t>
  </si>
  <si>
    <t>steverogers.mil@mail.mil</t>
  </si>
  <si>
    <t>ravendarkholme.mil@mail.mil</t>
  </si>
  <si>
    <t>clarkkent.mil@mail.mil</t>
  </si>
  <si>
    <t>charlesxavier.mil@mail.mil</t>
  </si>
  <si>
    <t>lexluthor.mil@mail.mil</t>
  </si>
  <si>
    <t>wadewilson.mil@mail.mil</t>
  </si>
  <si>
    <t>wallacewest.mil@mail.mil</t>
  </si>
  <si>
    <t>bartholomewallen.mil@mail.mil</t>
  </si>
  <si>
    <t>victordoom.mil@mail.mil</t>
  </si>
  <si>
    <t>Grayson</t>
  </si>
  <si>
    <t>Branch</t>
  </si>
  <si>
    <t>Gordon</t>
  </si>
  <si>
    <t>grayson.b.gordon.mil@mail.mil</t>
  </si>
  <si>
    <t>License2Kill</t>
  </si>
  <si>
    <t>Sum of HasLicense</t>
  </si>
  <si>
    <t>Thomas</t>
  </si>
  <si>
    <t>James</t>
  </si>
  <si>
    <t>Finn</t>
  </si>
  <si>
    <t>III</t>
  </si>
  <si>
    <t>thomas.j.finn.mil@mail.mil</t>
  </si>
  <si>
    <t>Date</t>
  </si>
  <si>
    <t>Name</t>
  </si>
  <si>
    <t>Price</t>
  </si>
  <si>
    <t>Unites</t>
  </si>
  <si>
    <t>Grand Total</t>
  </si>
  <si>
    <t>Row Labels</t>
  </si>
  <si>
    <t>Revenue</t>
  </si>
  <si>
    <t>Alpha</t>
  </si>
  <si>
    <t>Bravo</t>
  </si>
  <si>
    <t>Charlie</t>
  </si>
  <si>
    <t>Delta</t>
  </si>
  <si>
    <t>Echo</t>
  </si>
  <si>
    <t>Foxtrot</t>
  </si>
  <si>
    <t>Golf</t>
  </si>
  <si>
    <t>Hotel</t>
  </si>
  <si>
    <t>Igloo</t>
  </si>
  <si>
    <t>Jan</t>
  </si>
  <si>
    <t>Mar</t>
  </si>
  <si>
    <t>Apr</t>
  </si>
  <si>
    <t>May</t>
  </si>
  <si>
    <t>Jun</t>
  </si>
  <si>
    <t>Sum of Revenue</t>
  </si>
  <si>
    <t>Location</t>
  </si>
  <si>
    <t>New York</t>
  </si>
  <si>
    <t>Connecticut</t>
  </si>
  <si>
    <t>Maine</t>
  </si>
  <si>
    <t>Column Labels</t>
  </si>
  <si>
    <t>Total Revenue</t>
  </si>
  <si>
    <t>New Hampshire</t>
  </si>
  <si>
    <t>Vermont</t>
  </si>
  <si>
    <t>Pennsylvania</t>
  </si>
  <si>
    <t>Massachusetts</t>
  </si>
  <si>
    <t>Rhode Island</t>
  </si>
  <si>
    <t>New Jersey</t>
  </si>
  <si>
    <t>Delivery</t>
  </si>
  <si>
    <t>On-time</t>
  </si>
  <si>
    <t>Delayed</t>
  </si>
  <si>
    <t>Count of Revenue</t>
  </si>
  <si>
    <t>Return</t>
  </si>
  <si>
    <t>Yes</t>
  </si>
  <si>
    <t>No</t>
  </si>
  <si>
    <t>RandomLicense</t>
  </si>
  <si>
    <t>Count of Available</t>
  </si>
  <si>
    <t>*Note: Available - 1 means it is available and 0 means it is not available</t>
  </si>
  <si>
    <t>M1N2O3</t>
  </si>
  <si>
    <t>P4Q5R6</t>
  </si>
  <si>
    <t>S7T8U9</t>
  </si>
  <si>
    <t>Z1X2C3</t>
  </si>
  <si>
    <t>V4B5N6</t>
  </si>
  <si>
    <t>License Available</t>
  </si>
  <si>
    <t>Total License Amount</t>
  </si>
  <si>
    <t>Length</t>
  </si>
  <si>
    <t>ABCDEF</t>
  </si>
  <si>
    <t>K12345</t>
  </si>
  <si>
    <t>K67890</t>
  </si>
  <si>
    <t>*Note: Start date is represented at value 43820</t>
  </si>
  <si>
    <t>Robot</t>
  </si>
  <si>
    <t>O5O5O5</t>
  </si>
  <si>
    <t>Robot2</t>
  </si>
  <si>
    <t>O6O6O6</t>
  </si>
  <si>
    <t>Brian</t>
  </si>
  <si>
    <t>B</t>
  </si>
  <si>
    <t>Baker</t>
  </si>
  <si>
    <t>brian.b.baker.mil@mail.mil</t>
  </si>
  <si>
    <t>1LT</t>
  </si>
  <si>
    <t>X5X6X7</t>
  </si>
  <si>
    <t>Joe</t>
  </si>
  <si>
    <t>A</t>
  </si>
  <si>
    <t>joe.a.joe@mail.mil</t>
  </si>
  <si>
    <t>PVT</t>
  </si>
  <si>
    <t>NewLicense</t>
  </si>
  <si>
    <t>AAABBB</t>
  </si>
  <si>
    <t>Username</t>
  </si>
  <si>
    <t>LicenseName</t>
  </si>
  <si>
    <t>Bruce Wayne</t>
  </si>
  <si>
    <t>Clark Kent</t>
  </si>
  <si>
    <t>Wallace West</t>
  </si>
  <si>
    <t>Natalia Allanovna</t>
  </si>
  <si>
    <t>Steve Rogers</t>
  </si>
  <si>
    <t>Wade Wilson</t>
  </si>
  <si>
    <t>Bartholomew Allen</t>
  </si>
  <si>
    <t>Victor Doom</t>
  </si>
  <si>
    <t>Grayson Gordon</t>
  </si>
  <si>
    <t>AAAAAA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</si>
</sst>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u/>
      <sz val="11"/>
      <color theme="10"/>
      <name val="Calibri"/>
      <family val="2"/>
      <scheme val="minor"/>
    </font>
    <font>
      <sz val="11"/>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rgb="FFC896FA"/>
        <bgColor indexed="64"/>
      </patternFill>
    </fill>
    <fill>
      <patternFill patternType="solid">
        <fgColor theme="4" tint="0.79998168889431442"/>
        <bgColor theme="4" tint="0.79998168889431442"/>
      </patternFill>
    </fill>
  </fills>
  <borders count="6">
    <border>
      <left/>
      <right/>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theme="4" tint="0.39997558519241921"/>
      </bottom>
      <diagonal/>
    </border>
    <border>
      <left/>
      <right/>
      <top style="thin">
        <color theme="4" tint="0.39997558519241921"/>
      </top>
      <bottom style="thin">
        <color theme="4" tint="0.39997558519241921"/>
      </bottom>
      <diagonal/>
    </border>
  </borders>
  <cellStyleXfs count="3">
    <xf numFmtId="0" fontId="0" fillId="0" borderId="0"/>
    <xf numFmtId="0" fontId="1" fillId="0" borderId="0" applyNumberFormat="0" applyFill="0" applyBorder="0" applyAlignment="0" applyProtection="0"/>
    <xf numFmtId="9" fontId="2" fillId="0" borderId="0" applyFont="0" applyFill="0" applyBorder="0" applyAlignment="0" applyProtection="0"/>
  </cellStyleXfs>
  <cellXfs count="15">
    <xf numFmtId="0" fontId="0" fillId="0" borderId="0" xfId="0"/>
    <xf numFmtId="14" fontId="0" fillId="0" borderId="0" xfId="0" applyNumberFormat="1"/>
    <xf numFmtId="0" fontId="0" fillId="2" borderId="3" xfId="0" applyFill="1" applyBorder="1"/>
    <xf numFmtId="0" fontId="0" fillId="2" borderId="1" xfId="0" applyFill="1" applyBorder="1"/>
    <xf numFmtId="0" fontId="0" fillId="2" borderId="2" xfId="0" applyFill="1" applyBorder="1"/>
    <xf numFmtId="0" fontId="0" fillId="0" borderId="0" xfId="0" pivotButton="1"/>
    <xf numFmtId="0" fontId="0" fillId="0" borderId="0" xfId="0" applyNumberFormat="1"/>
    <xf numFmtId="0" fontId="1" fillId="0" borderId="0" xfId="1"/>
    <xf numFmtId="0" fontId="0" fillId="0" borderId="0" xfId="0" applyAlignment="1">
      <alignment horizontal="left"/>
    </xf>
    <xf numFmtId="0" fontId="3" fillId="3" borderId="4" xfId="0" applyFont="1" applyFill="1" applyBorder="1"/>
    <xf numFmtId="9" fontId="0" fillId="0" borderId="0" xfId="2" applyFont="1"/>
    <xf numFmtId="2" fontId="0" fillId="0" borderId="0" xfId="0" applyNumberFormat="1"/>
    <xf numFmtId="0" fontId="0" fillId="3" borderId="5" xfId="0" applyFont="1" applyFill="1" applyBorder="1"/>
    <xf numFmtId="0" fontId="0" fillId="0" borderId="5" xfId="0" applyFont="1" applyBorder="1"/>
    <xf numFmtId="0" fontId="0" fillId="0" borderId="0" xfId="0" applyAlignment="1">
      <alignment horizontal="center" wrapText="1"/>
    </xf>
  </cellXfs>
  <cellStyles count="3">
    <cellStyle name="Hyperlink" xfId="1" builtinId="8"/>
    <cellStyle name="Normal" xfId="0" builtinId="0"/>
    <cellStyle name="Percent" xfId="2" builtinId="5"/>
  </cellStyles>
  <dxfs count="16">
    <dxf>
      <numFmt numFmtId="0" formatCode="General"/>
    </dxf>
    <dxf>
      <numFmt numFmtId="19" formatCode="m/d/yyyy"/>
    </dxf>
    <dxf>
      <border outline="0">
        <top style="thin">
          <color indexed="64"/>
        </top>
      </border>
    </dxf>
    <dxf>
      <border outline="0">
        <bottom style="thin">
          <color indexed="64"/>
        </bottom>
      </border>
    </dxf>
    <dxf>
      <fill>
        <patternFill patternType="solid">
          <fgColor indexed="64"/>
          <bgColor rgb="FFC896FA"/>
        </patternFill>
      </fill>
    </dxf>
    <dxf>
      <border outline="0">
        <top style="thin">
          <color indexed="64"/>
        </top>
      </border>
    </dxf>
    <dxf>
      <border outline="0">
        <bottom style="thin">
          <color indexed="64"/>
        </bottom>
      </border>
    </dxf>
    <dxf>
      <fill>
        <patternFill patternType="solid">
          <fgColor indexed="64"/>
          <bgColor rgb="FFC896FA"/>
        </patternFill>
      </fill>
    </dxf>
    <dxf>
      <numFmt numFmtId="19" formatCode="m/d/yyyy"/>
    </dxf>
    <dxf>
      <numFmt numFmtId="19" formatCode="m/d/yyyy"/>
    </dxf>
    <dxf>
      <numFmt numFmtId="19" formatCode="m/d/yyyy"/>
    </dxf>
    <dxf>
      <border outline="0">
        <top style="thin">
          <color indexed="64"/>
        </top>
      </border>
    </dxf>
    <dxf>
      <border outline="0">
        <bottom style="thin">
          <color indexed="64"/>
        </bottom>
      </border>
    </dxf>
    <dxf>
      <fill>
        <patternFill patternType="solid">
          <fgColor indexed="64"/>
          <bgColor rgb="FFC896FA"/>
        </patternFill>
      </fill>
    </dxf>
    <dxf>
      <font>
        <color theme="0"/>
      </font>
      <fill>
        <patternFill>
          <bgColor theme="1"/>
        </patternFill>
      </fill>
      <border diagonalUp="0" diagonalDown="0">
        <left/>
        <right/>
        <top/>
        <bottom/>
        <vertical/>
        <horizontal/>
      </border>
    </dxf>
    <dxf>
      <font>
        <color theme="1"/>
      </font>
      <fill>
        <patternFill>
          <bgColor theme="1"/>
        </patternFill>
      </fill>
      <border diagonalUp="0" diagonalDown="0">
        <left/>
        <right/>
        <top/>
        <bottom/>
        <vertical/>
        <horizontal/>
      </border>
    </dxf>
  </dxfs>
  <tableStyles count="1" defaultTableStyle="TableStyleMedium2" defaultPivotStyle="PivotStyleLight16">
    <tableStyle name="Nightshade" pivot="0" table="0" count="10" xr9:uid="{EE47E068-D4AB-4F62-9335-EE985BE772BA}">
      <tableStyleElement type="wholeTable" dxfId="15"/>
      <tableStyleElement type="headerRow" dxfId="14"/>
    </tableStyle>
  </tableStyles>
  <colors>
    <mruColors>
      <color rgb="FFFF66CC"/>
      <color rgb="FFC896FA"/>
      <color rgb="FF33CCCC"/>
      <color rgb="FF00FFCC"/>
      <color rgb="FF9966F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gradientFill degree="45">
              <stop position="0">
                <color theme="1"/>
              </stop>
              <stop position="1">
                <color rgb="FFC896FA"/>
              </stop>
            </gradientFill>
          </fill>
          <border>
            <left style="thin">
              <color rgb="FF999999"/>
            </left>
            <right style="thin">
              <color rgb="FF999999"/>
            </right>
            <top style="thin">
              <color rgb="FF999999"/>
            </top>
            <bottom style="thin">
              <color rgb="FF999999"/>
            </bottom>
            <vertical/>
            <horizontal/>
          </border>
        </dxf>
        <dxf>
          <font>
            <color theme="0"/>
          </font>
          <fill>
            <gradientFill degree="225">
              <stop position="0">
                <color theme="1"/>
              </stop>
              <stop position="1">
                <color rgb="FFC896FA"/>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1"/>
          </font>
          <fill>
            <patternFill patternType="solid">
              <fgColor rgb="FFC896FA"/>
              <bgColor theme="0"/>
            </patternFill>
          </fill>
          <border>
            <left style="thin">
              <color theme="6"/>
            </left>
            <right style="thin">
              <color theme="6"/>
            </right>
            <top style="thin">
              <color theme="6"/>
            </top>
            <bottom style="thin">
              <color theme="6"/>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theme="0"/>
          </font>
          <fill>
            <patternFill patternType="solid">
              <fgColor rgb="FFC0C0C0"/>
              <bgColor theme="1"/>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Nightshade">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3.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[LicenseDashboard.xlsm]PivotTables!PivotTable5</c:name>
    <c:fmtId val="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pivotFmt>
      <c:pivotFmt>
        <c:idx val="7"/>
      </c:pivotFmt>
      <c:pivotFmt>
        <c:idx val="8"/>
      </c:pivotFmt>
      <c:pivotFmt>
        <c:idx val="9"/>
      </c:pivotFmt>
      <c:pivotFmt>
        <c:idx val="10"/>
        <c:spPr>
          <a:gradFill>
            <a:gsLst>
              <a:gs pos="100000">
                <a:schemeClr val="accent6">
                  <a:lumMod val="60000"/>
                  <a:lumOff val="40000"/>
                </a:schemeClr>
              </a:gs>
              <a:gs pos="0">
                <a:schemeClr val="accent6"/>
              </a:gs>
            </a:gsLst>
            <a:lin ang="5400000" scaled="0"/>
          </a:gra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gradFill>
            <a:gsLst>
              <a:gs pos="100000">
                <a:schemeClr val="accent6">
                  <a:tint val="58000"/>
                  <a:lumMod val="60000"/>
                  <a:lumOff val="40000"/>
                </a:schemeClr>
              </a:gs>
              <a:gs pos="0">
                <a:schemeClr val="accent6">
                  <a:tint val="58000"/>
                </a:schemeClr>
              </a:gs>
            </a:gsLst>
            <a:lin ang="5400000" scaled="0"/>
          </a:gradFill>
          <a:ln w="19050">
            <a:solidFill>
              <a:schemeClr val="lt1"/>
            </a:solidFill>
          </a:ln>
          <a:effectLst/>
        </c:spPr>
      </c:pivotFmt>
      <c:pivotFmt>
        <c:idx val="12"/>
        <c:spPr>
          <a:gradFill>
            <a:gsLst>
              <a:gs pos="100000">
                <a:schemeClr val="accent6">
                  <a:tint val="86000"/>
                  <a:lumMod val="60000"/>
                  <a:lumOff val="40000"/>
                </a:schemeClr>
              </a:gs>
              <a:gs pos="0">
                <a:schemeClr val="accent6">
                  <a:tint val="86000"/>
                </a:schemeClr>
              </a:gs>
            </a:gsLst>
            <a:lin ang="5400000" scaled="0"/>
          </a:gradFill>
          <a:ln w="19050">
            <a:solidFill>
              <a:schemeClr val="lt1"/>
            </a:solidFill>
          </a:ln>
          <a:effectLst/>
        </c:spPr>
      </c:pivotFmt>
      <c:pivotFmt>
        <c:idx val="13"/>
        <c:spPr>
          <a:gradFill>
            <a:gsLst>
              <a:gs pos="100000">
                <a:schemeClr val="accent6">
                  <a:shade val="86000"/>
                  <a:lumMod val="60000"/>
                  <a:lumOff val="40000"/>
                </a:schemeClr>
              </a:gs>
              <a:gs pos="0">
                <a:schemeClr val="accent6">
                  <a:shade val="86000"/>
                </a:schemeClr>
              </a:gs>
            </a:gsLst>
            <a:lin ang="5400000" scaled="0"/>
          </a:gradFill>
          <a:ln w="19050">
            <a:solidFill>
              <a:schemeClr val="lt1"/>
            </a:solidFill>
          </a:ln>
          <a:effectLst/>
        </c:spPr>
      </c:pivotFmt>
      <c:pivotFmt>
        <c:idx val="14"/>
        <c:spPr>
          <a:gradFill>
            <a:gsLst>
              <a:gs pos="100000">
                <a:schemeClr val="accent6">
                  <a:shade val="58000"/>
                  <a:lumMod val="60000"/>
                  <a:lumOff val="40000"/>
                </a:schemeClr>
              </a:gs>
              <a:gs pos="0">
                <a:schemeClr val="accent6">
                  <a:shade val="58000"/>
                </a:schemeClr>
              </a:gs>
            </a:gsLst>
            <a:lin ang="5400000" scaled="0"/>
          </a:gradFill>
          <a:ln w="19050">
            <a:solidFill>
              <a:schemeClr val="lt1"/>
            </a:solidFill>
          </a:ln>
          <a:effectLst/>
        </c:spPr>
      </c:pivotFmt>
    </c:pivotFmts>
    <c:plotArea>
      <c:layout>
        <c:manualLayout>
          <c:layoutTarget val="inner"/>
          <c:xMode val="edge"/>
          <c:yMode val="edge"/>
          <c:x val="4.2936209060823918E-2"/>
          <c:y val="9.9967124667145621E-2"/>
          <c:w val="0.53538391313125988"/>
          <c:h val="0.80848325215193129"/>
        </c:manualLayout>
      </c:layout>
      <c:doughnutChart>
        <c:varyColors val="1"/>
        <c:ser>
          <c:idx val="0"/>
          <c:order val="0"/>
          <c:tx>
            <c:strRef>
              <c:f>PivotTables!$B$1</c:f>
              <c:strCache>
                <c:ptCount val="1"/>
                <c:pt idx="0">
                  <c:v>Total</c:v>
                </c:pt>
              </c:strCache>
            </c:strRef>
          </c:tx>
          <c:dPt>
            <c:idx val="0"/>
            <c:bubble3D val="0"/>
            <c:spPr>
              <a:gradFill>
                <a:gsLst>
                  <a:gs pos="100000">
                    <a:schemeClr val="accent6">
                      <a:tint val="58000"/>
                      <a:lumMod val="60000"/>
                      <a:lumOff val="40000"/>
                    </a:schemeClr>
                  </a:gs>
                  <a:gs pos="0">
                    <a:schemeClr val="accent6">
                      <a:tint val="58000"/>
                    </a:schemeClr>
                  </a:gs>
                </a:gsLst>
                <a:lin ang="5400000" scaled="0"/>
              </a:gradFill>
              <a:ln w="19050">
                <a:solidFill>
                  <a:schemeClr val="lt1"/>
                </a:solidFill>
              </a:ln>
              <a:effectLst/>
            </c:spPr>
            <c:extLst>
              <c:ext xmlns:c16="http://schemas.microsoft.com/office/drawing/2014/chart" uri="{C3380CC4-5D6E-409C-BE32-E72D297353CC}">
                <c16:uniqueId val="{00000001-3418-4670-A220-16BF11646ADD}"/>
              </c:ext>
            </c:extLst>
          </c:dPt>
          <c:dPt>
            <c:idx val="1"/>
            <c:bubble3D val="0"/>
            <c:spPr>
              <a:gradFill>
                <a:gsLst>
                  <a:gs pos="100000">
                    <a:schemeClr val="accent6">
                      <a:tint val="86000"/>
                      <a:lumMod val="60000"/>
                      <a:lumOff val="40000"/>
                    </a:schemeClr>
                  </a:gs>
                  <a:gs pos="0">
                    <a:schemeClr val="accent6">
                      <a:tint val="86000"/>
                    </a:schemeClr>
                  </a:gs>
                </a:gsLst>
                <a:lin ang="5400000" scaled="0"/>
              </a:gradFill>
              <a:ln w="19050">
                <a:solidFill>
                  <a:schemeClr val="lt1"/>
                </a:solidFill>
              </a:ln>
              <a:effectLst/>
            </c:spPr>
            <c:extLst>
              <c:ext xmlns:c16="http://schemas.microsoft.com/office/drawing/2014/chart" uri="{C3380CC4-5D6E-409C-BE32-E72D297353CC}">
                <c16:uniqueId val="{00000003-3418-4670-A220-16BF11646ADD}"/>
              </c:ext>
            </c:extLst>
          </c:dPt>
          <c:dPt>
            <c:idx val="2"/>
            <c:bubble3D val="0"/>
            <c:spPr>
              <a:gradFill>
                <a:gsLst>
                  <a:gs pos="100000">
                    <a:schemeClr val="accent6">
                      <a:shade val="86000"/>
                      <a:lumMod val="60000"/>
                      <a:lumOff val="40000"/>
                    </a:schemeClr>
                  </a:gs>
                  <a:gs pos="0">
                    <a:schemeClr val="accent6">
                      <a:shade val="86000"/>
                    </a:schemeClr>
                  </a:gs>
                </a:gsLst>
                <a:lin ang="5400000" scaled="0"/>
              </a:gradFill>
              <a:ln w="19050">
                <a:solidFill>
                  <a:schemeClr val="lt1"/>
                </a:solidFill>
              </a:ln>
              <a:effectLst/>
            </c:spPr>
            <c:extLst>
              <c:ext xmlns:c16="http://schemas.microsoft.com/office/drawing/2014/chart" uri="{C3380CC4-5D6E-409C-BE32-E72D297353CC}">
                <c16:uniqueId val="{00000005-3418-4670-A220-16BF11646ADD}"/>
              </c:ext>
            </c:extLst>
          </c:dPt>
          <c:dPt>
            <c:idx val="3"/>
            <c:bubble3D val="0"/>
            <c:spPr>
              <a:gradFill>
                <a:gsLst>
                  <a:gs pos="100000">
                    <a:schemeClr val="accent6">
                      <a:shade val="58000"/>
                      <a:lumMod val="60000"/>
                      <a:lumOff val="40000"/>
                    </a:schemeClr>
                  </a:gs>
                  <a:gs pos="0">
                    <a:schemeClr val="accent6">
                      <a:shade val="58000"/>
                    </a:schemeClr>
                  </a:gs>
                </a:gsLst>
                <a:lin ang="5400000" scaled="0"/>
              </a:gradFill>
              <a:ln w="19050">
                <a:solidFill>
                  <a:schemeClr val="lt1"/>
                </a:solidFill>
              </a:ln>
              <a:effectLst/>
            </c:spPr>
            <c:extLst>
              <c:ext xmlns:c16="http://schemas.microsoft.com/office/drawing/2014/chart" uri="{C3380CC4-5D6E-409C-BE32-E72D297353CC}">
                <c16:uniqueId val="{00000007-3418-4670-A220-16BF11646AD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PivotTables!$A$2:$A$6</c:f>
              <c:strCache>
                <c:ptCount val="4"/>
                <c:pt idx="0">
                  <c:v>Active Duty</c:v>
                </c:pt>
                <c:pt idx="1">
                  <c:v>Army Reserve</c:v>
                </c:pt>
                <c:pt idx="2">
                  <c:v>Contractor</c:v>
                </c:pt>
                <c:pt idx="3">
                  <c:v>National Guard</c:v>
                </c:pt>
              </c:strCache>
            </c:strRef>
          </c:cat>
          <c:val>
            <c:numRef>
              <c:f>PivotTables!$B$2:$B$6</c:f>
              <c:numCache>
                <c:formatCode>General</c:formatCode>
                <c:ptCount val="4"/>
                <c:pt idx="0">
                  <c:v>7</c:v>
                </c:pt>
                <c:pt idx="1">
                  <c:v>1</c:v>
                </c:pt>
                <c:pt idx="2">
                  <c:v>2</c:v>
                </c:pt>
                <c:pt idx="3">
                  <c:v>1</c:v>
                </c:pt>
              </c:numCache>
            </c:numRef>
          </c:val>
          <c:extLst>
            <c:ext xmlns:c16="http://schemas.microsoft.com/office/drawing/2014/chart" uri="{C3380CC4-5D6E-409C-BE32-E72D297353CC}">
              <c16:uniqueId val="{00000008-3418-4670-A220-16BF11646ADD}"/>
            </c:ext>
          </c:extLst>
        </c:ser>
        <c:dLbls>
          <c:showLegendKey val="0"/>
          <c:showVal val="1"/>
          <c:showCatName val="0"/>
          <c:showSerName val="0"/>
          <c:showPercent val="0"/>
          <c:showBubbleSize val="0"/>
          <c:showLeaderLines val="1"/>
        </c:dLbls>
        <c:firstSliceAng val="0"/>
        <c:holeSize val="70"/>
      </c:doughnutChart>
      <c:spPr>
        <a:noFill/>
        <a:ln>
          <a:noFill/>
        </a:ln>
        <a:effectLst/>
      </c:spPr>
    </c:plotArea>
    <c:legend>
      <c:legendPos val="r"/>
      <c:layout>
        <c:manualLayout>
          <c:xMode val="edge"/>
          <c:yMode val="edge"/>
          <c:x val="0.58582106584503024"/>
          <c:y val="4.9516788941389667E-2"/>
          <c:w val="0.39980688032725004"/>
          <c:h val="0.90969204765634648"/>
        </c:manualLayout>
      </c:layout>
      <c:overlay val="0"/>
      <c:spPr>
        <a:noFill/>
        <a:ln>
          <a:noFill/>
        </a:ln>
        <a:effectLst/>
      </c:spPr>
      <c:txPr>
        <a:bodyPr rot="0" spcFirstLastPara="1" vertOverflow="ellipsis" vert="horz" wrap="square" anchor="ctr" anchorCtr="1"/>
        <a:lstStyle/>
        <a:p>
          <a:pPr>
            <a:defRPr sz="1000" b="0" i="0" u="none" strike="noStrike" kern="1200" baseline="0">
              <a:ln>
                <a:solidFill>
                  <a:schemeClr val="bg1"/>
                </a:solidFill>
              </a:ln>
              <a:solidFill>
                <a:schemeClr val="dk1">
                  <a:lumMod val="65000"/>
                  <a:lumOff val="35000"/>
                </a:schemeClr>
              </a:solidFill>
              <a:latin typeface="Times New Roman" panose="02020603050405020304" pitchFamily="18" charset="0"/>
              <a:ea typeface="+mn-ea"/>
              <a:cs typeface="Times New Roman" panose="02020603050405020304" pitchFamily="18"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ln>
            <a:solidFill>
              <a:schemeClr val="bg1"/>
            </a:solidFill>
          </a:ln>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[LicenseDashboard.xlsm]PivotTables!PivotTable6</c:name>
    <c:fmtId val="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
        <c:idx val="6"/>
      </c:pivotFmt>
      <c:pivotFmt>
        <c:idx val="7"/>
      </c:pivotFmt>
      <c:pivotFmt>
        <c:idx val="8"/>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spPr>
          <a:gradFill>
            <a:gsLst>
              <a:gs pos="100000">
                <a:schemeClr val="accent6">
                  <a:lumMod val="60000"/>
                  <a:lumOff val="40000"/>
                </a:schemeClr>
              </a:gs>
              <a:gs pos="0">
                <a:schemeClr val="accent6"/>
              </a:gs>
            </a:gsLst>
            <a:lin ang="5400000" scaled="0"/>
          </a:gra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gradFill>
            <a:gsLst>
              <a:gs pos="100000">
                <a:schemeClr val="accent6">
                  <a:lumMod val="60000"/>
                  <a:lumOff val="40000"/>
                </a:schemeClr>
              </a:gs>
              <a:gs pos="0">
                <a:schemeClr val="accent6"/>
              </a:gs>
            </a:gsLst>
            <a:lin ang="5400000" scaled="0"/>
          </a:gradFill>
          <a:ln w="19050">
            <a:solidFill>
              <a:schemeClr val="lt1"/>
            </a:solidFill>
          </a:ln>
          <a:effectLst/>
        </c:spPr>
      </c:pivotFmt>
      <c:pivotFmt>
        <c:idx val="20"/>
        <c:spPr>
          <a:gradFill>
            <a:gsLst>
              <a:gs pos="100000">
                <a:schemeClr val="accent6">
                  <a:lumMod val="60000"/>
                  <a:lumOff val="40000"/>
                </a:schemeClr>
              </a:gs>
              <a:gs pos="0">
                <a:schemeClr val="accent6"/>
              </a:gs>
            </a:gsLst>
            <a:lin ang="5400000" scaled="0"/>
          </a:gradFill>
          <a:ln w="19050">
            <a:solidFill>
              <a:schemeClr val="lt1"/>
            </a:solidFill>
          </a:ln>
          <a:effectLst/>
        </c:spPr>
      </c:pivotFmt>
      <c:pivotFmt>
        <c:idx val="21"/>
        <c:spPr>
          <a:gradFill>
            <a:gsLst>
              <a:gs pos="100000">
                <a:schemeClr val="accent6">
                  <a:lumMod val="60000"/>
                  <a:lumOff val="40000"/>
                </a:schemeClr>
              </a:gs>
              <a:gs pos="0">
                <a:schemeClr val="accent6"/>
              </a:gs>
            </a:gsLst>
            <a:lin ang="5400000" scaled="0"/>
          </a:gradFill>
          <a:ln w="19050">
            <a:solidFill>
              <a:schemeClr val="lt1"/>
            </a:solidFill>
          </a:ln>
          <a:effectLst/>
        </c:spPr>
      </c:pivotFmt>
      <c:pivotFmt>
        <c:idx val="22"/>
        <c:spPr>
          <a:gradFill>
            <a:gsLst>
              <a:gs pos="100000">
                <a:schemeClr val="accent6">
                  <a:lumMod val="60000"/>
                  <a:lumOff val="40000"/>
                </a:schemeClr>
              </a:gs>
              <a:gs pos="0">
                <a:schemeClr val="accent6"/>
              </a:gs>
            </a:gsLst>
            <a:lin ang="5400000" scaled="0"/>
          </a:gradFill>
          <a:ln w="19050">
            <a:solidFill>
              <a:schemeClr val="lt1"/>
            </a:solidFill>
          </a:ln>
          <a:effectLst/>
        </c:spPr>
      </c:pivotFmt>
      <c:pivotFmt>
        <c:idx val="23"/>
        <c:spPr>
          <a:gradFill>
            <a:gsLst>
              <a:gs pos="100000">
                <a:schemeClr val="accent6">
                  <a:lumMod val="60000"/>
                  <a:lumOff val="40000"/>
                </a:schemeClr>
              </a:gs>
              <a:gs pos="0">
                <a:schemeClr val="accent6"/>
              </a:gs>
            </a:gsLst>
            <a:lin ang="5400000" scaled="0"/>
          </a:gra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gradFill>
            <a:gsLst>
              <a:gs pos="100000">
                <a:schemeClr val="accent6">
                  <a:lumMod val="60000"/>
                  <a:lumOff val="40000"/>
                </a:schemeClr>
              </a:gs>
              <a:gs pos="0">
                <a:schemeClr val="accent6"/>
              </a:gs>
            </a:gsLst>
            <a:lin ang="5400000" scaled="0"/>
          </a:gradFill>
          <a:ln w="19050">
            <a:solidFill>
              <a:schemeClr val="lt1"/>
            </a:solidFill>
          </a:ln>
          <a:effectLst/>
        </c:spPr>
      </c:pivotFmt>
      <c:pivotFmt>
        <c:idx val="25"/>
        <c:spPr>
          <a:gradFill>
            <a:gsLst>
              <a:gs pos="100000">
                <a:schemeClr val="accent6">
                  <a:lumMod val="60000"/>
                  <a:lumOff val="40000"/>
                </a:schemeClr>
              </a:gs>
              <a:gs pos="0">
                <a:schemeClr val="accent6"/>
              </a:gs>
            </a:gsLst>
            <a:lin ang="5400000" scaled="0"/>
          </a:gradFill>
          <a:ln w="19050">
            <a:solidFill>
              <a:schemeClr val="lt1"/>
            </a:solidFill>
          </a:ln>
          <a:effectLst/>
        </c:spPr>
      </c:pivotFmt>
      <c:pivotFmt>
        <c:idx val="26"/>
        <c:spPr>
          <a:gradFill>
            <a:gsLst>
              <a:gs pos="100000">
                <a:schemeClr val="accent6">
                  <a:lumMod val="60000"/>
                  <a:lumOff val="40000"/>
                </a:schemeClr>
              </a:gs>
              <a:gs pos="0">
                <a:schemeClr val="accent6"/>
              </a:gs>
            </a:gsLst>
            <a:lin ang="5400000" scaled="0"/>
          </a:gradFill>
          <a:ln w="19050">
            <a:solidFill>
              <a:schemeClr val="lt1"/>
            </a:solidFill>
          </a:ln>
          <a:effectLst/>
        </c:spPr>
      </c:pivotFmt>
      <c:pivotFmt>
        <c:idx val="27"/>
        <c:spPr>
          <a:gradFill>
            <a:gsLst>
              <a:gs pos="100000">
                <a:schemeClr val="accent6">
                  <a:lumMod val="60000"/>
                  <a:lumOff val="40000"/>
                </a:schemeClr>
              </a:gs>
              <a:gs pos="0">
                <a:schemeClr val="accent6"/>
              </a:gs>
            </a:gsLst>
            <a:lin ang="5400000" scaled="0"/>
          </a:gradFill>
          <a:ln w="19050">
            <a:solidFill>
              <a:schemeClr val="lt1"/>
            </a:solidFill>
          </a:ln>
          <a:effectLst/>
        </c:spPr>
      </c:pivotFmt>
      <c:pivotFmt>
        <c:idx val="28"/>
        <c:spPr>
          <a:gradFill>
            <a:gsLst>
              <a:gs pos="100000">
                <a:schemeClr val="accent6">
                  <a:lumMod val="60000"/>
                  <a:lumOff val="40000"/>
                </a:schemeClr>
              </a:gs>
              <a:gs pos="0">
                <a:schemeClr val="accent6"/>
              </a:gs>
            </a:gsLst>
            <a:lin ang="5400000" scaled="0"/>
          </a:gradFill>
          <a:ln w="19050">
            <a:solidFill>
              <a:schemeClr val="lt1"/>
            </a:solidFill>
          </a:ln>
          <a:effectLst/>
        </c:spPr>
      </c:pivotFmt>
    </c:pivotFmts>
    <c:plotArea>
      <c:layout>
        <c:manualLayout>
          <c:layoutTarget val="inner"/>
          <c:xMode val="edge"/>
          <c:yMode val="edge"/>
          <c:x val="3.4735299354375831E-2"/>
          <c:y val="9.2780704801285252E-2"/>
          <c:w val="0.53778668703848753"/>
          <c:h val="0.8144385903974295"/>
        </c:manualLayout>
      </c:layout>
      <c:doughnutChart>
        <c:varyColors val="1"/>
        <c:ser>
          <c:idx val="0"/>
          <c:order val="0"/>
          <c:tx>
            <c:strRef>
              <c:f>PivotTables!$E$1</c:f>
              <c:strCache>
                <c:ptCount val="1"/>
                <c:pt idx="0">
                  <c:v>Total</c:v>
                </c:pt>
              </c:strCache>
            </c:strRef>
          </c:tx>
          <c:dPt>
            <c:idx val="0"/>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c:ext xmlns:c16="http://schemas.microsoft.com/office/drawing/2014/chart" uri="{C3380CC4-5D6E-409C-BE32-E72D297353CC}">
                <c16:uniqueId val="{00000001-380F-4CCB-9B50-A594CC2090D8}"/>
              </c:ext>
            </c:extLst>
          </c:dPt>
          <c:dPt>
            <c:idx val="1"/>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c:ext xmlns:c16="http://schemas.microsoft.com/office/drawing/2014/chart" uri="{C3380CC4-5D6E-409C-BE32-E72D297353CC}">
                <c16:uniqueId val="{00000003-380F-4CCB-9B50-A594CC2090D8}"/>
              </c:ext>
            </c:extLst>
          </c:dPt>
          <c:dPt>
            <c:idx val="2"/>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c:ext xmlns:c16="http://schemas.microsoft.com/office/drawing/2014/chart" uri="{C3380CC4-5D6E-409C-BE32-E72D297353CC}">
                <c16:uniqueId val="{00000005-380F-4CCB-9B50-A594CC2090D8}"/>
              </c:ext>
            </c:extLst>
          </c:dPt>
          <c:dPt>
            <c:idx val="3"/>
            <c:bubble3D val="0"/>
            <c:spPr>
              <a:gradFill>
                <a:gsLst>
                  <a:gs pos="100000">
                    <a:schemeClr val="accent6">
                      <a:lumMod val="60000"/>
                      <a:lumMod val="60000"/>
                      <a:lumOff val="40000"/>
                    </a:schemeClr>
                  </a:gs>
                  <a:gs pos="0">
                    <a:schemeClr val="accent6">
                      <a:lumMod val="60000"/>
                    </a:schemeClr>
                  </a:gs>
                </a:gsLst>
                <a:lin ang="5400000" scaled="0"/>
              </a:gradFill>
              <a:ln w="19050">
                <a:solidFill>
                  <a:schemeClr val="lt1"/>
                </a:solidFill>
              </a:ln>
              <a:effectLst/>
            </c:spPr>
            <c:extLst>
              <c:ext xmlns:c16="http://schemas.microsoft.com/office/drawing/2014/chart" uri="{C3380CC4-5D6E-409C-BE32-E72D297353CC}">
                <c16:uniqueId val="{00000007-380F-4CCB-9B50-A594CC2090D8}"/>
              </c:ext>
            </c:extLst>
          </c:dPt>
          <c:dPt>
            <c:idx val="4"/>
            <c:bubble3D val="0"/>
            <c:spPr>
              <a:gradFill>
                <a:gsLst>
                  <a:gs pos="100000">
                    <a:schemeClr val="accent5">
                      <a:lumMod val="60000"/>
                      <a:lumMod val="60000"/>
                      <a:lumOff val="40000"/>
                    </a:schemeClr>
                  </a:gs>
                  <a:gs pos="0">
                    <a:schemeClr val="accent5">
                      <a:lumMod val="60000"/>
                    </a:schemeClr>
                  </a:gs>
                </a:gsLst>
                <a:lin ang="5400000" scaled="0"/>
              </a:gradFill>
              <a:ln w="19050">
                <a:solidFill>
                  <a:schemeClr val="lt1"/>
                </a:solidFill>
              </a:ln>
              <a:effectLst/>
            </c:spPr>
            <c:extLst>
              <c:ext xmlns:c16="http://schemas.microsoft.com/office/drawing/2014/chart" uri="{C3380CC4-5D6E-409C-BE32-E72D297353CC}">
                <c16:uniqueId val="{00000009-380F-4CCB-9B50-A594CC2090D8}"/>
              </c:ext>
            </c:extLst>
          </c:dPt>
          <c:dPt>
            <c:idx val="5"/>
            <c:bubble3D val="0"/>
            <c:spPr>
              <a:gradFill>
                <a:gsLst>
                  <a:gs pos="100000">
                    <a:schemeClr val="accent4">
                      <a:lumMod val="60000"/>
                      <a:lumMod val="60000"/>
                      <a:lumOff val="40000"/>
                    </a:schemeClr>
                  </a:gs>
                  <a:gs pos="0">
                    <a:schemeClr val="accent4">
                      <a:lumMod val="60000"/>
                    </a:schemeClr>
                  </a:gs>
                </a:gsLst>
                <a:lin ang="5400000" scaled="0"/>
              </a:gradFill>
              <a:ln w="19050">
                <a:solidFill>
                  <a:schemeClr val="lt1"/>
                </a:solidFill>
              </a:ln>
              <a:effectLst/>
            </c:spPr>
            <c:extLst>
              <c:ext xmlns:c16="http://schemas.microsoft.com/office/drawing/2014/chart" uri="{C3380CC4-5D6E-409C-BE32-E72D297353CC}">
                <c16:uniqueId val="{0000000B-380F-4CCB-9B50-A594CC2090D8}"/>
              </c:ext>
            </c:extLst>
          </c:dPt>
          <c:dPt>
            <c:idx val="6"/>
            <c:bubble3D val="0"/>
            <c:spPr>
              <a:gradFill>
                <a:gsLst>
                  <a:gs pos="100000">
                    <a:schemeClr val="accent6">
                      <a:lumMod val="80000"/>
                      <a:lumOff val="20000"/>
                      <a:lumMod val="60000"/>
                      <a:lumOff val="40000"/>
                    </a:schemeClr>
                  </a:gs>
                  <a:gs pos="0">
                    <a:schemeClr val="accent6">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00D-380F-4CCB-9B50-A594CC2090D8}"/>
              </c:ext>
            </c:extLst>
          </c:dPt>
          <c:dPt>
            <c:idx val="7"/>
            <c:bubble3D val="0"/>
            <c:spPr>
              <a:gradFill>
                <a:gsLst>
                  <a:gs pos="100000">
                    <a:schemeClr val="accent5">
                      <a:lumMod val="80000"/>
                      <a:lumOff val="20000"/>
                      <a:lumMod val="60000"/>
                      <a:lumOff val="40000"/>
                    </a:schemeClr>
                  </a:gs>
                  <a:gs pos="0">
                    <a:schemeClr val="accent5">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00F-380F-4CCB-9B50-A594CC2090D8}"/>
              </c:ext>
            </c:extLst>
          </c:dPt>
          <c:dPt>
            <c:idx val="8"/>
            <c:bubble3D val="0"/>
            <c:spPr>
              <a:gradFill>
                <a:gsLst>
                  <a:gs pos="100000">
                    <a:schemeClr val="accent4">
                      <a:lumMod val="80000"/>
                      <a:lumOff val="20000"/>
                      <a:lumMod val="60000"/>
                      <a:lumOff val="40000"/>
                    </a:schemeClr>
                  </a:gs>
                  <a:gs pos="0">
                    <a:schemeClr val="accent4">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011-8672-4697-8EBE-5BE19D3E9C13}"/>
              </c:ext>
            </c:extLst>
          </c:dPt>
          <c:dPt>
            <c:idx val="9"/>
            <c:bubble3D val="0"/>
            <c:spPr>
              <a:gradFill>
                <a:gsLst>
                  <a:gs pos="100000">
                    <a:schemeClr val="accent6">
                      <a:lumMod val="80000"/>
                      <a:lumMod val="60000"/>
                      <a:lumOff val="40000"/>
                    </a:schemeClr>
                  </a:gs>
                  <a:gs pos="0">
                    <a:schemeClr val="accent6">
                      <a:lumMod val="80000"/>
                    </a:schemeClr>
                  </a:gs>
                </a:gsLst>
                <a:lin ang="5400000" scaled="0"/>
              </a:gradFill>
              <a:ln w="19050">
                <a:solidFill>
                  <a:schemeClr val="lt1"/>
                </a:solidFill>
              </a:ln>
              <a:effectLst/>
            </c:spPr>
            <c:extLst>
              <c:ext xmlns:c16="http://schemas.microsoft.com/office/drawing/2014/chart" uri="{C3380CC4-5D6E-409C-BE32-E72D297353CC}">
                <c16:uniqueId val="{00000013-8672-4697-8EBE-5BE19D3E9C13}"/>
              </c:ext>
            </c:extLst>
          </c:dPt>
          <c:dPt>
            <c:idx val="10"/>
            <c:bubble3D val="0"/>
            <c:spPr>
              <a:gradFill>
                <a:gsLst>
                  <a:gs pos="100000">
                    <a:schemeClr val="accent5">
                      <a:lumMod val="80000"/>
                      <a:lumMod val="60000"/>
                      <a:lumOff val="40000"/>
                    </a:schemeClr>
                  </a:gs>
                  <a:gs pos="0">
                    <a:schemeClr val="accent5">
                      <a:lumMod val="80000"/>
                    </a:schemeClr>
                  </a:gs>
                </a:gsLst>
                <a:lin ang="5400000" scaled="0"/>
              </a:gradFill>
              <a:ln w="19050">
                <a:solidFill>
                  <a:schemeClr val="lt1"/>
                </a:solidFill>
              </a:ln>
              <a:effectLst/>
            </c:spPr>
          </c:dPt>
          <c:dLbls>
            <c:dLbl>
              <c:idx val="4"/>
              <c:delete val="1"/>
              <c:extLst>
                <c:ext xmlns:c15="http://schemas.microsoft.com/office/drawing/2012/chart" uri="{CE6537A1-D6FC-4f65-9D91-7224C49458BB}"/>
                <c:ext xmlns:c16="http://schemas.microsoft.com/office/drawing/2014/chart" uri="{C3380CC4-5D6E-409C-BE32-E72D297353CC}">
                  <c16:uniqueId val="{00000009-380F-4CCB-9B50-A594CC2090D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PivotTables!$D$2:$D$13</c:f>
              <c:strCache>
                <c:ptCount val="11"/>
                <c:pt idx="0">
                  <c:v>2LT</c:v>
                </c:pt>
                <c:pt idx="1">
                  <c:v>COL</c:v>
                </c:pt>
                <c:pt idx="2">
                  <c:v>CPT</c:v>
                </c:pt>
                <c:pt idx="3">
                  <c:v>CSM</c:v>
                </c:pt>
                <c:pt idx="4">
                  <c:v>LTC</c:v>
                </c:pt>
                <c:pt idx="5">
                  <c:v>LTG</c:v>
                </c:pt>
                <c:pt idx="6">
                  <c:v>MAJ</c:v>
                </c:pt>
                <c:pt idx="7">
                  <c:v>N/A</c:v>
                </c:pt>
                <c:pt idx="8">
                  <c:v>SPC</c:v>
                </c:pt>
                <c:pt idx="9">
                  <c:v>1LT</c:v>
                </c:pt>
                <c:pt idx="10">
                  <c:v>PVT</c:v>
                </c:pt>
              </c:strCache>
            </c:strRef>
          </c:cat>
          <c:val>
            <c:numRef>
              <c:f>PivotTables!$E$2:$E$13</c:f>
              <c:numCache>
                <c:formatCode>General</c:formatCode>
                <c:ptCount val="11"/>
                <c:pt idx="0">
                  <c:v>3</c:v>
                </c:pt>
                <c:pt idx="1">
                  <c:v>1</c:v>
                </c:pt>
                <c:pt idx="2">
                  <c:v>2</c:v>
                </c:pt>
                <c:pt idx="3">
                  <c:v>1</c:v>
                </c:pt>
                <c:pt idx="4">
                  <c:v>0</c:v>
                </c:pt>
                <c:pt idx="5">
                  <c:v>1</c:v>
                </c:pt>
                <c:pt idx="6">
                  <c:v>1</c:v>
                </c:pt>
                <c:pt idx="7">
                  <c:v>0</c:v>
                </c:pt>
                <c:pt idx="8">
                  <c:v>2</c:v>
                </c:pt>
                <c:pt idx="9">
                  <c:v>0</c:v>
                </c:pt>
                <c:pt idx="10">
                  <c:v>0</c:v>
                </c:pt>
              </c:numCache>
            </c:numRef>
          </c:val>
          <c:extLst>
            <c:ext xmlns:c16="http://schemas.microsoft.com/office/drawing/2014/chart" uri="{C3380CC4-5D6E-409C-BE32-E72D297353CC}">
              <c16:uniqueId val="{00000010-380F-4CCB-9B50-A594CC2090D8}"/>
            </c:ext>
          </c:extLst>
        </c:ser>
        <c:dLbls>
          <c:showLegendKey val="0"/>
          <c:showVal val="1"/>
          <c:showCatName val="0"/>
          <c:showSerName val="0"/>
          <c:showPercent val="0"/>
          <c:showBubbleSize val="0"/>
          <c:showLeaderLines val="1"/>
        </c:dLbls>
        <c:firstSliceAng val="0"/>
        <c:holeSize val="70"/>
      </c:doughnutChart>
      <c:spPr>
        <a:noFill/>
        <a:ln>
          <a:noFill/>
        </a:ln>
        <a:effectLst/>
      </c:spPr>
    </c:plotArea>
    <c:legend>
      <c:legendPos val="r"/>
      <c:layout>
        <c:manualLayout>
          <c:xMode val="edge"/>
          <c:yMode val="edge"/>
          <c:x val="0.59080838530808144"/>
          <c:y val="3.5109273401126365E-2"/>
          <c:w val="0.39100037977892127"/>
          <c:h val="0.94570688086099786"/>
        </c:manualLayout>
      </c:layout>
      <c:overlay val="0"/>
      <c:spPr>
        <a:noFill/>
        <a:ln>
          <a:noFill/>
        </a:ln>
        <a:effectLst/>
      </c:spPr>
      <c:txPr>
        <a:bodyPr rot="0" spcFirstLastPara="1" vertOverflow="ellipsis" vert="horz" wrap="square" anchor="ctr" anchorCtr="1"/>
        <a:lstStyle/>
        <a:p>
          <a:pPr>
            <a:defRPr sz="1000" b="0" i="0" u="none" strike="noStrike" kern="1200" baseline="0">
              <a:ln>
                <a:solidFill>
                  <a:schemeClr val="bg1"/>
                </a:solidFill>
              </a:ln>
              <a:solidFill>
                <a:schemeClr val="bg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[LicenseDashboard.xlsm]PivotTables!PivotTable7</c:name>
    <c:fmtId val="2"/>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bg1"/>
                    </a:solidFill>
                  </a:ln>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bg1"/>
                    </a:solidFill>
                  </a:ln>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0"/>
      <c:rotY val="0"/>
      <c:depthPercent val="100"/>
      <c:rAngAx val="0"/>
    </c:view3D>
    <c:floor>
      <c:thickness val="0"/>
      <c:spPr>
        <a:solidFill>
          <a:schemeClr val="lt1"/>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31192764187539201"/>
          <c:y val="1.9425019425019424E-2"/>
          <c:w val="0.46236914701207593"/>
          <c:h val="0.90987463979589966"/>
        </c:manualLayout>
      </c:layout>
      <c:bar3DChart>
        <c:barDir val="bar"/>
        <c:grouping val="clustered"/>
        <c:varyColors val="0"/>
        <c:ser>
          <c:idx val="0"/>
          <c:order val="0"/>
          <c:tx>
            <c:strRef>
              <c:f>PivotTables!$H$1</c:f>
              <c:strCache>
                <c:ptCount val="1"/>
                <c:pt idx="0">
                  <c:v>License Available</c:v>
                </c:pt>
              </c:strCache>
            </c:strRef>
          </c:tx>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invertIfNegative val="0"/>
          <c:cat>
            <c:strRef>
              <c:f>PivotTables!$G$2:$G$8</c:f>
              <c:strCache>
                <c:ptCount val="6"/>
                <c:pt idx="0">
                  <c:v>RandomLicense</c:v>
                </c:pt>
                <c:pt idx="1">
                  <c:v>SpeedForce</c:v>
                </c:pt>
                <c:pt idx="2">
                  <c:v>WorldDomination</c:v>
                </c:pt>
                <c:pt idx="3">
                  <c:v>Robot</c:v>
                </c:pt>
                <c:pt idx="4">
                  <c:v>Robot2</c:v>
                </c:pt>
                <c:pt idx="5">
                  <c:v>NewLicense</c:v>
                </c:pt>
              </c:strCache>
            </c:strRef>
          </c:cat>
          <c:val>
            <c:numRef>
              <c:f>PivotTables!$H$2:$H$8</c:f>
              <c:numCache>
                <c:formatCode>General</c:formatCode>
                <c:ptCount val="6"/>
                <c:pt idx="0">
                  <c:v>2</c:v>
                </c:pt>
                <c:pt idx="1">
                  <c:v>0</c:v>
                </c:pt>
                <c:pt idx="2">
                  <c:v>0</c:v>
                </c:pt>
                <c:pt idx="3">
                  <c:v>1</c:v>
                </c:pt>
                <c:pt idx="4">
                  <c:v>2</c:v>
                </c:pt>
                <c:pt idx="5">
                  <c:v>1</c:v>
                </c:pt>
              </c:numCache>
            </c:numRef>
          </c:val>
          <c:extLst>
            <c:ext xmlns:c16="http://schemas.microsoft.com/office/drawing/2014/chart" uri="{C3380CC4-5D6E-409C-BE32-E72D297353CC}">
              <c16:uniqueId val="{00000000-D56F-4B2E-A7DD-80B52099BAC4}"/>
            </c:ext>
          </c:extLst>
        </c:ser>
        <c:ser>
          <c:idx val="1"/>
          <c:order val="1"/>
          <c:tx>
            <c:strRef>
              <c:f>PivotTables!$I$1</c:f>
              <c:strCache>
                <c:ptCount val="1"/>
                <c:pt idx="0">
                  <c:v>Total License Amount</c:v>
                </c:pt>
              </c:strCache>
            </c:strRef>
          </c:tx>
          <c:spPr>
            <a:pattFill prst="ltDnDiag">
              <a:fgClr>
                <a:schemeClr val="accent3"/>
              </a:fgClr>
              <a:bgClr>
                <a:schemeClr val="accent3">
                  <a:lumMod val="20000"/>
                  <a:lumOff val="80000"/>
                </a:schemeClr>
              </a:bgClr>
            </a:pattFill>
            <a:ln>
              <a:solidFill>
                <a:schemeClr val="accent3"/>
              </a:solidFill>
            </a:ln>
            <a:effectLst/>
            <a:sp3d>
              <a:contourClr>
                <a:schemeClr val="accent3"/>
              </a:contourClr>
            </a:sp3d>
          </c:spPr>
          <c:invertIfNegative val="0"/>
          <c:cat>
            <c:strRef>
              <c:f>PivotTables!$G$2:$G$8</c:f>
              <c:strCache>
                <c:ptCount val="6"/>
                <c:pt idx="0">
                  <c:v>RandomLicense</c:v>
                </c:pt>
                <c:pt idx="1">
                  <c:v>SpeedForce</c:v>
                </c:pt>
                <c:pt idx="2">
                  <c:v>WorldDomination</c:v>
                </c:pt>
                <c:pt idx="3">
                  <c:v>Robot</c:v>
                </c:pt>
                <c:pt idx="4">
                  <c:v>Robot2</c:v>
                </c:pt>
                <c:pt idx="5">
                  <c:v>NewLicense</c:v>
                </c:pt>
              </c:strCache>
            </c:strRef>
          </c:cat>
          <c:val>
            <c:numRef>
              <c:f>PivotTables!$I$2:$I$8</c:f>
              <c:numCache>
                <c:formatCode>General</c:formatCode>
                <c:ptCount val="6"/>
                <c:pt idx="0">
                  <c:v>2</c:v>
                </c:pt>
                <c:pt idx="1">
                  <c:v>2</c:v>
                </c:pt>
                <c:pt idx="2">
                  <c:v>2</c:v>
                </c:pt>
                <c:pt idx="3">
                  <c:v>1</c:v>
                </c:pt>
                <c:pt idx="4">
                  <c:v>2</c:v>
                </c:pt>
                <c:pt idx="5">
                  <c:v>1</c:v>
                </c:pt>
              </c:numCache>
            </c:numRef>
          </c:val>
          <c:extLst>
            <c:ext xmlns:c16="http://schemas.microsoft.com/office/drawing/2014/chart" uri="{C3380CC4-5D6E-409C-BE32-E72D297353CC}">
              <c16:uniqueId val="{00000001-D56F-4B2E-A7DD-80B52099BAC4}"/>
            </c:ext>
          </c:extLst>
        </c:ser>
        <c:dLbls>
          <c:showLegendKey val="0"/>
          <c:showVal val="0"/>
          <c:showCatName val="0"/>
          <c:showSerName val="0"/>
          <c:showPercent val="0"/>
          <c:showBubbleSize val="0"/>
        </c:dLbls>
        <c:gapWidth val="160"/>
        <c:gapDepth val="0"/>
        <c:shape val="box"/>
        <c:axId val="1706206175"/>
        <c:axId val="1431273743"/>
        <c:axId val="0"/>
      </c:bar3DChart>
      <c:catAx>
        <c:axId val="170620617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solidFill>
                    <a:schemeClr val="bg1"/>
                  </a:solidFill>
                </a:ln>
                <a:solidFill>
                  <a:schemeClr val="bg1"/>
                </a:solidFill>
                <a:latin typeface="Times New Roman" panose="02020603050405020304" pitchFamily="18" charset="0"/>
                <a:ea typeface="+mn-ea"/>
                <a:cs typeface="Times New Roman" panose="02020603050405020304" pitchFamily="18" charset="0"/>
              </a:defRPr>
            </a:pPr>
            <a:endParaRPr lang="en-US"/>
          </a:p>
        </c:txPr>
        <c:crossAx val="1431273743"/>
        <c:crosses val="autoZero"/>
        <c:auto val="1"/>
        <c:lblAlgn val="ctr"/>
        <c:lblOffset val="100"/>
        <c:noMultiLvlLbl val="0"/>
      </c:catAx>
      <c:valAx>
        <c:axId val="143127374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solidFill>
                    <a:schemeClr val="bg1"/>
                  </a:solidFill>
                </a:ln>
                <a:solidFill>
                  <a:schemeClr val="bg1"/>
                </a:solidFill>
                <a:latin typeface="+mn-lt"/>
                <a:ea typeface="+mn-ea"/>
                <a:cs typeface="+mn-cs"/>
              </a:defRPr>
            </a:pPr>
            <a:endParaRPr lang="en-US"/>
          </a:p>
        </c:txPr>
        <c:crossAx val="1706206175"/>
        <c:crosses val="autoZero"/>
        <c:crossBetween val="between"/>
      </c:valAx>
      <c:spPr>
        <a:noFill/>
        <a:ln>
          <a:noFill/>
        </a:ln>
        <a:effectLst/>
      </c:spPr>
    </c:plotArea>
    <c:legend>
      <c:legendPos val="r"/>
      <c:layout>
        <c:manualLayout>
          <c:xMode val="edge"/>
          <c:yMode val="edge"/>
          <c:x val="0.77421762244916603"/>
          <c:y val="0.17006637421205742"/>
          <c:w val="0.21268672622418716"/>
          <c:h val="0.5316126120277368"/>
        </c:manualLayout>
      </c:layout>
      <c:overlay val="0"/>
      <c:spPr>
        <a:noFill/>
        <a:ln>
          <a:noFill/>
        </a:ln>
        <a:effectLst/>
      </c:spPr>
      <c:txPr>
        <a:bodyPr rot="0" spcFirstLastPara="1" vertOverflow="ellipsis" vert="horz" wrap="square" anchor="ctr" anchorCtr="1"/>
        <a:lstStyle/>
        <a:p>
          <a:pPr>
            <a:defRPr sz="900" b="0" i="0" u="none" strike="noStrike" kern="1200" baseline="0">
              <a:ln>
                <a:solidFill>
                  <a:schemeClr val="bg1"/>
                </a:solidFill>
              </a:ln>
              <a:solidFill>
                <a:schemeClr val="bg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ln>
            <a:solidFill>
              <a:schemeClr val="bg1"/>
            </a:solidFill>
          </a:ln>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[LicenseDashboard.xlsm]PivotTables!PivotTable9</c:name>
    <c:fmtId val="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pivotFmt>
      <c:pivotFmt>
        <c:idx val="6"/>
      </c:pivotFmt>
      <c:pivotFmt>
        <c:idx val="7"/>
        <c:spPr>
          <a:gradFill>
            <a:gsLst>
              <a:gs pos="100000">
                <a:schemeClr val="accent6">
                  <a:lumMod val="60000"/>
                  <a:lumOff val="40000"/>
                </a:schemeClr>
              </a:gs>
              <a:gs pos="0">
                <a:schemeClr val="accent6"/>
              </a:gs>
            </a:gsLst>
            <a:lin ang="5400000" scaled="0"/>
          </a:gra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bg1"/>
                    </a:solidFill>
                  </a:ln>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a:gsLst>
              <a:gs pos="100000">
                <a:schemeClr val="accent6">
                  <a:lumMod val="60000"/>
                  <a:lumOff val="40000"/>
                </a:schemeClr>
              </a:gs>
              <a:gs pos="0">
                <a:schemeClr val="accent6"/>
              </a:gs>
            </a:gsLst>
            <a:lin ang="5400000" scaled="0"/>
          </a:gradFill>
          <a:ln w="19050">
            <a:solidFill>
              <a:schemeClr val="lt1"/>
            </a:solidFill>
          </a:ln>
          <a:effectLst/>
        </c:spPr>
      </c:pivotFmt>
      <c:pivotFmt>
        <c:idx val="9"/>
        <c:spPr>
          <a:gradFill>
            <a:gsLst>
              <a:gs pos="100000">
                <a:schemeClr val="accent6">
                  <a:lumMod val="60000"/>
                  <a:lumOff val="40000"/>
                </a:schemeClr>
              </a:gs>
              <a:gs pos="0">
                <a:schemeClr val="accent6"/>
              </a:gs>
            </a:gsLst>
            <a:lin ang="5400000" scaled="0"/>
          </a:gradFill>
          <a:ln w="19050">
            <a:solidFill>
              <a:schemeClr val="lt1"/>
            </a:solidFill>
          </a:ln>
          <a:effectLst/>
        </c:spPr>
      </c:pivotFmt>
    </c:pivotFmts>
    <c:plotArea>
      <c:layout>
        <c:manualLayout>
          <c:layoutTarget val="inner"/>
          <c:xMode val="edge"/>
          <c:yMode val="edge"/>
          <c:x val="0.2705128205128205"/>
          <c:y val="6.7001675041876041E-2"/>
          <c:w val="0.45897435897435895"/>
          <c:h val="0.89949748743718594"/>
        </c:manualLayout>
      </c:layout>
      <c:doughnutChart>
        <c:varyColors val="1"/>
        <c:ser>
          <c:idx val="0"/>
          <c:order val="0"/>
          <c:tx>
            <c:strRef>
              <c:f>PivotTables!$L$1</c:f>
              <c:strCache>
                <c:ptCount val="1"/>
                <c:pt idx="0">
                  <c:v>Total</c:v>
                </c:pt>
              </c:strCache>
            </c:strRef>
          </c:tx>
          <c:dPt>
            <c:idx val="0"/>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c:ext xmlns:c16="http://schemas.microsoft.com/office/drawing/2014/chart" uri="{C3380CC4-5D6E-409C-BE32-E72D297353CC}">
                <c16:uniqueId val="{00000001-697B-486A-AA4D-EF5FCD509867}"/>
              </c:ext>
            </c:extLst>
          </c:dPt>
          <c:dPt>
            <c:idx val="1"/>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c:ext xmlns:c16="http://schemas.microsoft.com/office/drawing/2014/chart" uri="{C3380CC4-5D6E-409C-BE32-E72D297353CC}">
                <c16:uniqueId val="{00000003-697B-486A-AA4D-EF5FCD509867}"/>
              </c:ext>
            </c:extLst>
          </c:dPt>
          <c:cat>
            <c:strRef>
              <c:f>PivotTables!$K$2:$K$4</c:f>
              <c:strCache>
                <c:ptCount val="2"/>
                <c:pt idx="0">
                  <c:v>1</c:v>
                </c:pt>
                <c:pt idx="1">
                  <c:v>0</c:v>
                </c:pt>
              </c:strCache>
            </c:strRef>
          </c:cat>
          <c:val>
            <c:numRef>
              <c:f>PivotTables!$L$2:$L$4</c:f>
              <c:numCache>
                <c:formatCode>General</c:formatCode>
                <c:ptCount val="2"/>
                <c:pt idx="0">
                  <c:v>14</c:v>
                </c:pt>
                <c:pt idx="1">
                  <c:v>11</c:v>
                </c:pt>
              </c:numCache>
            </c:numRef>
          </c:val>
          <c:extLst>
            <c:ext xmlns:c16="http://schemas.microsoft.com/office/drawing/2014/chart" uri="{C3380CC4-5D6E-409C-BE32-E72D297353CC}">
              <c16:uniqueId val="{00000004-697B-486A-AA4D-EF5FCD509867}"/>
            </c:ext>
          </c:extLst>
        </c:ser>
        <c:dLbls>
          <c:showLegendKey val="0"/>
          <c:showVal val="0"/>
          <c:showCatName val="0"/>
          <c:showSerName val="0"/>
          <c:showPercent val="0"/>
          <c:showBubbleSize val="0"/>
          <c:showLeaderLines val="1"/>
        </c:dLbls>
        <c:firstSliceAng val="0"/>
        <c:holeSize val="7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ln>
            <a:solidFill>
              <a:schemeClr val="bg1"/>
            </a:solidFill>
          </a:ln>
          <a:solidFill>
            <a:schemeClr val="bg1"/>
          </a:solidFill>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Licenses!$D$1</c:f>
              <c:strCache>
                <c:ptCount val="1"/>
                <c:pt idx="0">
                  <c:v>StartDate</c:v>
                </c:pt>
              </c:strCache>
            </c:strRef>
          </c:tx>
          <c:spPr>
            <a:noFill/>
            <a:ln w="9525" cap="flat" cmpd="sng" algn="ctr">
              <a:noFill/>
              <a:round/>
            </a:ln>
            <a:effectLst/>
          </c:spPr>
          <c:invertIfNegative val="0"/>
          <c:cat>
            <c:strRef>
              <c:extLst>
                <c:ext xmlns:c15="http://schemas.microsoft.com/office/drawing/2012/chart" uri="{02D57815-91ED-43cb-92C2-25804820EDAC}">
                  <c15:fullRef>
                    <c15:sqref>Licenses!$C$2:$C$26</c15:sqref>
                  </c15:fullRef>
                </c:ext>
              </c:extLst>
              <c:f>(Licenses!$C$2:$C$19,Licenses!$C$22:$C$26)</c:f>
              <c:strCache>
                <c:ptCount val="23"/>
                <c:pt idx="0">
                  <c:v>A1B2C3</c:v>
                </c:pt>
                <c:pt idx="1">
                  <c:v>D1E1F1</c:v>
                </c:pt>
                <c:pt idx="2">
                  <c:v>G1H1I1</c:v>
                </c:pt>
                <c:pt idx="3">
                  <c:v>A1S2D3</c:v>
                </c:pt>
                <c:pt idx="4">
                  <c:v>F4G5H6</c:v>
                </c:pt>
                <c:pt idx="5">
                  <c:v>J7K8L9</c:v>
                </c:pt>
                <c:pt idx="6">
                  <c:v>ZQXWCE</c:v>
                </c:pt>
                <c:pt idx="7">
                  <c:v>VRBTNY</c:v>
                </c:pt>
                <c:pt idx="8">
                  <c:v>A12345</c:v>
                </c:pt>
                <c:pt idx="9">
                  <c:v>B12345</c:v>
                </c:pt>
                <c:pt idx="10">
                  <c:v>A00000</c:v>
                </c:pt>
                <c:pt idx="11">
                  <c:v>B00000</c:v>
                </c:pt>
                <c:pt idx="12">
                  <c:v>K12345</c:v>
                </c:pt>
                <c:pt idx="13">
                  <c:v>K67890</c:v>
                </c:pt>
                <c:pt idx="14">
                  <c:v>ABCDEF</c:v>
                </c:pt>
                <c:pt idx="15">
                  <c:v>M1N2O3</c:v>
                </c:pt>
                <c:pt idx="16">
                  <c:v>P4Q5R6</c:v>
                </c:pt>
                <c:pt idx="17">
                  <c:v>S7T8U9</c:v>
                </c:pt>
                <c:pt idx="18">
                  <c:v>O5O5O5</c:v>
                </c:pt>
                <c:pt idx="19">
                  <c:v>O6O6O6</c:v>
                </c:pt>
                <c:pt idx="20">
                  <c:v>X5X6X7</c:v>
                </c:pt>
                <c:pt idx="21">
                  <c:v>AAABBB</c:v>
                </c:pt>
                <c:pt idx="22">
                  <c:v>AAAAAA</c:v>
                </c:pt>
              </c:strCache>
            </c:strRef>
          </c:cat>
          <c:val>
            <c:numRef>
              <c:extLst>
                <c:ext xmlns:c15="http://schemas.microsoft.com/office/drawing/2012/chart" uri="{02D57815-91ED-43cb-92C2-25804820EDAC}">
                  <c15:fullRef>
                    <c15:sqref>Licenses!$D$2:$D$26</c15:sqref>
                  </c15:fullRef>
                </c:ext>
              </c:extLst>
              <c:f>(Licenses!$D$2:$D$19,Licenses!$D$22:$D$26)</c:f>
              <c:numCache>
                <c:formatCode>m/d/yyyy</c:formatCode>
                <c:ptCount val="23"/>
                <c:pt idx="0">
                  <c:v>43831</c:v>
                </c:pt>
                <c:pt idx="1">
                  <c:v>43862</c:v>
                </c:pt>
                <c:pt idx="2">
                  <c:v>43891</c:v>
                </c:pt>
                <c:pt idx="3">
                  <c:v>43983</c:v>
                </c:pt>
                <c:pt idx="4">
                  <c:v>43984</c:v>
                </c:pt>
                <c:pt idx="5">
                  <c:v>43985</c:v>
                </c:pt>
                <c:pt idx="6">
                  <c:v>44109</c:v>
                </c:pt>
                <c:pt idx="7">
                  <c:v>44114</c:v>
                </c:pt>
                <c:pt idx="8">
                  <c:v>43845</c:v>
                </c:pt>
                <c:pt idx="9">
                  <c:v>43876</c:v>
                </c:pt>
                <c:pt idx="10">
                  <c:v>43925</c:v>
                </c:pt>
                <c:pt idx="11">
                  <c:v>43956</c:v>
                </c:pt>
                <c:pt idx="12">
                  <c:v>43850</c:v>
                </c:pt>
                <c:pt idx="13">
                  <c:v>43855</c:v>
                </c:pt>
                <c:pt idx="14">
                  <c:v>44015</c:v>
                </c:pt>
                <c:pt idx="15">
                  <c:v>43984</c:v>
                </c:pt>
                <c:pt idx="16">
                  <c:v>44076</c:v>
                </c:pt>
                <c:pt idx="17">
                  <c:v>43842</c:v>
                </c:pt>
                <c:pt idx="18">
                  <c:v>44136</c:v>
                </c:pt>
                <c:pt idx="19">
                  <c:v>44150</c:v>
                </c:pt>
                <c:pt idx="20">
                  <c:v>44119</c:v>
                </c:pt>
                <c:pt idx="21">
                  <c:v>43831</c:v>
                </c:pt>
                <c:pt idx="22">
                  <c:v>43831</c:v>
                </c:pt>
              </c:numCache>
            </c:numRef>
          </c:val>
          <c:extLst>
            <c:ext xmlns:c16="http://schemas.microsoft.com/office/drawing/2014/chart" uri="{C3380CC4-5D6E-409C-BE32-E72D297353CC}">
              <c16:uniqueId val="{00000000-5807-48EC-8933-F53D3791F232}"/>
            </c:ext>
          </c:extLst>
        </c:ser>
        <c:ser>
          <c:idx val="1"/>
          <c:order val="1"/>
          <c:tx>
            <c:strRef>
              <c:f>Licenses!$E$1</c:f>
              <c:strCache>
                <c:ptCount val="1"/>
                <c:pt idx="0">
                  <c:v>Length</c:v>
                </c:pt>
              </c:strCache>
            </c:strRef>
          </c:tx>
          <c:spPr>
            <a:solidFill>
              <a:schemeClr val="accent5">
                <a:alpha val="85000"/>
              </a:schemeClr>
            </a:solidFill>
            <a:ln w="9525" cap="flat" cmpd="sng" algn="ctr">
              <a:solidFill>
                <a:schemeClr val="lt1">
                  <a:alpha val="50000"/>
                </a:schemeClr>
              </a:solidFill>
              <a:round/>
            </a:ln>
            <a:effectLst/>
          </c:spPr>
          <c:invertIfNegative val="0"/>
          <c:cat>
            <c:strRef>
              <c:extLst>
                <c:ext xmlns:c15="http://schemas.microsoft.com/office/drawing/2012/chart" uri="{02D57815-91ED-43cb-92C2-25804820EDAC}">
                  <c15:fullRef>
                    <c15:sqref>Licenses!$C$2:$C$26</c15:sqref>
                  </c15:fullRef>
                </c:ext>
              </c:extLst>
              <c:f>(Licenses!$C$2:$C$19,Licenses!$C$22:$C$26)</c:f>
              <c:strCache>
                <c:ptCount val="23"/>
                <c:pt idx="0">
                  <c:v>A1B2C3</c:v>
                </c:pt>
                <c:pt idx="1">
                  <c:v>D1E1F1</c:v>
                </c:pt>
                <c:pt idx="2">
                  <c:v>G1H1I1</c:v>
                </c:pt>
                <c:pt idx="3">
                  <c:v>A1S2D3</c:v>
                </c:pt>
                <c:pt idx="4">
                  <c:v>F4G5H6</c:v>
                </c:pt>
                <c:pt idx="5">
                  <c:v>J7K8L9</c:v>
                </c:pt>
                <c:pt idx="6">
                  <c:v>ZQXWCE</c:v>
                </c:pt>
                <c:pt idx="7">
                  <c:v>VRBTNY</c:v>
                </c:pt>
                <c:pt idx="8">
                  <c:v>A12345</c:v>
                </c:pt>
                <c:pt idx="9">
                  <c:v>B12345</c:v>
                </c:pt>
                <c:pt idx="10">
                  <c:v>A00000</c:v>
                </c:pt>
                <c:pt idx="11">
                  <c:v>B00000</c:v>
                </c:pt>
                <c:pt idx="12">
                  <c:v>K12345</c:v>
                </c:pt>
                <c:pt idx="13">
                  <c:v>K67890</c:v>
                </c:pt>
                <c:pt idx="14">
                  <c:v>ABCDEF</c:v>
                </c:pt>
                <c:pt idx="15">
                  <c:v>M1N2O3</c:v>
                </c:pt>
                <c:pt idx="16">
                  <c:v>P4Q5R6</c:v>
                </c:pt>
                <c:pt idx="17">
                  <c:v>S7T8U9</c:v>
                </c:pt>
                <c:pt idx="18">
                  <c:v>O5O5O5</c:v>
                </c:pt>
                <c:pt idx="19">
                  <c:v>O6O6O6</c:v>
                </c:pt>
                <c:pt idx="20">
                  <c:v>X5X6X7</c:v>
                </c:pt>
                <c:pt idx="21">
                  <c:v>AAABBB</c:v>
                </c:pt>
                <c:pt idx="22">
                  <c:v>AAAAAA</c:v>
                </c:pt>
              </c:strCache>
            </c:strRef>
          </c:cat>
          <c:val>
            <c:numRef>
              <c:extLst>
                <c:ext xmlns:c15="http://schemas.microsoft.com/office/drawing/2012/chart" uri="{02D57815-91ED-43cb-92C2-25804820EDAC}">
                  <c15:fullRef>
                    <c15:sqref>Licenses!$E$2:$E$26</c15:sqref>
                  </c15:fullRef>
                </c:ext>
              </c:extLst>
              <c:f>(Licenses!$E$2:$E$19,Licenses!$E$22:$E$26)</c:f>
              <c:numCache>
                <c:formatCode>0.00</c:formatCode>
                <c:ptCount val="23"/>
                <c:pt idx="0">
                  <c:v>731</c:v>
                </c:pt>
                <c:pt idx="1">
                  <c:v>1504</c:v>
                </c:pt>
                <c:pt idx="2">
                  <c:v>1080</c:v>
                </c:pt>
                <c:pt idx="3">
                  <c:v>471</c:v>
                </c:pt>
                <c:pt idx="4">
                  <c:v>470</c:v>
                </c:pt>
                <c:pt idx="5">
                  <c:v>469</c:v>
                </c:pt>
                <c:pt idx="6">
                  <c:v>498</c:v>
                </c:pt>
                <c:pt idx="7">
                  <c:v>493</c:v>
                </c:pt>
                <c:pt idx="8">
                  <c:v>352</c:v>
                </c:pt>
                <c:pt idx="9">
                  <c:v>352</c:v>
                </c:pt>
                <c:pt idx="10">
                  <c:v>3048</c:v>
                </c:pt>
                <c:pt idx="11">
                  <c:v>2683</c:v>
                </c:pt>
                <c:pt idx="12">
                  <c:v>743</c:v>
                </c:pt>
                <c:pt idx="13">
                  <c:v>738</c:v>
                </c:pt>
                <c:pt idx="14">
                  <c:v>731</c:v>
                </c:pt>
                <c:pt idx="15">
                  <c:v>488</c:v>
                </c:pt>
                <c:pt idx="16">
                  <c:v>224</c:v>
                </c:pt>
                <c:pt idx="17">
                  <c:v>528</c:v>
                </c:pt>
                <c:pt idx="18">
                  <c:v>49</c:v>
                </c:pt>
                <c:pt idx="19">
                  <c:v>61</c:v>
                </c:pt>
                <c:pt idx="20">
                  <c:v>2993</c:v>
                </c:pt>
                <c:pt idx="21">
                  <c:v>3685</c:v>
                </c:pt>
                <c:pt idx="22">
                  <c:v>1</c:v>
                </c:pt>
              </c:numCache>
            </c:numRef>
          </c:val>
          <c:extLst>
            <c:ext xmlns:c16="http://schemas.microsoft.com/office/drawing/2014/chart" uri="{C3380CC4-5D6E-409C-BE32-E72D297353CC}">
              <c16:uniqueId val="{00000001-5807-48EC-8933-F53D3791F232}"/>
            </c:ext>
          </c:extLst>
        </c:ser>
        <c:dLbls>
          <c:showLegendKey val="0"/>
          <c:showVal val="0"/>
          <c:showCatName val="0"/>
          <c:showSerName val="0"/>
          <c:showPercent val="0"/>
          <c:showBubbleSize val="0"/>
        </c:dLbls>
        <c:gapWidth val="150"/>
        <c:overlap val="100"/>
        <c:axId val="997902240"/>
        <c:axId val="531861488"/>
        <c:extLst>
          <c:ext xmlns:c15="http://schemas.microsoft.com/office/drawing/2012/chart" uri="{02D57815-91ED-43cb-92C2-25804820EDAC}">
            <c15:filteredBarSeries>
              <c15:ser>
                <c:idx val="2"/>
                <c:order val="2"/>
                <c:tx>
                  <c:strRef>
                    <c:extLst>
                      <c:ext uri="{02D57815-91ED-43cb-92C2-25804820EDAC}">
                        <c15:formulaRef>
                          <c15:sqref>Licenses!$F$1</c15:sqref>
                        </c15:formulaRef>
                      </c:ext>
                    </c:extLst>
                    <c:strCache>
                      <c:ptCount val="1"/>
                      <c:pt idx="0">
                        <c:v>EndDate</c:v>
                      </c:pt>
                    </c:strCache>
                  </c:strRef>
                </c:tx>
                <c:spPr>
                  <a:solidFill>
                    <a:schemeClr val="accent4">
                      <a:alpha val="85000"/>
                    </a:schemeClr>
                  </a:solidFill>
                  <a:ln w="9525" cap="flat" cmpd="sng" algn="ctr">
                    <a:solidFill>
                      <a:schemeClr val="lt1">
                        <a:alpha val="50000"/>
                      </a:schemeClr>
                    </a:solidFill>
                    <a:round/>
                  </a:ln>
                  <a:effectLst/>
                </c:spPr>
                <c:invertIfNegative val="0"/>
                <c:cat>
                  <c:strRef>
                    <c:extLst>
                      <c:ext uri="{02D57815-91ED-43cb-92C2-25804820EDAC}">
                        <c15:fullRef>
                          <c15:sqref>Licenses!$C$2:$C$26</c15:sqref>
                        </c15:fullRef>
                        <c15:formulaRef>
                          <c15:sqref>(Licenses!$C$2:$C$19,Licenses!$C$22:$C$26)</c15:sqref>
                        </c15:formulaRef>
                      </c:ext>
                    </c:extLst>
                    <c:strCache>
                      <c:ptCount val="23"/>
                      <c:pt idx="0">
                        <c:v>A1B2C3</c:v>
                      </c:pt>
                      <c:pt idx="1">
                        <c:v>D1E1F1</c:v>
                      </c:pt>
                      <c:pt idx="2">
                        <c:v>G1H1I1</c:v>
                      </c:pt>
                      <c:pt idx="3">
                        <c:v>A1S2D3</c:v>
                      </c:pt>
                      <c:pt idx="4">
                        <c:v>F4G5H6</c:v>
                      </c:pt>
                      <c:pt idx="5">
                        <c:v>J7K8L9</c:v>
                      </c:pt>
                      <c:pt idx="6">
                        <c:v>ZQXWCE</c:v>
                      </c:pt>
                      <c:pt idx="7">
                        <c:v>VRBTNY</c:v>
                      </c:pt>
                      <c:pt idx="8">
                        <c:v>A12345</c:v>
                      </c:pt>
                      <c:pt idx="9">
                        <c:v>B12345</c:v>
                      </c:pt>
                      <c:pt idx="10">
                        <c:v>A00000</c:v>
                      </c:pt>
                      <c:pt idx="11">
                        <c:v>B00000</c:v>
                      </c:pt>
                      <c:pt idx="12">
                        <c:v>K12345</c:v>
                      </c:pt>
                      <c:pt idx="13">
                        <c:v>K67890</c:v>
                      </c:pt>
                      <c:pt idx="14">
                        <c:v>ABCDEF</c:v>
                      </c:pt>
                      <c:pt idx="15">
                        <c:v>M1N2O3</c:v>
                      </c:pt>
                      <c:pt idx="16">
                        <c:v>P4Q5R6</c:v>
                      </c:pt>
                      <c:pt idx="17">
                        <c:v>S7T8U9</c:v>
                      </c:pt>
                      <c:pt idx="18">
                        <c:v>O5O5O5</c:v>
                      </c:pt>
                      <c:pt idx="19">
                        <c:v>O6O6O6</c:v>
                      </c:pt>
                      <c:pt idx="20">
                        <c:v>X5X6X7</c:v>
                      </c:pt>
                      <c:pt idx="21">
                        <c:v>AAABBB</c:v>
                      </c:pt>
                      <c:pt idx="22">
                        <c:v>AAAAAA</c:v>
                      </c:pt>
                    </c:strCache>
                  </c:strRef>
                </c:cat>
                <c:val>
                  <c:numRef>
                    <c:extLst>
                      <c:ext uri="{02D57815-91ED-43cb-92C2-25804820EDAC}">
                        <c15:fullRef>
                          <c15:sqref>Licenses!$F$2:$F$26</c15:sqref>
                        </c15:fullRef>
                        <c15:formulaRef>
                          <c15:sqref>(Licenses!$F$2:$F$19,Licenses!$F$22:$F$26)</c15:sqref>
                        </c15:formulaRef>
                      </c:ext>
                    </c:extLst>
                    <c:numCache>
                      <c:formatCode>m/d/yyyy</c:formatCode>
                      <c:ptCount val="23"/>
                      <c:pt idx="0">
                        <c:v>44562</c:v>
                      </c:pt>
                      <c:pt idx="1">
                        <c:v>45366</c:v>
                      </c:pt>
                      <c:pt idx="2">
                        <c:v>44971</c:v>
                      </c:pt>
                      <c:pt idx="3">
                        <c:v>44454</c:v>
                      </c:pt>
                      <c:pt idx="4">
                        <c:v>44454</c:v>
                      </c:pt>
                      <c:pt idx="5">
                        <c:v>44454</c:v>
                      </c:pt>
                      <c:pt idx="6">
                        <c:v>44607</c:v>
                      </c:pt>
                      <c:pt idx="7">
                        <c:v>44607</c:v>
                      </c:pt>
                      <c:pt idx="8">
                        <c:v>44197</c:v>
                      </c:pt>
                      <c:pt idx="9">
                        <c:v>44228</c:v>
                      </c:pt>
                      <c:pt idx="10">
                        <c:v>46973</c:v>
                      </c:pt>
                      <c:pt idx="11">
                        <c:v>46639</c:v>
                      </c:pt>
                      <c:pt idx="12">
                        <c:v>44593</c:v>
                      </c:pt>
                      <c:pt idx="13">
                        <c:v>44593</c:v>
                      </c:pt>
                      <c:pt idx="14">
                        <c:v>44746</c:v>
                      </c:pt>
                      <c:pt idx="15">
                        <c:v>44472</c:v>
                      </c:pt>
                      <c:pt idx="16">
                        <c:v>44300</c:v>
                      </c:pt>
                      <c:pt idx="17">
                        <c:v>44370</c:v>
                      </c:pt>
                      <c:pt idx="18">
                        <c:v>44185</c:v>
                      </c:pt>
                      <c:pt idx="19">
                        <c:v>44211</c:v>
                      </c:pt>
                      <c:pt idx="20">
                        <c:v>47112</c:v>
                      </c:pt>
                      <c:pt idx="21">
                        <c:v>47516</c:v>
                      </c:pt>
                      <c:pt idx="22">
                        <c:v>43832</c:v>
                      </c:pt>
                    </c:numCache>
                  </c:numRef>
                </c:val>
                <c:extLst>
                  <c:ext xmlns:c16="http://schemas.microsoft.com/office/drawing/2014/chart" uri="{C3380CC4-5D6E-409C-BE32-E72D297353CC}">
                    <c16:uniqueId val="{00000002-5807-48EC-8933-F53D3791F232}"/>
                  </c:ext>
                </c:extLst>
              </c15:ser>
            </c15:filteredBarSeries>
          </c:ext>
        </c:extLst>
      </c:barChart>
      <c:dateAx>
        <c:axId val="997902240"/>
        <c:scaling>
          <c:orientation val="maxMin"/>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800" b="0" i="0" u="none" strike="noStrike" kern="1200" cap="all" baseline="0">
                <a:ln>
                  <a:solidFill>
                    <a:schemeClr val="bg1"/>
                  </a:solidFill>
                </a:ln>
                <a:solidFill>
                  <a:schemeClr val="bg1"/>
                </a:solidFill>
                <a:latin typeface="Times New Roman" panose="02020603050405020304" pitchFamily="18" charset="0"/>
                <a:ea typeface="+mn-ea"/>
                <a:cs typeface="Times New Roman" panose="02020603050405020304" pitchFamily="18" charset="0"/>
              </a:defRPr>
            </a:pPr>
            <a:endParaRPr lang="en-US"/>
          </a:p>
        </c:txPr>
        <c:crossAx val="531861488"/>
        <c:crosses val="autoZero"/>
        <c:auto val="0"/>
        <c:lblOffset val="100"/>
        <c:baseTimeUnit val="days"/>
      </c:dateAx>
      <c:valAx>
        <c:axId val="531861488"/>
        <c:scaling>
          <c:orientation val="minMax"/>
          <c:min val="43820"/>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m/d/yyyy" sourceLinked="0"/>
        <c:majorTickMark val="out"/>
        <c:minorTickMark val="none"/>
        <c:tickLblPos val="nextTo"/>
        <c:spPr>
          <a:noFill/>
          <a:ln>
            <a:noFill/>
          </a:ln>
          <a:effectLst/>
        </c:spPr>
        <c:txPr>
          <a:bodyPr rot="-60000000" spcFirstLastPara="1" vertOverflow="ellipsis" vert="horz" wrap="square" anchor="ctr" anchorCtr="1"/>
          <a:lstStyle/>
          <a:p>
            <a:pPr>
              <a:defRPr sz="800" b="0" i="0" u="none" strike="noStrike" kern="1200" baseline="0">
                <a:ln>
                  <a:solidFill>
                    <a:schemeClr val="bg1"/>
                  </a:solidFill>
                </a:ln>
                <a:solidFill>
                  <a:schemeClr val="bg1"/>
                </a:solidFill>
                <a:latin typeface="Times New Roman" panose="02020603050405020304" pitchFamily="18" charset="0"/>
                <a:ea typeface="+mn-ea"/>
                <a:cs typeface="Times New Roman" panose="02020603050405020304" pitchFamily="18" charset="0"/>
              </a:defRPr>
            </a:pPr>
            <a:endParaRPr lang="en-US"/>
          </a:p>
        </c:txPr>
        <c:crossAx val="997902240"/>
        <c:crosses val="max"/>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800">
          <a:ln>
            <a:solidFill>
              <a:schemeClr val="bg1"/>
            </a:solidFill>
          </a:ln>
          <a:solidFill>
            <a:schemeClr val="bg1"/>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[LicenseDashboard.xlsm]Sample!PivotTable1</c:name>
    <c:fmtId val="1"/>
  </c:pivotSource>
  <c:chart>
    <c:autoTitleDeleted val="1"/>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Sample!$K$1</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Sample!$J$2:$J$7</c:f>
              <c:strCache>
                <c:ptCount val="5"/>
                <c:pt idx="0">
                  <c:v>Jan</c:v>
                </c:pt>
                <c:pt idx="1">
                  <c:v>Mar</c:v>
                </c:pt>
                <c:pt idx="2">
                  <c:v>Apr</c:v>
                </c:pt>
                <c:pt idx="3">
                  <c:v>May</c:v>
                </c:pt>
                <c:pt idx="4">
                  <c:v>Jun</c:v>
                </c:pt>
              </c:strCache>
            </c:strRef>
          </c:cat>
          <c:val>
            <c:numRef>
              <c:f>Sample!$K$2:$K$7</c:f>
              <c:numCache>
                <c:formatCode>General</c:formatCode>
                <c:ptCount val="5"/>
                <c:pt idx="0">
                  <c:v>746.75</c:v>
                </c:pt>
                <c:pt idx="1">
                  <c:v>1094.5</c:v>
                </c:pt>
                <c:pt idx="2">
                  <c:v>1183.9499999999998</c:v>
                </c:pt>
                <c:pt idx="3">
                  <c:v>997.40000000000009</c:v>
                </c:pt>
                <c:pt idx="4">
                  <c:v>1260.5</c:v>
                </c:pt>
              </c:numCache>
            </c:numRef>
          </c:val>
          <c:smooth val="0"/>
          <c:extLst>
            <c:ext xmlns:c16="http://schemas.microsoft.com/office/drawing/2014/chart" uri="{C3380CC4-5D6E-409C-BE32-E72D297353CC}">
              <c16:uniqueId val="{00000000-88DA-4348-90F6-9CE1D3AE6919}"/>
            </c:ext>
          </c:extLst>
        </c:ser>
        <c:dLbls>
          <c:showLegendKey val="0"/>
          <c:showVal val="0"/>
          <c:showCatName val="0"/>
          <c:showSerName val="0"/>
          <c:showPercent val="0"/>
          <c:showBubbleSize val="0"/>
        </c:dLbls>
        <c:marker val="1"/>
        <c:smooth val="0"/>
        <c:axId val="1621673791"/>
        <c:axId val="1482562127"/>
      </c:lineChart>
      <c:catAx>
        <c:axId val="16216737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2562127"/>
        <c:crosses val="autoZero"/>
        <c:auto val="1"/>
        <c:lblAlgn val="ctr"/>
        <c:lblOffset val="100"/>
        <c:noMultiLvlLbl val="0"/>
      </c:catAx>
      <c:valAx>
        <c:axId val="148256212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16737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[LicenseDashboard.xlsm]Sample!PivotTable3</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s>
    <c:plotArea>
      <c:layout/>
      <c:doughnutChart>
        <c:varyColors val="1"/>
        <c:ser>
          <c:idx val="0"/>
          <c:order val="0"/>
          <c:tx>
            <c:strRef>
              <c:f>Sample!$Z$1</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2B60-4DF5-9612-67FE8FF8FC04}"/>
              </c:ext>
            </c:extLst>
          </c:dPt>
          <c:dPt>
            <c:idx val="1"/>
            <c:bubble3D val="0"/>
            <c:spPr>
              <a:solidFill>
                <a:schemeClr val="accent2"/>
              </a:solidFill>
              <a:ln>
                <a:noFill/>
              </a:ln>
              <a:effectLst/>
            </c:spPr>
            <c:extLst>
              <c:ext xmlns:c16="http://schemas.microsoft.com/office/drawing/2014/chart" uri="{C3380CC4-5D6E-409C-BE32-E72D297353CC}">
                <c16:uniqueId val="{00000003-2B60-4DF5-9612-67FE8FF8FC04}"/>
              </c:ext>
            </c:extLst>
          </c:dPt>
          <c:cat>
            <c:strRef>
              <c:f>Sample!$Y$2:$Y$4</c:f>
              <c:strCache>
                <c:ptCount val="2"/>
                <c:pt idx="0">
                  <c:v>On-time</c:v>
                </c:pt>
                <c:pt idx="1">
                  <c:v>Delayed</c:v>
                </c:pt>
              </c:strCache>
            </c:strRef>
          </c:cat>
          <c:val>
            <c:numRef>
              <c:f>Sample!$Z$2:$Z$4</c:f>
              <c:numCache>
                <c:formatCode>General</c:formatCode>
                <c:ptCount val="2"/>
                <c:pt idx="0">
                  <c:v>6</c:v>
                </c:pt>
                <c:pt idx="1">
                  <c:v>3</c:v>
                </c:pt>
              </c:numCache>
            </c:numRef>
          </c:val>
          <c:extLst>
            <c:ext xmlns:c16="http://schemas.microsoft.com/office/drawing/2014/chart" uri="{C3380CC4-5D6E-409C-BE32-E72D297353CC}">
              <c16:uniqueId val="{00000000-02F6-4E0C-8862-F0D4E3111384}"/>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[LicenseDashboard.xlsm]Sample!PivotTable4</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doughnutChart>
        <c:varyColors val="1"/>
        <c:ser>
          <c:idx val="0"/>
          <c:order val="0"/>
          <c:tx>
            <c:strRef>
              <c:f>Sample!$AD$1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3C0-4E20-A38C-C0DB289E67F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3C0-4E20-A38C-C0DB289E67F0}"/>
              </c:ext>
            </c:extLst>
          </c:dPt>
          <c:cat>
            <c:strRef>
              <c:f>Sample!$AC$2:$AC$4</c:f>
              <c:strCache>
                <c:ptCount val="2"/>
                <c:pt idx="0">
                  <c:v>Yes</c:v>
                </c:pt>
                <c:pt idx="1">
                  <c:v>No</c:v>
                </c:pt>
              </c:strCache>
            </c:strRef>
          </c:cat>
          <c:val>
            <c:numRef>
              <c:f>Sample!$AD$2:$AD$4</c:f>
              <c:numCache>
                <c:formatCode>General</c:formatCode>
                <c:ptCount val="2"/>
                <c:pt idx="0">
                  <c:v>5</c:v>
                </c:pt>
                <c:pt idx="1">
                  <c:v>4</c:v>
                </c:pt>
              </c:numCache>
            </c:numRef>
          </c:val>
          <c:extLst>
            <c:ext xmlns:c16="http://schemas.microsoft.com/office/drawing/2014/chart" uri="{C3380CC4-5D6E-409C-BE32-E72D297353CC}">
              <c16:uniqueId val="{00000000-3C0B-4375-98FE-D690E80E6012}"/>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 dir="row">_xlchart.v5.2</cx:f>
        <cx:nf dir="row">_xlchart.v5.0</cx:nf>
      </cx:strDim>
      <cx:numDim type="colorVal">
        <cx:f dir="row">_xlchart.v5.3</cx:f>
        <cx:nf dir="row">_xlchart.v5.1</cx:nf>
      </cx:numDim>
    </cx:data>
  </cx:chartData>
  <cx:chart>
    <cx:plotArea>
      <cx:plotAreaRegion>
        <cx:series layoutId="regionMap" uniqueId="{D9636BFD-E10C-4317-BD67-E741C0F17C45}">
          <cx:tx>
            <cx:txData>
              <cx:f>_xlchart.v5.1</cx:f>
              <cx:v>Total Revenue</cx:v>
            </cx:txData>
          </cx:tx>
          <cx:dataId val="0"/>
          <cx:layoutPr>
            <cx:regionLabelLayout val="bestFitOnly"/>
            <cx:geography viewedRegionType="dataOnly" cultureLanguage="en-US" cultureRegion="US" attribution="Powered by Bing">
              <cx:geoCache provider="{E9337A44-BEBE-4D9F-B70C-5C5E7DAFC167}">
                <cx:binary>1HvZbtw4t+6rNHJ9lOYoihu7N3CkGlyuKo9x4vhGcNtukZqoeXr6vcRKXHZ1/k4foHGARgCGayCl
Esk1fIv+76fhv57Sl8fqlyFL8/q/nobfPqimKf7r11/rJ/WSPdYfM/1Umdr80Xx8Mtmv5o8/9NPL
r8/VY6/z6FeCMPv1ST1Wzcvw4X/+G2aLXszOPD022uTX7Us13rzUbdrUfyH7oeiXx+dM5wtdN5V+
avBvH/aPdf34pNr6pWnqD7+85I1uxk9j8fLbh3eqH3759XTCPz38lxTer2mfYSwjH7EglHOXY49z
5soPv6Qmj76JHYE/uogjRCl3JTSSfX/2xWMG4//2a9mXenx+rl7qGn6c/f9Pw9/9EpD+3w+/PJk2
b+bPGMEX/e3DXa6bl+dfbpvH5gU+g65NcFAIzPxz7m7t7//1/UL8z3+fMOCLnHDerNXp5/uZ6E9L
FZg8f3lq9FPbfP9Y/8BC4Y9ccMwFdjkngjJYiHcLRT4K6hEPE/79oYcV+ptv8+P1eTf4ZHWCT//K
1dk/6vzl+yf6B9aFf6TMdRnmDP1oXVz5kWAXMySYQAJRTL8/+/sB+snr/Hhhvv2KkyXZL/+VS3Lx
0v/y1VTJ9y/zD6wK+SipJBR7gnDuWbP17rTwjy5BiHmcEMkkwWD2Dib1sCp/541+vDDHkSdrc/H1
X7s25y9V/TJ+/0L/wOqgj5hKJDlFLpUu805tGfvoCo+DKROUMII97/uzj6vz83f6z+vzfezpCp3/
a1fo7DEraqWrf9Kw0Y+ux10sKWeEeYiJE4czOyThUlfAITvxOfMh+Fuv9J/X6M3w02U6+1cu09VL
ntdj2j3m+vH7dv5HjpInXVcKKWGJXLsS7wyd+OhRz5NCQBQn/hwd/N23+vFCvR99sk5X/87o7fNL
lZn8n4zc2EckOIF/lEjuyT9ZO/LRdYkrXVgoKjyJ3O/b42Dt/sYL/Xh1XgeeLMznf2fgdqMgxP9l
U6eP+fP3L/QPHCBIcIhHJEHw8Rki9NQXgZkDB4RcNoff4LLw92cfVufvvtWPl+j96JN1utn8Kwzd
X2dobxPVd5r/j4kqlR85gjwVM49CrE3kiTuS8iPCHkVEYjF7qzmRfRvRnSSO//m1frxQJ8Pf/ZL/
T1npf85YXxP8xWPzuLTIwJuk9a+l9ucCaHEy9Nu3O5yvd7/2+2fdPP/2gcxZ6CveME/x82/+Ou7l
sW5+++C47kcJeRF4sDkOtw6sf5klgEt8ZJIJ6YL1lETOK5qbqlG/fQBUAqISQV36LeGtTTvzsQdh
P4FjKjERWAoiXkGZK5OOkclfP8Y3+pe8za6Mzpv6tw8Uw68pDnrzW4I7BYeJpIspEYB+QHYN8qfH
G0B+QB3/nxTHVY77hL+U1Ox5jujdUKZkUahJrnHnkruelWSRTZVcWynyHHyQkiqnB2maJt+kPxpr
p7LKPxqL5aOOjFpEXVFubeOlaVn4R1oOY7kVc3PCi6Op+K7o1Ds3b4aziE3V7tikhXxLapY5W5Oc
yVLSL1GRZjvqyihwZrIcc7TseyXWxC3ZFyKa5yRv+stomHys1NKIKl4lUz8+8KIM8gbLL100rLiM
myb0kZjYIg2ncDuOZbi1PbeQ4TYPI7fyj3QSYnredbGfjChaMhGOflPROFp4/YS3Q4pFuQIDgbeW
Vm576ZgQ/V4kOj4bY5bv4kmZXTo3KhxEkKKCBScCS9rG1ZXZJUXi1L7tFmcy6pOdlaXD4CwjNcTL
KBq71UAn7yKuq24VFaF3oebeNAyDX0luFgVem5rWnyUqnasmNck6cZTxh6IzF93chE4CjShHnxd5
7zdNH7WFzzI3WxRlJNe0aS5w1EwXUeGwW2x0vSRdGK2qoeK3Kir6fVTUd2WWhQukEO9ukiSuzwcV
CJfXNy1Kmxv4Hd1ZrrU+8KxgPiu+1HG0saQ7kejmrwbZiVLendHKmE0/UFP6XLfjtveSt43lFUQM
bwSW17Hi7tuae/RijLszhvv0sqJa3Yahw9c1c3FQMVfdDvWI/a6vh0VM+mZdJg3dYkza80L03ZmH
S33Bh9hd5t5kbsjg0YA7ifqSpCL3+0F22yIv0cKQIQ3ivo4/21762qt7Rx94xx4km+QsTpW7xGml
AyxyvpYqbFVg6T7v+DrKZHTW4bFddJMqfafu1a0YkvxsqrryLBqQd1PUXeV3ThY/q6FfNqXKHppw
xAvFHL3nDQl3EU3YImzGcGVaxv2sCCPsU4S4D5verIqUmAs1KnOBRGUuxrkpRc/9QVbFygoqb1QY
zg1IHNVw3yuLJ9EO+zJMH0ic9SooZOmcz2Sed50KjJicc9qaBzie8INeySpn1XU9bTCdsu3EG1r6
LGF4G+dpEi2axDRL2k/VgXmQxzX+3S0ydSYyrpdGOW7Qdk7srbnz5DTZsE9ESC+yQQZeLNLpc5f2
qY9KHXm570VN6mNejH7Ek/FKTnw4NDlbwAj9lhMNnm/KalqHDFSHdAgGRsZ1KiJ9bUJDfDJW2ZPu
o7MhbocvvK4uRF6uk9mO2AasXrjlsx2xZGaNyZGGBbwMp1z7osLxrulwtlcVEwtwN9N9FKKdWxP3
Wenplk1cf8k82S8RD+Odmapsr6X8ptrl0y5mmfnyxhX+wLvgGfl7510AASFMcpfNCRw4mtn7vPEu
Ame6Va7yXhJXpxstkzj1idTFuVO45rxJCNC2e0qfqr6h/9Q9HVuPUxI4zcCWjE7ori2jm5KPw2Wm
dXxn+iDM6iwIzRgu03mZbYPdiYENy5JdnjYHfkaMor6VevOIwanCpdU7DnsdceRzMkXUtyN+/owy
r/Zl3ue3o1clft2Z/lqTqtqFrooX3G2KxyjpzqOBRp8z6egN88JsFVVe8dhtGx0lj3Vm6hVUarwz
N03qz46TbbI48fupuR2iKb9y3IbfZKrdR6No70fO1dkEUO8Si6a9z7sy87OqVpcZr6OzKhI4wBXO
fFmN6qEL6zHIEBp2Xe6Nt1lSXomZX3uDWqJsCjel5vmXqUWB5bcyFquxick6zBL1gJvLfhzEfTjm
zlnXVmxp2VHHNk1c6LtIes22YVOyCPtIP1ASL36y+zxyuvuEoDO8BkknRDiwFd/vvimmXu0iVz/H
OKGJDsB1xSiZHhia3KAfCcQMRUhv2skDV27GB5RKN3Cipt5N9UhvVOR8GeHArnBv4sWYhsmuoijZ
ZUX1rWd5jpddJfkUnZ3wre7QukPtW72jOHbLq4pW8MV/MJ3loTpeF6q9FpyZ5dC2/Q41Gd8llRcv
MzNF940bX4r5cPOQX5UuQ1+sKlHsm2o3kTeqRqTi2Tj0Ki4y/MUNR7PEBVaLSjURU77DnKnIr7y2
38CRXPUxiyN/7qGUJZEftepb7730VM8Z9GpIDIx4r2e8Gp+TqmWBl0u0c8bpbSMLvImpW21O+Efd
JCzQzpIuN7tmyMIznYxj6x9VjmMtj5v8kvTpcGaHWqHlnw7LJLpxEtIvBpOswikdP4HzjAPs4ere
HRvt68brf4+KZj8lkYr8OGl8rZ1W+5ku/IbL6gbrrAocnt/heIgviULk7pWaZETvtC7vSJfFl3im
ZpmlCHiqo+bfGjfNT3id5fi8CJ5gqVfZ8Xmz7Ei9vhnPU7FJCt36MdZq7xURCwZOzCITLNpbnu0d
m8QKopQFLh6+6f1IWQ1hCPDma0r1Az8iIPF960Ygd6KUeZCfQJVJzknP+4M8KO0QVVHnWcfotpkq
79oTcbyvk7AL7ImGkOCpzal3DaGP3pevfA/49Su/m3QfmJKMcwjxNAgt3+hbPo3EUxo+6kreyCad
Wh8ON96Fr7v20Jt5aKrLZaxd5ktVI1CcN7UV28buNtuziuAdme9SBjNa5mFyD4d5UE4KLRwDQXGZ
JoWfdzLflnNQnBmK1gpRvbAkyr30usHxgTKzBg2jwtdDZraaP0xNGnjhyLdp2dSXPemLoNFJ9lRy
FcShOzxkECYvjxoufw75ed157kZQmvgNdiHIOtIF/Vk0wE6iAcBnJWJgjyEgoB4km+j9MkZyirks
Guf3pE6WDQQz1Hcqr1xg0w4LRyfsgowtu7A9r5PDhfdgGTovQJXNsjGj5SKZpm/6lmf1Jz0NF91T
d5j1ONf7+Q8P1bH4QzTjRTJk9XU2N524UYiVV1KL6to24JOPnMjLkqsi3rGWBEMP4WbSpPxWOl20
qJlh6yiU/Daf3HjrlqT0rXTAA7+dB7Awrg8DIAWDAf3kp3Wdr21K7MikXUB5z5xZMsrKdkFSbM7Q
nF2r8LvUpuJHqU3FrRTNyidjcYLyO5P12WYqhj/CkWRXCqn80DhR9zwVCd5YlhW2XtptYlL9keE6
v0oRmRYDVB7hlwCM3K5iGi26eSvFXZ0EIxn5ZTmiditqXix5HUYPtXCCKlT0fprCRRSVZh0OrVqE
RaVuu5KqW5wMSxk1zqVlDXowsLMLteh53G2qtidL2bT5Sjm6Czg28rJk0rsUc6/gUeRDeJVujoIh
kWxfOlNg1Y58O0nb5N0bASQPk0+RI9ILHbJp21UlhDtJf4Pjwlwhx31qRjHcj53JVwLzce0WxXgf
tubSbb3+JlHqJ9YM8xlTMRabsZiLwNgVzIXKIADllEF0/P4ceCWpm7F2ze/12HuLPAyrTZO1F/Ew
JqM/5GrYR6Ya9rZnkrzeuFV9Adag5udWeSazPoxHX9KbFKViL43Ozgop1Xnj9NlexJO7FHk23FZe
K/1K6+xRZMM2aYs68qvU80WXkGcxjrGfI35BIKLcQwqYQ3zkjYBKxGBmJuR5vpuO+VUuEl+Kad1m
IfFVRxL9QuASyyIfVRZMcB52x8ZVut55c3PkdXnhIzxEvgBocylZGDU3pnM3eVidZWSgX2iszGIs
GN/w1KFfGtfbhUQWN2069jdxE27hvCSfC3EpxJTs4FWSne3ZxpuqsfbjrtmaOsVnllfJDvAFEqH1
wegCbPEpLepwfTTT1rIfyaPVftW1LKvhOsUy5F2zqYto3B6bqSvGbZZmZ1nWkDNKo6L0j9IDLRTA
HW44bXjcs8vJ7RdtnpV7OlOW1YCJ2qJm2FsKNuQ3fmeQXo0x6oMjz6oAAvCA27Fe95AhVL/HFOXL
vhncDc1dx0+LMfqa0ZwGEPmOWzNm+RdcxQe+CUOzGVUcLyGuU1+pqSGSgQLpJcty9xqz5s6d+Rzc
6yqRQ7jOHZEDBDGqqffDcsDjtht69zanRt81ZmXDFlZjS9jogylPzRJLpLNa1L1Ri/SqjKWCSx5/
FSBQBNXYkyMFwYEgUFMn4GZc9wTGHGifFzKf6O+ZgvMCVRBvZxvHm+JVOaaNf+Qx1YydTyCNOujk
aYp2cPL46yire0JafY7G3E8z+EmibG6VM43ncSchrJ6bkaOAMXBbR5ara+SPJcnPSmLYQU1RN1m5
qPYCy6N9ghe8lOUKSW8IiqHONngo5afSddDSpQXggTNZTKw6SxpPLSwZjzmgSaZofEu2cNfgskNs
b6lETeZTxA8DLSdzu7MwjsVVJPVTjLJ8m7mQsrRsCH0LoIwYvNQJD8285L3ekedwwD0PSM3JuJZ6
45b3JPEnJ/raJlnyue46Z4mJardkjMK9O6FukfIEfUVTtEG4dZ/fqyaibLdsVuVl1y30MPRrr1IC
8vZOXXhzUyJIBhBSgdKpunB5mSHfSi3de8NFwxDbOBVJkW95suPqonKSJqBqzJdvxpUOEevUAxS5
VCq9pFPzMAmJPscu+HSWQWhlyaro2VokKl9asiapXlKvD9cH5TRUAUm7amvJyCnvBVftpRtV+LNK
6sCj/KUNW4CiOOW3Iy/1vnDxvUVELQuQna3uMn0pjBS7KGE3bDSAkpWNl1/gbEJ+gcmwEiQzF3xu
bO8oJaUERPq9wAmR2QxYe+dyCsH6NO0Yn5eabdSAMj8mHgC2Y72lcxPBFQyAm6A3mcSAtZOLI8v2
rJrVsKRtUCPqbRjieg2YrfbjqPXWJBR0aYzW964xo6+ncdonfRR+luOlEp2+RyEPt1OY54EliczY
Qrgo21jSNPm2y3F4E1fx17B2HxM8ikXkhsO5VCa7a1S6rdJufLB8PfMJQz/kC8jIzrVDJ9+CaYMr
k6UlLaJmsTQrOIJuR147NWfFhDZOjeg+RMqswPkhgEyBPDbylQwRz3xeMr220sg4AO/bblWSeD/p
TViUdB/LuFxGA8uXdKLefuA596O+L7+WOZsCrdxw28V9eFe0IRx2XX5licPWMUmbVT2h4mtJ2F6D
Z7/1mJKH4dOsdjI8a52F5VMBiA/X8U6XnvMGPKemiP04E/TcgucQCeDLesKwDgC5j7loAj6JcOW1
UXIp2js9hMLzxzlMUABVLQbtVMsuBvjD8uCiDeS/4k625p1azu+THsJkXxWOvGbjzTTI1ARY5s4i
IVSvOG3VLZJlOAvLGTkPO/fyrz0EhxsG7xwEpJBzpY0QDvVTqIOfpJBFOxoBAIj37EQp5o7PcUmW
Nm42eJ22xPlkiSQ563nhfCq0a271+NhlYhvWcbR33Qog6VeyCBFkS7BIB+khb4jGBQKwi08l2VGW
Rmd1gciOzz0682zP8o5SU4TO+qhne72G6DSf9K4XEgogDI58U1b1ZTJF3xorMC2c9iPPqkyA8AVW
UPB04H41j8Mz005jta2iTEbp//U3dv+cpkNdGopTcN+QewQKiu/j2oh32kGDos88b6Kg1hrv2tfG
rTWkyZZuwDAD9BYtaaPr8yOrzGFhUt3R5aT5tzwwqVM/pqre21TvmB/qmKVLOWIWnAhsNgg7DMpq
RC+bVjrNxkwawn9kunihSXZfDhpvuOH1ZT209SWdezPfMHc8O+gmMUsuWZtsO9aRu4kYeSWE3lZ9
Qe9oMnpXs6xE3htZPVOM9Z8M5AJLQ5xyU/dFvLW9uB+/9dLX3lF67EW9iLcJqav1X68Npn8+AJ7w
XOZyD0moRbOT5FsJFabxiKrnpMmnmi1FIVeVGp196pVXhTNAHjZTB5bA4QRxQTsuIsjkg/RAv8rj
RI/nvag2Y+45e5op3q1Had5MYwV2Lu0StmhM3/iQ+8VBbCbnKyf5jSkqDLnILhobAf9H9GogefnQ
h0UUpE2ObpGahmUOJnRfFijeEJ2XG89VdJ8AYrfEfVzd0iyPg7FW0cM8o0oEmmeE/CK58aiq1swp
qN/0ZfbEEFqXQz/eg3sNl5Mj+nOcuuGV1Ugrt79I4zj2G7td5+05sBbthN2zfTkWPqdRumpfJUdF
Q9p0QaMuD/Ke1tdyMH5aDuqWlVLdkr4lCy29emV5rxrNUCZg2sMbMNnVNZ9UviJhqBf1TFqeTkW2
KiUAz8KWu6JXOocy0bVVtDxHQrI2zZGaFRznymzVLCfMx7XTnLNSLW2k0EYDFOPmiMJGDwV4ny0u
o+UJ32pY4TzyGGjYno0xqnnk67RHvh1J9HCY9iQcOT7zddpamp+k2N6fNjsncOcWcBOXu2Dy6Ym1
b1yNYnBK4VMy5guMhWv8diqhPIigRuhiL9tasuQh9nkVTwszQUHKt+ITxdhTQgQHdas0zHNYzaO6
ndKSdkqv4JcpodlKxwAzaUYL4jdh2l4UW8uZegrok2WLIg5XUY8GPwVEkfhHOVwZaX0h0mQ9YT1e
HMTfZsFQwvarKuNLEy0LCAUaKNe21Q7HpswWtmub2knDbRYtLYHmTP2N8lFtnCUKeXLrpEtdFDCd
ZR26YavBAQkarsI6Nfs6z8dVAQUDX0Dhf295tuFQ1hx82/V6sSvQWG1c1ahvvKOiks23GSxPFlzC
veW/SggFXJx55+6hFIkYhPccz1fa6CnE0vahV6FyGn4fKrhegfx8cHLfZQPfg3+6NjwLi0A07A/a
KbmdYtTdQq28PktE1geWtE1XfHLzqbyxBNGAzTEBAZElFc75Por5taXaMO9uOx3+kaSQuJDOKS6g
oM0OxcVxdJam752tLRweCoSpJ9VKdWkSHPWoLR3KNlyWki+c9Nw6n0xChJAUKVpYf2Pek3KU2aIR
xQruGvE9Tc2tvVFhmyLJrqKuKi4sFQLMtUwhFlxG9gpGXLlHfYNHGnTgmM9ZPNCF7WXu4H0qx2rX
z8Uxy2djws5lE3qfGq845dMegRuIdRX0GEXhzzwYnw/tW9iMwCmCK1IuwvCXWhxA5PfhhcicvOzy
rngoQtYFGSBoW9TpvPKpxtAe+m7I+bYTBQqIclnAreigYEWHpuLFOu516kPxs1x3WZ4eYkG4gV6u
PcgulhZhDY1brI1Tp0uLv7qd+SaNu8xcSwi/7P0Fe5/B9tq6vatEqzdH/vEqRP9daPXtnYijmkT9
XTzVN4bk/pQn+i6Jh6Xosume4BSyIp054GWq8V720+BLCLMuEtkf1JxJdPtscEhgISvAh9Aq5Fgf
6mOWZxuLZZ1UNI7KJ4DYCXmcGZAGfahiHCclQ7draOxdyqG5sHXJTPfX2En6L6zi5ZLFabOTTiJ3
TjSqpePE2X1NqwtdQ4zd2hgtj5roJgQ0xMdFU14yDuhlT9A54C7jPa15dlaPFYTsM2nVCFxl2hW4
y30TjiVElkN2dcxGojG764oBnR/SEeoWwxnNANK2KrZp5tRFueau7Q06P/KPunbOQ9rjcHOYLzaj
DupJVQFg0skNBIN4MdRcLgvJ4xvbkEw/TBkbt5YKe+xdhcm9JewYJUKyoY2s4bIMjPnRPEOeoJ+A
ZHAb+08HCK5nQxEGLhnR2TOe4M7JkNRZqEzx0CiSnYNrVPuUyWgPF5WyIAH4eMFrntcLy/yR2Aqa
gn+ta1Zsrc1r5GXrRt2NJZKqqhck9NTaks7Q4j0Kh5uDvU0S9FIaEe26yuNnI+Y6CIeB94tYttGC
loVZ9NXonpVx+0UDeL00WsEFnmmSl5z1WIALp1+8nMXnlufO1YF4dKAWF5ZrS00ja+e7dnC3qe8K
yGGNqZmfh5Jde2pa2pfKCBQaUOKqpTXcoWnVNRSyA9dE/a3VqFgKOVSemo0lS+F65/1c17Ekpinz
y0T365RN+a5gw6IBvOvCLcbxYiobcPVYoX4ZtU4TKK/N3YUV1Q56kIXHzkYZTUEURerMjHm3iIYB
3yhRd4sJajk3UTJ2i2HuxTPPhB7ZOxZ4FQmWgHJoKKWn6oorApnL3NRzimf5ANtfWWrSaAl1bLn1
3ERcTU731ZqO2kTTqiucbI2rPtq2TexuVB5eN+lQ7+2VtYbkyUbJKoRiJSTltnGy8DpJRL231FHD
Xnmzo17nsBo6Gkafwon3j3bRGjuCa7VvwucTtiVFR9QeKlOWOJpMax+tLGyfj8bS9kq272qvci9m
uKHw4mRHIV0+B+QfLsPEvN8jbOCyjJcOUN5TGj4qjz+3inV+1pTmscyaK5my8A+3+b3LRxduQeBi
aeAG4XPd4IfclfnXKHGjIIec47wgEGUTh4r9SGKxj0Uj9prXZpPj5NpLcjot1Myzgty7dRWgeB1y
5hLKEMVB3pFofazEDXm6MrLbwy649iLFnl47aRQfOPH3zixqsLh0VJdsXZR6e0fV7eT3FVQSW+5U
ACYDU2K4wbkom7BY5b3Q1zrm/LxAg/ZV26A0qBmPFg5K5MrCO2B9qut4vEwdb13CJbbd0f4J+Bor
QOyy4GD6uvqmUZ6zFBiuWfY6ST+B/j0OWft7q93M7zDkW5zJ+lyggi7LCtI4kdW+1TAt1oumqpJ9
1rbiwg1ZESSlIBvHM+B0Pcm3BdQettXcWPLYVCVa9zRVmyOrdZN+TcdKT59xVbdriDmXEAeqCwKA
wNUAlewrz4ldAMUnse4Ec0LfeHG3UqWLAitms6IeVAzYcQS15jJeezqVPu2oXMdpNZ3jLM93adLg
VYsr2DyMsaDmofhSCv40TDx/KRLqCwnX+PwpGs+cshp+Txy4S0HaOlyMUAP3vc5Ut8ZRviTEvU5r
r7w1cauXqE2SlRVS3YjL0JErK7SsCOeO30D9cWNJB6X9lkccSjR90hRQaUvv0pim+6ks8kXB4T7u
qqxRttQZZCQqhfwG/mgA0hjbtUzbJLP40EOEG7/IIf856lgSzK279tjgnCehIsIfWKXPlY7vBzPI
y7DM5GU390qinQAlxbi0gj4xw1lYRY4P6LQIklCDWfGG8Z4QSF4H8aXoSLiNhqIOcijSlRmLp89T
jhBsXBLf2CZy7tqwDK8cqDHfNDwftnisHo5yWjFv2RcDWVgeQfWjZ4YYAgUBF8zW6aghWYmKx4Zn
7kK6xOx0j8QFxmMfwE7Jnn6gUUQIr/qC3VMA2G8iCMUpwMR3lop59IaaZRBpAOozaxrsLI/ULBtd
N3nJIJ/YpqaNr1q4M3c4b2UKNf4BgvID4GovHud1tw0ZXNgLi+xibLDzmXt1UFVT9yl06u4G4XyT
psb5zHI+7EqaYr+fteKiF+u4VMXSStNY1QtVF3C7uAAUz05NTJpe4aZ9A+92fWfW1f9S9mXNcfro
15+IKkCAxC30vtjt9p4bKk5sECBWCQGf/n+QM3Emv3ln6r0IxaMF291IepZzTpL812+Qp0RsZVrk
UV8wchpn96oEnUt8M7xcDwGyLY5m/dVckLK4GZvaX8ukv/UNcKXrEaRmXKJWv+BhPhvLya+3g4ts
RpLmOMICC9l1t6guDRkqQGEtfZtne9Py1fw1NHN8cTEdpXDGZahNrXA7NOBG7Hhtu2uEa30EdGn5
3gNc5tTJOxWMAxAg5aNfhoDsO2o+jY3jHKkVjSqGk2itPsE8JT+EwTw82intDkPK/mj3RpKf67l+
E6kgVxw+sV2S8MHUymqWxCHXzdVYeUJfnCFJPitrLsrY8aDa+mA6h1SGK8TC5daYnARym3PqrszT
gqmbDtS1aOSzpN8MTp2jKB0iXZN0/sn2AKToIIYQ6URmb1h7d4NTpI8ewQHWuIJsbF6352mByaAe
su07i/+kJRERtmB1n8yptVXZNO2AQhqu5cxUZIbkBeplSMR+K7WFb2TIAF5zxfA/wjHvPziTYPuD
GUs8HBjE+SsaI8B1pk7YlN84L6JgaNXFIVZ/LaRbHJq+aCOgluTVtDW0d7Dpl2prTNMxE/r3rNFy
dlMdSuveD4aommM2hqKIPPV1g/SmuCN26q5RT0RWjhLZH80lEX67qX37+2xZ/bFK6dhELnX7o71c
zBBjepXEPHP7NfmPOeY549S9/veEBNQQ/na+Kc4hsH+AgwZz6x+fV9/ZfaYF0a/uUImNSJ08Ios/
4SwXc9dkJY51bstrx2m+N218cSp066MDSI5+Sy2SR6ZRFZydhUvoqRgoQqA6RTAaOLd/3Q1u6X62
jb/v/v/HabfbSD+dtwaW5AMQHGUeSqMmLDZm6uXF0ZRQjFl4Y/6HaXq/Bn/NlfXAor8Gf5lp3+EH
lVYS26NDT6yu61s2FTuxJFjNBYgLEgvIumz9Jd9azmF1G1ASe67dvnXFZEXAKMs78DTcXVMgiMyY
VyAuICTKxyH4WSRRj2/7Z1AoKxLlmB8aB1ty0PRNxMayekknbPlWNjpbY1YjfbBqWt1VLvJCQOfd
kJCIF17W/S6zFKgGxsznOQp0Mp11PkxPpHrPxVy96LKqjsRjy5uNR4NpwFc1s/uD6Z08Kw6zqgNg
1B4RTuA3MA+zBU835jf4NL3woWYDpHnCqr32g38j0sxf+37O9wq1rVU3Uh+glCa58HzByBYtf8Pi
eOWsJvfEzsk+4E626f28+8bomyVp9vbXxEQ5z//9/XeDv99/JJYClyId67s2yPamPvEHFWAm2DWt
MBBPwQhf5MlzmLfpszyYNmm5UoNKjlZAkmM2tHdZmnpbY5l2KRTtoi8bbBpgJ1CJ2Wntif0U5Ijx
Mq8WMXWVE9Fk7vdk8Mdr2wbNpQ5UnHbldDVNVT0Om8Gq5MqYpsNzw/ugU6jZLZMoyDmnPpsfjWUu
Y+I0IHchqzIA8rvOXfCW6NzTba2SeT3mgErCyczizpblyQf28HnkgDYyMT2imJXu25zmcTYMvlwq
EnPsepStzCL+XPJmKXNZbz2vO6bKdiMfx9I2D+f+1gNs6fPSFJ4beaVf/tGRLUPMDLrMMIOrJnhz
SBKAP9OAHzekCvCisGiP8vddZ3qMjZwjYzFj9MfYhAB8LwOt0b6RdnD5Kw9gzK82PkUzCkkn01Lj
ODp/pQykm7bASSVelLEqO4ABYj2lefLNw95/aywlb0uvZo/CTcSdTbNbAIesJ1dl4xGiJjzufGU9
gaTEtwGK5b0GOvUKAk51xV6d3/X4QrLC9u+tHJc203UUNnl7NG2iCbe1FNM2yZvhaCWWOlr1NBzD
0mVN9GWbu68xbBltTIR9NxlgAu7gjLvPIC5D8uKQJc2jQU0anKS58zLVRmMdAmk+NQj2UoABvsb5
NRhgvZXPcA8c79bhvh8HHTwospjmYsvUv6285m5B9B6mzuc0kkORnLshif4alrdyij7ZcfaceMei
77Jbc6nGrrhh08UYyAYCOABswFOt3HlfzVp4kemhfIEPeQ4K78vUEC/Tkcn8jB0nv449jcpalxdj
NUEhgEDhy26UX81FlAApzeBXwb34V5vXZPDlGxaLYsjOVTf97JOBPBZBw4zV8Jw85tb8hwXU1KfV
C9d9LIrkj74BpKgVUq9ilTbBfPCz3D6YO6nH+fPOtIGHSSJblwDoq7I9UJ81B1I7CQBTVFVl9Hnv
eOApirysIgrU4p6107QfhSpPLkvAx7Om5EZpMa8tgNWutWj4yqsy+Vj5LY0SDeTJOPD3HPHkD79y
8DqPEgwAnkfewBF09F0X0SIVKegd6iRai70FWf+RBJK9VGEdRl7jiMcaLLFVwkBG+u8b6j+Yu4wA
QI3gEZsqNlN0/1XQLYIkq3Tb08dMJnZkjl7dqDYudV4eTPp6tMBUbWy7PJij1/QK3v/qtZ3yV+/X
XNPr+uNeuXVz95/mm8eZCZmLIr/fde50rNoRJRaZVdFfjIBAAXKPYHhwo88kFstDffJc3seIl/Vj
0yVdnIaBfvQQtCvUmy3LvfU83jzPjM+HkdYLpg4mMoX2mqVkwiYJM0gpoPStbM+zdOpn36/jdmrL
rfJluE5lFuzA/Wm3/uAGj2r2ryYQnOScRQyYg/tc+/6uT+12m8qcPloDuXJQpXapn3k7MrYHu6+r
V98CNB9Maefskco9ZqHrr8M6GJ5EHzyZLPfvoaKvfg2lQ+J8DmXh+FzrxlqBMUnPHgMteeWU4E7l
tTrKMINPp6aUnV2A6M5EavbmivkaYFG+2aR9p9kYvJJGqCgUyfwM1hookUEwPI4UJAwRuuq+zKtp
1SokKWxLDmvWZt5tVVnDBrX57CbpGns7Kk+eAu3RnWuN4SFkVByIVY97qrV9ZG1b76YAZMCQ13yr
xobeNLlvrQM2zRcXlXmAuLS6VnldrnLO5EPfuYjl3Uo/YeMikRKj88KpVQL3qq1vdJ5f8Jd0P+AA
nOnc0ndfi42n6uyQomizazX+nMGrytupntq7qmnfxpw4r07q2as+ddpD0YMI6ZQ6Mu1ilHTbAcq+
GVNqv2apv8tKlj1odTtice/ncMp3DajSYEr1PAYsqfjhtSrK2kK9Ty1LIxWo5pEnZbpxfYscZVul
Z5b6Yl3abfpc6OBJh7N6t4p8o5TvbYI6d3cTYpq4JoW6ijohG6Ls4UhRUMaGmDYb1WXNfS9ybJcZ
EW9+O2+cppPHouZlTIuGHQHdpJ8XYwbAU8EH8bOV6XCoo7vI3Noix60Z9HkbLtOJnKtjwf94jBnM
uNQxtety71phvxq13d0kNncPKqjcTQqSwgP4DRUOHK96J9mrnrP5R4WDOR67yr5z27naWbnHdp6V
uhcrY1h6LW3f+rSLzZyKsQ/l2vVjI7xio/DqHX0CZrblVBRV9GxEOrqzcSzm4oDd8J4b72O5kMVL
Me2dmu9B9PjV9NUOXNm9sXTiApdU8v7zGf/PNvMQ8xPGoXwRBEDPgDN/BbJQ+qCGtr+Rgl1cK88e
TFPgy0MPOOCtvTSxsBMgUHJ7azpznwlUNlEMMGboTsjHBVuP2nkf9+OwBr3uhpSzvA2kJe9lxo9p
WSCN5QzlrnV8sh6WrBao03k0uGF/2xKi7l2V/jFMTSBWiPCZFHTaNUjTiVCjkO62rDuNPsqo5mJM
UUz4/ny/WiF9RC6JU6eXnB9AzUW+0jRZ2v9G7FD+apsDLHQAOdu16YWX0Rz/+3mCPMO/B6gMmC0G
UgdKq1icjmP/BaFuSSXmOq/cR9Q/UYzZYK9tDnpm2wB5t7t2OcjnMNyCtvnLWvq+rKXPjJTLsT7+
28h/zjMj++WZv3/C73m8sLqt7qo5SoYE5ZREaZRXwpPdDyjfs2C6MS3mMgHuvrXyElIE/97RByWi
AJMoZkzYq7CrDlnhA0y0lNywwIGg7ZKdsczF67m/xUbRxY6f6QLFcKbiIWTTNquceAbyHBxAFd7S
iScHTvI7XuXhrWkydxZHuUals4UT418dyG51m0qk000e9mtPzO4lXbzWSbTNKiisFsDhyr/PnNw+
wn8ookm4bx3yvA/cYe+zdLPHzhn0ZqoS5+AkhX/jeSQDQSjt902twzWyUWBvSf9KG9HcF021LURQ
PweVzk++Qm7QmCMYJ9i1fLnpxqp5nmaXx5ZzCOpG3VhlJVbISbmAwNQBlrn265u0W89OD/RCb1l7
uBJyPQiQYLfTPH8HSVBHUzHINTLT7FE17pWg2PpDDCihjDVQWQB3B7uSoJL+H0Ygu1mvZOK4W2Dp
nM3cSBQ1XCHOiIGbtWhs8YSz7CewWsm7674qqfpLCWaxt0tolyJ0anxkb0r/osvaOeTIlKyBe/Jf
7MbaZKMvfjhW+WsEfnv7sOA+1zRA+apvvD7ORAEXfGH4IKWu4rJDrOw2gCkD/sAtpo+JqbUlmUpP
fBpPo522KVIEPJJWDz5on/tQ7tDuR+p4N0gzF28deMHRAFTGM2vaKoZTWjxMA3dWCf6YS8lDuanA
FDv7mZh2owQYeeJDdkxGv97VrGZnpBvLTd5BEgDfGEQZCArKUyqCfgMffD6TdgI8ya3JPrWt6aUY
cQY0Y4icedKdR0CAItPuJf28ItmIYcvGNbbjH8PsovUjuexg1lThadL/NawoQPEuwg8c7cWzh48Q
Igrdawq5g3UZsOwk87a7KZ0iiVNgZN8cKI+kdvCD23Ydz7IIgW0P3cOi8Itf1m2fi1rciKAIfoiy
fK8s3T3Qtm3+l+vr/0UkxFYVOsRzHaTTbN8D4vTfkSByLBxaqnp6BN46vHbeEyMKGy/kMg7+EIIg
WBbtq+B5EwWWVLeDbsnd6DqQ1kB7MRfrYdKrDFComDRjsTeBiDF57/9pmt6glseWN3fhzMpT4nC9
ybqxuZZd0cUjsh2vRMx33DCrQrZvfNp+9EHznUwle7ZA8YyFdsQexZ8PyB7bR8vuUbxRzfQto9W1
h2LQfbe0Z+DerVKPTN+GU5sn9a22kXo3EX1dzPZGz3Uam3jf5AVQ4BrP3G38fVBST2792q6i1if5
lpYDPEsQx1GrZFX3K5lOtbMCcGc40bxK4SDZoz4ZO0lrfUpHX6EqMeZ/d5ghQRNgihkow25cCzY+
Si+4GC6IYY+A5V6eliYLHMG7rKElJCaYXgH/bJ8Zle2a2kswZNsNJED4+FNyMFfd1P+grL3mCbNe
ICjgx0XeOZcZZHXs/w5ycb+n8wSofzMdn9zn9MBPvY+OD9eZTOmt8hK9o3ysbnuwCKM6DaqXruNy
w2ggtlbXVy8ZDV5V4ukLb2d+H4I2a5qnsGI7iCdA4meZVE2I/jy3S05eZstnXu88koiXsG6CI6rE
XWzM0ZruAYG7zRdBoKpLbmjutw+pluVRO2RYmfa0Sm9Bi2gfiJxWVTg7kV02G09KuODw5E+g//15
+WqzqdRrr+5IZIZ8dRgTXB+9BmyQrirdT6vRFeVd2FbhGu6GjYOSD1uei/aUtlO9L+AWHgSQC0eC
BbojuVLQCBHOxk4HBgLaLNaTyMdrWYZJ3LCqfyxknUSj46gXO+uLSOQT+e4mSw24qd+7pt9MRZJk
0exvmQ82UUSmJFJFytPIrlGESaj8oVJ+T4a5yj8GgCn2pmI29qgLJKq4s5dqWs34IcH+dmf6UNH5
7CMLKf53n6nJ/XNeWHTZatCV+wlkCz0egBYUZjvDoQE8nRzqJgM+cuFIy5RaG0+XDchKeCPVfWin
e7jx6QfAwvssqfkrciEONoqxuCnDkhxsSNtsRO7Se9ahis0hzfKeBzFWP/3ZOa0dzW5lXZkz11sJ
Z+AwppBLSlv4m61bTq91mx55WMpzbxdkS5HJi5D4TD9AGhKVRz6sRr7WKC4/U1U0q5ap+ZbQZtrN
xG32JFHeprDK7AilFL4ps945ks7hZ1u25Rqgr+KZ6PIJOgDqHSiXjSq87PtUQLejCabsAowedpq2
ynZpN5A7mhUZwmLXf6P6G1xmEEbLiugzN0TTYGz0calP6oVxajqACPp15znTCH2Deo7syQ8ug5av
XROOLwObpg2tPOQaFyCWdLyVrazwYSp1ewKNmce29PiLqnPA1fB67IwZzt1Z9am+domUd7ou7t1l
VFiTcifkBFGaxUTyDplPK/tR+VrdoJ6Aj6IB9/gLJDXziaLSzJHL/w22mtSwsiA5dWuaaEX5riuz
LWoF5FgWIyizKQ23XtNjZ7BLa9U7Sj0UwRhEdjfobzJt7nK8HWnUWOuiKOosqvLmOJEhfZOzA2J/
yr1He775dAys4gc26qdEeuS5kc68U6LK1sYMw0HFloWV9tmLP0tXaXDz3/304B9nX0AIEsQuOJhO
aP+DZOHoGSyFoLUedFg5wDYREk/tPNzaWhSHXnfJBojl+iGp4ZZ4rqA/G+ACU4lF/DV2ArR4PxU3
cAswnDfVQ9NmZdTUJPgaLiAn+fnoEhjzw+fY5dH+wgfuE+nGn1yJalYgRZblUSLj+95J5zCquvgm
+8GLucyri1d07q5G3LFLaye/pABux4FVp98ESBEpnHIzadC0QBYUOI0ZuAl32QkaX/AHmuaRu1Tn
MwhePRQaxd9lBzF9v62pmP/uW+YB5UL/h6wMIHN/B0rgDBPQiOyA4B9Axv/ufSB9k3iAE9IHgtLu
qlBT0TyXfhIBYlZsARTrj8zWgEeb206hHCmXy2dP5U1hbBp12aMSOU8sToUPJGkwnw3OxcBhzN1f
mJi/TK39CeoRMvB2wO1CG0gNAxzwgd1Tx4XTyQZ1dKyWnmQRDOse0hqPkCpJoyUKehfNCXwo/6eZ
JCyOSTRXG5sg5jeT+iLFsswYeaRlA1e/vHXdJvuptF4zt8cqadM6DiaAYUDm/05lML+EjuxjsJH9
qz0VQKYXPDjL3LN2kBuw94VdZGcfcIGNN2vrEGbeU5YgoVYCZHNCii48Ah+abywx64cK8GyclXp6
T0BQkx5eEODxgPcY8kddhP6ah92vSUiE889JCFvb35MmgxToINXVlS7/nJQvP2kJmz5/UuJa+sFO
ApRIAADaDl4o1hWAnfxplul3sPqdkyZFfpibPISziyxjn8CX7ccx3XlLDrIldh357RR+5iAhLxUt
8eZjU/orbQO/aVlO8NIMH/3CVJRKjpsO+ZQd83O6NLckry+pV7wIKhLIowEu3/fuM2QMkxvTZC7G
DEW5QeI9P/3V7vWuGyuhu3U1XQtFpmO2CCCiAgI8/3L3dTFtRTo0u6I6YYdiA+I2+74qFsBxmfgn
Z1GcoAHwtC6rgpM7BO6j6Z2U7Z+68D7txn7vioI8F3O4QZEuuLdHmt11mb4vFxp/7fXhzhFFsLJm
l6wtBT0g0HyqnUb+fWVWrcOmahdOTH2aplcEzT5xpq3fyA9/Cc1GUC03SOMEaIJp5c65Bf7zmtQ/
yUStUx9O9Gwc3MzZcGq350+f12WBnJGdd4cVktNwZwqou2k7h3panwFdDVcNUWa6AmMoOzV5Ju79
Of+zfUbUN1a+uF/G+0qEr557KidwNIWEpEahsrVnfiMumj1cf7bSZLB3wezjCxDZHAkp2VkWWf1o
yXRt4sypUs1eID8c68JV99OYNduGkXxjCoVJIUgkCi88FfjInqv80tjO9AT02cMnCAZYL7KaiWVv
4BvTg0iUdWaDRHiZy/bFl8UlXXKdQ94cAlH5r7oYcwDFQ37bJjzZh1bfb3kaeteyKt2IAavyU7ob
r+g/KrBVX6v6imRwDRmIf91Y1t8tf3ZVQC/k0Z9jqlbSVxvyDKbkAOzLUiOiSLcur1PVo2Tkcifd
mN4BQhdtPb0xGlUTYvUEX2cMMqi8KTktTsqvObTXevqqRLfuS+n8ELWyo9Ap5rsSThKAgAHblFyH
j0IOD2ZEJzgCVl4+yqZst4pVfO+Uqr2qJflmRlBwvxp/mM4N9rSVXCh/3XLRNujQdiacFXOyCXF9
kKMRevBxqWj+KEZ+Q9yyvZjDp4aFCc3FvMZL35clSfqH9XtekuBF/O+nf2jTf57/C9wGlR8Hhbp/
aiER3+qt1B6nhzk8dJaj1Z4LYJLC0BtWQ50HR0OMMHepShAAeWCpr/I+sYAlG5KNqiD7A3oxZHeQ
mzi23shQPbcfClqE6wBb1XbyZL4JkgpZ4QVabEDG+UI9lTX0iVpIDnCIGh0D7KxP1AufKla4t8ay
0zEiVf5QcGRtnKBKDti3u1VaUf8VAis/KYByd03YWzfFPIyRgEbAzRRaLXIQ410mhx7yDeqnD6Xa
1w6ZNWAXhuk5J4rHvCsvxZTqmzqH6AxnrL7pQprsckf3+w7RqUAMuZ5UO9yPrj2fSq6+ObM73E9t
5ca5HNJNEKKq0OCs+xkGfUTw2e0KJ7d2bSLfpg46cMITDT6PlKy0E3bfHaz2ym3oszd5yRaCLtU2
aBt1lwXNuQSU97UUZGXqSrYENXjSdXaheXunrSzfjyMPjkkFLoq54PgEQrFuIbe2ML0XZvzwoV2c
t6jQ8DZ8yeoEQpvE7o6MTvIWJTEcpYpPa+KP7aYrEu+2w+4U66RlG6aBKIhAIIJqkyrolSX2LQEM
7rsDwExUN3UVJbRpEPBMm9pmz5lfDW+M8Tpqddev81nl26CznRg7gH4Og4BHnZcNP1Ko33Rpq7NI
kYeh8sIPf7DuEBTvJKrzq4mCsTAVbiylIyMtMrYtPBke67EfdwGzDslcV2tnAqGq7IfIBrr6ea7U
uBmAi9vUiUIEXslbtwF+rwfo8E0V+sJQbH1HyQk5GxrGaZKxDRi78lACFmP0GjDgX8IO1TQPoC2U
pzHN8jtzaVvbOVoFIHxLU2FZXcwF89eNXztnTSfwD3TzMrLm0gZV8wBU7oPTheUteMz2Y205T3Xq
0Bs3b/rz5HcXEAEA6Rd5jhDuPbdVdbJ5eg2hzLNPqeAepHRq72QhAR2u5ywQrzpA1rhRdrcxpjUF
t6xBeBi4g75RgRyj1KqqV8/K+aqzVXZ0Q3UGTJMB/wwVMcOgyULctaBNF02WbsWkf7WbzgJJTKRr
liHGhtrYN4vW1WpIpkdURqrbtswf4Z30N9OYYyXN2jlo3Q9PNsNODWi42CJJ8hPnrr4TbCDncaQ7
v/QyHoPTjoSeBwj60mlPib4bRkoPzVy8ocaIERqCSPuQQ5fs0+ZQxI0m6F5EyVgN6waZ5Se4MWoN
6D2OtcXEf6cRxnboqH0FfeYND5sp1rK3wMAMSHX8vKWeQpgEj4vFemktUhxQzLXiTN80OgsP+H8m
Lu2U+7dMyC2iz7UXkp+1duDh5fJNe/5wmaVoYrdm3abjrzPIkD9yRDqTyvsP7d1rRvVjX2ThqU1m
qL+0JWgVhQKJJMeWDgm/ZGdrLqIGy/kiLNVcquWOes5FYNM/mibTOdS92GpN0tiYADeJG8vp3gqU
hOue+g9dYQ973QddbEzK0xmZt+J7blXBA7SF9VWoOi4Xq6mhucHTQa1He7RO83IBmuzXXVmQYTtk
wfevpq9hX2NDaMKgtIGf/nsmDfojULwfbdKww9j2+Z6pJISoxyh23HPSs+a832YdKW5QSpw2pCHt
7cw6ug4FlLy0Ti8hTuZdLWpxhB6xPGRY/jvFa3YiUErduJM9346trNcJwB9XNReQnva0/dCUd13n
A3XAZnEHXet8N3hdt8/TUN5OXHHkvcru1U2qs91ipRclsAVO1X/LO0ViIPXEhaDsugOQyt4NjSri
tnZBt0MWde8EeJr2reXI0G3MKHG+BwgsXLsL3lkj7h34EHGPrOBFE2sNLbHmwwOpLMNe+JoO+A11
VtQXv+Jq103yhmEpbQuX6e3oAytjU4bcQpC5z7bfv7mByD+q4AyUJiSysJgvAWrPrzQjTdwOTn+F
upvatKWsT2zsjmGOmmCSWv0FDCMVVz0qAW09xlndle92hjArrOCTBMyrNqAX1sd5Jv7ZBY5klYXa
efH0dEYOhKFQGTrYsje9HbTfeebPa83s9oA0Jb1WvX4HtwIbJar2iIj74E70Kj8SnkLJTwzTjQiX
8MX333KnSUHLkNPOyaTaBilcJLCG7xRQuj9CwOQipxLTdRKeBsK8szddNahnpCdQIMEIvjjOrK3F
nav7GjiAfmfTtNzTOQz2zpzXJ3yXxXayZXAbgtm+4nphjI95uJtcPp2qBnD8kYfJg+95/YV246GA
togmOiItyr3pKMszhwbGFhVkuTbgrhSf5SrQvN0b6JeCsDmQIkzemN5esUhB0/TBtofqaic1UqbS
P/rdUMbEG/ReKSddz8ypXkHEeEfVZby0IagdNcl+8mXP9YswakDEjbmLPOyE/5RkP/Bh2o5DUV1T
V4fIV6r+RxB2EPNUzruFkkVrc/rY2t68dpzilU1ds6orEl7EcoFEko7cHC9qEliuFSER5Kzmjjbr
LOnCixkYhoG3ZbkXRl9tEFcAv8XHxrI8xQwr/TG4sM9nfz6sDJxtClTDoOfnyUqzNaub6mylSACC
Hwj/eSDlKczDb7Qg4ZkTxNdZfz8TwmN3diFYG0KnqEsONGTOuQFBJZ6hrw3oCUTxw7J399VQTrfN
cuG7ahLVBsEx3zWIFFZeoNxnyJ1+J904fqA+NwOpDEcF0XZnlSLqZVivNXLf2C7LdD5YJTZqz/Lv
RuwjO3uy8lXZBs5jkKd0lxRWBZ2UCuvVKV+AmSlXM+vhcNnNdJoToEcE8ekmD8gI+b+i3jB7oqe6
VWqAcKK692sqdqbt6+L07F9DeuYir0YB/4I3AlGQvn9mve6jinr8aYCo+2oQPrkUYYYQFVgI4Lm3
OZlBEQAhAfgeaLFot9XRzOVZdwQhIDJU9wJ1pgiyOuPetDmCBNEwS5CKLXbJCafvqEXhf0GIZZKy
a0rgJXPX/m5b1nQA8nQ+eBaYJlEC7WQ+LamJ1tJwBIsXq+flq7YzANYBB1qAywwJ8OwAVPoADQIS
xMXIunUADL2fcRQkU/F/tJ1Zc9zGkoV/ESKwL6+9kk02V0mU9YKQJRv7vuPXz4dsmqBp+45vTMwL
ApWZVQCbvaAy85wT3arlmF9Hc87noVSVXeXMOqU9z3+anOEpsIMz2OggBKeukGBJuqOv1cUj+TQg
yUqVg2NrIf6xeWoCUlt/tospPo/kNUiFtPXnpCzcOy8xP/H+sT/NE2geCH3+4PhxFr6/FQpWsYvb
VT0FYKH4EUdcNf5dW/6QgR2G6r5whmTnOPX8kMCEuTG0dgSZYMwPFxt8bUc9dem9WELEwW4BljsF
Fj8s5RAnW9XKeQBeOAxGz6luuy59PUuNMtnD3GJtlGhoWuqwxFxO+SbifZWq/QHKfKhLLFhfFBVo
d6Z5/lkOvA286w6klQE73NmqbX4AsvixrZSEjz9fizzBOo/aPEJvxytzbdWW8yi21i1OetLMV0Xs
6vBJguzqUpsq/Aghg5rDildNd1SdjAd1mqyt4YfBY8hdHydnSq8UtpaVHsyg0aYlhXBPB+uut1ST
n2k6N71SB4sTm7/0gPrOYf9zMgoKrd1UHjyXxG0ZJc6p8RuexZYzLYEA8WKUsRxa544q73Tou6jd
kzalRFGChByU9Bc/CZNviAksnHZK+4Xve23bxn7wTC9KtDfj2r+3Vd4UUfKdzRUF+K6meb+z+GlZ
hnIYPJ2uWssjOwCuDZc+OvYpH3bKkOoPRvMUmQ3ARtWGPM/nBYbUCuZk1avTa9/WB/AbmhJty5l8
gJlY6S6aFeNRDlUIJJCnre6gBeqrrW67joKNXl2PaW1e4gZNu6OgZ98mheUdynjpE3c089RGZFo8
OKw/aaHdPA3NsFEhwf1kOv3eS1TlcXlQ97tGezHoWL0lQeBfhlaZZdt4GuJDppdxDdcuChgl9P9H
SDRTarHFD9ePC5QDhuHEZy1ix2yOjxZcaNvJS+ej5fnuTVIrX8K4SJ4GEJJmVzefgmmqPxV0I5VG
q92VgVJ/8ozB2vZwVPMNyxAVFv+o9aRm/Na/swqaqoBu+Xd5bP/U5jl+CbK4vo7UkIqQFyQvNmiZ
vTk00ZV4QURAnxOaJd0reJGZgGgqUZ5V11Sf+P2gjQXz6PTgFsPC3thsNG8cZaZhsLeMK8to0h08
cDaIqaSBcpPuMXDg9ueMVAL6Fa66I6+Pd1K1Y1nw864kjkWKZaHQoU10L3N1rw+OpVZ2+8vcjqYz
fu3J8y3BPOE1h2KmM168SU/uz5zm6jKkTYsfrGlUDxKcDyn1zdGEUWS5rhok+b7uSIxd5o6jv3Mo
aB8l2OhbfVeHrn/xpnbTwVCWVVeXudFA4a2nJCR/QjKHypYKa3JEjOfKcrz+vof6/pBFc3nrJjd0
n0SflGbba+rwSdGc/lNWj19AUXnnwszHq6oHvKkY43DftTDORr0HdkiJ7Iut1b5XM9QeF1MPWcGd
SbHZV0uopmJ2zDSahyd3cId7WSOvoxTWujw6uvm4zZx84BEvcna0T6c3QQDwG9Tbj5zk1PeyDJGD
KAzrPvOt+Coa3VPbztlDZyWfOzUJXsAj6yd0LWC89sbgpU7a9kCufTqIl+aBZkuN0DuJtzDr56wp
+ocgco0v3femyoIrPSzUXTlYNZxvdr1rwK0em5giJ5oWEFl6Jeog+9hy/jhNl1NTyyp9+y7g3amZ
aeUhmUgfBNaTDwjzi82f9+yZtPGOXvDF4N326KfFSUaKNZj3cTA9ySiec1iI8uGHjGr+aODbUUW5
tQq/zDUkKu5IjU5WjdvZOPh0puxiWzHuJ199PZjKtaMMwf1q5oG/PKV+8FmCVntqdto+nKgUf3AU
QaxuKh+0wBosIeQj2OvARDu8Xc7v2TBataZ9Bg9/iIZ2+sWdbX83tzQ1T1qunlWddBe90zsXtj7w
73W4jRYVFDmgq/R6lhqWy8c75zfcQf9EvNrbWVpk3n7sAZR8cEiweIdOCd55Afsgv2IPDVkJcq+X
VZvG3aTNTONeB6iYBMs05ycIX18PMY8Kp3Q5yNnqWONWx4e4fxGyLj/TEJ9sZP11ngzXmPVK/yLk
w1Lr3H+8y3+82noHa8iH5Ztgacz74P5wpXWZ9WY+LLOG/Hevxz8u85+vJNPkLrV+qg5dGD2tf4LY
1+E/XuIfQ1bHhxfiv19q/TM+LLW+YP/V1T7cwX819z+/Lv+41H++U+gdap4OjWILQQiPdtHyMZTD
fxi/c1GKYlaeuq+zLuPOTIrLKpfxZcK7aX97BTHKUu9n/fMdrVddY1TqzvN+9bxf6f96fTYzbL0H
M+bpfL3iZdXLddbrvrf+X697ueL7v0Su3oKBsKqhP6xXXe/qg20dfrzRf5wijne3vi4hnnT5l3+w
ieNf2P5FyH+/FD313W5C4WdjxlNz142hs6/piN/KMOwXygAzb+jcwUuPlrVVK9ffKW5T6Me0QdSv
qT2eKBe3BI5TQE8czSu3gNTrk16g2bQTd9DvTTP1zvT8gqATUz976U3l8RRY6qV+1CfD2ZkUlbbg
/raUGWi9XOTaLmJuousmkm5g9iBll1NrnBNluwq96c7rxNW0SsH5vhEjaoBUqx81yrWJwsM2z7Lk
SE2KfJSaFU90ZV6ZVd7eQbaUPylkX24tr30Qn0RVfHIPnl2PO2Dh+ZOE6QlSYiHJlpOE6L7KI1LO
oymrSkBaFvRwmbG2WRf6l1fX3f7BsXSfJOrfXNmbYF7S/V+D3CADl7vDeaYTa9rYcH+cZYzYZLgd
U+/VvTrMtxDbVAgpRkKK4XWazJWDxHlvq1hVEh4KE/CuVoJoMeqYKoCcyoEsITTz6/hdUOK6Z7ov
p+O7OXSe/hH+zgo9dupuR0MdIFqGRhPpN/uu1yLnTs5S6GP7Pu/OH+w8EEU7nk95D32YMLbhbZ8E
sDX8sYZEyKFkewsLlN0fV5uchanTXwGD/O2DXRYpG/emLmf7JE4xOelwyNRpuK7ot6dnkjohQk4W
L5Gzze3au9jFKXY5Ww+019k3MpyFAE9OXYopfh2/zpVpjRn5u8ioWzTPsvFAC0C/jeJZ9zbw6zUP
m0ojSYKokcK7lhZq0nb2eIi9on0YArV9qLXSOTm9+0lMqx36rU9W1rrsNQiVQ0Y78sE2g347LTPF
drmGrLQa5TquE0yX64hDLeevWVE3R4Hpyhk8UI+veN0P0F1I+Lxyc/FdzgWzK+hdiP3pdmh3Hszq
ITXck9oaRoqMSZU1J6VSbM59Ra3/dN5qRq1uJdxv6368aTXd3gRNn+2a2HjFTidK57lkN0BHrwej
bKBbJ5svpnchH5HX4g9iFzj2u1BD8QeZLkBs6As2EVSbCKeRszYNgNJN6to34dIUgUKk+i0rYAda
yGzXiNDWNGQfhmyrX39o+kkyms8PYnQWtVDwrxYJkF3x1hsEp9FNbgdUjpYMIJ+Up4gqKtTj0OLJ
Af2VDF25tr+Q5pWiCLLEtVTDLnG0Wgx7WE8aqOPK5nFhKDhEbR3vQpRdwi2dgjntIFm8G3yvfiyH
qX4Um7bYOkDdSA6Roz3IWNwf1hnV+L7p/OC6t5vhtlet/tYbqBBvZBwjOnPj6ndFV4z57uIg+UQ/
wOh0v4bwS1O413sUNIJyt67Q5fHrWh9s4bKer999MNtqpBwVfXzs3lRC3/2uvKqI1v68JYegvfuF
ufzsUAK8ucTI+N3My4/M4EfqNqDpaQvCD4UDhYpplkYvA7iwY76IzckhfTubRFRuHYu7H5LLjA92
GbKD7o90/n9ths6dNyQ+QU15gJgzM1LO6yH3m9ehGbSbjjaRW3GK/TK3B42zDeZ63q/TyKr7u76s
tO1Fr8AEcAgMaoAM0DSiiCZgrdorTvOLMXVZcGpzZ7jN45yNadRU1/GcVteJkbrq02CRO1BHN99K
TL0EJgJVmDw6ozuqbuQh78Tkhnqx5WF0gB6k0dRs6+k2ihOjM1/xM6fdA2bV7+UsQwdUn6PuvNp1
pNtuM92Cu4hQT6WpdqONpXV0uG0gfhjXA2k9/hK6vneRAtfsxR2ZHlSVb1eT6Ga55FgolGS42noD
YZ03t31jXq72zp6nFd0x6OINs349p1F1JE+tPntdBlGl4ts/dRh1wy4bfnXbfNjWgPof/LfYyHDm
D7GD87XmMmmFIkagUQLoGsjRUq8hnZQHVwZ8TcPFXdkRGUk6HV5tBcCqYqwguV5mXCbLOkO4JPWq
0N00i6eGx0zbyYr2GF5JyMcpy9pAayN0e5gh3sKqdqnuOKN9T896vncbpCL419k/7RCciJZU30M7
htfDatL7qk7Q/kXM8GCBc/kksULX8udYtZ8tyjS0Pih6rWwcjZ8kwQw0EPAChkkYLm3EqgGvmngF
bSBex6XRQbwyt+ioQ6qeYXr11medrUmdfFMvlO7k68nAV/RPrUPxVgsZvHizAmLn2qShqdHQafC6
jemnzT1EJSB4lrPVsdrCxUsHh3a0Y9AKEieHAT2NiwPsxs+ZCt88DBRR1wlyiQ8rySUm2E7Q9GBh
CV6vnS43RfdVc65oazIcs9zbE+14kT3Gv4CDgpFZ/SXgBaBYGCEWMXTaL5Wl0WRVTs9TMYDPU5KU
Snig/eLkqkPxU/XPQTqrCCDyhl2my6p5m9fXI/nef7eqP+pwYygKFNs8PF5bg2sdNb8HmU1/1gb+
sP420qPgJSzn66Ai29+68fypqIrtuBCjgZ8r7vQO5vZgiQK0yLOzjaSceL1Er/hTWFK8siSovOFW
vJGpvlsyn3IKxazhtsVPSgopFQavoIPe6Z5UJGOuOze0D/DN21+UObqT3+E1IqXx87qMHOsQNhay
GSbsVMOmnq3qKM/JcxwZN6aTbz88KwOq5Al8VlXjxopfva828URN/c4zjfz8bC6P6hR8royieU4W
+UYjTWHRMZtTqw7KcPc2pCganOUw58414OjybCtISrBQcdVobvQkB48GjzKhF09GcFvo58psb4ze
RO8tm7LxmHVDz5csE2Y+/09OlrbbhQL/WEBFhyZcq57KtnPOEjLp/nBnu/NxnaDbc3LFNyioepkA
lNnatgjgXGIu152T+7IowssiBvSO9+FE4VPuwqENH9l239pIrBzomk539DYNB3NZflbccjuia/Ws
pDs1htK76JrheQpqfRsNCN+KbaTj9pauqJ/ewvcqpqowoQrK1LOzmAa60w9JbfMUuQxLNn1PhvVV
fBJuxuBIvQzITqv65mnK/F/gDhluvCAYbiZ/pAtdTuXA17uioEz2FvAxqnrzSIwM/aINqo2MoTqL
9ro195c115isiCd/u86Wda16er2PyxIyLjPnkzrUwfFDiN2o/KIG3ufQqiH17jzz5PZKRO/grHIq
h3UsfokUtwNV1mukjO018uKSUAoS01YL4BmRIFlDztZLoi6lGNu/vZpEskcNYR2kM1HVm/HegWBw
F49aspdh74XYemO8793Z2QxwUBw+OPwh/RlSb7n+aC/GU1hm2k2d16mNIB6LjO6zPpXDXaAHLc1J
mXPw2Fk+IktUb/x6Hq5lKIekc59Us49vZVTFsfbYWeMuRy/wvlhGnhkEjwAz1ykVLBznrrOu/KmZ
o63XtbAMeNl3Dfh3tIXjZeYjokP2J9OXC49mOByaKKNPqaq3tPcMj7Wjhs8AAeir9J/lYMR2SweR
5Z/SxeY2NKrOs4I83zKkWt/d54F+qkzvdYLe08JgofUhJqBo2d6Ze2hjl3h6b/PbvnB+X+OBBtLe
ZSMwsQRUfTVtgz6crmQ4t2VHM5odbWWouKnxlJdfsiR9vRqsSBXpS9u5NtI2oeumMEjauIt0AFyi
MX9ZHOygWC/OYosKiybidWxeGwDlUFsiwF8mSZQM5WBEdkwfTRHsPjjWIep75iG0bHoEvxiai9Lh
ZASI3bkUm0aUiCwaH3ft0MwHqvCID7lR+KhG7iaeyuwvXplrIqoosanhBs8yH3D/x/kSEUJOe4lY
r/B2fXGua9AUDJcvTegeYk0HK4TDK6lRsdjYgHfOrtLuQWYEEAlYw4+6jYNTvPRYbyS6syNnO4XG
+CCHFtbUc+k30Nq300NuA/LIYj87yj1BMY2ollXfXkYuZbRGscZNIi/Hm1fuLvsbb0pK7N3cbpk7
LC9dribWFbXqAIRTCvQmKesT7YJwS9EA+zSG2zRaCv6LpVBj72SP+e/iugTVfrdPKzfar3OCoUg3
Ux+8riMOyIz/H9dZrz3+7/fT9bO6NSwYyqrUMm6LRj/2sW5dt77B81ba98btVLEMj16pcZvaRnwa
gQCjzGLcimkQ7yVGwitAOXut9cCSLFMkUtaWoTKi/7WrAgif2qSa9mIU9+WKEj4CQtoDvqo3kRsl
r9/S5USfz6Y0jekKVbM9YreRuSWpYZ6iKrNo3eY7vw34yUMkjLEn3+/iJ5czufuyatur1+caf4yu
yfIpd3xAgnu3S93DWLQGXMd/2NTFgdwtyJxav9hzmHcQS15CUDD/2utWeS3zxSQTNN4+O94p0KIs
88Ux9Jl7a+uTcoizETzHUN7SK1HdzppV3v7dUBwSMsFqbdcz0Nr/PVZWSqPgu2PDiFbbz6ViKFs5
M2lauZzli61MFetZzv5FHJJMCl3BJDPddP+BG0uGOm28Sh7RMLs8x4lJDnXYB+9kuFNaC1LfgLYt
C86aEwA+o75smhk9zqNp0MAcPxuL2c+65DSxl97K0KqA3sORpNDAPBcvukYSniwQhKNLME/0lzVm
nmkeYid8DgArvXBI+NiaPMegcGFnSI8ci9J5anwbQZd1CDjkug8gNDkqjXfxBpCVPca2ad1CET4+
zNCkWJPR3UCCNj34JocmUmDBriJ95/QlX15jbCe3s/s6QWbJwTXSy1QZyfzRSuK9QyvNrnSrlFxn
Nx0LLTIeS4BW+64kT2ZaFuoui81XzHZbFnZzCRHHxAIbmNnyU6lPv3WBpZ1IDRuPkJqe1DhUz1rX
utG2eJnAij22i2vqWuWs2eNVazhehJB2Np0SRf/9EmkC1qI73Sy2cs31ZtIAru+YtpiSHvYbsaet
124rJD6Ol6XWmxG33GDspJcbWZcrXjQvca7zWA8gTGBjZyz7STdS+ita/cFtKWzpN6tRm2b6bmW/
KOH0fBMJaf0lZl1iday2dRn0GuPNzOcUrfvxCym0FwCVyqe2mKxj0ZnlVZvV6SeY/H7VaXz88eeA
MULwog5IywgV0KSCkzEg8hIyQDW0jZ1dZe+H5jKUYPFK8DoU74e5hU17ekuP9XboLOOcJfQDjb77
lf5WzT8FGnTpgHhg+apLZSJNE5tncrvGWaKbsd0ltTHcFO3vaWGZpxCKpxuQpPyrKgVZapChRQ2J
GFakBMcbUkLinZYQOZND3QCSung+ju2oNU52/wNRWhtc9BIny8mYJFIHFLo6xVMAXXuQ9BkwaA7G
rIXK1ViRsJ/5Hdn2VpW7v6epmd3QDVyS+oyy7KahI2qbOL62lUmNm3r7qOsinq1yRzEXuTRQ68ME
AnARKVyGsEZN917od+gAeq9eS+3rxxlpgDMAvBd2ncXXLovnjVZE/kvX0Y6k9cX04leRtfHaJn/x
HYSjiyLwUFFolI1igdntDBBNlA28k4ZA1AWnbcaxfxlqQvUAW8274eoVXN2/nZumQbR1Brbk7YL+
NDraY4w60nhW8JyzvbCdUD6ji32iZngzBNVebCMtl/Pu4l6mZH2h7etlBRNA197T9Hrv1kp5BX2K
u0+A7f6iJ/GXBojBo9pX+v2QVelG7HnWm7tMpY3cW5p6gT/zaKZ99eeqPfECNCiVZMkvoNuaTRN4
/h29gPNTqbSPYg/0rDqkvmmRGOMiUdMeOpN2ohaezZfomxHG489hDpAr4GvtsS/b+Qr1k+pKNbPg
ie0gPfR2bv+Mvukt/CcSCb3Z9GjH0MK8PlnDNwnyCVXuHRQWKRioNwVIMQI1SPfT5KRnuvGc+7xS
lK0SWPyavZ0FOalSsUVvZ6v3chaPxbnLIceKAvsx5On1mveicScHQOzmnRX76G6j/bz54JDhFPuP
ZZm51xK7RsDzTibMoue0T4MnyP3yZ61O472v0vZfNADHYqUst1bvpD/aMd7O5jR+C9CH3c918j6i
WUok/zFCeKLSONpmUYiwVaAA+Mih2jzCbpPxKVLU8N4XqbPQc3aWCifYRccslM2Js8qeBeAblMi6
8eAM7Xbe4hCvl7p8aNL6PCllDShk2dO8m7asTQ14vGnqcxsl2Q+9J+FrVF75NNGYeD24in4Y51L5
QgbrEmEA+tlkE8RDdgwkKqc+rC1864j9fqf0rN3ArNs+waM43cF9fmXk3PZWLabiYE36sJNYORhq
+h0KO+1GRlUXzWAq+yv43JsHNpfbfq4pS/rI8bYIhn1tG/JwhUF2ZG7a6bOj5zuBQEOPynYYOZWd
oJxd3dE2rm2rZwCK2zTUeuU58qdpD+t+YYOUgRZXDqGtqifFWg70mmd8i3BKb62pAynofs34bqRS
sHgkfMG0/9NpHiDjXQOHBfdaTeNjtHxfQ/ZlUcNJLbb1ABfy32a/zQ+rKPtM3y36zBVqz5NzJfaP
uu0SksfGeJNOobmZYeHYSaA41qXkLEiaY/y21IewxL1XPC1roiOUK3q8azNr17Z2/mCVKRtNM4mP
td6mu0aP2GmqKcD5TkUp3qx/HcrMO+i9OiNF4NSPyZg1j2JrvX7ejsqI1OTi+EebuswF4Qc0dY2R
KWndDNtuGrWdFB5XguhL2fJdHTNEvejgD8NnqVpe3Bfu6L+eX8qbpoGo8IVzuis6+9AX3Wc32kF+
ubH0MT0PU9+H+0QB6unkfxmKPG0+kKFL+/Z4kbb9I7RdsMgiZ/tmlxVlJHaJeFta7OYikPQWL5eU
UO+bXUHAVC6s1XJAhtfeN309b1abnC38mWe98KCxlRjLhZcQvP7rvNYdAAVJ5JBUSGkNibMvquR9
zLpiC/HakWrUT/QS7FNVWXeX10OGsF4Biw5e71dukyrbJUzsbu5QBXibehmK54ONjO93P6irjaYP
6r5p+WYTdoGyMX7SUN/fB7QW08OK9uVCVt4EVXZrmvCESpRMcoIe9oXF+9dJbZOcX0slWqSNe8/M
gbuVyYSGFEqBm6S0x7OMA+RxDv1EKVFsyhLzPhDU9Z5vK+cyW9zkhDUqi+Tf6L02IB6KfzOpvF0r
+WQ8yGFue2fnDE2wX2018DpKiMi/Zrlqsi3ug92wCIfJgWw1fKs1Oe989GFwXITDQjsx0EX8JgHv
zF2vHaCzzbZiW9cgJ0ffU+M4lzXEYeead9YDHjWXS3Vv16MLKD3Mszl8dPDM8YPSa3+9Ll55fAxK
s+PN5+lXMChBCfMm5mroBThrx7xv8j90YZcAMYnaqxxi571JQpeJNCtbl4kS9bbWuvyf15qK9qsX
xdrJ1cONY1vNkxxirTCPgeZ3r7o2bQEpkj575nWnpu1T32feQ5+FS44KLZkhGMyjrxJ9GZO4ohaf
a6/RDnCch4KtzMfo9XoyQ13WF9tkjt7DyPoy6krtJcrClzGJnMdx4HGvSozwWoYC3fFm5wYUWnMW
DE8We8FjrN3IQIJCmOnBMpqfogX3I3ai/WPS0zVVW4DBth3SeTut4ZMjMyQGBPLrpdallks5JHHP
Eqa1Rfjo1+D8ljVUkFe3A5fJvKWypfr5IVBDmizo038Is/6untPpRkxyKGF1OjpzokPmSBiZR7jk
Y+JUi+aBRHGqUzWasVMdtKK3r2QrkchPnJzKAQ5Hf9dqmraRbYrYZFsiZ6ttnfHBJguYVP02qlt0
+xAAKC1D8IW9Iw0DLOpc12p6c6ETA+76ShhWTPXesnQoMnvEBQ8K+MlDvRRI56TMDsAMkkO1VFNX
7xToP0aNDhpKetEWnJKz/9AmL0PxlpQcL961TV7a6anShpe5HxyXpRZvMvNORtuQ7BYoIjSNvswl
TF2+BqO/22vWF7/TvyHIlN+Ls2v1DSR5+qcqq72nSQ+PYg4zhPiMARzuqEf2l7FQm+tcLZOdeK2g
UfaBh5SvDH2ner3AZcnR+XABionvLhC5jXuAypSuV2Au7a0VJluGpF1kmFk09E2avk2T/gSBp3vb
+RNa0VYU/VoB5Jh1+E8RgjMPg17YkFoUyedRQSN6CaCB0oHsIjDu15nIA4a/VhqbYM83v6ZzZh0Q
d+FtZcFan44Z/DBLz0q/NLusB7HlCK9Ab5sfV7sX1cOholGSPBfiYB+mylCRZsplLjhd9KLeFp6e
4og3k9UFdbnpFn0KOdhFR6JKTuuYFqx2OaxusU1zEO7mgUSQOD4ucVmnrCkUk4XeGXpt366Hoeub
U1/SuvRmD+hGujVGiPZ2f5wCOezn5l1M0UbjMWm9X/sADW24kvVzrRxkADV0CASDx/GLvcqOYheL
nLXLnCFp9DPPNqs5QFASTjuKrH9a9N16q/1PiwYIYvV5E7nOVgc5tewpZANi+a59HMfkm5jWw4f9
B0Dhr4h+0U+7zKS/TEeteiRbvAzXWGdZrQqjb5cdkHgv+5m+GnY0NLk3sZFVpHTy+rlJAfCpygwY
JasceIQr59Nkg0yHsOZ3JOzczxrfn+TwNP92juv6RjdohES/yHjmNR82odKqP5X2XnS+ljlWpb/O
8TXFv22CqL6Zk2Laa8O0nbKCXTEZ7W8t38+bHhKX+7rpofNQA3ZfYTZ/axy4H+CLnLZpA5ejM0zF
jopKfE/r8Xhtu5Ny1J2meHQ1r2LnAw7L8KBbXsjDpmh4GPtG//phktbWCmyrZvHY1vAeuJPuXJuD
N2WoTvAACT6odg6JlRtfknq8Syc3/ZEYCUhKnt6e4NeswZgSESqq8aUe+jvJn/1dxNsa/xgBiM3d
5qCAd26XfIaXArnnpYWh26tUt75YU1MDAAs/SUNFEar2aYRj69LmkJUGrZ6oYRyMEfaqDr7dY2nk
/bYoTP0knRBxHl0WlfntThad6JaURaWHAmCnc1m006ZuHyNaQmsxzyqqMzwEapXfom3ADgRxsssQ
DH3zKLyxGiZyJzCsLCaxL6Y6VvNbWeJtHTEh6Ll1YkXjZYa+36bpEeAVJB/B7WzryX2zCOl1YZj/
6NAbD1vP+zbNqr9L2WhdIqxW7TchTToenXYHu4kBUL3lU6EDaO6LMtVwICM3Sf50NVrwYCNzqbB1
kdkUbaqNDufD8oMc2LtinEmvTVl2n5VwidYL31tXxSMNVX911LbCXmJxBGTULjOS3uNdvDiCuDRv
dQMe4vNIqiorGrV5fs3vDIaTHUYK1KJ3t/P7Sf3eJi8ohWY/yPSp28ib5juN/qZbAOxQhL0G5H20
r1OFfj4ldo9T2x0stXVu7Mm3nB3pkuSQQ6RIl5EWXdyRojs3EX8P9EPoVaZA765THRC7/GW0We8N
uv9fuhGmj9UON87eTJPw5W/i7cWuR15BZ2MDF1kBvUea1HxKl5ykjFU3qDeUjS0E7chdeKU2bkw7
a5GMrYyXhspL3ZKEJDlwF9ZduRGWTXhWoLRS4DuUoYnE+3+cVGkmzXn5dCZJVUB/uxwUeCppL0Q/
o53/sC2OGJkyFGEG2p5Uez/BblxqbnUbN9P0GC6HfLT2TVnA7r6M5EDDvxk1PHQuFi/r1PuOWrGM
oHSEj4POPiSRg5vVFI91djP06i9ikoPdecW1q+rtZWYT1eF1Xlu/IdHT3cD9iYxRNyY94qBFt4UI
3aLGNJTk2xejeCRSzi7hMjaD7Lc8VVX6ZZLxli2Ttq/mfthIr6U2gL7huRyPjCVGzuQASxq8Bcnt
aoa+lwbOsuteJ9QNEtvVrN4nuoOUkdJ6Dt/Jis4r19X+fqoCdxcnxvSp6UPyqJb3qKv0coVjCXuo
rSk34pwHVQVQidC6eF3Xqq4Qrfa34nX5qTnbk/MdZPH0yYIL+hk5gKKu625b1Mp9NcAtJpGFBTq7
mnL1WtbRaz46jTVMe/HqTTecNPCusGFyR/RxxA+xXp5kWYmgExLCPqV6klGUQ0TJlrO6ldXIWXWQ
2FcTNFo2eqMmeniW1rMNm0P9sw+YlYJHBE0USqRXA2/kawMa3TOobL6a66D8VEGOsVEHlNkKXjSf
hE+AXFCzU4N4vOqCnIaLJafKdlrbRlFYwYrHMNOL0NjQzZCc+VGCr6U0AdsoprOL21jbpn72p8DQ
QQTAr7KDmleoAC8lOGUpwflLaS4lB+T1Y3snJnHaDQQ2qmcOB4kQh91B5CTzxbYuolkdPbpZdyd2
tVEGJGnQzAKvr93WXZVflaH/6M+KCfWXUFoFmQ6RlQZH6uzHPzJ+yyFXWTxh43GKFkxysNEO3ogR
7mbC5fQSCnVlvu86ylLIU+887yUs2ul+TQFMigkswI+UK0kciCNqzBEh7Kbe8QVrPIgj1Rtq3oX2
AkFGenKKIueLz9OPZtZ5d2WLrkFmRQgq+PO8VWsnfmkHt9g4c+Z/r9zqbhhIyG/G+VvJho9XtWhB
kPTVb4mZfbGGJP/WKfxrwS9Pn9kPZLswT5vHri9ICJiWdnbDcb6aAqc7Vao3oMqr/+XKxWi+v7K1
XFkJy7tyKsizFOk3ivbvr9x3yZe4zNRtnJv9/RzlB0jMYOOeTeVoFpPy3Rh4n3tdokOGXbt7KP69
WzD//Yk6unY0hlh9SCA02zpNVX61mu5ladpm/u9QG1HpnJPviqaoL0HvJDudD/1DkPrKEfx2fIqS
uDmPbTzvLW8uPjmhD2F0aGq/IqTxehsat6H4QfBrZ5AE/HAb0+z95TYi0y3+dBs1DzZng+fkbTfy
ea4G5CsoQmSfoIItHo2Wr5VlZHoqB3r5cmfK78TE01az8xqjO8pQpoczvUoybI3xMh1ct9Nsl6kA
A8CYQ4rszGa0643QevYLLXtkJ0VjQms9oydgPffBkoRBBOlGbHUQLF2/C9cVJMfPdBhlj7b/Oh1J
MOqJkUU2wezU2/9h7cqW5NSV7RcRARLja81zz4P7hbC9bcQ8CBDw9XcpaXe1vX3uiRtxXwiUmVL1
UFVImSvX6lr7/SL1XQr4u2v0QJfqkRv3E3IrGUfiVHtAzgPVHsvcm2CpXJGug20hu4ASyHQCGyw0
9czvZIa6KKRidBTp1FBUMY3jqarNO+xbwmVcVeDDHJXdnHrNoEIX1vY99scgg45B/7i/OiCNgGjz
I3ocmnXZhjvIdXZLjvzZnop3WQruKzBM+CBDBc6avOC8DvZU+MvZBDleH/SybhiuZ+DApIRYhKHy
t2VsNXxFeu+WNkJTwd+SsDuJxdMdeRlY3Bat9tYtsDOdaqG6DpKwm0nwR0YstXo0uuYjUdiST4+u
Ph1pfkT+Pg8Cw3NkxRuORjLAwkLljOu0BYcSbQHn3SAZh7iCTojeLFKpnC5ztN1ydPmiNH+9BKMx
rscKu18l3F1iGxwghXh8A7BrVWVB+jLGTYVWP9iJmzaNAzBZ1Nls90fNMOaH45u2X+MtZv/A9k3h
Owy5l0EzttOlTRm6RVQXI90G29Ub6bjcayeAHei0WGS5uEQWHlxtq9Bpocs8QRBGq4Hn7EDVHa+8
naZRvvwRpbxE1xYPGU7wdwb+aR13UbjwY89e+YVAgVMLsyouh7t6xL+Uyho9w5mNymsDN7y7zDb5
A1h21gaeN9BMcbqTkeG8Rko1LLOwnWMCTURaxwayLwWg6UIeydtmzmEEbcV9FAmb1iBzD2nRk8ix
Bi3JkQcDHinNF7koUyhYdeKhGusa9DsAKtU8Fg8liPtB1uIvpwHss8ua99A0DENvU9vuuzfFsZqm
kulv83UEOT002K0daNKgd6Dx2kr/KnImMPdKuz7hV5EzZ7npiOZE3klXxsmL6jiCBfjNr176NNFQ
eOzz3L8F02cN32rpSR2L2BuWhRsYj0Y0/utuHNi7TX3c/RFnJNByH2QzbGWR8qMYfJDu6DctcBD3
YzWMD07f8mPVjRlUDfHmbED3zXF6+WSnN3P4K14l4AKd+lK55rpyPSSIQGJynKRgx5G17gqS8HxB
tqvjb0PkEli9oHlXNy8md9UKKGT/4bD0+hmeuKvW55D4MixxQ5e8zB7Rv+oB8fjLRHfgdQuW4JTP
1iXpZZKxSiRoU1wfFGi/R8cCYPfM/XY18zGKr6+Qe+X7K3gOsFuaNS5Yskhka5pxDXaN/CFS+d4w
wLKJ7qVkUedDsmmh8gktOZ/t28msL6au9BoiD45mB4iBrvTiSSvvJXJOkFmooduqI8iRS3tvoYds
noT24m4lIW42WlN4gRxpuzCyoPrSVihHOiwXxzzsqxfokc32ZoRKEQSJ7HWdNvWXCntVyyrLe16E
YCvKRyCNtb3X09EBFV2n15BcfYjc7hkiF+UK2nvpgzKRbqE7siltG7WN7v5/4owS6YXCBNf0MAhr
GfAJdPv6G83ZTv3YvtpMjMfRBGaZrGmWW8tB4RulEhz6FetuAgl2ABEeAwR5m0Ym1paELiaPXxyr
NO/TfEhvY8n+ITNF+bFvbgvbHl91lBl4W54DD1Ma9gP2msXRcvAlgHq880C2UojVgCbHO+5w5yGB
UPPKA+p6SxE0wR6R7tQCsA9k0xN6F+ytcx7AZ1EMEF+6Bmu3eAFcutmHfcPWQqe+PNid1vlsL3Es
etPxf7OrKYP6bB0uxCC6S1oof5OyvlyXhcifQGPId9ClDJYibPMnJRo0LXuRtzACDJMpRFKiAj0m
BVscfD59ri7kTKtkuk9BQhZh66Sgs7XKo5I9sk7Fd8pr1a5PXd9EGs5tDxUeltlCWVG4t/nWcqTs
/yGHUYLu6pizoT3M4ZDtg94MRKiAnqrBwjJVw8WOy+6lXbmDrV5MQ7YQnBqyBQ2jqtMMkwZkYLUX
qqQVxBXQykLDfICCWeSoB1Smgzu/c89kxl8XDEURQO5V2mBJHypoOYRgduT1rPEttMd2k2Y4310f
t8iOZOMiRoYEWgCfHsP0tL0+fMNhrZt6PwWQT5ACC5wTZF7mZzVNZMhBxyBDOtlgd8cZ0lKbXlfZ
8m5o7+Mp3LSdiG7I1Jk+9I5F8w/5yHSddLX9Pqkdpvpodeofiv+/Too7oMXA9oAfrZM+8qTecBMk
EaAelVS8/jY20dFIsNt8KMK2fCzS8Keld12118QLH5vJM+gE+Tx0fx+S9xqMjJU8X4cqRceZlUX1
KjD2oa07iwfuT7cYRdRn3P91xL2iWKjMre8BCWFLJxfszmfWuIGsdHMCEVx/UBJiOYHnyxvkl/nK
AGDiaaohpDGWdfPNr8VeWsDbLkrAucFPAKHQnH+D8o54dZnHlinKbfOSvaFpH73ifUk1AbDUKed9
SbSUnyK8d+NWqlejZD2oGXE3ogdvAZ0D9VpIvCbdKW37a1zJJ9DEBiAsXQ5tLjakDRYirXJ2PVBc
1CBOXtOw6RoIhUORk5TCSDOsypl3/rCTtJiLBAYexmmCveDZLyAbvMCNHeL5s4BUx3zz2fW/xJgA
/Bz6KeabqOPdSkxeuI+DYHz1IGfdqbJ6llaZnDMwRC8G6Hq8Ulgcp8YeHMHQ2bS9RcX6YJekLNwK
NCuu0Jhsr2NV4X9dZVO34mUG3Q8aj63dgVbEttcDRIWgC+pOa256W2CZ/gmdMdoTbz1AV+0N3X3Y
ryayT441xxPFPZkcDRgZYMdTNdqTnUzk/K/2P9bHe/zTz/P7+vRzBoTo+FhbMWcToKttYxmujTfk
r0sPItuRdTddkYL3vVY+ShdF8q3hXpiugW1H/qfpQDKiJ8wxfEog9JJ4UIVJ8C3976Wulo/l5ukJ
KH3dIYdCuFZDsEtHv4tktQwsP9uQjbQTOjCfXlRmLnjPwIuNRym3I2uP0qg548aUn9kLR/rd2QPL
/FNc8/cHcFK9h80wMh0WtGV3BmuI+5T+Cpva4V+r/R5G08swwr/YxbufTzgYQ4Hppq0caNLz2ruL
ZWzfAe2p0D+MN3ppnrIWzBYUKW3e7lyX++BKZDiU6PhmikF1KBpw3VLMaDjuopFA0zHUWOYY/Qpg
X3Y+vYK5msMzFU4n0EbcUjQtOwT43uJzcciUw2HwgFqxQyPfZdDBfDYrlCRCL4zONATV37bJ2/jB
gCLdQz7y1ah7XNOMM3Q9yXJBw2my+A5kzObszQYBIMxQFDvy0pICghtnGuolxwycfLRkAXqdrIva
sxOFoEUxAiQrxJJR3kRfZJMDJg45uBPlUrqomqCJF0cbGlqpUEdmQrOor0XxGKFu9GBncyqFApoa
lM/X6VLW5jLwurXVcqgURklwN9RoVWNaLbRSPWgnvBZA464H+8O/I5TfHpsBj/o/IoCcQlpclzz+
soaH8/tqiDn04bFnydkaSBykVFxu4zpp2v0+MTZEpD/bZj9I9UGyXzdggXUKw9o6tY2qBAOrKcpp
9cmjIUom85AQNoSpEcqZTVdMzcekWpfBKOrDRCMK/ZjI0I5wEhFaqRNW3nRZeoT8oPcAaLD34DH2
jDau5gySWA+S5bW/Rn57WJOz9YzgPCJl1WonmYoiu5RexsBKi9lp7CRrtNQ3G5rum9LCSbT5Ns/W
kyClsQW8P74lk+n32FSB+HlLP8HQ+91RQA94QV5ag6EGV5isvyOTqgx0ECkv3dGPAHXt+uAw1wQA
5NdPBNIfqH4Z92RpzRyqT9O3MIn7PSXgJAhyt1PdVXMCT8W8veBBe0dOepOhGgvR90Tc0RtMpC3a
Pn6fLvOqWgmXgb65SP19jOcAsLv+vg3q/NFhSfGYY5/Eh3S4iWqO97jD7KXDhNyREwjpacdBlLCk
CR/T8X2Vg8R19Na+WyYXzh8INMHwEFoB0juBfQd892mNonKjhvgbaHC/uh30fUA0EuxzATVGL8us
N0wkP00cK8NfOQlAM8XKMBO2dzQE3zLqcYeyuKWhF/IOdWFnEVZNtvHBWqAgg/TapTEH22mGCoau
LLZaykXbgaxln+y/x6NmeGZBI7o9WpcHQFhTIBV05u+PHGDlxdWSxyhoXB2fkoUNZQI9BVbNIsZ3
eN+X4NJQ4R1UvMI710KVBdvjYNtDxvYOHAHI+bto/VJ+cKIIFibW7dB9nUbHSZZZIFxNH/4j9JSb
LB3NDtzoJSmW1qAlnbqBZp9+hbpnSN52UO8OezS96ZMdvpdcyPhF7Z6GDTNXAqywTzFOHti2/DuM
HhW9AwXtIG//Glbr1QjI/BGmzzHzamSnFzU6W15flFbrejAq96kCcALCZNt2StMjdMGyY24Z9nYE
CuFGqBIw9tLyH7oQqeuaOeUXFosvsVDVjzqB3l3qDWLBB0CgG1H+6IL6y2iI4kteFwmkcVLvYWT4
MFeGyG4gUPH+KrU1fH4V146TNepgDeiP32puvrPGQGlaHYHZIo6YT2ZoQ860Mn+z0SRNweFH1hLg
V3+dIff2AJGY8uCgZANhHsd+IFskX1tl9/fKwuMgcCA73EzgwrrGQ/oKkEZpYpfaWM3dfHnp2wmi
paV964yDe+B6s+oCu7Gx0jFBGXuSNyi2D0C7/m6cxePJyHVksrYPg/T9f8rUPJlgObneeK41W4Jf
N7/FlEkwPsdt/UZ7ZNot00Z57CE2L0NzT3YV+DeC+8A+ZNOXLoLswDW9S2lgbbcZxM5tN9pQ58Go
nqsIShWQirBWMeqMkJxLpgsPpbmkACd4TtvaXooCzeqNjLKlnMxoM8WOfTGAuJ0vVsDEKZD2us9D
pLfIQSEKckvLAh+yDdl69P+tTCeOIEzXyZtegS6kddJhUxYSf7+6NJCAlOMBm8bxFey5HiQqHePQ
6SFjmzoYvJcK5DVHx4d6n9Da0VY+ectOgsJ/8owCTFjVj2rkxpu+8dPq/cYCP24qIQjiWKguFlZm
Pdd+265EJ+0bZUFbIG3i/ICCARgdwilYVwyqCIkVFsusAvlOpOXpCn3X+UB7A8iDsWmh6JcMprX+
zzEUSJckAduJ0NHXxehO5F+Log1w3OInOnL2pZhumTGdSIYsTdh4q310wiRfw/Bu0YfTD9//Ng98
KGC5H+y3BrIMCxAfiQfBQ38z+sDYKNAYnlkSxOuultZzaXRf83KAmnkMHjzs6r6D7pkvBj3JYL8m
AXw7nNHQk4BZ0zCfp2GYJ0FWdZ7UlEhoAW5ihH16jGvHWGaTSpbIOaXHKBxA0k6eNkzG91tyTamJ
BIqTTwc+oIBW6LbK0kAjeGxBeB1aYPEpCMGgYeSyuTfspFqWlRRvY65uPAe9Xotefe2l3/5Ay9RP
4Tv+s5dx8DD7g32TemYK3ScpDvjLVud05Gwtbd97YIl8icNoO+n6EV1UOQbA1gj0jdM44ygXp85w
sKgC9Snmwy18MR5o1JpQnG/HYNoSJKgcoFPeN8jozQghDR8CJcvfbdIFAwWJUlMwxQ0fcwl1ROtR
3H9cz2mwR/fT9gT+DbSnmJ6xumZYett8BEs6MDc6SVPYAAWWjguqMo2O1heaFELbaX21TUlwsYy3
GsfuQ+wHFU7JpjHgbxit5uGgcvdmVHmCzt04QLoAxEmxvpADTHbhgjuF2H6Kxm551YxZf74GO54m
9k6rh09hEHKP14OTN+ACfwFBTHCWZeXwRYt8wD7g4UvFWHgZJc4tK8DvNy4HA9kcgp6raZHEoYFv
lzFfAU8EUYPr99PAsgpk1mv6YmrJbo+dfSmyNl8pHUyeMEMFbmFKAAQTOQf/8eVHq+eMWyBbRFu6
Zjt0NT1ixAr0ZdKtScSHVxcZlZXYQPUBm6GnkAbepzjRW6VYUaATW2gP4pXH98xWs21egY/VroFM
my0WeZVDbsKy7Ns4neqdE7fZvuDOeDNBCBIacUn9ZYDco2dExg9f1Tu3ZN5b6+XDkiblblLvVGaB
eSToxhuOJedJueme6RvBLtodckTuPCkEru02SMY1g0LfItedCq7uVKBLNdRLJK2CM7eVBVyNPtqD
a0OA/gqtByBkfI/DqQnMJbKqgTdHymfxMdksY7WFPhrkjVHOuQFmeLjJU1WfmQuFeslyF+I7oEAx
42Y8lIF5RyNXm+gOvCXZrnN1e4KeSouQozCidGNWgN95YVO8rxJkWbtiHTKpseWH8bqwcdAcUgZC
wutLobaEnwYImh2tNozJLkwSeZEgVVj7vorX9Ikq9cfKjIsHKLmxE42aMGjPRd2B9w8+ugS1qdYu
EBfrpAzebehcvQtLw58/i+iqLc7VxG8onj6KII+X60ioen1dSIXylkO2+EzrIDkM+o3RS5BkAqVK
pfmvrDT+KVXi3To9xLtlCNZ6skvX8ZZWY7FjExXDE0vEth1960umLChZF824pbAUJfTMwsG+mXp2
+E/LTsyoFq4CDRctm4eqOHCCBTZGx3foGgzXuTO1G2Iho2GC3PqnodBDoiwzmzpcX72hQlLCLH5G
eCw89dAUOsgUvyUNbYFseen6aETQ3sTRHJGiAi5RD80E2EOpafppiJJBfE6rNp2H0ajMc1QZP+aV
UPG4JFHxlUaRdJxL35rP3jRNT20h2xsDOmLkExYXt00WXMg3ALl424wcnAF4RTBq1HfYYO1CEKw8
xcZkAFM0bsiX98y6d0EYSPM6p2sexjZekq+aovjRzX9WeOdtVQKsexcW/YPKixS0XFl/dDW5E2DD
fJcwu4KWDvii5hB009Tcce5olBQZAwYwtjY07C1guIs0uNCIJhXYoC+QIOiPNKQlPb+789LkcdS0
J1nfpPeGztoWlbC32GD0kLsR1X5A7/6FQlCUERdoUOyvE9pcmls0AgBBoRehS5fHcl4kyut+zwFd
XoBhIkApu3IXSR0AzVzZtrFghiMgsiWDld1N4W2VleEtuiWzXQx5o4VJMTVDm11RdRfy0oWCx0MR
RO7tHJQ2+HJp8B6Y100DMCWZThrtrpOur1Xol7ESUNgGaeGs0HAFDEkQmezo4I/zsRfIVQy0No0/
Pf2HeMzWnYckeNWa26TL+p2LbqGHSDj/iGTKvxdmgMqBVz7loEv7W0DaeE/BWFZzAB68/a4acejS
K2Q4LN174JFZxC407Qsrqs5eZvAXJjdTmMcvVT3UlyGOgNPW5q5QYpsCOL5BMYq/XCe9D7FbT5DJ
mqbyOD8ZBxbgMxKLEu19kEf6dOlCAN5EP0LlF45GP1vpDjLv3gUHnpgPwYosAWPY56RluQ2zAmp4
jh1A1jWTa0ey5Enm2ArGbdT+UyJXZTDb/ilRxqq8MfnitEhqZMBn46Td4XiI7ffBqho02+npIcRu
5umTbzZPKHn06yTDbr/RWAhX4yNkY+Nx6XUXGnkm2BSmNpVLa7SA79Dezlfv3ihCu3ztlEBM6akf
8wN/KDZmAAbTGBTWyAWgEb7XLSgZB60KPiAPqNv74IrCWaD3mPnWqUfyh+B2WzEeTEeamOmJrZ5Y
T8NjncXjwdNtFXXrFxdH39EwckN8TsP+ZE3Q2gYLB/gZ61KdKIwiJiMqt20Hstg9wEfd0nfyGhXP
0Zh7A8IsKRexZapbq/erC7AvBtCsKJ26qirx/qy0OOmvGTxKgzsQAoLDPLO/e9KXR3o4dU0cXCCD
tm0FnvTLhkX9Bkx6zeq61dMTXJW1RzIp0PRtTJ8DJI30qEzc4S3Mqj2Id4wflmOdIFw6fZFgFlh6
6Pe/AW+WsXM6s9+hvRSoTT3Jc9C3mJj1fhpEeTOFdrFIx0KcM92VmsaARytIAs2jD7sjnUKucpUf
Cg4uxSvJDGCh0PUxOg/sqmZxIEeGt9e6zGzU+FkIJdfOHM81GNJeup+VsrqXiA0ROHLBihbUAX+R
4P/aJJYaNhQE1tb3Ocyt7Rfrux1lO1UX8V1Xc/HAcg5gfGaCvqpJ4odMls0J3zhfyDkJUZ1BUX0u
Bjc78THNVlDGhcCiHgYdnoALuqVLaCT4CtOecUjh8SDcqYV63DUZe+cbIHHZnT169SUDfnTR9oH5
KprBWJU1K/Y0TFGxgDqmekotfQQDznYhwAzzGib1AGyF6e894SdHdJ26S2yHFl0q5fOUR+JsGmMA
Al3AACAk266M0o8OpR7qMKnDzKgWZ+QroYkWNSiGAYW1ApWNONDwI8zSqwEsBm40AhVMzTd0doBh
qyq/Bi5y6jpjnpiNAtKq8y9DUJQndMS5q48IlCTQApAotXR1RNiCUp4ioElUfo3q9zUowoDiHLiI
wJGMLyTzvkUxbT3V6AEZytq6Ryu9dZ/JYNMgS3lDEXmccCAOgmGB7BR4dr3EnRb4thn3FGxzNGbL
sQHmClNpRqPXRDqyWdulmvJl5RqboXe+MGhq7VPQMS1azQzjTGF1pCFEaviT08n3YTSM8SZGq/Jq
qKW7qwoIhtFZ3cVvvZOlild0kCcvDem0fg22WxUekdRJFlTVau0WVMFJ0W/ixjcAUs67g7S5fzSB
2pqrY2kISq4BFVaaQHYqnTXjEG9HYIDmla4T/lwTmSKoEq5SgW0PywB0E3mf3gYpnmjD5N3VYQET
MATHgflvV1OfuJBEsHO1jNqsS5aeyOUqMdp0M4+raNKc5THfz2MrxMO3LosLLVHmbno7Dh3Oh3oy
8Hbz+hlabEFSNxyy+JhHKj1ht/N+mfwEYJ8/x6Ks+mPeHMlOM9ow4KBRNYlqhl88DTaf+hCCwR56
KXlosAXZHO3Av79cFgBFra80IHSHNDrKqEDaiTh/mJzReRwkYDJjfNNJw3kkCzemPegjulupTT03
60VSdd6RIgpUJFaNhBJaYzQudlRolZQ1OKRoqoCU7AHNWMGChmiJtS7/5ZU8Xne3MSAuDarwQZc5
6JSe6vzY6ks8cIy7UeTADE35ke7IXdrdAHJiPoC38WNOROHkp8hqqsDn8+ct+Y2mr9eQ0oq3dhal
K9IN3+e6O6zC+2TFGlOdOwDwz06WpavMZPw4uOUPGabdyVLd+yVK7O5ENtcHv55jZ0dyTjqiA1sD
8mgfIeQZ0EEHSmfwquXG3bVMNfWeOJpj/UV+dJbbKDOQicpUdDFaUFTqKBpRKE2cRDtPnCtav9a6
Lv/7WmT/eMXrWuzXK9LKrCj4Eb3Y+PrEl1GdovOWELz+xxDHHfaUtPhauXqxnfg8JC8K4iJjzdl2
DHUemAz3eLQdWpYAsUO2+dYHQGWfWNaBbHQp3Ar9zPqCNgOQlL6IFicI8HZJb3wyAL/3E+Olauvy
W8H9Fx9vhG+ggp5vgCedb35zmeHgPUMq46DdhZ75X5b4f4+BBBi6vMDfvXY6xznVg2sviOghF5nY
NNCpndkhuAdll6oynUuLX/mZ+Y/xxPjL3yaFPmtmdoh/TxqSir9E3I5PqkDzZZcbwy1d2tjLoJW5
vFomJOJu3VhvyFOhRV9NzWZZVNbWinFGdZU1fpqadUsjrMtwXrK3wNVhDjopoV9B5/Ru61BY2zQE
ESzZbFQoF03rFaAGLap1j576fejJ7Hk0pm1RM4Batd3kaXC1q6h8t3tgbNvXwNc9OyXOkB/2a/zv
9rJG/xpVr+bCl65egfISmszjXCyrQVt76oLm8Vo/y3pWb3vHH5bX+plCCRNZ2NjfXItinR19ySJ7
OJJptotlGaKjjGpukxGmJ8Grx+tLd/jC2da1GJfXZZqw/7w0OUYrm5emhUxQOd92LltOFjoEpTsh
MZgBknLJKtddGo3M0QcwhJfZg2+ocY++lqdc2yiuYSEUFIEg2dIK81xa4GMVBXYfNDTpRT8u2J7O
K11N1zXrON3ieeMdyQkc2H3iZN2pRxv/asg97Lj1RmbeeeDBV402SrPa5INneldmI6i69JC2K04R
odamwvRINtcHwQFA4TfknMP0ui5K4ZurrWA/r8sao/95WZoUGEhmJUqmOEdhG0TL9mC0Jidd2o9l
Q4mjwlhhVzW0hrOvWuzsaD/jR8BB0JD2MzR0/V6hEQmlieuQvOhlw+clPfkRTj09Ooi34TB9DVoc
iSLP7E8gFMcej8aeNtIdXeKwgERs2mxpagiWdTw29BQaX1cISxD88765/8M+r/zpRcYsiBeeX6gN
Uhz9fvCiB2b35psHIdYgdOLveZf0y2ZI/AsEf9sTaDzQTjiWwVerPlOAA1XiZemBU74equpcQEdk
RQ4XEkA5Gu6bsl65tYrPgYjyi5iAPUBpK/7usse+sqavHE3pK+jYFnrbHG5RIkbuQUK4E8/c8S03
bbmIUx7dFoVrX8iBIwB6K7TDQIvd7KgM8C+HDH0UQ33wLAFqRUdDoAap7smmWgcou7Ef72tkBjc8
MtRNmAl2YzXmndSb2gSlJBqp1hAbA4z5UASGyGPkeeyArMqemlqujS40hLqzcwD5+eykeLLTZURp
6eDE7u5Pu14W7NDGobTa3ad4bacXSCdDHNGQMzv/mI7uXdSPTTX/eNd+GwoDJLI4TlW2vS7LgKk/
J75a1oYczq6Lgs4ATP5NH+JxjUaz+F6mAWC/JRQbhiYolpZtVS+ebNDGp5rszfeBAlCq+B6kIE8q
3O5nZxerNM096IfeoxiU4JSSyWUV8PAnSmeAcWfptyH+Bz169ZPddeNa4KvxVJtFebRQXd1Mvo1N
JcgHFlHut985i5bGlOU/wcH93Dmj/RIYA5L7yLxfXMM096WN1n0PZ7K7pPD7pWpN6220+71yreyn
6U2HbgzqN4A2IdAF9kOvkwuh+unBZEWyDe06PdSeTG9sX0QrK+jVG5D027FKsx/mKF67LBmfezWM
OH1axSmwOvuET3a59nqvfPE6pAN1KG+nfez54lg3sbOsoqQDBbYjj7FvTQ+ttB7A0+G8QaMZak6h
3Z6gH1bdg6btG9nxyyAr09fqXIC27q6RAkDq2F8ZAZrrQIAZXYy8iM+1JXDY57z/1jhrN4mL7wDX
QCZLBzDpjlv0UIp1wtLiFs0vxW0ZosELCYcK+Xonv7WgveYvqhw/8ZTdkAk9XAYq0yrgYjEY5S4y
2mSjNOgD/2rjjvlZvEDaWB24fu7NjhDdAlNY3tJIuGF5zpk4XydlJZ76o4hB4vmxUIGC8QofpmRj
EEQEG+r3hSnGE5Zc5H7zncjeJs3HWaXdeGzzReFoyreZ+G2+UgxdPo2rIZqOEljXzvIPkLBZOC5Y
PMqMX2bMwgRpDCQHkg1hHKKCyTMaNJ7JSSZXWGfG+/d4CYQ7ymSRczQa31kSHYVdNq9lbFv3DEmz
01/sfV18tiesfXUy+R5fAwC0JPYKvG9egzBh90OEbqo5k1WEvXznd0UR5OS54AYlTAK1quXgX2ib
FtwToX2LP0z51EOSadeihXvTjtx6nfDFG3We+IZHGOhTZGqcxs6ZbqBS7YMoAw3JeiZquuXToGfK
EomhyK3mmRTghGgCo5kciIqbLoHouPdrJr2m6QGiSDMd4ZuvEuAjCsBOD70X0TqPGvseCPFkg39G
cFJpDL5hiFfvuOQV6gKCQy28M6FHzUGvyln6HdJFm7Hypgg9iWINji7re2KjsxCI2eTZmUy1Cphi
N6WKjG0/9e3BrdvxhDo7xMe9sr6v8TWP9ry++IJtxGOYAty7EPdT14AxrPIqrSpif5GGWSz/9rNN
Hf/XzxZV5qefLTYMiOzq3i9q3RKDzJeSi/YwN2fpIVDz7YHaviQz7tFHIveVSlO1QGYVFHKUrvMb
r17zGIwBs9FF2XbtD8JYoIxd4NTaepsBYmZLMYT4q5NRljGe0ZFzmrSK16AvRWd6GxlB7Nyrhi0f
vOJgABJyVm43nOmOLl1SgqEsdN3V1VHX4bdYmuEib7xhw5OI732vEvf+qFvaRlD9AnlyQotn9UIR
o80Z6pv8Cd0/agk99ugw4KuEX8v6n3L88y0FTQiiEoCXxM5GDQLHfrDRjUjuOp6PHpQwW9caViy5
bBdWC2RgD1jQo+sAIm2n0yuFhSZoTp2qQgaux1kjjtv20uqwPkIvn57+t7ABn/xtASgiZKy87qnJ
8y1auVHXwydvwxwxbXM9VFm1TKAb8pIWtXlImQvZcWMyv5jO8GNMAv8WhebhBmza6FjX8dwK3KXs
PFSu9LJ5V2wpfky892VL5I13U47OdlBrg2F34wMztkR1Md7T0ZaGlZkk+/ngq73o2Ig/DZHLjPdJ
baISXaO71CfgahQ7/cKyemcdFIF5cgjtiodE727QnnH7/opQpzlGLfI02cTaE5pMQC+Rg6j6BIHO
kG2iCk3lpTeoDfnpYnjx18St2HYoWIceFlziIurPpaxLtPJnDhhkfHdYkDEu5XsMd7tuWUmJ6q+O
JkfnRQP4L6G0kFYo3kJrvTt3KgSYEPpSy7aERKNKgeZH6R632Hm1GzC+tQsfqclhQcZGe+jOB1Jm
X9bezdVeWQzUH7O34yurAtBwwM7AwWP8KOmDho+QOLepjc8c3Qr/oeJZAoUz5M3pghpVppDS/TVu
wS9UgNefLJ9m0nhKYwua5Uta6zoHQkJIxesLyz2+tofMzS6gB2s3JrjAL5UV8rPZPVka7kUXMtPd
JBRfuslYrGPsVDycQUL/NEX5kkJSso1B0UC/R9jr6wpNbD7hdCJA0+d3xcKAKtkh0Be6i1KnLcCk
4MKI81ywJms7NTbguzrK8WwonctxRzFksp3y12xa8jqmGBqWZe7Yy6vHtbxyZbkQlGwUCkaqiN8v
/0PZly3JqWvb/sqO/XyJK0AIceKe85B9X5WZ1bj8QpRdNn2P6L7+Dia1nOVmrxXH4SDQVANJZQpp
zjnGCOGNLIGXRznuZAHCIe/bZIuphppbpZ2tmkT7Th7ID07KKAig8uODPL1GNvsBe8eP3sxfnJvU
WVreoxZoT8iCNo+GBn7A1vR7KMX34bHo4xTcS0o7A4RmzIvaN+Djib0ZGCPTt86LlkhSTJH7EUC4
xnL9byosvmSeqD+VPeL2mvDZBQseCe7JiuHvmEVbvLQasOCUQPPb0VLg5Yrfg5XiWYRtf5hONVNp
O73EmiqNCiCJxho6iBaZWT1o8TrsBuvAAGgPdBgvSLw8Q6yzvMohdw4AC5ZzsmsK5ItZ6Rd3kWsO
947VYf0ydvDBFYCIUWbtOfDFDzKDnG7L0kcvG8pZB0a+Ax36VksObDzcbFRUrarmVmyssgEJ4W1a
HSvhZY8OsmAvlXTnzCh95LUsSpHGj1ZXZ4/wvCK9MVcXauhl8QlZUvKOSmVYvnVp0U+DQK8OtKqx
j9/hOGY2bmgxEbVbKsaDNSyQC8TXVKxljvAgHNwrKvaBW2E3VsqFOV4UXKHBFtENc061iMRruyID
vQXVStEEx7rGCpVqWWeUd3AZnKkSS9dglls92ySaZg5gW45KADLKXY3FAVxJSeQe8d1yj3Smtfkn
8GW3G0PPrGFmFG4DB3wPJng9wcYwgTLzeEYHD6oAOzfA4Vb8U7tbN+pBTajbrfi/H+p2yV+G+uUO
btf4pR1V2FWrto1+dX2ILGtQCclmdHo7gPjDWmRm3s0glBDvbxV2AEr6Ikv+6kLlW7UcR7wV6ezX
C8Q1IpK6DZbDvx/GL37cGF2F7mQy3q5KRlEWPJsJrp8HFWDvNt7ErQsVpyZ0Sl3yPHyG8max1cwg
u68hDWkhFHRIR8ZOOuS9hSwQzc3nvWG+21o6C6OVBlGjYz/+ApAbrapVqSJgJX70pR5ZiGy5zjaO
N/vAgN0eYsxEdNVbRQ96nVa00SmVPlbmym/EMsoDZz5d8cfA8FIBuA0O75auHasUu+RCDxfTUNTZ
Vy+x3fp301Cx0vOlH2jF1MTRnJMJEqI1GCbUTiimdtOZHTfvZ3+wUZNOcjvGDxv96JD+OLvZxDjM
bVSquNkKsITOQ45fPOjdnEve2OCm8sGkTkXXipyLMiCh3UbGnT+2KCCvtvFrq5lTZcGlc8ngb0mK
lh2nTq2CUiBAPPB8IUU0VVV6J03zBJqU4i0frJMmWP7GlX3ybZyksEg3rA52EIObyWHu1i67R0pI
pzR0b8xFhydgst9M1ILsSTHcAWU+Yz02BLEV3oNAj5/DILRPmJCWVKKDNoDNOTbrt6b3IkT6amTk
5U5RzaVwwWJgJ96+jPm4ny/ES/3jLAr1dxudNTEXL77fxzOWJfbLVOutme5cI6Wis2VZ0Rm81+JQ
1cOeTBCHiM41EvHvXMxlUM3rvDk1a5qzDzKme2pFh7qsNpGZtUcqdUEYncs0e87sFEwa48hk6ipw
VgjN8LY3W5OZ5VyGLFpTE6qIVQLQRQYQD9loTL+AnKhX82hxu6pnK3MddWCgvo3nmbGxtfUO+Vq6
xA2H2SD3XNRn6kYfCXkRBZRK8w+j6wVoeMPpFm4fIcKOsgX71+lmSt3yvnNs/3C7M2W7wUwHTSIw
qXhg1LYSpTvTNGF/+FSF4SKN1ABdFTWhgzOAA6TSK336VDSo3TgQ3UsSNb9dltWp3GgF8tZvn7Qp
G23HZPvp9uDgIAXvv4q3t7vrUsu5y7wXGmv6GzpdPnpd+7upOOR8B4aNdgTTtFvbgEiCliXda1jV
D0acRA8hJBt3NmPI0B3t0LMztaw+DViHI/lTVqsaVEZbmeT8UYHojhoxYejzWrDyGJiWttCsLJkp
CPBdm05/aus+PbZjSeTOsEKuCJiTC0e/lqIr7yVIr2oZ6VcyNTqovbzEC/Zk6xov3yRBxuZTB8vw
rp2+cpXSwcSJFD2sq5twS4ODEzfawSuiz6hIHRx8WTShd2cyNQNciXHXlGsaHGiT5BCa6TeqpNvV
An2PEK53N129NltkmwViSYNJO2pPjOcnak8HJwxfs8jWD1TqsDxcu7bRgE4EH2jQOu+MTJUFVZIp
g0TmjJdut6NiNOTmxg7grKMmdAstkHFsuJJBs6Hx4hQD29ANgNaD7TzVYSuJPVUbPLPAbM4Dt9V9
PrRvbus4nyDt3i+hCNhvvA5FX2kLkG4hRzN0nENeJlDgA4L6E3gKOShxk3qfNwFS14zzZG6gwKeK
Anwh8NHM33fcoFDbTHl6t9z8CKGPfZPmsw+JemZYQUxcNy8abjv33GeKX3ss/aIqlT3kCLJtVAWJ
H3hpnYexAYW2sQb8wqvPGpycX0ILCZBRy79HZnxXx73xosK6hx6okZ6FGTRrWRjdzi1EBD9FxMAa
yLuHqIcybgqBzq9jd2iU8u8ButsJnMH4iror14zx1YgZIAkjjjyQGpgt9Ajgs9jvnqBRAS5n2G/N
2hF9Hjs2wohwqE3NBLD31AzoiPfR+rHZbbQg/OoS0QEkj3vQfAPeoc2S/i2xfWSXOsYzZIcLJCXq
yabq6uipaPjBznX/C/A88TxHevRJ2QY7ZnqP0JrZB19+9GxjiFFQz0x4SNs2TbbQwhABIi+Nn+gs
9UQ0nbV/sP2pncd0hnkzjz/E2TRh9nswg20+RPWmGJvVXzVrEFsKr021NqJkS0srADP5EaOjxjRK
XFQbsndhPEsHBHZPeZPnawH6gWcjySc+KxFLfRmZstwiCwnivHE28VlhLQ17WINA23C0p7G9hJ8M
KDWkKVh9Bh5lI2+N5Zg7P/eFAx7swo/+Q7mdh2rmBsrdOxFkR5AqE2WnZLAQcNHbBVUgTpidAmgI
motw6BbIoXL3t2Zub/mr3ovteceB5myRqLFXSdM8+K2RLsFS1q2m4gAiNi5K3JJhNw+q1QcQuMYH
qqRDa4MwDKCuM5VotC7S30fjevs+mmdq3qpRaQ2PlzSiGXFmQX7o0Eq9PFGpYnG1CZ2knFORDnDy
gpjTq068cJCwObaoQCA256OUCNn+MMbUYuzw8xh/uopZQPs1b8A96fc8v2qRviduBhfqpJsIWKtl
N/4ooNEXjL7o9q6AaPeVt8OeQfx1icnR3vuV589rOfBDFWXmEwNd+kRbp9JsBxbKfOEha+4TNXPj
gh905q2lkTUA1Ysv9IupKghXFPBZnGvG6n3tNXLBvCj4opJjVpjO5yYC7epQD8GOJXF6HTtSfRll
0NAxkC5kBpHYRjHGEZUh3jw4fHy/br8gWtrOG+7495HUdYi5DmAZNbMBIsrRe1sLiiwKcozpQkfw
tAFDL7g/OFt0dGZiq9qmSsJdgLOpdjwz/Ver7qDiLgETGg8gxVTeukJC79qqOYKyCjNRjWUE+P3t
Ye1gnjkXNkLrI1/a9Mfw635RCThd6W8Z+014hrLcqMF1bznM+hyDaxdiiu1nY+jYXEVhCy09r93U
otE2DJHOuxaQ8DnicsNL0XUH4tB2UrB3Bln7mRUx5CCBv9DaMHlIAb0HdBtnXplDNhRT8oMWqnfb
rZbOUsaqZZuWYAbimCgB0Uh2dMuuiOODKMrX6Y7HjyJykH1Ri8RXGygWhI9Okh+yTHMeQhA+7TCj
jL/Ctv882mOGt4Xh+3wnbFCl/GwfEMiYZXpVbDD9dUcs+LvjYIkW+tA8W0dGHswK1oX9jGpsPxhm
dWH566ztoWumQQdBOqNTayzebHYU9xvktpXnZjxUINZH9AI2KlLFzZZVdrUqXKOZU5Yb5bthD3y2
uXC3lN92s2t2OKwZcodnMdG03pStHLM8I7ZWLVOF2cPTdOMujSxtGYxnnujfz8j2p1okloI+B7mS
6xDfnp1E6GBVDXb+WJbpmwkv41tQVCs44trPeuJGC+RP9SclJTx7elat0tgWcyMdtJkrE/0giRGB
HMVUtuCRwzrH25GJDvboRaYzhCmg5ZoPEKJF8uoqtBXQyiPgjpK4yAYCAOjfmOIIR052csbpN1XG
izHUbBNyC1NyrnXRljMNb4kiggZ6U3kcYjp6+ObiVyENYb3mjh8udMtKTk7E5N4fsmrZqVQB6w28
ONQ833iVfO+zpn6QflCvXTdLtl5iQSltHIxaDCYU14PKeoVrP1y49pAubCb7DSgEKUedDk6aFkvX
towlFVuA9y7ivQE3rbVIEqSL9/V1SF1A+6Mg2SKmAYAhFB7OUAZ5txX2UXPDbeqL5Z80K1wTr9qx
chhD8XbqswVSFlvtCu8ankIbePmCsP8RQlcbxHoNvMIg5gQixfLswxkz2ahIFchurzfmXLNBgNDw
xngEDLzZcSMfuakl3IclpCFuRQECRTxX8xiaHjKkpXDm0cgwDqnWJ1GV3tW26vjQ9JE7J0Zv8Zdd
ZWZ8yMxRcwke+CW4fGOIEuYz/Gz1L+DbUMj5N+J7W4keXC/4Q8RW0FyZLEE4NE61vf/etvHBaGwa
yr/4OsirlYtAFvaGw2fOoMzTqf4ZcjHvdkrEAEfmZKf2Qxq6S08bgDGo62jD28BfIciBuJ4cMC8i
Vg52G4BCojje6FFSf6IWfh3wdQhxvhkWW8l8op6vNdat/1gm4nnEy4CSsaSzMQSo4XxRQf2MHqkq
PxapFh7/dkvPvwja32p/6Xtr3IxDFVJT68Ebdm2PoCuk0It9Bw/AKi1185oiJQwyx+nwlrl3ede6
38yh+G5aUj6qWMfO0uvcA7LAy6mPSnJtmfZAKtHvjfW8XIean8H3NK6B1LjgacdD7AzmnLHXG2b6
hqvOQSaxTQqI+3Agr1uRVBAo7tU7EvvWDpoMWJs3ySNnFcP3tC3BTZOYq9hCcnEQFfkRIPh0ibSn
4qm09a8EbdTEV0xb0dutDwsGf6G51osS+GMSag0ZxsXqVnSqrlhBHtlfxbbnHawe0Cure6bs9yxr
IE3nu/1JctkeDIWNTFC4+msVTQ3M7so6fYZoQYEMEfwkMqww4Rbm+YFkaJKxaI1FqjUbYDupFntF
45Fq/9Q3Ej4iF0kKAlUtPWGZgHUlBGiNopP7QjEsNUd7WwoQBvT1S6FkZn5XkS0v0KNdgOHWS86+
NwIYVHAAU7fFv6bAEC9Aq8HvtByqf71mR49enJVLKEkNR0C+4p3II7Ee8sy8N8PcmjeW8F8aI70k
cca/A9iP/EZHvfnFX91tXyF9o4kMEPnjXQF+BAeuGCc5WHXjInuge6KfP9kNnoq1nZeT+pDTG8k9
sN37NIUw0k2QKMn9em0pH2S4AwSJbhV6ziH4od2DwQZMVDmy9uFcmRVW0O6pWPfZe5Ggh3g7fKzt
fy5SbcgAD/uPfbMBOTpFmixAbXuwKjvdOuMCC9mIUGSTReIfqUyHsYmbDek2jOzgoGPxSXwGoWq/
uVbm34u24xc2RCciQzDT1lwjbTRcUas+Gb4BpefdY207tSKz0Zto1cVoNa5cf4wF/oqpVVrlYqVk
ZS7hoUSCcFey58AENxx+1+459SvwcWPyPwIjgxiU2/hwurTmcUCqOMQRK/NSZ1U9z/S0+xQ65mvj
2NE3o6jRfYxDWXGBrRKL3oQDodXOsxgE2Tz8pr0K3ChtjzBJowdHV9deY83l04KyifTkkIX+Ky3T
aIMggXKdSbOJdrRYczi+gwDD50ti8yJeL9W58VEr8aoYmb/IXncK0I7Rzls5vzUlO2Q6Y7wYnGIG
wt5hDdBM8mxDXjzVpf8lcQGDtsHFdgpjvz1JAKiRalD7X0JIA1gM3BuGHbjrn3tGejDcp4n5nGJl
cwQFU3rEqjc9YgcSbqxOe5JmEOzNMFh5RlJc4zhs7kVkI6GlhTJoB5/LvHQZ21Ct1lj1wfPk56mW
9eKtAvhjj8URdi2Ca5C8hIeM2tIBxHUrq021OyoFhSMW//7X//2f//e1+y/vW3aPNFIvS/+VquQ+
C9K6+u9/C/bvf+WTefv23//mjjSlZXFwWFgO2EeEkKj/+npBEByt9f/j1+AbgxqRceVVVl1rYwEB
guQtTF0P2DSvgOvW4RvTGVkVgKS/1FEPGK5S9htC5wifp18bbTHtY73Wj/ZArKwjWmG1ltVskGpm
xScx+MlaEq8c5FL5zO+LYD2pDEZB/VMZOOKTj0SY2zIjjKxwgWhMAoEQMBPRwYvcjzZqXCTxguE7
voM8MbJnx4OVJt3RHA9dWJerDJMeGJn+qo1L9Qlk+snGahhW7FYiSuQjyWZqQn2pMQ0ANQU2+/tH
z43fH70QXOCbZVmIQQv+86MHPV6mtZUtrnUb9BsEgT1kTenDMuFa8VJGCJqMy4l2AA66kLy8pxYC
mCdAtRnSxP7cqkxdbZf48sM4LRtpNsxOQaxY21lW5b/EQWksQjNqjzYkMfdFDp6MHrGppwGkz3i8
4m1sCv5p5HiPTZkLpREv7g/0M9PL/k75obnj3MCcC0iD/Q/fS8f89eFwBq8vng5HaoiwhPXzw2ll
VEikzqfXaZEucgu4/Iw/IUKRnaEo25wB1X+k6TCoUm1FUx4Vx1ZI10rPfQ6tYsN3XuEDVkthJSlY
0zAx+WkFsQbLqj8Zqjza4xoRL8VLGrLs2dJySAblLZr2Gd9X9r2vZeU9Eu1XCNhb12xk0y/AbQu6
g8jdkw2UYdG6zsH/SLXUoQy6lTXy8sNrBtXaMuDA7ZnJHM6pcDvYKVj73RSQx84FZ4bZRuW8coEi
9OsrtOut6y9tuX5fCWMrodzxy9KeFOYMZTm7sZLk54bGAzqphdMDy1920HnwrWyd5KEeD/AU5qUV
ggAMhSQQzawB9HCXOHn6YCi9XGn6kC2plnq3bTz1zkDeezf5G3lusKXB6+gDuXxT2+OsrNcrqigM
5v/DN4I7P30jLMakjv8WFLNtwJBtc/w5fZipMLMYPahkvKuFVxTk41h3anXQKxPOMCiedKcyXmkR
xrWmO3iW250038ESTSshBRlGR1KVnVRiSTx2koel09LJ83xWj2pvAZIAob1ThBCXiYo9daIKKv5H
2zSYxyJ3XVUSWTa9KeON3Q76nnGp7+mMd5FZzNKgR7YVAkVsw2W4vVX/1mYy8FKt/2Hu+XnaHx8m
CKAEZ0I6BojoHPHzw4z8kulxwtyL3VU9QrGJM9OBX7g3As1B0neiL5vYSV8yZi1prUstytIHSq/l
LRhuQTyLMGIugT1u8k2FOMM4z5bj7PrhAJDRsVEQb0MDMkPjA04n3Yc7zRvSeRnpoHc1WHLWnSiY
kbOFKliivVcgOhPASwBad42rdB7mObhsXCc+C+S5/P1TcezfvmImt5ll6wYodxk3f3kqWFFxL61j
cWGQyz2ao2AGqE0ipLCNKrfEieqJMFx0+TkQQ7z4QL2cQdCA6JLJBv48AGMlqOSJWtm1e+TBdaJe
VGWogYs7qeaUCphZoOeAFLK3t8aMwdBb2yq3n2+tKoHsNJtBurEdXUO5G4IUI9C8DRXVaGslEEp+
b/5mo3b56GqaGo/tyNZXEkttrr2UI733zPYGfsU0DF0RwwvB1CWKLdUEBTS23BIyXFT7obXDqwoC
udw5+MoYvwL9Z3yd8lVoVMMmtZCoMtpZ1gnMEXAqgjUFO34Q9ksk41ty1lROdzVGAEkOIDJCt9gp
jaWxru2hoBTXcMtBIsz3UtA7t7q7hbh3flJ1AJr5oXb3MrE/xamqL2TK8OpaxIhhrKhIFXoMCBXT
X//+O2JYv/10HOhtODrEBRyLYxc+1n+Yh3qH4XXXm8XF9/XR65w+h1UZfElbJB26nWD3iPwESM9D
AjD49fwvORgxEN93X3KElVbQTQVLhi2Ch597OmXDsIHpD06iBcC4gotFtGEJnxToaqkog2Hp52q4
Nr4NVhEvXQWjsF6eadkRNLFINR2L2GHUG2mPLDdjMSlBPlpIq9tQEUCj9yGpCCnkZYBUs6U08S0n
RFDgGtUyGET9AXoNtDhWRmU5AYfgqBq2MQfUbYJeWwmIJKAEpk/Qa6jNZXeuaX2AXudeVy1Vm6jp
EnSdHsAc5H0bkf1iGLY6C8Px7qIG+NcOIJ4XUxlQCmcsOSBDwX7QvWLr+rn+AlaReoU51V1TszAE
/3mOWFdbS+Q7NdhBkF3w+vU2rOkN8ACP3WnYXGUeXPH5oVJ8QN4opBv7ovEfwLnOkZ8Db11pV9u+
QkQAsAJ7DvaL4A3Lp3SWDIX7GDWDsXC1Lr5LkRu6UVljbGkkq0YE8DZSyxLv4uQdwMnQyWrcbm5A
NA7OaWCT5Xggu1XW/bKyTDXXxfBuowpq16GXyZg5jSGDNUSsqjvpwYOScpV8BgH8jpQh67DeW93g
vCCJUcxDu/eBn4B8ql2X+qYL4LDXDdPEHcjkswyqXeWmjwAzRHcM0+G5x8YImhcQuLay5gFxLg9y
dl72kCVDBZmAvFlTURSx2lYNEsepCBFm876q2CpUZnaGh11fZCy2L0aRxXessNd639kXMnWBWy9c
wx1W5mgzeFFBuWNq7rZxejLydEvOWogGgd0wFltyGPkUIRttdWcjN7phAIRjsSRB3faipfo5KC04
9bJqa7pl8b0xolczHCQwr5U7xzad3xe6Wa15XGnIBxpA1wAU5yoPVHb50zhxtO2SvFjDYdEsiwaS
eGmQX/IRjYI0SKgkj0CUVMsg2ljFKX5SsNHBgnAAtRUDZikZFIjJd/0nmWWLoc/6xzACQEMWQkes
BTt2rG45ABoZXqQjuaEV5wsAi7pdW9YlInBt00bHKsyKeaUz5wx+Un9tyjyA4kzWHyID3nmkJNpX
YSBQIDJffgGmahknHv/uKWff1IjIUHekAzhn7vnBGglNw+rvZ0Lz17clVg2cmQwvBqHrOuaUnydC
uKGK2ui0BoLxOlysrYvwEkEGQDd17/hK34AqDB4RsjXQjvLr5mGoRQHBG7DkCzvXz2GTYj3QFsnX
DN9KJJfx51sL5PB7CFS7wcYeKVaIZ0WBZBX7n8ZZEqmKGgVs6QwSjhDGnXtVlUzrCBPZx3PF++ik
/Nq4pwqGCMj93z8G/dd16fgYLIZ1w/hPCNphf3gf2F2HPG/J1Ok9p912RiQpfvIMyscg8YIbwDQG
8GXefvSxZy54Zxa/TgbUI4+R5E+/fj8Hnx0iZeH872+Z67+sc2xd6lLiLycxefDfdp5AmuoQGgzC
07SgH1y7BBO6F3yGTzgenfJg24nWheOy9V9meseXOlKpfjd74G2czMxUwWdIbdxaV2FtL6ygSMHR
tCQ3Z2I7waNhgcsli5e9X4E4GCGPRRrp/kXzivczCCHwRasA80g9nS/68ezWLoVE3j9sx2n/cPOE
WHinYxvMsbEwhcMZyj9/ndt+6IJysKJN7wLqZc1NiLI0A6S2bSw04UCyL+3QQlB3BJy0KrpH0lv5
dGvhanxAfMjoZq3nQrXRAJQh6DpIOfkgmI7xzgEKNPOvFkuKXTvWUpEOHgLBvei8g88ZtKp+9E9b
KwJOWNe/sHb/998BY/Qu/Pxx8eOVNlhCuGHbwGT9/HEBtUh6RLK8zYThMvP55JGBb985Gl6KwCU4
VMrxEA1eBR5w2Js+BaYNBNWzSIDF0VMNiPmYDbe1Z5jrHlzOPvYLgO5+KN/qCRMmy3/4NuOPZI7e
gA8fxmIGPonjmAY8PFzKX71YDKq+mR341TpWEd8pyIXPkSmEDLbW8j4FiQMKPCSeS7sEUpJ3wYzs
yACyV+BiRAA6SP1PDstiiB1Z4qQj5vCYIC5KzdLMSveeD7cLFTMLtNRV2DKQOgZYLXd1vkPE7AuS
rcLvSX7CohFvpNQzEZFy5ctINTyHZ1BduBvXq4QVxaGOG3uHIHK7rks+3AOb7S0wlRvP4zhN7Qbf
h+F9HEMD06NAMDHPT7rn4wUCBsnmhET7o/SibGfg162P7iEFBipPHQftsQTvxolakZmKvSqGDdDP
r2QnE1XSoW8Kd6Fj2T+frkDGahyy0rtmptLUW5Ptw8WkXa9VH1b7D7akSZNDzYqF1RbQm6QudCkL
4K+1EZfJRxu10awyGzXQGjgsfr9rSFFjTyiZs8ZKq9h6DCyIMZBjUHHUgc+UcboA2s+wDmFuwF0f
6S5o8pTW7Kmcycyb154eYHXbL2O3ElBVG6J+DgJlvFFEnVxt5dvHgbt3gvsojSYVu/qsqpkFrRAr
QfzG43uNJ99vLVqLfQcJto2pnUdYL6InAnH2trYhs0xjOONAIE4HaYGyjtSCx0W0gW8cDuixkmxm
xJdwXfn305USp18lfT8spjECrHjDIbyzy3VQRWCKG/sZlUyXuqPby2mEzC3OJvQtb4Pa+hAsAPTM
1zQqH3L3FMTeTlrMyuaAA0KRInf7Tcym69Seyw+Qbnmm5jROh7D+rAaR5o6Kri/5iNpBXud4C3Qo
PPBpxMI4UC9PetqmzPE3obsim2kAjoBY94naBzwAOYer+wt6Nn3nfjazKjhIcMNhjmlWhs/5BUSP
/GIOoMKCnoSzrIXlp/NOi2ZQbEnO1AQ5BiYgbFAjDQwjWxohr9dOAzbhKn6N2zhedQMPtlwz8qd4
cLEAseNXZEBWC1Fnxh6qo91Fa5oveuFGr8iLwlIirfWT9JzoDqtTMaOKVHTfm8LWzoGbRYehquMF
XQCe8b0c0xmzpj+Bqg809h3+FHSR2H3IcscE+2oXr+O8ddYV1/JPkN6e96x0V0ZcAVrqIIyj1fs2
LBB7UHAGzjG7hFs9shkw1nhk8DyyWd4FrJi7mMRc3UvPVKuLoFkI7PzXVPQ1B/lMEF6dhirxHS7g
ozlJR7ErBDGClWvAkUfFIi3ZHSCNm6lt3QGfDamAbOVW5lcazc5tbQ2RXWuOXbh+NbSOXxJzT3WT
JQUSIkHG23SrUqvTHfYskFoZ79yMsb8CiQhgQxVemvDHvt/z6BMNEaxb032ojPGDydP3e26FvEM6
cTrd8/h1WIHbIFvSVWMLGeyDbSOSPl5gPNB9w9/cTvf1d/dMnbpK++2evagEYT/ibnd12q1aLbLW
qnS2OWJzwKCpHIkdWoOlBZ32sSqRtoqYSB7Y1sahGqllQCumMWTdppY1QB2hJT2oto15IeMYLTKq
V24gnyPTh5A02RjoRf0DnU7WvDHYDKl2bqpFCz/AC8CMrmFVAM9RguUNS5D4CtxlfC0SKFK2zpka
IGnAXDJAqZZUzFlkXNCZGlIXKIDJReu36YpslUSwWAVzSKH226yJ5+/dMG7l18jLUQV4t40mvjLP
qu96XaxvLZKiV/iYKtvQWGqonSOeSNrMizzfUzvqWnod5NhYV23JlnasPfQ8fBmKQW2lWcQLeHbD
Na87a8eiNDl6XYmVerdw03wrowzyVixNZrGf99/8YRWndvW9j4ev2EEbTzJDcCEs3RQ54SC+GyqO
jaVRe+fOBY9M2hjJZ0OXiBWjExJmsdOpjdfQMkHEXw/Jha7c9Zm1C8NObEENuM6lAL2QMdj7OvS/
ma1RIEyqgdxSSOsY4K2x4rmnA00Hyew+Kpw5c5HzoFXLgoOYI0aWxav02AkU2mP4E14b2eEhh0gU
8AMje9OU97WAsusn0bFoztvevVbgp1xAhoEB9jG8Xxso/nz3y3UD5ckz8BCAzfl++4QsYQCcdWQU
/HQ9SHQDz5dV+crpczCYg/18VYIDZOHGkNBJGx0L7r7RXwHMm7mNUb04FaD2PljjNgy+jCeHi12R
jKOWjj6XA4SOzK7R79IgQiyHesIX6fpFf3UdPd/ZEJNeUockXQ9GKD8DWhJDIKettkjTlw+DI+6p
fhAhfLp60Z78HO55oBuhdz5eKXE8EH1x+wE/u3rbMT9aFUbpfnbL1dTRlM3SUEO20xk8XBD5+zTd
CLJmZ1qKBxdhQ3A0EL+ZZ+OASFzaZYFKnwbp9xsDUPBVUiv1EuX9jBpoJvB50O5L9iBfKi6OhPgU
XaqyAN6usGq495ADcRBgwFxQhWZVKwez5rOSJl9LUJWu/ajTnjOOv/x4TVDcFYvBlzFCuMj4gUZy
MT2uDMLqM+S7eBehQaHGHUWEqUcZIuMHjqSXehDeuhvycgMVkv5pyKCzMj7oKAGvAggwk6MYNAcp
eKExG/BKekSw6rHooeARIJ9gk3kRZMOmwDei3xa4E+DPEghdjkQwVKF79lXrIM45vk1LLbQu+XiQ
MdZ2hRlqS3p9Bk6DCvnVF101vVDzJBjWGXh/5tSJWjXI3u2xnDxSSXTKgepGi9dwlhlrLHP1HRBU
MxtZMY8x17Rz5OV73W28587O8HAA9px8kWWpI82JJd2SakXixQsNobstOR+RSfo9ziU7UWkc0UAW
xWM6jgh6OhCrw39pFbjuX2Dx2IfeJEAhB+SeyoOyGqxOm6IzNq2t7oyxAlg3gMg+VGtdvsGkL7ZD
HkLDDnlZ8uBaxl+nvS+gsjN0b57+ueUeyL5Vk8AJ5pjR3Lf9ei7xjlwXJuPRHHKMa6OR5qkC3uQy
lMw/mgm7e2+cagj4dSpZTGUD/kIgNIsaSjfjYFUKHdL/T9l57MiNbGn4iQjQmy3T+ywnVWlDtLol
Br23Tz8fI3W7hJ7GxcyGYDgyqzLJiDjnN2r8lEZe+kxqnIC/8H50dkqb3rnZRm8bfmbyRo1Z/NmV
rbYBia5uwDsbKHHZ8dc0VOxNpngFxjYUqwFJ9kAk5VkWR0Pfg0FjFVUE1ks+l5tiypOvoajJZCym
Xiykk6+4Jbi7Wg1+tcbpmKxRbJoOsrVXnT/MQtQ3OVQJN7OhwlhIq/JO8OVN3ifLzeooP1S2XB/K
+L9/KNmaEX2UH0pB4ZPFQlLtgmlWzxLl+cB7LsWcBLgfsJN5iAXILg8Zgd+QoaESEGBfOjlSTODz
Qo9O8prR0snKsnldteGGLf0KWFL8Ag5kfjNAuyct7GBZUoeCJRpq7LLkasbBmNXkUUrL6WyExXCX
bUHr3dDrcm+ypIfqS4W05KMEqvJrNzraVbblYfZdE1b0UA1XcZgnN2IOl8ct1Dr1eTaCs9QGR2C1
9nNvAhCyfLigK9As0FL3JFtz5nlfy0zyNLIV/3eeqRSkbReqb7bjpatMvbR2nRxIjRWvs+3Eu0RR
tbUshqnaXtw6eHdUO+JXjE9pOKE2JhvVllsVRuMd80YpXsekL7Z5TIhetg6BkZ2biTfaY2yLToqb
vsquWY5UOYF6Fu7LTUU39BscH1Ky71zIQ4HhCPo/rYfmmhpYC6RJpq3JrzdXq8LnF1AOp7EAYzHh
2LB9VFbCo6lqtHuc9eaB0MOEJdxyDRUgSGZk7/UgDuMMRh1xxPxF84bsWkXiqiqaUgAWndmwaQZ2
QkurFTXtKZhAnAVZVbzIOoyuvlmZDhBrqYq8AdP4ZSM0yQtMGqwFvWh4+zJ+1IBOBQJzR1mUI/Ry
K5JefZY1mmCtN1lpspVtYkqGO2GQR3fZYxgxvO5KIkmy6BL2RLi/f56d8RtSOe1ZVrcKsEZ+oP1R
FsOmMmEaQReQRXkYav3VaNP0Iu/kzdArImYvKEt8UHlQrTXeG2t+KOl9MEd1Y6hdv+FNU23ztnDW
cmBfaMrz8OPx1zaVN68nyObA8rjKHBv6LUnjnS6m/EV2t3ISs7o6678+vhua7IGsr16C39QKvih8
/HCFsxPK3o5h3BNnQWYr7vGzSp4lo7MFyTdeZOlRheEGacNx3EGo/TUcnX8D6PjUr1A6OIhydDap
Cc9hAgV772M3exyCxl0MF4Kj1xXIzGQNcnfjmP/qZ3jdsO0cjP08UUbrIQm1C/ns9gISMFsnYyr+
DA4yzPzZrpr9f22X45maMzZ/abEly+WsK1JEp66Fmy/d0T+LUkTnswh1CPmZpTM0RTqz/H77bJVj
G2CZ69pTx4NLBuvWGNpPmRK2XYFEW13bO5kSZtV2mTAieG5ZhcpeQey8TQN6xWE2eNuHh5KuvfVd
1D55plc9pUb6RSJhyjh0t05ZetuOqZOUrD/Z0CohGRe7T52tVKmzs2DbkiSRKEEB/aeL1NhKRlGt
kcIZN9NQJJPvePkd3cP4IAFSjzoJk7LHtlk/zN3w/AYgUo4ooNuqyz8NIWUxm0B2c4gz6P4Zb7IV
izEMjvF1SJMh3I4hcbpSGVDT1PRCvYjE22hkx+7GcphQv7iHWfl90uvkKEuy3u30X0NlnTyotjKu
JzZtN8tA6zhCnPo0OU3/aiVds2kr0WyHpWgqmnOw4zBaydbCjL1bVZtH2Siryr5fe4aqPckSfjnI
805ZccKD/ferqdo2Cmv7Cafs9llJLp2eD0/aYn8+ZKTQvaBVfdkm6+xQwcYqGggILf1lnZdc2rrT
z32cXT8H2tOo+rL4j4FGbpEWZxB8sIEwxfzrTnJAnOXBvtBdN73mrBMQXdAIYYXOXlFy/ZQHg/2/
zljhbzUnAP3VEj0ikkaUYmEhAA8Yqt46y1I3KtYJY4w/ZEkegPxPqxin852RDQh192743BNPXQbL
ywRRqyxPd7TumwTV7eWKrbCs8zAo4tkWgKTSHA/I+Ysu/6QYWeu1KWwXCVT+ffIQ1/UpNQzlIkvT
AI92HLQvslQ7Q3+uC3fepWTOzlEocJRcDsnfZ1bkdbs2qT5kj1SrfvWQxSlNV5ZZxtgSmi0StJCA
ZixrfQ+17OtQpd5NXRqypaEwAbMiCAtNvxi8G2TjXyNgu/6cSx26jpUe+gWiYGiz+WSifjnrzXO2
wBQcXu37piSMIjvIumERA1LAwj4GNYViPjneNncutjWu7ESPAEvn5lUeBm/Ehg0P3W2PoRIbehqE
uwCdp6XFhL84GoTUZD/ZCrjwtceVbS+VtXLPxhLFdk9SWMvT0Nj3ZYMsL61KEP4J5hP+vcBLKPcG
/eXzLFQmsS6XOiWk1Uy831s/+42Fdcbs5rsYhuqD4CzpEL7+K3lX/bkiGynrazzoCZs15V4do+pD
sE3KxtL+0ncseJDgZMu91H8Oz3GpOdVAs++tjmLNjI/TVzYSCKAvZ/VSJ89knWyV/Ya+Fv9sdb3h
19iiDuqVNwh9p8wGJLlWIJKEEv8RAMpGVn3Wy7PCbsNL55rNzrOS+dVMg4uCScdfywmQyUGeYAr/
qHFqnHwfVuQB30QXd+Ko1No9DdhDRPKbk6eNN2PW404DARK+U3s5yAZj1sXR+88Il7/0+qACORi3
gPEw5rVejO1ucCvtla9S2Q1pmK9lMW1AGluEbXxZbMaEbRorhbCO9G5lKPp2GOIY7BBDPRCOfsWT
d1JaQ3uVF67jisDqUhQ2F/ZyYu0BEV50gif3jsDYphT6ePUWclAyYhGqWuG6h/VEKjtoTeMrimFI
GiZZudK81Pyq2DnRWiWv4LlVxte6bD4my0jvIfHP138ZpGiTus4L3b7k2GorSpywVlqHIahLnph1
JE+Gec2MZe9tw7a2maLnuwmMN/FxJl9ZNBqTndUy+cpii5/qas5E9TRNqXnUU09ZIQM1vauIJq36
zsrOhFz6r2DSchPPBNlLlKYC3cwb3z0X0V4En7Kz0Suylxz8b70MBS5IrtmCaEjSfzWVi7xC2Xa/
biuL/7gtvZp0KLaVMmhr8ofZ9fMQG+jBlerlsybTmMd9MFmrurbKs2zAXSS/Qn7vzirCvu95xrPM
PPOGS5i9z6bK2iZkPt/7ulmnC2YpdjAxCMvWPccowd7GHsvzB5iJkUEdJ29p1f4aqQXZY6TskP49
stIz4zFSop2wmHyainYf4VXxR5PvRgSrftY4UfpV2dtvFiodm6IfoktdKcmpVkZ961l28UKkhdyW
05t/dnPny1FJMX10Yo6+tgTj16DKxFWYpFY1i/gdJNjkOW4CsQqztPoeDS4qD2TOkoAZVSmb9zny
KjRbGnFDLrI/uHXxwaI/W1ejSSwK4yX0nib3GwtOMLVd9HMxOklgvX3kmeasgsKK7lob6HvXTex9
YWgkicDfY9M7jB+mXWBjw9yqKcFHx4TQaZZ3DSqteO2hEKxKPEL2mlcUryqpKuie3rwqTVG+DtOg
3lrcEnnuilfZwxrdfThP6V1W2bXXrGLXFQfZfw57a1dlWrqWrQTx2yvyaE/yVrLKFeMaq53uSZZa
YXjwjfAxkdeOolrZ2ngqIw3Lh7FDowAEW36Tfcciq69ZZMH4jhQDM50oeyV0de3TvPhmRGCkTSR9
jrXrgq2dIXU0WvFtCibUPDuTHwVeHu+l+l12VzSwSaPLwl4W0WVwinb4KIyu2uOs12xlNT6m69aM
M7gUmX4odFFt5EV7xToWPIyvdt5CyTPMAxiy5DkpTHx7TMDdjdPjT1X0AVNhxVxNNPm5bEEZiamH
5JUPycoO626PipdCgnQp/x8HPy613O1fL6CFuIDGbYH6yqLY0MLsR8/iLdYQI+u00vJlfa6N87oM
B+PRrc7H37q1bvp7N5vF0kFlnXyZImkJThLxryhpPb9xNPwS2tn8quK8m6MH/UVVPXGz7Ur48/IS
ZX3Q7zy4GRtZtCuLPDyBgrMsBsZbH9rtF2HU5nXMwoQ0JhfrbQsycYfEYdz7Njn/P2Gzr1U9JzgB
sOkUa573zTRwk8M6UX1GrKXfjkmrnAKv6k6Qu92tEZXKUzwh+CbgeH+z+u6qy/FzggzUENV/lTkW
FaPTDii04j1cBl5+dcqpOyBjPe3joGlv2aSgKowVyRcSRD+yuBc/Q3Vv6Qafo9L0Nzd1R9xoePaU
hWQWx5W2gxnQHVsx49ba59YmQvvzVV1eFOzex++K3aBlTUwMv8h+nxhqsJ+UOly3jW685VHr7suK
IIQsTkDK9omSxI8iJqfGXvea5FEcQp7SDOuztVrE5luqjmTLjTxnfqXYWvFI0S4enR3S1fsKI8VH
q12H7d4hIvQYKwqHdV4qsBpcxpY22ZNm0rB/XD4V9J4M2zilf7RmFkTSzlVRoVxaPa+M9qGmTI/W
1AuUXdhr6qN1TuNgR4odMsZy5dohEYIluPFotTScni0dwXF5KRGpxk5t0VGVReY2bTd3DbIFy9h8
HOadbgWYpiz31Xp93GHfBlVrag6NW7b7YMrf8B4aRx+WZXORB77eX2excXOaeTz/s4fsJqC8+iTy
0p0sNiUmw7mwME1a7CMzU3cv3tyCMyqDG5Ov4SCOYkfbKkT8VFbKfvIQFvF3JwJZKkuy0VbQn+yy
YRsv4z+7ximxqDQmF/ZZJ89aXX3VcyxNP6/d4Mx6coV1bKKAGU92C2I4txVaOWt5YS3j5eNHsMcz
WNanz5sFBfYjlVLcEzbkv90fCkeDyFEeb2Tfz5s5enKw3KY8f9Z3oZId0a7+Iu/8ee0o190VgTHt
cQ3nJXA0qKKL3Yo8KBFOK8LDJXtaWGX/qU5TYbW+LOtYZfx9apFKQ78FyQFDydYqAIvz41R2bctU
8UWLH59s+S+Xa9NopwchqYXlltNyHTvs2BXJsjkpLhIjnr7RYpe1GTq43qB5hyrkVy6LtpU47JtE
cVEtL/xS4+Em67XRNQ5VrbKMBXz1rjVQwewGuDMoZ/MtIxog65PMGw+zGCEHyotjy0OOBFwhMRAW
tBqpAHko29g718tBFtvWqrZqAFFc1g1VRZKaHH/pq7pqEpmKnUvstM4lSZt15xnziUnYJDa2NNiB
028IfDGvJDnrbNlRtmgRto1Lb7GM/ayXZ16g/Romi4+xdWgdzQLN1e9V2uymSVfOQBpS18wu8jCZ
EYJVy0GeybqIhNEaHHS9+kcDUuMQEJexsnOs9LtJLYvjP+plDzmUNHmwrVkuP+74bzeTY7Xa+04A
cYnMEfpNh2Daqos94rQcwHX9OpTSQDGFVnKwQ3VTy+Jnn8EI1ZXqKcNOb5zYtzQrwlC6Dg9OmaW7
QYTplyhIniSlZG6CmJ9F+3sPDzD6f+8RKFW7nuYWeVgPBVGvawletWF+1lVnYxp47X5WOWmMOMJn
+XNErSfd3iiqC/SY7CzrH52dSXXWfYajndV17R2teZgtJo4dI7ETj3Rf7eyxpSr8arLa+6OyzJsd
gL5FyJW6Yjk0dRpt2GOra3mZR4Pm4B+ToKY9q4uN0+LtNCqTukrToFt91sWucJxHuZDeTZ9Nmoac
qi9Hysrf2mW5adDC+Mfl/rXjuHwC2SIP8oq25v6q+yzy1DGxyz5uXuEIs00goK09Mi6jX4ZTeRlx
YySzU1TqqYKbohqComzpgkbv1mFbw63kW97KSru2F1OQyYjXSY32qTE0z1Wk8i7RI+fgegnhkqFO
nnT3XbbJGhCn8d4h8rj6rLMtfDyiHDadllj1swAr8Fw8y+7ykBoey3bVdR73kHWmUGNEQ0Sz1wt3
2GuZCgYmy9ILwbj00hD72AtUIKqg0AZ+uy5H2SL7gOVswWP36DgvvWUD3EltW/QGkmFZqh8LK+mb
1yDD8NeqsMLz3PAls6LxQ8vArNdW1pKHrjClS0MAEnkzHacKUj0Lx/COkCYGjQoMzIStsz9k5vQX
RPsVJJQh9NNuAGtkeGCWTAQF0qh7VQKSeL1RI93hIL2tpkl8UJZ1F9ylYmOM0/haNoDJIxtlfc1N
Do8rYXRKcCVA8LHj8Uuz/BrMGSKqbXkyLJ08rjOlJdmh/5TlmTw0UVPszcZA7CkML/bfB0JrcN9H
XmtZ5Oo71W0+ZONn/T/6zmMlFmzbv17jc6hI3P6IJ99GXvuzXp591s2lG50jZLOXT/CPO33WyQ+T
zEgvu7gQ/t3Vzc1oV9k5Qluh1VwQhsWo3gmN7ehmzaaOZ/D72ZPnQORUitZ9LXP9XmK/dFNJpL42
nTb7s9Omp37IvNc56Jo1cReH/wGtZjPYW4Pl/0Zfit7ipTsrQHDkleK+1vCNEX/IRgupoOeAx4U1
97lOrBIbtpBHHe91jsEiZ0sGCiyDLMtTZNKHI4jWhfcxem9ZgM93Og5XWYLK+ZLl6nB7lIRJYMsd
74+S7eyzuVCfZMlLiJDY6AbkhvMV/Dm04aGdb/KgA4Td5IGhAlGgLq/MXw01iEosV1x306pWZ8Pw
X1oQVfFD3lD7zytU6ATc4lDs8jTCjP7vK0OO9za5AfrSw4QTulNmbtAes+8toJu7WTjxfjIdmGV9
CbRkORhERS4Z1vN6wG6EVSl1nRHujHoeWZ5Skn3jyNT92o6gq2Pvc+8wTYqV8axG07DOiGx9R4Wn
0uzvNUp7azXJ9LOhlM516kmryYYKtjm+nepHP1hwOOf2B4Qsdzc1bXHMMGtABPDzNAaefSSt28yr
ONSLY6vZeHeNSnDA0oGYM4RK26rLV9EDA2eGrw8E98rXjAXOrsYKey1bM8iFl3rIvhCMTttVN8y+
20XNc7kkVVGZmX3LwcWxDz1MAWBIYSvS5eqx0YL5cUjy4ffid2W2M4R+lfBEVAheynIWzIX4rSgb
/lGXLv1KN8eCVg7R5nbDu8Xa18CBRiHIeEyZ2DhCrWHFRvGTZtUwYaqm+t709qs3qsZr0o3mPnHM
YJuWffBVgUYwAqXBNhfJ0byf2musZsZlJNu5quoxv42RUJtdGMJEy0F5oYcxBAetSfCKbPTgri8H
dk3VdViIbDHh/g0YWBbpzYBrDI2yG1P0D8LX8VFeQx6EHQECD7fQUsGlCXPG2xwpQ9OYvhllidIm
iXRcobp4F/UgwoPeEtcYHYdrUQk0X5vAJhJB8bNBLMXMbIE+GZgwfTYotlVdFICbTpWjnJs3zrsR
Bmgti9o52RCLvw7dd3upDvCAOnRLcJAsQeWDYA73GlxXFLAGBXdUWzlDHjY3Q5iR+FkaZJ1stTS2
uYi10wc4bLVCg9BXstm5eS0Icdcxo+/qlD43VaW8lkC79s1s6tu0ypX33FJWssOEw/a6qxLzLEcG
OVAdab2Czchzpqnkd39ZQbRWymyXGLfYtvQbEclhG2YKDiJ/18mzOhbVaglnbCdv6uEQsjPqp9Hl
h8lYebDqVL96xassGAUvCD8D9HcYC+cvp566ZMO6O92YMPjWn6OqZXxolL3fTIGzkw3yowRgH7Dw
CRGZX1yxHaj4SteILxOe77e+1EKfhD4B53qedk7VOBvZzQ1IEdimx7y7tP6/R1l9VL11mC8pht7f
ESfq77ARkPow8Ekmk3T+rO+inETxPLtsB+kmG5JUVc+EWA9ykKzn70X0oR2WEJdj3Mh2E2EfXPur
aqnvUlQn9nboDjg/lLBBvl9zyy9Oo9jr3gNfZ4SiPTQ4Ru1BZhk3q2x+jeY/+g56+KcRdj+4XHh5
6PxJBUBnkaYRFi5OUYCh56c0oGxo+/GWp4m61lMNMHDjXiYNVTWpSBX3+i5UI/ciS7J+qZK9vFkE
u0fiV88LAH+mLV7KSQ+elOwZkDCUl+UwY8m0jqsx2soicNHFRrmadlU8I2zpdudGa6ebNWcIWZJ1
X0Gpmg+yMXLGaYsLc76Rrfjdjqcsx4dHttYZil4TOC7ZKKtgWgC1NaebLFkBMYagOQdsb3J9vfhN
p4udRg+gdJ0CSF/J4qdf9cPoRpbHpU9TKe1KelqrjjvCjdamF9dFtlNXMDJlyTu/KLB62EyMb9NS
klWqrn9BJja9yP4NP9kdNvHMOksPFxjRUy9MAvhczINMgcgGSDEdGx09umKPxRJw5O1Tpk+TarN6
NKMLeSl1zQcanpC101nY+rw3n8a6LwFX6slqyib89pQel4DuPWwt754cbV42Tw7c7nSayLammbMz
ia5vXcezt2aRvpdxqQDSt5WVID25Jx17QAg4evICXu4aHMVvLoFus0WhWdNNA40Lc7zKM8UCblSV
CDjqNl9rrAwZ9u3lInrsrYg/MUsTiiVyxpQ8qAFux01grt1CJ4qbLEjyvTM+Td6yIvKQ9g25PxIY
U3E09HpevekRLG/kM448/6MPjO3PAom951I1wkPoZh9eH/4h4tDbBZHm7ZNAIbbFdphZMuJXNL9Z
0ZTu7AXN4DbjIa5L/lb0c9wIm2LT8ifkpO4lTMStQPYgCUCfV9prZ2jfPE13fRVE2NrsAqKdiuPX
BgkidQL4M4Tdqh94eogS5HhOtdh2oRmi3j1PRf6cPKGvzwICEImIDaBnB+JpOTZrMh2bYeiYl9U0
Po3AFn1RtJeOcHxIxP6vxMqRmK2MdhMWWrUtWyXzBxOAqZ72K3QlATpFH5rdzX+0VbfDv/DQzNbN
KGv15DVgW5mc+o0X1bmvRdPPoPujzlFfZu/7Ayls/hfNByqDu9jLv/YZYBK97KDiFs86aDV/qDGX
15WvYZ6srLpiWqla7MeE+Ueav6P7tTX4z+Qepnmj0/xQWSasLfMLbIDqCOSY3QlmL74Z94QMFGVY
6XOeArCyvumRPgP4Zk3pRYVY0eEDMummzJlgpwyzqapMrpENsnoOydtZCR4FY9HtQIv+oQx5/toF
PyskdHeQ0N4UoqOsE+ZrORJAyqJFcGpMmTxmZ61q+hU8Jn/JXKHKRHgBiOTwI43D+qpNBmZo6WvX
99qb4Rx7EJQrJRCvGryQdYGywXrkHUDE0zxgL3415/FYCBUnriS7Di2eTxoUmc2c8GWQ6O13EXjS
YxQevKrdODrmiUFRY5FjDk+dFtUsPttqF9mIDvZ9dwf6sTbraQCFbB61wlV8NYoykHbdizMXJCyn
Yl53QV4fRTwc6g5sLlJLpGaBryuduh8GOGaFmQN8BdeFbD3Z/sjBQqUkTdR2uMX1uDJEgX11HWDO
uOaIrrJ3bRehnRmpKxsEpEB6YT/P8BhMLIB8Lci1I9tydzV0Ckv3oD4Qw/bNqp1AcajH2BPww6sq
0jfVVDXHLkE4/SZPK3hvqf9b26yrVOSF3e8atTsUJYEu0JGMklfRZPPjAiEeQXGg+9k4DzvIHjls
Z7P2sXof0dGYm6PwIn1rdepN1cvqCJB85gmLXOxS2B+vmwmQSadPP5irbGgys/fUiEVNnpWBz+wX
Hm0dcYU8XAWlgwdV6v71jJ/TR+yygZucKvJz/btuOy8i6HydnN4hhKu6ceL+z7Lh6xHefC9NGwHf
Eu1mMvBFvohk996tTpMI/WCMV23xmkdztUk7gMh19yNz0CwBqOsgm1qWm1mJ3FtfB4dsdpWXAIHf
YIpOmtG95VZbbFEu+WjzVNk4QcOXh7Aj6j/9RbVFTwqfRLXWFC9N1H8La7NFyTCyd4lNQqUcum3Q
1/mKz5ucsmzceRH/kKxEs0XPrP5SFfyztFS8ZgN5fb1i6xKIXRJn25mA8t4WzTnLCqR9kuJtKNWV
WLxh8KnEJgrPNDKaybYtgnNdoiqR8DCqWn8vA+090h1CNU19UtlvrLq57zcwF62joiuCmH1iHlKB
yEXdVj+FVhQ+ntSGWv9EpSf2RzPGmrxJMUwNn9rc0PYo9NZhZ61RQC6c5kVNxZfKVCPfM0a2vm52
jRw73NbGgL5wCDa19rKDrrFISNzkva292e8Sd1o5zblsU9+1J9sXXo7he1a624J0z7UDsliHTXvN
rY5oLnIkiKnBw2qFiiZl070R04990VvvRhHCyCLkdBOqtx9SNE/c5lgo0w/PQf/K8j6sIcP+0xgO
OZknPxKki5mcx9VkAecrdM9dEYYe9+y8UrJrqNmkWXWKh5Z3sDuaW8wzdL9bnD6NVPsCoXsEu1qf
zcn11nHZ452RQE4VQ3ySh15Y8Yns6CnNahvqsJ0B4+1f3ASCBZElP7MVv2vrn7FhfbGG6c9ab8mB
ReYZMPaphIXoTMQRTdut1uggfG0wG904efqKrLh1HZnu/bZO630ZNtk9m8DhKVH3JLrZN7ss3WQs
6tY6xCxEsWIcvrQBLG1mrzoNZ+VKFwaCQG6yrzM3PGNLE6D2Y0Sn2cusQ8BK7SiiRDvGgwFDM8rn
UxEnwz5HBPkMNNzYaUJMlz7KQhaz0FqBx1TbfsAYkVyTtinjxLlnbRhtwvpSddB6TGGTTMUAEu0M
lsR5hc9hhPjvakFBrtpEJW9uAom3hLBebcPDLnAW1VvT7HvFxm8gj923lqT9qnasDrX9CI3hDhiQ
MWHJhES++nWu2DlpVV+8KxU5US9px0NpmdYaymvjt7wu30cLpk8Er+UdWnELOBnsAzhVXP86Ybwz
geGsCFXrfbS7Dg9foeKtaeGfQVzkPUQQxee1PrwTT2fDllT9u+YFvZ+Bknr3LKSQrNmt38OCVwQ6
htU7FLIRUW0k3kLFOGI4qF/Rn/QISDjBWhZjMevXXIFFNEbvc5uUK3hJJpjusN1W5sgka5rHyGZP
HIRmf20Rcb02/K2n0a23AM7YKzMBrUsvg2qZOtaFtTYRJe+uzLXy2ib8ywZz1dt8SiSGEqS8xwGN
ZERhutBYoqCo+QCNAvYb4qBnj6a2soGMb1VVaTBOaf5w+5QUM9ogcPyLF3I607ZHT2QNUshe4YZl
+L1mpLfKGhx/EomxSQgB+4bV7/Qi8fAkj4ftXF77pJr2XRMH15m/RYntM5jFtzQKxJ1AauejScWU
VSvqDSl0FP3y+W6bExN2UU8rAgmg61DuJjHFTlbt424FmaHdGosJapfHKxjxyc0euuLgzTitIu2I
B0s5fyu6Ap+RYt5VuPJtptL7Ajh43dVDDPGF5z+YQfxOlSv4U2ywIRgOtzNobcfeBEkU+kFKoLWp
0cERnG7jGMqQCND40ob0bivJVV9e3WFK4MrOunrdoR2qoMPGxC0gPhAQQIs1sFadlzm+mhUkIpke
2jiwn4fSI6huZdumM0p/KAhqFF7orhMM4PyGzPKmiUp7Pbl1f0Sow77EQov50c3gFhrCZZrJCzVn
CX1zivicGxUgXeM8IU236a0pPsHtqHYs/C0+2Q3dtGqvoZghlCY4tTyqiEOVf5rO3GHEJqx9jxRN
FMWEkCdH27RtUOyKUKQrM35rbK26h9Oo+0TUvvH2JsM8iOmYW34/9aUfNaFys8umu472qPg56fpL
IwaxQrOZP1z1jhHWG3lBmCdp6zvRbsANHcCfokaBMrcw0HY0DWV6NC99RGldVUuu0Bu3/CTGa9uQ
bcRG0TuGgYtjauZeEHLf9aGS+r2r3kwCOhvDniZfa5Vj6xVvQtjOOW+VH/XIFzVamnExyyrfNFPy
V2OA36kRFcc55150dXxO+2H0lXhy/BGXgZZ5H1UIphXVzo4YeQebKcA9SPQwpbsgwHQN6Q7hKD/M
0RxOZgB8ayyjVdSN1qoR/E66Us+OiuihgBoERqexOLhTjzOIW1RnNMeuas2WygAqYmCJqGO5AViW
FZnI7FM9eji6jCyetLpvdpBsN9GoQFmrxLzPrLQBWlm+tk3xpKgA3hDYbnZO03xoItVXRq2ZPGEp
D59n3uZuhCU3hwc3xLVoiYl2fZRskINmBR9q01pl91F6kTjCUVLJXs3fmsYAK8eyYM1DAYcCn/XV
PI64D3XeRxrkpt86PbEOZJrGFG3oxr6RKh2vIyBDNIuabeqGXxzEajajp+NmKtLNPIY2m+Gef1Df
i60dBupGOOkXDIHGdUXIbIPkqrpJI9CEhRIitKKX53xED6sJmKIy2zR8B0m4rRL3zqrN4nYlgmhH
DC49Jkjv2qpun1jjnzG7bJExj++Gpim7kgfJD6Z7CoBjyGLx1LCfDS0SzYZL3kTAK2mrhh2rWuus
9NnZlUY47rLS1tYxABtfuMjJxrdQjBbLm6ZfZSAk15aTPEWeONmWW29aJHLJW2fqtoeOt58d1YPx
i8gJ73CoNH2SbTuE3+fOLpDzivFiQE99G0zqpnHc2oeunG4Dz+JNEohwg8rTh4buzqbqmuFFywgL
ZbBvKl3H6svz8Cz9H7rOY7lxZEvDT4QIeLOlNxIlkpKqqzeIqlI1vE+4fPr5kOx71dEzs8lAJowo
mDTn/MZC+KsJ02mD+eOdR+UTY/F/EP7Md7GG08VsbbwcjExEUA60vtfiaNIiaGeGBTCfKf5IiM/A
c11rYAMBtYt2PTCl2DUOCuYNShCgwytxa3IoXBaJwICcfzuBoM8ne17pzKTtHmsw+p+fyCyM5zjN
r1rYyPWgG+Fz3FnfXZs8vBzqU9pn8bGc6a5tDThXRTaj9s4eq0yop2e8dzcGLnTrpjFQRKpCqHMh
OKWsOwmzBOQ15Wg6Rs0qRGB1r2usWYbGaR+FI0FB2FWBNZLrXMMgkzs4mphhZBBSe6mxUp+KFCBA
0ByxvOxP0xgPJ7X1VUSu3Z+KFOgUnBpGao9wO/j2/Vzm/p6HW5+sXK9PLvGunZDVZUbs94Qkkjyl
BYu2AF7SWl3NFyQD+nzaNyQYkaE5E73wV4T6L7ERtKesKT9avyCAUtpje5BJwRI5gNXs5zOyxP18
Gq0eLXOvwwvXNYpi5Tios5ilfRy0xRCv3k+zLE+MIiWLoCncOn314SagAsQQVVyfUEuHz25hV2st
qRLWUn54UgXTV+ahSXZxCLvvQk1vT7Jv0csanX1Ld3hq9QzsYsK0dNW01VuaiV+dKPvHvVJb6jYl
0kH7fA6lj/JLH+/DxY1SrTPUlr9UF2s+nvemrcuJH03hTuF4cqN3SE01Hd3WQOqf1QVZ2cBLP6wy
Ko11pzfZUQhJwl1ujDG7GlqQ4mbPP0byzUGGEiUIZvBdF4ZrOqnlBzQvQ9VdMo3uAgnddZLNYbFK
9DDcy7w5jF2DsEKJK2KaHEcBL1FjsgYMdrJO6hcg5kFe2JPvpO1q/CosX67VZmckNcvf0FolAhAl
UiHQv9+qMmBpNdrEazCkOgF0ME8xHPN17cFja376Mv9J3MXnzoZoyA2m47M6po4HFjaoSXxUz6o2
p+rULoWqqsJGzIPXfHmU/9fuECP6fxw9ekG3m8eY4GK5N+pxjdnydxYn/bqzUYXbupqNwEiZHYam
CEjqcEBU4/9d+Sli6fOqDVrwmbHXALmjGED87ebPGE8JMoCToYmnMO+TY64VyLm/9NgE7vpkuJZh
/ZTRD5xQycYhrS5+ICcXESjvoGn1eMxK86VDG55wuOZvvazVVgCjSSdEqbyFTVHSd8tiZ4zR1SMr
FhZ3fNffW9239sMSJtAdpzhNETKRbWueZwNrmz1EBO/et3zDweCDlyyqt0DRILEfKCOIlMN41Co3
49Px50s8I8jmeFrHrIk4Y4B4QzPkp1CP0eUWGtMqyFhnbs0RLRjNWUmyzittAqTlW+YqCyL7juJR
WdfZKajkJw8bfxpAq0d7LPHWNFOxSUiRmaMILmMsrT1B5RrW2DplCbFx2q560QtIjQPLqHWc1+mq
z6PqxUnJOCNkhWh/uYdoLzdkYQKOQvDZmlC2xePG9GX2B6j/9hyWqb3GErncdJpsnjKEMyyj0j5q
utmdN7X+MceX6Ip3JjlpR4pfUxbvPSnwnhf23fPias8nUB5C4ugfVRmimJBqP/rQrtfI0w4gRuP8
oumse7pg2NZ5Ev+I6uSdSNIaB277+xDFVwRRvd9FTDyNccEsNfclD5m+lFHarFod2za7c38SmfeJ
BdBHebroDwRLbqQG4bj0DUQroiWbKuqyo4ni/MYrbHlAxVTuJamDDShNayM10W2ZPm6qekz3erPE
OwIiUiWRVhH37gWgP3aF8XAr4ZNYaZV8D7XahQlOMsG8Z7VeLeSVZKtbrrx1o/5ddMYf5Sga1Mkh
TJLtJw+DV0vqpwE6QGO5QXM5u8ZpVkBuzWY6qa2Yi/zcFPV4dpbo3QzUd7Ta5hAMrfaO9fU2DixC
qjD2NmGfb6cojd5BCv6MMZp6tltTe7N0R8M+Qx+3fl+AbHSqZJe3k/+9JX7dBj7Y+i6czwQ+o01u
I6c0kEE+oMi/8VFy/9EFo7X2Ms94YQVgHds66fYd3LN7YgtY72TCf7fIBztB+tliSMx82rCuQZXX
i/eIfQisIb5aTUhoQ4vLX3n9G1mBhBxpUq9k6wZ30MbhLko8CMONxGNLZvKFEMPnbIqjnGNxHzvh
X3uELZISPDNG0+0eJXC6I5X/zvmxJ5Xzzsil5auv+mO3OlI1qroq1OFfZ3+1/Z+XULtdGap+HrEy
7RgR+YT9sZgaPzarEbtjVVdbarwZEp2DVP0fm1/7vw5Xbar4V5u6jmqbDVFuLL2eVqztcrTfyrJm
UF02dY8pDOHU/7Rag82EYNmfa0B2t/ix/V1/nPoo45k0oOZouyiLm5Mq6mWYHe0K8TFVt7v5P3XU
q5lFDulTNZvRzTF0Pge/sNaAiKKbaqsLl949tce9alOFDjddT8bw6dFUuNlrRDf2dZLAufFoo+b/
aFM7yk625HcWrePl4o+2VOtWhjHox682VpxrxOytl8rOjW3i19HeqZEar7TGuei1rV/CIkgY+ibx
o/WNjwIg8t3Utekkw7jYuhgQXatZsnyK5hUSb9X3BMTFPsUA8kBiBNYy7ERM9jaGGQyboc2JpYTl
s1sN3ZOd5nufMfaMkydTJJnlR5hj+4wl/7lEsnWPuMt72ebeBfqhvtVYdtGtRO7zKKaUGb7+nE3i
hBhKcca9N8ZSByA3KCq5tQLDxfSkQD+ukj9iD9lJbnRwJ6D/XIpW/47eWrmJR7fc6tJ4Jd3cs8Ts
kWmssmndoW64t9uKTI+OIJNhQpRj6r3JhkF/b7wRwKjIFjYFkaQcfygsqCLrj7T+tLq+Y6UMoLGP
nA852vWmgDt3yxNECuqp+kksfz6rpjYy+0uQF0dVUwVE4WjXQf3eqONVm+jN98AZ2idVG5JKkmGa
noWYA3BqIt5URTbeyjgsocEm41aLxvGm2pKKyS7gqIuqBbhynpOm+I0Mzd8HyAmpaqKSYFCWa6ii
MP9KRie+qssEtUyOOtaFq68Dhh67B1tr86Nqa/hun4QWXoKOHP5cbdBLjF4NWeiYeGbzzvOjJTxB
t63aIie5FiUZVNXkVAOo27z6pfp11ZSMcl7rtWHuVTWdu+o2ExV/XKHEAtsEqKQwrwrkChz0Na1T
75B29K9ItvwHdPs4pJPMz43w21f7v48jxF8Ch7TMnbre14GDkdwnsnGsbIpxjYJT9YxkoH20pkU/
p0mmlWpTxVDp1bNYiijVgHOas1w0n6Dm/HfH18FGJr1DbeqvX01qa87D6vmrzU+L33rQMvtpk2Dl
t136XJmkjGPMeh9bX22uJgARtMFJHaGRYXocVkZNftBMwDDCRHU8rW3MUPRCvEcEgrYhc4adqhpx
VeCG0MO79pzuPQ7DBeSzxAqXg5MxLg5pHAOqXqpj3Nc4BoMzQaqJtVfsvltBDr6tsokwL1WbpPrB
7EDui7F336eyHQ+xxoxN7c2nLjuItp43kQ1XfhCudwpbJiVuRnRO14wYkbTcffOGkiVYEH+omlMY
2X3JE6ha4ofum2U7qCSJ4qqaqj5iNlHU8klVQUzZazwcvzfoPGzMqQnenGTQkARLtK0TBP6bwdTo
oJdM6lS1QuoF/TUmOepgi+7iFQbDWe0MQXS8fTN5rYf1OFt8V3X9qi8XzQTTXREE5ZM6EFti5nRz
jzMSxoUr1TYy8mzjDhWqgPV9kNQDJBqGvEkNbGps8k0vJNy5pHHEAF1kbbmmPHh5t4u9IQf7GSX7
ErWQt2i81nVb7AINY+h8XHQvR/dOkMAh+Wv02wpU1ruWDUSncv1bH2WM7nNZvDvGNDPPp5fDNCZn
Lm55Z5lAd0ZHNH8ftIlkSxB+IAeNBceE+HPQ23tVa+qxffOsI71jsnXxsvRABZ080wygb2VIUZdh
/N5NRLLyhpQUNBrzYJSRt47JCSxRPm89gHTZJrnd7whjLbExn+l8cZ97q1zbZhEdAnOD+Kj/6i5+
MKow84Nlay9W2X7rTQ0rHr+ZX/jRyHBUE/HqnLWLZkGLTEkeryO3hmpooiGIalb1Q5TDaxg2+htO
hgpxs2rtILwXxLWyhrm6rjXcn9kAXbQUaite5hhuZT9HZZQ/mowpTE6aNdzSLv9Vu7516LCxuMQO
+nAzU9xz0RR/MPfufvl2fBmmwviNzcYuCzqHxdJLN8sVE/KSHLYQwCWcbBUgrvwtWvDXcdmuIrwx
3u20OyYAeX8ZBcJw2muOjcnNdKszyrzlrjKI05ZaWm79Ma1JeiffmPQ1+8GHyBCLIEafPhOv9lC1
BALc5Fcb/9Aj6e6DzljQ+aW/mXVihGUaVxhn+wRtdZCxrjSvMh3Lt7FPF3ZhHp9UNW/QGwU08QTz
3n0N+5k8VD82cDWs6TVp7YVflnY7UMHpoWvQCHG08oDdEyYOudseCPq1W3uhlbMyt25M/fnzkhwk
CYoNIKhtqpHoJ6mVr1JTJARv3JVtXnEdvEWSHsiiq91FoVnh9l2C+tKM+t30BJq1RXl1WK29D9I3
rqIzd2of0qfBucdDezW5nz2d87sde8G9qJHnxyLjfXCsGRdtTJiXfRNCcMSacTVdajp6i7dmIHK/
1AaSxbcSJ15VQw+4vnVBtovD2nkXVYPZblns1b4+cPSrF7aHR622m6sY5dHWMx1ZC/OQNbm8FEsh
9PEsU2ESrqFW992wG3zNRcvIdC+TaXiseediRUQHzQDVaC17UocxZp6Lc2G27kUfDfaGs5BbO0kG
BGuXutqlChKY2DwNF1V5XKpoOoekakUYtRjjwzgUhCW7GMM032ljCEMoh6lqtfwBkgAuZy+wZ7IW
wImoTsLkaOnr8tjH89ujqvYYbT2cEie7FPnwh12l1bEg4nUZhubvAgVMb4uvXLP+145RD6Znk5/y
daywPMNadZPRrACQIy2yXCURBIMmM0UwwA6jFyvzp108QKY0cj164UuCJOAOcn5aPIxUmzrOxxro
RVX9xn6FcUeUYTn/q102HfJFrauhyxi1TOVCYxPPYQzjlKJMRQnAGIrlmNckkZe2xKb3RAgoAs7h
irfCKd/rsIkvqhYEc7hAK3EkX3aOItX22uimLKTL/k13S/PZxfcDxIgA9MIRDbBUFsd3VYlbckzo
1csnVTUEUA7IePleVeu5TI/hGIAcXs5ExrN4kWPy+MOqyXXmddLm0U3VnGIkxDqiiaKqCd7vW9de
AtHL6bHr1Ce4GO5KVXPTc15bKLiqpn6fiMxD7hbtq/rtxYLzmpxUw09z+d0LsGg2jXqrqjXm8rya
JW436re5BTJIKUJQS01dLQmH17wmxEtimdSaY5T6Wmu69uSSLCCQPDf01XbVHXSXzFCE+ee7N1Xz
Ko0i7wcA4nPLFp50fE+dI/8ibvExEwn9XvfQRUjKx3d8vhnqmRqu8OisLyA48kNdueFJWDI+h6GW
HMhDlocKEc8Xs0g/cuTZPsXs3ewZv3bPrz/LonKxXM6mk1FjauynoG+I/SSfRxLxHRF8FgZG5KeX
fCpTkDhRdCZFuk8n+ebK0lohxwl8o87dZyH7Sq6KxuD15ksd8uJFFZrr5i9EQ5HIDn94KDyuhwwG
uj825NOiZgBwBfQcDp2OxmYPiyUQ0xmwvDy2XfMT20zt6BjF/Ob0Da/d9GrgB/+B79qvUvprEvQo
d9fhLnbj301fZC9JmqBbm3vaDpq+/lE7qcGkVewM33TfY3dPSiz/Zkk57iwtSbe+lp8jLfjFdF0/
2W3y206qn/0U26R3Gu9ggBgly+ZjnIXQ2NSmOQpMkB+C2Mr+HEkS5bPjA0VqSFZ6fNhZMwUbMya9
1AAEuFXVnoh8SsoP03NRppi/oE5MlsD41sgoODgBmU+A7/m2iZHHtD3ASiNY+K4bwifnTx/W92Us
jZuldyeI6M2KLFS00ysiYg5ylwReJuK9OnPz1rNepulPE8cT61oJ1z/MRY/84QRAuV0TZ9QOhkZe
DU5Ts4M7byIPElqnX0A99EtOBGyDvpK7Kd1y8ZGVR4ZHJDbd6HtT+O1dmgzaNJkvHol7wN1eTMSU
QrOn+GkK0l9zieniNKKdi9XiXxIaTC3MADfAqFs7QyyuJG+NvdM48SlySqLySe1volK3PkB+/hyd
tP7LRgWTXNDvpO8byN8xwfqqRhxiFP1KR6TuiHPfeNMrI3ltQKmomioaRxg7iPMEx5YjVBHWJkiX
KTiHkFVuyKgYwP7SA9iIbYoXw8tg2Pp9JrW6DUxy3arqIKR4KVK04JedA+jC+2hBxp7c4Uk1WbAP
9l7iNpvOz4x7MFgClCcAoqWmmgzLQfBN5NlJnbCMPkeLkZm5S3KojHBR+6z7+xwCabWT+qpqeFJF
29wPsdBZdk6sbMhXi5OqBabR3xMtByHgIUmv2kw8Qo5DULqwaDhBFUxKdnwa2IsuJ0S+Nm+zJtNB
I3AEs+r0tTfJPiw7taWYRgJ/GqSBozqCUPd4CitUoL4uGfn5CfHV7PGbi2Ss1kkw3+eUcMfsGOa9
C7FGK9v4lBcxI10l0r9c4aIrzdzp5sXuLR8/azxx34hprmfLmbAmKa23eqp/xRlCE2ofIVp9jThl
cAAxar+5Bn6G2hCMW3VsaZnRqcGmZq32jjqZHuzXnX1ovzLe14Bh2rk4BTEzCKhoyU0ViKNU2yYL
q2323zZzTopV1ASId7tmcpujCZRXGKD9be/zOLHuftVb90xqdPpgWo6qmmpBfzQk8BB1iDG61p0B
bPaK5HF82ZFGnlBpPbjL6U3U7oC7hwiiw21rtN67qSJLO3q7bpyOXpR6N4E2+mVKNWjmJgC0yo5g
R+NIs1cHExGMr2jJsaYJRbkG9dttuUHTFmDz39dr+7+qQgu3MPsBRmGbcoNLZ2Jx1/WPqmoTdrtp
DcYzVcPEtNrLBoDdo2qGnCWLfQhw40U1TZYkndenOrYeTXRXbbMMT0bJh6FqrdCGg3DaiiP4o6oY
3PmlBhzy/GiCBYmj1RisLK9MXj2fz1ygneXOpr0it0um2BqjmyoCPd7rlSUvqjaFfndJWn9fmXmS
rWW3RIHbxlupvVXCKJ87JqGzLkt3X21WkP0OdJ1Bb6i7q5HAKvvt4S06dfpNFbxHKHgMZKu/2kJ7
fG8TfXpC0Ue/DVGYPrWG+8fXARnrFJQ3um7/1eZjVyamx0W7YUSwAhmhtTO585OZpK9iCooLY2Bx
IYV+GiBBnFQNo0xXX6nNII9vhrDF8R9t6jSnq362Iow2Rt0UgHxK76oKvyVK6EEIgKFOW61rgHTJ
xbTjJoOjem/TsL6HWU14LUiTvWorkpJYZQrEPC6rej03ob7i3Q+P6mDbwqO1QqXYsoH/1Dp2WDnd
7Dbqk/beyvomCBQ+o/fa3qsMkVs71sK1Dh0Ur4fx7PX2wA1gZwx8akMiFaSU4bZ3fW7Tly71j2qn
asJnzCB43wVHYx7ry2xPZ7eNB57naL139lifgqntQQXNUfHcRvW2rLeaPtabrvPajeFEEuBR2O1s
zfKehwyKRjqE2WI/tsXH7VtnhRV8+OEprIdnZ4hQbI/JScFL+Bn26c6JETzIHFY6FTOAoDaaw5S4
n9IvQbC1R32IYE5oMZhufTA3gjnIumP2UQb4C5nFSoISXk+JBpE0ZDRX2T7wMbDrbTDoujaeQEy8
G62X7CMGBALcOpB0QMrDYJ51idacMDSL5ALsJF/b55P5wbqLzgb0wqa29EvR50fMqLWnpq+hxw6j
fywGCHCW9Z52Y8ryz2edDNqzGGL/LgvHOM1ktIl3CIKJVrUqylnAmVrpE066qBOTvp1xAwjqIVsJ
yRjJYvhZH65G3AWviwjfDInBnRsb3mNkPdldqu80jFFWVfIhpXwjI7RJhFHvKlf456HADYZAAJtf
xTyiAO9azRnRsm8gLCZc6MSwq70YH1fTDC9D+cll4hNyK9YK3edx7dkWmdtKM54K5qqFM+lXK+fK
Y1PIs4PgbBQDEik0LBczE07enB06Y2xPbR+2W+wjx03nedFT7rdyowvzWzThHwBiqt9GEoqGLuur
A/zj2pj2u5YmzaFArfEJmURwJYwp27zzxFNdVURJzBH+lgzXUTMPTwAJDn2LIKNos3XZ1vugmIJj
ac3NJmfewNLKjlcWblrrdugPTrMgAqPe2Nqjm+0ACP9EqunHYiZ6sMmSr7lbwxo4XL9GnY0IHu+N
22nA9TIhzgYlOgnAtdCSYMXeW4z2lgvbRv/ZZOYMr85uzyNAg6O2BDys7qpm1MYyrWaKwmvUkwfJ
Y4RZygzJiGQU+rtZ/Bhc7ZLn8HwRR1nn6RX08l/St5oT+TedkTBr0VzTT3PVGDcbhofNa0+6123H
DPyN16ytMk6e+rKJTtHEDKMw+H7nGF+evK+R2xuXt7cuCFl5A5oUXvKOUS8TzIwYqtu07T5255++
rftPk5+JNaFAERMKfYAd8FYjt+R6x2iIcYSIINMYJaZlVbtESr5BBCjXY5p8dkWNS3ZiHxjLhwzE
CvJW7Y4b+lebYxEzEYYn+4Aph2icVwIj5ioFXbYJ0+4e+B0cM7/D/U23qmPc0g+mmr2W49Ct656Y
QFu+ommqPw1JYjyJpfBsDCs9SJh5uYrNKNzaPUi92DBZoWheT9/rdNsoy/w1oKxdUkWfGpkHlBgS
FIUIZfwanLH+EMiaM2gf+hIbO8+H02RG5ED0CXpqwPT4OeoA8sgrKxKxJu/Z1PYFW/NihRvAe57q
MX/ecxYI9WaGXPwyBQTYW7OfyQpHN4RVGD5FA0Ip1Htw+Hb6NIG8XGGbxayCRWGf6XB4bEHwWubR
zg0W9dlm+Iz8sECgzALe6Js5IAa7BHgY7mOJVaMJYX7VG1CZxO8R0mAC7HfbBcD5Wtcj6uyt7FLo
a4Smq61e9SCUew0DFkPXkI9ELyaKQhILtX+fm/k2xW73RKixWMt+RhStEC+wl29EmruVg578MZhN
UKBm6Bw91z9p4RCctCz0T86C02nS/kfnB091QjdrdxrdWN40B4nCEhaqf44AUfdN3/+J94EFJ9iN
tlqdzc8jXkVPHsHjaiEQR7l5zz3/DP5hZpY9hdzB8c+JVTvRjQj4UppuTasPV10FiaJIGwIVIrLJ
utXOofGbauVkrtgDXa8AxQUOoBsGgx1k5pNXkpQyKzS3kI69107vE+WpjE2Wpvt6FvZ+aJvgjzx4
g8vU6yL8Jd12A+edsTRYIDLar8Qa1qVTRCdzivBHbPRuw0o9OAwAz/YOOFBwJ6SktJDFWw/h3nMq
gh66vWHO+BxMzviaj2gUedQQk8m2wo7eykJzz19FM1beo+oy8z+6LRQxbL4uTsjcMRgdcIx+AdCz
CYJdGIXBOg5QXzPo+tYsmVemHvEphrZ1lm1K2pTZx2demtsyyuaTLpFvQijqaqTRb2dxiIKq84Ru
sXoZWZ0xEC/FIp5jl5PxpNutuI6DmC8iXXpuakEdiWubMNVt2nxfR54er3OPxwgm7KgJ1h/9kDPz
cJKPLDfRObSrV8ea3N1UJqy/lyL0n2XQw0MTRrrt+mvuddkpZnlwykMv2VgVBADY2MnZce2rGVmw
N4KJNwq7xxHEFfG9dDtq7VViUElgj8VZvwicGcVBYcDcJSMNVRhYou0sXlcgMP9baD35ogFt0yrA
LsOKkdQKa5AaUxEIwiz4NXjIni+JAE2aWzPE1hXDLTgSmIEGcKyjATTWHI0zK86QcwmNPCEofeRF
rc6dPb/qsZygdoTuZkKVZj0vVWQK5vVg87Ds3Ado5sU5vJIe6UlpgC4K7OoMIuMwzjBSgCtderu/
agL/p9JOs42JiaZcK8xcvBD4HfBnW2+cSzgF0r9MuWEwFeyLl4DU3Cntmg8J3Ogdrw3QhtWPeEzy
d73EJSYQn34V8nKrKIG3hApaabLSyXmhvMA3nlUxM4QBsAq0TaiORgMce7ValRpgzxCkwNyW9kld
BtfKt6SNymOR1nTZU+9tMOwGHkJKARBcJdcVimmJV7l8F+7apst7Hg0ovS1AAfzXxl3W8feQHAmf
UwKsh0zGHzFScIiP7mas5TaeN0FwX/BGALQ3mcHTRf8319b50P7FukacxVjs26llmAQVmHlYWusZ
JCEBj7Ntj178vSpr6xsS8ihyTjczi5xDPmo3SRBgobfq+8ZejAfSP/XeOqTBFJOt3wSpDI5x4lxS
Umnr3ERWSeglwn8WiHH37Nvm/GTk6duks0qNmwgZxRjK8GLS1ITo2mQdfw8o0MdDASIq2n7nkvAG
y1W7D+GIfP6rHz3jDmzXRxpbm1kI2PTTxoKrL/Oh21S5G7zCAvBe9PlNguB7tQAjuGXU7Zo0+1Yz
MUC+MgFaWZNMVVWZmwVzvroAoKlp+6z3Y+ZPVg78xdmUUW+tm7oaDrAjqrfebrvDBFtkrapm5nXg
jVsHv1Cte2a6zP8jendj1tHn7GrzvkpzeUb443WQgL1t381eIqRcXqLOaMkMI4XpDV6+dVq32dfQ
wK0IdoaWITFX8PMWpoY/IhXsxSQZq2jlyanYsop+sYhz0ItviuKljwGL/SjdN0zLxLFYMDP1gquL
QVgcbe8lWXCjrTXrR4AR8YIkVcVsJh+aZoXb9L9Nql0dXiyfXXuqI+5rIKDTrYoqp1RAz84EOW20
TbQJdzOOkAcnfks7kALhfeqifBdB53WFBbdonO4IlaNuiOfdQ1dDYYQUbqiwWTD4qYeS9yK4oXb0
YQ5Jcvo5+110ApflyC2TVX6J2lRftNPAJTuozUwSQYKFxb83thVoX1+YKAjV2n5eIIXMZYtTNQC3
jjq8HsJVphlLHIHWCCzWlqzKd08rN5ke4ZD7aQ8jKOblxnXLFdXWFz7RNTJdbhVUUTVOspiLgzoy
8QR3BlnE6O/zxXIRdZQR6/PK9Yp8o35lhtY0CViEzxZXv33U6XulMOIFa0ju4xEM569+eX6TnXiH
EjVqlQNWRabuv9pMWSKT0sL4TlWLotnHtWbiP7P8phLcZ4R3xkH9SfUzcF6Ok2ZEnGRotkFdf6rz
8imCY748xscTVo0KL1WGZF2chTT61TbVZr9HagVPJkAfD+yvehug3ZKhnuZ82upm+0PhgVUxAqPu
W/h1xFORHCma0cWMqPFy+ni/26qk9wPnFevRnwPMxW3QxTxRFwnRnci6u3r2bua/jMR9drK16Nad
MUFvj6k76a3qlHss/0SMZtvXQwM7bAKh7qKNelzqaaitGo/PbKU21VvgxGZIXrlfBdVQnvB1DECf
qc2lgIjAu6HtG7ze6VvGTAJEAOaM1TBGoP/YVGd7OFKARPat8vTYlPkAGspNDurvTV1HjLrbpCL7
JifzpO7c4y5BLV1VTj5v1L1WdyUTFet/YSC+smAA1DNRZ6gt1fZ4HVRdFVaOY0jXx0A0EX0c+5t6
8I9XU92ar7dB7WmJfK4aMOwbdSvUjzSHlvsjospcE0Fnlus0P8ViG4Lc5eP+2qU3SIBX1q5gNsBb
dzeaUsC0jXelhOgszPlmLl2HGraL1PX2MpIggbHjW+nQOVHC7dATcrKy+l9/+B+/QW1iewXZ3YzN
x5GPp4eaDA6lg2VuVBegxvceufGDCyBruuVweR839wGn+MdX8w9Qxb/voEUar0pgTcpuZ8WlIbep
H/+p9YW+/brDdIIn0/OhdH91LvrwWmBiuVO/ZQibl9yV+g6NxkGuuyJ+EqOpAfNY+qHls1Znqq3/
ty3oa4lwQJxt1JswpPmOKQxLl+VFMCeknWw41l+vz3KA20gOsM31iATbQb3BU++Mh7l0WJY029Ib
MT7yF3Dl//t33So/hjFY4aC0gCssgJSvd0+mz765ABitym0XeRu6t6VbVm+Sqn61VUR/lh7JMaW3
Db1mBLOSv3qRRh+pjlfF19f6j1f0san2yyYYD0Fnr9Wb8DgFW4G99iE6EgSqL2TB3u1R6D5+feFf
77JqU9VoeQv1Ydh1gPT2sZfs1D5bvezqiK/z//0Kqrp6amrrcY6qPzb/tV9V/9X2eG3rxnX/7nqw
lSPBn9vHCK7cKgceU+WA3AYXhPMycJgBRNPIZKE6mzt8KMjTMy9QT3x0TYxBvZdSiqvH3ID14ZNJ
xELqFR7b2bUElDK2/dlZsKpyqq/l6Pc725ZMJTpT3+hRRexmQGBmRYJ3p3gHc7nYRdpybDdRUr94
mBd/PXj1V1X18Tl91VXj12vyr1OqMReHAftB9TKqol26a7VlZtCX7BTOk7r76iIVeMYZzAqv3RBC
q1+rrwRWO61q8x+to2/9UTqIKKl1y4xr8BZS3XdXcSliblifavmRODjUkHTBN0yZ+Z4MwN2RMdmq
e6wK9djTZXqCUC5r5Dn/Wc7mKUitYqfL6ZzZNQJlQX9QnYxBry3g7Nao527iKnqMAJb4hJRfHNUF
1ZNXW/T0YmHDuMn4KcfgFbM4/4FZDv+HsfNYjlzXmvUTMYLeTMt7lVqmpZ4w2tJ7z6e/H8HehzqK
fW78EwQcwSoaEFhrZWZkPrlonu1S8UQsk4GsyNaR45bfp9a9smkHgPfLVcwTi5k0mj4ziZ0YG9cA
LiRAJeAC3ohL1liJO9CPii741oCcaPCi9IqxnXnMxGKLeN1iP9jWcSAwB3/uHngkHMWBuU5QDJtX
V/MuKlC8DJ+bqsyTMFjqW6lF2k6ML36Xawb9sVYfRi2td7KuPYq7utxakUub5meoDcGqzzKY/oGQ
/92gLROHJL79ojwv7Nie5ijSsH0gxn+rJGYKOr9OuyuE7PqB0LTiJFA7XdAUJ56FP7mfJPP9FXdi
mWOWG8MH+ncMPFMfnHJjAJCGFsPSUDjJeAlsZvANDIHbnEsm7ox4rD0Z26NBeLCboRvyn8lcdFhm
9OVOzg/0NN8vF2FpFTnR5f8/FGu1HvTSdZnqxY8RxXktvpRFbq4cA2Q/WNBCzCAWulJjHmQ0FkUX
cdp5ySWyKGzyqs1Z/Np/w+rnD6X4nR9WGfOxeWqvCQu44BBEHoMPvVi/4hzBdC1ekzGDDmbtDfo3
uFawJ/ttdMgq35e3ovucdacvaEAwSOPF8zpOPKliRbckS90wJrgcFJgiFcLEpkWY+DtLMkdJivKH
tez86/OxB4lz7TN43VryFeHpOxMv1biGrzfDCfXDFj9EL0+qrcpHsSwTizqRE8k89LQsFEUcQXBe
ewBAls6iy1IUuSVZbuNSt5zj07FB+tJA1MEcxpwpJs6GQID0IMrizeOKR2zjp/b5x4+5kq0CqZM/
LCPFLZyfvPG7B9D+KB7XACZdgqane+A3DZQb4kn596w4ep6qCMqpDnYebz5DQTyQIssW7hMmRAA8
ROvSsOwBRYNIln6i2Lk/O6VMj/Ovn57kGeyxvDPzemZ+mEWto6YN/pP/vHciN/cS2c9lcdA86ode
n0/w+ShJwbFRm8/KCNWsmFeW1YM49t/qli6idV5ni+ySiPuxFEVOHPc/R/2wnRG9RcdPp/q3uk+j
fjqTN034CM2VjQ+ib3rF0XDGV1GM815VvPAiwZQCOBMYEZv3ycy2JEvdmKAJCvyOPkWtkZ07ielW
DL50/dAisq7uESGEC35+osXLIt6T5WVZXqr/WbccJt470e/f6v6vQ7ljOoH7s5Bov35jo9DGsnZa
C4sP15LMO9ml/MFW8W/dP9XN+4lp2PkMYpxPfeYzdJFzUaTuj9w4/lpMDWIPKnLLN1rMIUtR5JYF
2dL5U92noujnthAGtD+VEkqEKDMB8vFy4ntneSse4TkrakV5xJTNtjopkp3qZE/L9E4wFbDxpSyN
E4xclMXMz1rIw6JkJIY9m45cz6jHtZgesP5DyVrBDPwXrjZPGqaMDUHMLlk+AsKE/G3zb9Pt8ihY
YtO/9Fkeg6Xu0+MiiqK196oYk4UN0quTR33TWGo8rsX+NyLAAHNR1D97dRfs5jdeXJQlmafVpSwu
1/8siobl1RVFD0PK3+lblD+NIOrGJCJ2Qol4jZbJfl5Yz+3i/ixHVmiVsHlLjgaGEW2ykHzYOS7d
xLEiEQuDpShyn/qJSXSp+/DHRcunQzqnkLajdiUq8F4CpUA1QPTAUq4pRHJMH64cRbz6SUxdbhIl
yUFcmTxq0+QwytaqSizjIF725Y7O7/4HY+aHpcLSVeTE7Q2yFove3Gk2cqUWpCdaGECTosKV3Y1O
jjsGNhdluIlXdLZTiiegH9WwehMv8l+rVil7W6SzcZ1UOAfTNDlGUASDEge0JpKywlu5Wsqu4Unw
n/nGKp94h63RQICMCXmxfBiq4u111T0LzLaBAyCQ4a4RV1XclzIByqQW2XMegjMReHJ1usFjDelO
PdszP11+cVE/3KJ56zpfdbFnEdn5NQ9wTo6OPmzFVRanXRLxA5aiuLCf6uZdnWj5DOZceorm5S+p
vq+uTaT1VsgYIhXnpe5rk4X9XoMIcKuCmKUI9AwC0uyIziSthorvTLOg6ZlaHYcwTzWK0G4qvadA
SfbKNIYclck198p6JXqNTdIfpDHXN3KbEKTXddmqCnjVReIktr42HQI8FWKKLnFk7+TAN9ItlEEI
LrOz32KVJGp4sI6V6lUPYLLwNUMaC/A8sVAvCuVL7PbPU0T7Fw8a2C/gb8oNrHE9rBwURV0C4VES
4Z4oe1ggQrOIv4SOBbOg3lyHEC4Ei7CFnYpvf+8Y7niPi+oneMdDqyv5a5/qqGrF7rc0Z0leogN/
cj2ZSPGkem6d0fjuYK3Hs+t6OByUGnacrlt5VVl+LUdietmS5y+qHJtrGHUIrwqg7ZKzSRZAx5Q8
pkYBf5MsbwoogmGGyonjRoixuPVTC6YkxAQ6FAX8SNlXmZnfxiEqbiInkiTLLHjP0hRiYYzwRhZ6
m7yAfsgduncd59m+licqv0QuNORIYOLYTAbgle2ycwuzENZrGcCn5iIkKsNguKmTjJggp+7YD1eZ
fSJSA/eag7G9hvVraIfg3k0JQJfg7srRN2g1paOoyhNEuuFdhJUrg/hMM/DWWN69gg37LuMJvceS
oqyHvvfYQdAQmg6hVbHJtUyRFEVDdjV0XXNTosZ5GKekTAjbM3m2QFfTY2nw1SReK7mFKlqHd0Yf
EJvrexVeGPf3EAXjbS4RzQHzr8UztxxfBIbzAMtMsC78egXvqba1FEPfDEOVwvFGMH2mKfrJtAh1
JqxV2aimGtUrpOChwUABPHf8/FIAtbtUU7IUeT73UYYNtYPayASblqundNRjba3omnISSTZ4/1Rm
bSGtBweUu+PHGJshNXhuXQJGbbNv36MufdNwpRMXDtyfd0sHz0xkItEKWQFLTDv+xt351U8j9X2o
IqIVIMR59vqEsGt4sB5GBV+yMUTGubDT9qS2YX2I4zC7cQsUIP+1/KXqJR6uJNavstY+l7AGXe0g
eujMogL6KpVfwhbHkQXZ41YURQOu0Bfo19Nt2a9ahDtWw9Q9VGJE+UJiuabj8GBTZUnAbpkzNh8O
NtJvVjzqZzFUWenKzXL8A+AwlDoTaNF2fHCKzfILai/64/tjNI9bamP9UDX1NpWhtVm7SCy3XvKE
UOGI0T6r2Cub+hmgRfUF7Hl7w3R8FCWEdusviNYBhkp6yJqmHqLO0vLPB0X2s2zDx4VqIIHawH6w
WExZCQTdBf609lJ2mJXzGLYT0WDBZHGEBjMimo1LoepSvYdsU1mLorg8SSxPnyqLmLDp+ph9T6BL
MS30wr3Z/5n/Thyl7t7MSjBn0/WDdZqIvGRw0Kfnmek7HeYUkRVJ4Y0g3JeyeNr6GgrJD5WiWbQ0
gDs23QOBM0Tged2KuC4kFfKCSUkt38rS8w+t2XlwvPvFtzzfifaw88tdrMLaVIyShcFaslELxx54
rLzAuzRT0kXwntiau//Q0LYxcjKvnmuGWyAM4TnvEzQMp0TkRJ3OLhvJBhNGtVAJKvQG/0dHccjc
ezm66REH/L8cEtsd8RWysv88TN1kkNw+9rdcxhq4/vTrRG9xkiHL1eoS1xOOArejbtQgYGGkvAZT
kkIwcRXFwXVhLAzcDvC6HGJcn5pzGeby1dJJ5FDQO/Pha/Ajc3BoY1Xx88JBE2OQpJP1ahCKD7OU
aP10qCiKE9ewjh4siMDnQ8XZPhyRqPq2yQnQ+Nww/aohDwE7Po6Z+RYjT0rk0mjH53oo4rPdBwSc
KDBvNgl+RhlvxTbKfOVJzv3uYqvlj9RX5KfOzOQn1S9vDRPsDd80SBdIB/n6tRr8X1ZZq2eT0JJX
O2EonDn5NYbN4DUopK/gkb0H0ajn3tXNQvMu2ogU3sYA6r6kU8++fI06RX9W3CB7UaKj6MI3J3mS
qwr45c0v4+HSekp87acEcj+1W+lRSdasxhVzNtF4U1H0AWiKI8e1f8tRh3qpje0S5FL8mjglPNqK
Vq9FUWur7qChmrrJdQNG/JVpNO0XZKygLjJ6dRsAqHytWmQRZPB6+wlf+UooWL4xE1c/9Ehm3nOz
fyaEpnk38u+jXdlfDcmuT0keQJ1kqs17NRJIIVtGeodEBy5dv/3jWWb9TsiWuhlDVMTNyn1WCD6D
w7buiPckF/r1dkQaFrzwP1XAIv82fqpTDYuo2GS85J1TbtFry2GYs7LnRDLMUxU3A5zbbfasgpj+
gvT7SjRKhLE9E4HxFSSvfBVVplvhX7C7fC+KPWwSR8UZorUolqGt30e8dKIkRmw6+SrD9aaCiD57
w0hcQmb42rmEKwZYdOnCwmamV4zuYbMhFg9aT6hlt4XbWSfR0taus9WVzuC5Q+1kdJl5IIwJXlu5
aNdgfIKTKFqBbBKmELRnUTQRIkIHUnUvojhKw3ebb/5NlIY2uTNfp3ctJL7H7b2DH3TSY5zU8jVw
gRH7LnJVXVrcCfTZQjvRPuZO/RKFtXwmWKF7VNWaVyWEVb6I7IvoIOrhRdzlUpncRJVIdFiOAhMA
Q9moCK5mqMcmpvcouofA0e6p/lhV2c5u7ALBwnILjXl+NgcrOwcNYLmJLDg/SzJJ1RQ2NLPysAmd
FtJxM6gefMVCCnwwnmEIi99lo3C28GbmB1EEo0NIvZq95noPJaXWEkswdVPawV3B6UdUTdqjrizX
BIoX8TtR1MkeOL61U/F9vJuGdk5tyXjS/cS65pFBgMXUrR7k3wPRkkc+bcqVZZ2CGhE5e0pGJXbX
WPAq4nf/qVu6iJwh1b+LVlX2/3a8WhMA05jhQ9mP1a2XCsKlMxvqO6K6dL5Ev1PZfdH7znytrB5+
oFTNLomvmTAbFzERcd34tS3sR9G11+JLGWjOW1ml8sYuQ+Ma5w4CLGUJWwq8sC/AkX5KkF9tw2xt
EzZ0kXNeKrsPvzcKAWKGZlcPjt54J8m0on0Q+/ITrCrlSgxvjW9y7lQ/G/xGhBHpITyMg3bAZpvD
upsbj44J5zivuwWxpZKuoqTMYMaFo+qSM6dezNzftK4ankrIyf82zH1Ec77UgiMh+Bka/408enK4
Ee0+cY8XMVpo2VSaBXDCwtKPc1E0q44S9Tte7WDu6Snqo6FHxl42O7DbyxCGpZ9NwstPlm9I21jJ
VGSpOutgEO97ROumuiiabu3MKBnuAzoum7aWqxfeRpnQH9v6xtr5EW4e6U/lPNtdxJK0z4zd45NZ
Z/pPMImQRerM8zx9vLRJZAFS8cZtWRTlLVTr8qBrRXcK7NpA3dfNkSVoLPixCFZl4gOZqebQYrmt
+x56/UsU6NJviUjL+URJqkAVlxm/hrj77kuS9aaYVQLbsTI++Sbc4CxRvAcg1PY+mUjFZcmNz20c
GnvMAfGDDRSIGOfKwH7GRGa6o//OBPwN8KH0S/XQQSY6iRU2i/DIs/XfCczIatM+e0hzVPWXtiFm
GZ7i6tmp2RM2baE8ELfREJ6DwhK4K2uDcc11D6qqoUHVWxOlgRyjFqc0yVnkLKvEBQgFwrWJoHVB
v+aLYnXOcxo7b8oQSle9dRyuAfS9pR+XJ1FsNJjnUitsjmrYQkylsC47NjmhblllOy8egPRV0fny
tS1y9yUox3fV8NSbKI1TBLilGg+iq6NY50Ax3Lso+a23r+M8/qJnqvvijvgSM6N6yjXLenH3vZtY
7yGfyn3dy/XeqjvvW6buy640v+VEZCGZU5SHzuuyN2Tu1q0R2F/YR14QechupStBnu8B3mhaX1nN
dVNDkOFxRll3QrL0e8iOBl4iiNe0QPst5A4NyNR8y2telg6VVmqbwmyMXYek4K2ZEh6MYVOhjbwR
RdGAwza7VSNqW0hWnwl24sxeUxDdgODoCttddtOmxISK92xL2jW1ivELVoC3Jg+Gb0MwBXrU4Dng
gYJyL1bfwrEbvvVlYKz7qT6Y6v+7vw3l0tLftV3GITxtXXk2hG//jL/U/6/x/7u/OK9adCC3HX2r
p0a47tiwP+bdUD6qlq7uzakOuozyUTSkbH7nOtEFosjqMZ/qPh3LlxM6K8nZhyrfRJEYE9rSKSp5
x5OR/K2TkY92Un23dBONfeg4q7IEb+DlD1JSGwAmwXz1Stl5W4t3fdPCY7NJeiV7EEmvc7+y9lVd
KVWxVf1IvngFQDwmKVGAoV2+1FMiiqYmAbqfy0mxadmuwfX4T6uoX4riCFEHt905DQhoW6rmkZZy
zKQ39vZDzuX63iL/ASOZ8x6BZ+KhytOj44IlVXvry2C2zncNAjqshU73YNg2gqMRfCtZLAd4X0ET
Azw+Vrm001Rn/AojQ7dvGFUQnr4CyzqKc/gJ4XxtURtXlLCdm9soOLqmsRGveFC5ai/EjRioDmja
Tq3q/qSWPpzdk+COUNSZxXUMPwOcy+ZLNIikhat7axNkBRK9tY56rOeQ69TuY2JF0iME0c1GPTjI
iEXjCKeLBncMJOSWvmIJAi4m7Mu9VCTtns0ftPjan0Kvv0Ex0n0NQpTgo6ZuH4KqVQ5yWCdHt4/1
m++paGJI+fga+/Efgg6TPxzsIwd/knQddiykfx/Rk9lrfePdiqyqHrMp0WSWh34GXeLUQVMnKFJF
yIZR5zclBhcPZbK87ZysuYn+ohsCT1tEIwcE0CCniSZNdkLm0ZJto0cPsg501ar4DukQAhEGwmha
I/c7dNDKm+E10b4AWnONEkAVWq+PF8smshh0vHm2ki44ZlAZnx09MI6YPbKTM4zdKSn6/ijJQX5O
tAxhH7cNLlHlQvHUWfYlyge0XkuMJEETubuwrmUUGORyZztZD9AV0mUIoNo7/ol8G4dW8+jC9gRv
MLGDzDhEAxVt+zQ2SP0g7tw/Bwb0yI2+ahsfo5SXyS8VPui138vaa2/bcHnDe/oV7Zl2VQRDf3XR
oYKCOo03xeAHMGHBH8e3CcCHG48/osreuuiRveG9ruC1CSas/Rg8EUv6JzDl8YcUaT8w/AIvNzwM
5Z6t7pKaj7Pb6ft2GsEO0e8gDixH4qFnQ2UOkHQSYvIjIy5RbfTvDrEGbAGT7gw3an8vEVKf2PhH
SNfKq2MMDVTIvAHsjPJDUikQyUDe199C2FpYlPeHVJeCZ1dyrJulgKYVQvC+3gK5M9zu0Mbd8Kab
7J0UxXu2M94UZUgzaAPk/i0gAHDr5V17EEepYXQstU45pZbSbbAlZicQQSFb1Sky2HAQ5HDr1Vyl
DxAiii4i96HSnFpE5eeWpXufCH5CTrCMI+qKwgaHhgNvnaAYeDPyGinHWmpeGwQsT70rJ9BXcEkS
+LaxW3YgPaYijHbOdqgzdC6noqoPgJZ0IzuKohuXygp0YrhC5AGQnGmxKZgSNfXRe8r1IT/3TlSg
YEFOJEsfkRN1KI3Tu1IJUepSorH+D8eNEEblANT/a2xR/HBqCx2BIyuh1Ye65RBx/j7Ix1MSv1WD
7z8z57qrLLSMo+qCrWhT7Ul2LHevdb60HlNus+Vk4d0ssoMoiYN0zXmqm8S5GoZ0gLpovDlNBaSw
TuuvbW8VK62zvO+1Jz0DKHJ+6YqyS22mA3jA156SqgEdIOVtkvAPxowH2EHCH0VQhnx2qvptkrtf
R0aTX7Fzn2VI3K8ABYprqhT+DjrTcRXpcnFdGkQrC6y//XQkebLaWsvNKyEyKDdPI4hDRMel2Jq9
tbK6Ep/lf07yaWipj8ALqe5rTIwqhJnTSZYBRDHu5APOr/C0sTvJujS9hwAR0qEovkitD4REte46
TI732JxmXyUjwkD37bkOpC+SSrF9sDAVXC0Z4ZJQhup/Lk51KHV312BKRB0hmMoWXTS8IFPr0iD6
ibqilJOd3qEKIIq1qaXbAFqYTRMOmPeL8kcAcMHJ5PJd8Qbgb20+vFo5m/ZyqNyndEzbDaFi7aPa
hLBhWn3yYGuQqoSQuF0Ho+0OGVG1MDgGxOwjW3U0YgdOkGkW7yw5uKWxXOwS9rp3Ga5dLAZYr2Oj
lDCsZ8kLv85fY/O2v0YmDCjGqOvf0BR9c6vY/Jkb7knGkOnBhAOuKSojltIvWV6b0PdhZMCh0fzp
B+fipmn2U6vC75KOlZrZkgB6ooYMo0UNS4dqwYDSMxmT7sUtuwpOczYQorW3/PzsJ0ABRWuKhOfF
bcdqJVrD2E/QvIRTTrQOtRnfSkn/Fk0j4fFIH+KyeBJtoW5jc4JoiTV58JDXsnQLURIi7xlj8CBy
IpET731U5eK4VIkcaqj+JkTHZz5qaZWtxNqHOKJWos6qfOgm7QrcKeSg66Xfch65S66Vnpknd1Tp
O4aoUoFEeuojJ8dF5OI8UWLl7NiNcpbBUYFZD5R9PEIVIxpE0tuwBq2lqU8pSUOxW45RXOlnPuYw
2/1nmA9dDCsEQyYGX0ZrkelYt9aQb+ZxRbMbh5ziQ8/RlKQ1clj6RjMdgGDT8FJXAhEEwfrhQNEw
n1L8QD+R3Z2j669znSZ+wXLywYl4BF2rkY+VX2/+9T8tvf+Oq/xKPHgb5t8wXQWR+/Bjpx83/ybR
Mp+0yZOHEGJXoOJ7o7blczZ1Ex1cvcTMI7KiRSSDuPwiq9sN1A3dDweP0FVquh2rDeTU+upaRUGx
LhGw8AKgZl6VfjeyaoBDj5jGVj6avjvuLaf5TVjusIkhVpSDn60aIR2pm+hROPCDOV1z9OP6V5m4
zo4109mGwjQo1GCjmMNEZev8NCUkssNmJZVM5BDN6tDh2w42xgp1K7uMXtlnHgDhvehV66xaXjt4
PYbn0i0ILm5eFK9nMGB+MGJHt1auLlYI/rIg6gmDzjbGupXp6nc/6y4SXs8hQxJxgIIhnxx+mYTT
IQLvewBHzDbVic6BpDyWdSTd5ZAtb46e0b1wzzprEeTlpqqub4FJxdF1rlMQcVmNWZccl6M8LHmb
pIRyCd1U6S4awKB9r0cQV0XdAuUcn6riqYr17t6xEKqtEi70lC15NxIyAnlZyA/xXqQckRUUcpA9
KBoLZoe6X/VATXWHeEMjvrVKjwLYlAyx+1h24PiT7Gx5nUHUP0mGtXgNxqzfqRlcY6IuhYFhP6Ky
hsH0n7pmZCEBpam6L1DRy2zDfUimBDoKJ7eKe21C1xTX8OL0rGHu45QEsZYf7MEaVqLIDKLdQ9go
AAxVc9VSX5n618CotZOosqVChZesH5ELrbKtqBOJproqbiI4G0WXDw0w5mlDNZ9YVBtqhn93yNKj
OLGoc/1uZTq1tqmHEo/19CNFYxDJ6dkwISCcqgzM6jfLkjad54ePWb7NAATfa0UJHvGZ/+mDwj12
inaFiDy+9IhV3UVij3D9Q2tl7Ja6eGhTRNxg5o9kKZSANLoamtfNKTIi446x35iPbQJzO2Yu6kd+
XaGiZbNpc2M0hkYjt/dzGYWkYldmsb4mzpd2PzfU87R4Div7YXRYHbRjga+oaPS740TSgxGcvamg
BeHfpDfK9war5WnQ42lbCN4H9T8CM5Z+fQTLUTwy9YqBLDkz0a4I7gjeNbc8GzbzEzXmgUescb2C
Fbl6yMrEe9Qxkj2qYfaUu15/Ft1EwpJMXSELlB9EUfRVYFnfGAWR4+IoUQeiIgaSEF3Zw/VrR/ac
e5xqzh1e7vGkac03zy1hCZnqVStpUZIKV25og/wX3WDAPOK596+iByu/uxwo2jkYef6yIagPkueY
d8Ci1h0FsWKr+DZaBv1o3UWDUkPuKec4Z0RRNECYot+KmAUjyhsSzLF+jStZ09ZtwPwbtcZl6etj
O0XMrLL2sVqEO3sgYgI6S/8xBw2xQZ4l2moWzGhrqy7cneZoMIfD3/II1XPwqNcV2FAtwn7QYw+1
tRhRoUnLRCSsXUbUslDzVMee1UbuIYcnIRbiTkx9LsTDf3NTEX69r2mNlh/aGg7xd5O0ios49Enk
kGtO8F+f6gkl1EwhjCInkk4ESk4Jm1oCJ0Ul1LXN3lHxePchhC/Z8OzPgVdTnLfMsrt8k9URM0vN
LnYCPiwJa2SgDqKcCNRDqydf9Ql41ExImnL6CWgTgTwyBf7IKCB2gw0SowC8uyeRqEXdjwgclRP/
xn+yauz8DCIVDowqhfZRNLftCEJUZENoZ6D8j0LcHBDn47SDZW++YvaABEkEz0hom7gQxVWcmyF7
OU9WmT3cJ8gdgDADvqBvpUGTgNg1v4dG/+XCFhFnxb5H/mtjKE8euo6nrGnfLC7rOUAObFcr+jd/
0J1tP0XVRgyTOWdmnGQr/u9ytUVO3AF8WP5W97hWEippZ7lRN2Xk6YcaobaTqWX50WSTEBVhuZLk
Zt/p5kvMvzaMHoQ+oA6ZO8wjoJSsyW0I6UfJ2IQlIOYJlJZOEdfWdLNELoG0YVtAC8J3t1VOFcwW
XmHi6NJymPiiuL98uDBAlLluplNBoWgpa0lKXOz9GNwK3/ipJ7601YxL1pX9qfLNbk40PehPrjpd
uWT4lihqcQLyW5yctIB0XGRT22mVrcgK6VWRE0lkuQXRTg5sGFPsfDbJseRaAUCHRce/Pli5Y6XH
IIEIYMKITn9TJOIPL8Um0WCWUdDNdCcM0zjFKIrLkQnMqcjWIwavNLGGzXJnxHO6FEXOUTrkrQDw
Mnln8ASSaFPY35IYje7vG904R1PsvXgORBJMxQ4Xx24Mqouoyl0DcQfPZjUiZA1aoWhgSi33t82y
L7FSlaiPaikYsAk1NmetRu2OESRfgOS5phM/RKEjYyASUQwDWIiVQPpTsqTszghD1quxslpUUaSw
P1t2ttGQ6aqzflh5CdK6PvrUG9ku2MWosrvH9vPLiftnJZ+IdVmPoBubITgHlH7Adb5VkxbcaHRN
ssJfwVGGo3TM/YtJLMzVc5s1/vZq1Q3JLVH4RKROYWwcWFbPclGvmTJyXOhYFvOiOUI3MG1tR/kR
9L16GDsUhEwbTVrra13W6U7HCUMUe9OixVJ5u6BGiFJPV1Kb4B8hTHDDB5dJI3zQVcVcD8ogbV2p
RhamVXdw/0NPN75oenxM8xz7HZJEQaW/F12BZuEQ76BfCrYGQL+sbi6+V8orPo4gk/0s21QAMvzm
AvEr8SQhLl1JxvXqhRhVwFKtIWULdl0xaUTXGlG4mChwTq/HXO3QN7arTQ5FRWVja2z7P5XFhbFb
B6kUjh9b5+INUbgOENhy01CG1xSJ0kDBXN3KEN9qIez4iGYW7Z/QBZEtE0m17kfD3rtw3Uh5fahV
n4sAD12gm1xp3QcrXnU6cTHdq2NPpkuEIFmPVb8sPt3T3KIocMdY5jGN9po0AASWiPdvOmnPimJc
43/8xuLZ39oD+P1cMiO4iQjTsUfWnjrYHBt6NMI3+eNe6gyHyH7soUA64PGULwTTop5ho8Agp9zo
HJQumPnGgzDY9mwZra1Gh3MK1JMv/aldtGXK/jo9QWpo1tfYH38bNK7Tig9lwSZbstxbpjY/iwR2
JJVXdK10LWJNQ4e/0bdQzJFDfYNB9JJFFQq4JjgxENybGHOCpgMKHyM5Xpv1RCkC1/KqV+uvLt+L
DSyvK3SZ0QdNcOHYnMssnABOiLFdE5UzwOhlXJtC2iVe5T4OMK6Phf0jj1HV82Tv+9BKu9pmI9gp
7WZaALam5p+JldsZjv9Lgod1lfVoEyv9+OYUGCwwQCrSbwuJRHiNtOCoKVjynFB+hHHBXmtDvHH9
9nlQ7B1CuISP+IRiSbqMt5UdkhT9jAql2Y1F32wGP853kv3qS2m6MsLE3ZZxin2mTXeGKWWX0WfA
rsYyGCjKg9eHNdSUw7GRv7Pz99fOYLXbpnyqIqRaS/S6sOdvTSd/V+oWehYIkmwN0eO6fSUiV4Ps
KPTXqHgmK1aDynqEf3XlIJi6qoc+WYWWfzB0SV61UHaZof4KkVihEyQJzVfM+qiQN2mI+ooNY6is
NAdF8wzahq+e0353vaKE1Cn7FY5voxpBvhb7PwnOTTaV+oKE4ktLvCReF9hSu7MDZerk26j7xt5g
a+uHxsJkRhCw6ap/MN9AYWK+h51xy3qc9rFz0VW6JUp31WRW/8zp4bZFdbjOq4s7NgjIpsMeeV4T
ddnUPww/UM7GXv0cpc03pUFQXq6Hux6y8m/Gia43wxCINDqOPp0ZOoVksiFmGGJDj2diXWYNhGDh
95aLtCpzRIElTTrmPYssX1eKdb3n2sub2MLgj6TAWct3ZWK4j2gb1ltcO+G6L6wXs082WtowEUjQ
0MbxGxr38UZxcHhXZR2sqir5SrwoIMeaPXQfBeglEb1plggJTzqxREb320qKXyHzf4Q6zV5VX1sT
BroiiMDdd0c7UH9lUvQrCdSfVaEhFljCzC+zh8LCvU+7ZtjZCc6CQCGW3Y6JI/IH703BCtonkP11
Q/Ykh8WtmAxV6TA5Yn9rlYX0QscP9gmVrVp9Be9due0lc4I75w+tH66CzMRaMgXqFl5/zBQ+Cgkx
QibkfXC9MGua3jpUjmUSPFgEYqzyOLslUfYn0axjUZjfq4CNV6/ffTtONrocHwhUwR7k1ui1dC64
ers71aiZeVBVbwoi0LeNFsLI07XRxpRQo1elelhJRtpvXE36acNs5LstgeiBttURlVJry9wPffmM
zBtu6ETfYwXYGyOWTD99SXt5p6PqvbN9k/hhYlYCg8dMyt4cOQtP7drz7YlD7Eur+bCNx6/DWMcb
+Gee/XL8mfXmVzUbHltzrSZmsTO9/jpCzRmZMM9V6E8qpnnNoLG2swqewUzFo6ZXx8h1CdM2910g
bewArfv3Ici/OV78bObNpTeJaZS7V7+ODxUxOFHPMxHW1Q5KNqhp2osPcSABbRCjlbGxiXJ24FK5
0UreT1jljfhQVFmHEXeAMw5+aEgD0K7wjG9D3X9DmzpZWbH0UtkQ2dSB+l4l0c8OOj2t6N/Bl/0m
bJe4WG0/tsGx0ZPnARj5OpazL3kDeXkAD1MbEVHN9XjSERHbZ7gBiPnTsB1V4x4HJGRq1dFrmkc0
jdAQtLGPd7X1u9IrqCn4wqKxjdR7qkP5C4HyStI7JC/lFNqm+KL+P7rOa7lBZevWT0QVoUm3QtFK
zrJ9QzmSQ5MaePrzSWvvf1XtqnPjshBGsgTNnGOO0JUPGdY8C2NW9kr4/mZ0/N170WLQh9vQrhrt
Dr/9DLL8BD0iJkeTNPY9oRjVCd0wFD4X23STK7IOQXZAhTv7Wy+6Q6art543Ret3SSBh4PSZv/qN
tmfle4JcVi/63uWjj04GyfSVbW66VG3HKly321aV65aPhUWCzp/Z4bhgtpdQ/yusgN36lIBSbTvy
1PSWYLHRP2QVXp+9lTFPKdcq4epVXvib50QoZ/DTyrG5OH13MP3uvvfygDyHh7qLPuyCvhEJGdEN
Kn930dTjT1oNAaMZUh4E0Z8z5wYTAWzjS8qGxlBUNOPKs3QIxv1G0GfsfLrlqjgRPdpQByQ6WBWX
S39xOkDlOffGBT485zwd24V0cQTUBYQjq4ieKyf/rbuxWRRdrpbS70mMRHTYxPpu0P1H16KInGKc
s8to2FstVXbdhx99x3U39+bawczbbYejBXqHc0q2xOLO0XKmoTLEShTuFJa7FzwIITpFQGgW2GEz
WHzILh8jkSczC7pRLHvT9RH8e95iSFWxLJ7aAo+oIdP0tWnh2dA2ySMB8F2Itz03OCrJB/9HH/v+
YGBERjdmb72we9bEhO2m33+IDqfxSUvgvfQfTeuvowFL0TYho9jP/GUORNAw4Mghxi9LXePioQiT
Ig1kBCLQ63oBYp1ti3nwdoRMXtwE8x7u4P1Q/xgdtfGkuDwr/HXS5CC0ioQ5hYdiyukik0eD5WeJ
OglWE/k9cyIPUVL9ETIaL4TRM1ayXsLWI6ik/DJwrvPmBpWEQSJYmHjkc5bHPpJ7h2Ix6srT4DM0
JF8Eq6sjAqJXau1Xj6FFYEfXrAhz/J5sOoDMG8aT53OrcaZl5vXXhEHu5g4BUmmLj6q8ZKbk6lCB
08z62R6KkWI8zxbCowZzcngbUfI3gGd3e7u6OmTZI35vo3qxK7UyTHuksCI0I3HxdnD6e02N9S7R
snsroiAnk7Y07XJjgUxJOSsK2njYINK2WqdYAgi9OHH0hb8V3qkZnL3YkFwBnDTaH6DfZ1Jlu9Cx
RpKBO6aVp6LGxgyLe7HIYdtuZztqli2OmL5Kg3S2j03vw03tf23tjqjlQ0IwawkIjeEj3LusXiFl
vE8HIdZ6Kd8xWbjryxnH5+pq0fwhBcHVo28g1q/il1q4VEJwoDxAgoXUI+rOKsFmEgp66W0gLdlE
Q7oqSB3EPc6EKsT+THssIAc1kdnumGthTc+m7hxkyhUY8wlnglAJppK/thsOy7zDcbhYxYazSZzx
Yx7vYM685DBSF+SCyFVh8DkRJX5CiQFtZKZfd9AqddMVgrcvGs58V25bgHvIm9nuNWPtEHi08G3t
SVRiPWBwe12kqgU+qEihJgjUm6u7HOkfGQubZu2xDnwfYuvLdLRpHZoDZslISHE0pD3Nc+ztqAht
n7O/0tAOUJgQmxijX6HG75IYj6TM+rOcrlw4I3C/jWsS6yYQoo29oKk/JJ5u4irnLjNSTheaz1ni
2uYngMsvGcr1fsiYWpsM7ieiijLTeMSwr1hClUFAaRlLPavs6x+sEjDipWky2PeyjbDxpTXGcesa
g0cdkNYBVnMt7indW2pI7Ki7vZZwtlWNWLR5/ZLmJXIk5w5jzOVcUT+rzifVF5Bi4eTxRpE4jmvn
fHKgsNfiZzL877qY0yVEtprTtH9wS/XutuobJ9HtPE2BYxof1ZjYuCUrLHoRX4RjY+NPosqAOYhe
i6chcx/61kOWkRbHwesZoEidQbb/ntodifaF9Rx2j73QserGQ5QEMRJ3dDdcjnF5zG1xEIbDpRt1
5Dkxx2h091zTdQxVqZZxot8TOPJiDqRi+n25juLpMQ7tAS6g+8BAhQCXNMSzeX7z/EfP0SCJmFcv
vqIbg65LKbApMLGvi5apWS0nXGyJOV8MTc+8Id5odXks8xds83yGneGWczJo6thajalBJzYY7Gom
5UozHSvw7toIw05AP7gLZIP7PZyT0l0pqb9pec6opTc34Yjn3hgShpdjgybdPoiG7juWUO9ta0d9
0ZY5BYZyFzZVJd2XOuvZjkraxnU4J6Uq8QOjGhxehjyE3NeCEG5uKS0j8Lz0Z3Ljt5g55TT1RaAN
eAOmvjnt3OlSiSRfheYmFwykS3SoaFCjlUMOTCX6t6yMrgg1nX+Y8q35ThNwQ2BW0hggreTVaZsU
EenkZC/jyN3bJtV7XStKjsHpGBO2jIdjQqJ918dD+acOycjI4vrURfHaIkhk7U/jvs7Mr1xDsBun
OL9f/YZk9w0j6YWBeLXW4KgsJFf8ytdcekOfS0mp9lROax8X4GkCbofPJZdhFuHOViELlCgRcqZa
aYv2Lw/BQpLkpwrzg+5qmJqnNclCoc3oKWm3MQYbC0hL7qKpzB9lYTuVvxiOW26iyvhwDW3rziP4
iQ+bx6p/qgqrU/y6f/Cb+aSiVmtpxqcZy2GcfbMsIA0WF4L53MREuN6P3E25FBEclp9QYqB+D3/k
W55Cn4jlhDXKIOi8GNxX3xj3U4MZCT5zZMlbzXloxGfJl4UlykOS+eZGu0Yux/V0yG0d1/ek7NdJ
Qp+mU/vXtXrlGoUGAqn+uhw6qyaaNvwdU/A+wvg23hEr9JIZprYkAWvzipA0XCgZwh768ceL9KwL
2PazW/RUmxBT7RnGGdHVSCf2eebTprJEhRYFL9cmJFuwXtlAr3nXHfNDGnCpCjgTALaPFR/eolTW
g5ZnQIbCehuYWxqRGpak/1z9VPzoENviOZqdrZFToIuIUD5WJyoAnPboYT0T71bZWxCNcRIGsLr3
4+ih/mXhDZn8KJSVYzw85IJOzWnQ06SKWBShv8UNQQ2TWZEHpZ4xIM3XcLjuU3c4MFZA6KflJ5FH
3ZIm8KCuzq2T9WR8RqX36fbta6tzYmb2K9kXT6ZTLkVETiERwLiAEyQ73bUNVwuyLhji29bS3/rO
/tLcAVwZpltrkV2X6oAxKfd/d04sFBPDTvanTOIDzgIADe5q3my8h9fm1dOiw4xTIZbah8x0ZoC7
9ruW41q62mtOJPHCjS0VqIrCW7dhM4ScLVQxfVn5SMWFvrBFfleF3VcpkFDE/YwpJfSnpn9yc7G3
CqcNTK2npiqh3+sYVI+ppi3FNZ+3940VUnCi6NPqOy7iLcYVd00Sr/XM/om9BpyqYQpIkipRisnG
nOpT5hAo2sh8Vw9EpvZ6vYIV/pkZLXRRk4RuO1mlGYPntIP/FpYYB9sr3sK+j89uUkISVodSM/B3
cox4gegxVNZj2CGhCMO/udSeTaKERqeKn7XsA8/E0p7NQIt02FjKPE14jy2tzvh2+25n+slTpZis
owD86cLrhx3nH5MxXLISXTVpC7hfVfzPiTpNmTpWKfS8MPqkhPgkWDVeuNWwtuvpo6+vujydG7lW
+DAC5wrvcRO2HbX5FakcN0zx4qU1Ac3qiUkAvAmaEH/4NokUWVseipw4pcp+LDwlmKBr73OkDrrE
QtovjyZLuHC9TVdVXlAoTO7KbpWo5C3JGxH8Sbv+tq38K6xruJZm9VDg1ti5BYuL05C2ZHfY4+3n
Uq1C8uNhOaHVNuo9OqMnUxsgp6P8RWWxnRS2hDHZoGmqA+r15cDZCOd8FtZSZ6aKB1eEFqRUgR50
85iSlJhk6zly9ygoPx0hP/J5Pg/4fDFWc45cIRcnw61N65d+WcHB9KKN2aSBq3oIxxppUel8Qrx0
h2vtvJG2tbKxN+D+Y5BHmQeeydU1zPqwJdMBF31o4KPXY7LOP1Vb/uPoAt644CkLi4qOs7g8Wvlr
L7IlAar3Tdy9xQMj8OspOE9ETEEs0deRw4mCfuI05+EGRPwtdLsTyO05xCifLgEdWi6NFSlE+1wU
T11svhejI2j0Yspa9FSej8uT6LgxlsnTjSoQ6YAygMf1lm7siVDtt7pLv+l+n1GBdjts88lUnsMl
upc3uz40dfhOeQAfI6ZECQHqDxqDnMYgbKWf7GzlFeYWlhGwXjpZlAwyIh9SO1RurZ3oNS9jAbY7
9+6avOxyWdmOoqcf/XUxY0Uzizzbls2xrDQGBBxg5WXaN33vYkILIZLQ246zhm6ywLKSkKxo9KK7
IVE0jTgnMNvXgjq1iS2e7M3UFsadljPBkigRmES4NGperCPPMDbT5Msd8rhk0UxkMI2GVTxqU4tp
vJu1m9vDf7ZhQ59yXbZ5uHSRcGDEX5vcqzrCxt2iIsvgmv40vnkiwYybAAvHHadA+tOucpGkI3L6
cMCRDQH/1LV6bcv/s54NCtVehCB9mNjT2rzOedNuBir0RnEPGxoAyKR7Il/4s+/yq7KLu8+sqZ0w
Bn/jhn8umZ3BlBuf8Mi417TQ3VJdROQc5+9aj6FqZVHaO8r4DUuPi4YKuwjDLysVfQBE5C2xDRC+
hYmzXvI/OSxLnrxL1LVki7V97MLhC93v2De/hxb69sQiHPbhDidmDNJBrDrfvPgZpt/2up60o7y+
XHKdwFgO9CmF873vveKfh+1hSbLEXAbDlB5m3Xks6nOdimGR5uqpjJg+5563a2oBpOmeMxM1uev9
NKONiX8k7yc7f0ivowNfK4ANx2Yv9EgFbWNxRfikwKMquyMfo1zKSI7M8LslxbXisrZ25SAI1LHp
3rZWFAvMJmB26A6OBIZb44maWS4OjVGzSu363KTD21hcgxbHdNiEVvGnkrk9djhtRMDbuk2nbEU+
N9jJYj5gWSs/1t+SyT360Z/ZWsxkG/LQPBrOOvFKlsf0qVCvoZXgLuTRo8WRFS2QWC/GDi+HsRoD
z0/pnV1bLZipbtJENy6Zz2qNdyzdLRDLWJAPZSR70YO+OIM40WM/O3pxaQsvX2mNSCBaRG94jCBh
98wNaiY9gOjBMnglHbrEDoEcAlL1wRX2XA0mYnWT79i8TltnjWBIO8s2BJnyV+beYha21j3nc0bJ
XyigynBguIKFChJ3Ju6qG+nhNHKXvDL3gsxxDBRNw7ORYwioW1i+DFUNrQrAyq5/slTi/VKqbT6B
Mxu57e9MseuKrl9MEYOpdgZ8ct3sswfk425TaYsS0kObV/EuSodrAW2+20hcFqCVEXYnY3OvFwWD
FdP+qq6jp/BDgrAERqZRu3aHFswSmmxzFyEN7ClGHkKHs7KsADt7Hd3JcBrQ1wVwVOqVX9q4pE+M
PZxrYk0vQfySuVfMyzhhcEbINk2MSwXl3WJssv5Bkpm+bIk3uhry78Hlj5Etg7wHtxlx1DAUsCa1
VL1LB4njB3eEWIowkH2iHzulrwtqysXkopxOZhLLhX72a2FthN7LNQ6Ru1mm7sLJylVsEtgyR9wc
oki0ewXennkQ3NNsfHVKSKZ698LUjO+/nKH+gMiGSZve5RWwOn0rPrWpQ/TKsMaLARcJWSaHzmV+
KhtA+9oaNUSx+EHmfrGaO4ubsWrfsOhZlfa1/qyQxs3Dzs5YSfOkei2d2dq6ZgWbWVTTnWivM6EG
Og3xG3D43Kyhrs3JE0e7sRIxp4WmBALsFiCQC402y7Ffi7wpAtcowwDLlRIuJ6rXOg2IbCsxgLpe
kud85CWyiUvYyhs7EEJc8xTkwRbppXP4bEOjc7ZpkkFg4rJH5vPaOPzH0uYl0ROBxEQOyxojGccb
LrZvQyzOigNWn+M+qh50IBTOqHIR8q2s4qzF7rttaPd4baOe1gSNDEydqbJcZj0rx6urII2GraBx
J164IGK1F+WGYbGFR8zaH45VTHgLWtlP3RHdY2GGqyGdLpZCdTm4w0sbovWEBtRsSoJoWKK785jM
7KT9CVKCgHWir9py+qXr9XcRM1SAQ9/EGCWagM2d+gf/Zj6iKb0f9F4jfNpDATN4xG6UCBNkDZ/W
BKEzCRvpSdgsOZPtELs1LiRU//VRTB3LzViaO4xKqpmywuacE7XxM0b2p27+DeP8g/UM4RYYhdvy
fm4dHWecEBw6/MR8i78WprPWcxQUjAxxr2kRmYB7aGo4KWbMDik+aTys2lh79xvhrXqjIXAtyaoj
kz93lc8e6XiCmQ5jr0A3qHTocxD3UrHS124w9hEBnhjZktv2LrXC6c4JdWYbtD6ihJLjRtW41vCC
h4f81Gm5vm68ezwuKAz16XUYje3c6qDCY/PSDUxEHNUFZlS2wah8g0Ixn3n30TFuu/fcYURm/ZlD
cu/R7dMEc1cchhGqEe1APzKAjn2Nmn3boBs/R+SRaBVh1oQ7LVWr/TTV8G5F5Hrl4THr4VaK/kd5
APp1CgQPu/K5AxQg783H97d0AD+slyGkPUxxb1gh0PnUruq12J32o0t0QZGmD5qocc+3J065ua4W
FVSUpTHQ87lXT/y2Ln91S311g07F4qitwdqzuZpuqyr/grtBeiXup8x76YxNt3nkP0o5q+IU+MXO
NzEWuJANl5mWbgudQOcmtO5l66d3Vcu5bcllxIe8mGofeiBDcEP69irulDrV3sqCPbv0RkHaRv85
TdWZO2xKFWwtRI18rqlKeCD1ekqvgt2OvoPQNgjyc/2TIrKiVUifTN0Pg1gCvcaVnfAbwEkeVf25
dFDmat9g7epDi7ZMX3WsncRpaBmzzWP57bpXbxZBa9S0EOsGvhVDnzeRP7fn5PrDBn0rYNLe3TY5
uSTKCOShzhz+2/YaQROO2wL6I5xck7WUYHVP83Hxb4ZpWUvW4bA2ntM+STkP9EuLvcTSME03iKyt
5zj2Usz+JUpigcoNTLtqC7VqQhqZQqGDSBfNWMmdHNvnwa3njZlayWpo8tMIZYzZMdM5q8nlhouH
YGOvz/ARHpnVMomjhGONRaWPTQXo8Mpq2v401N5jXvKBlnO+KGqjOXV+V5Phvfa46Xs1niwd4w1c
x85NOAHyAzN28filegMXcZexfNobr5YDs7BuP2qJkwuKLkqhYuU37rlgIrasZ9EGFK2rEOngwIgV
z5xr0Ib6TZtpGTpDR3zhXdb04xrjb5iL4cmfo2Pk0KvQlq0zs44DpWXgMYa6M8gfoMgZf1lyMY9y
vXvDah5knwHDONFrPjH/FNyXIhykG236G8kPTkPLOCW2NSy7sojWWk4ygjS8P9eGo1l0r2M3hAuB
DXLgTnrgthPrszX/iNHbNhYx2emf63CCzkX+LUe0tbrbUftphBiVU7RXVv3SZJApOk4us31Gx7H3
Gxg+URivwqTBxaM3F64vvq+KEwpx3Ela37SC0HQPJszrnPnLaoicnQ/l5w6h4otxjRmPao1pe8UH
4IqfNkdsiY6oAnxdj6GHqU2aP/sOc2rTJaMIL5A7p5rOg8X0wBbhe3wPA4VVJQjVvOpNqPtDc5z6
LN9Ay9hNQ3gmLgTpC1hEZoxQdVyOGU3TpSjt32Yej0L0Z6pUbIvjfRayB2enBiGoXWei5+y+VmfM
Uc5OGgvK2bYAObG20u52xkgOejE+adNsHHu4QCY84HWVbIuGErfzrV8zs/pF6bQXrepmcK6MmwGf
m4kyU0J6arx43zFLA3P7NEXXHQzCYtPYm9Za1/nLdq4CX8ScLclDjjNDELHWV80GW6UdnElu5Zlu
ou+vP3KHOLFwtEic1n4ju//MRPbVNfHM2W9ulOR7EQnhheStr525/YgsQMg0vcrpUyZoFhlPZuVF
gcCiDISBia3Nxzw0wxriEyvsXdqlL3z/j+5XUzf+MgIvAKYF9G99faEp2io7+h3b8bE13d867y7e
1D4xhQgDM9XwyXcJzvJxlJIh7YAwruwd5qgaqcGOgJJN5IG36ItZ0vLrTJ3d0NpjlPZlhMoLZAlP
7DrNKjvk+XRq+ZLYnd0wOpg/3E3WtHG5gsqo2hQs3KGjvVl98oe5WQnyLMdNpUNrQ/4eN7+l217I
mQKNLquzFGsj5M7Jmo67sr8txID7cfllZh7c9HHVewmUOl3U5DKgO62v8TPaBMEuNH5c85eBpreK
Z/84QklblgbWCFCvE6nD6fXju9GejUWaxMe60kittIqDg1otK2Wx6SZbX0Gbs6kuVNCXzsZQY4Tb
WC2JYJGPJgfGYY3LPxN3DU1phKKTdMcY4bUvO1b4zVSnv3Elr6ZT3c4qNf5vUjmFA4pDeUsTds1A
m9SrMcf+HmQjGFuyxz07MVajWz7HdXNv9QRBYFPN20iWqoDr6oGWo/e2j05GKyQZlwfJpBNcZWUH
PPUeoH9j+jfWTKxGhhgj4U4wpzay0+qVqs/drBv7shjWqtSipcwoyup2W5UGdSuYcFImfHtjufLi
+ZgULEBhLMuVXnd3kUdwe6QTuwDjyPC1duXnGnLl4S0fm1UztJQAXXSvGRT9qqx+IgZ6MiWM0o+0
ZKlN5qfTybPQu23h59OqM6h38y5zwIMsxEI5jiyhuu8i66sW+8hi1SQn0GUc9ufDcaiEjcx98H/J
SPkE/BLSe2WCshmJgUPTsrdoSuOIMmKMzDOClXOs9HOietgexq6O8mJtAA84hXM/mv6VykM5WkuC
FCe4rnVjXtoxeYZhSTmKD5XdDQg1SudUztZTaKWPgjVl7bn9JmvmjV8bdyF3csSiQV8xICOacpWm
oJEkdqZJszDlaC2hUfLIiyh2angxbQFqjpY7qeLNNBhrt+uoSgAbfTILFrWWH8TY/ITp8JO1zCrS
eWHIx1z2PRcNkr+wejNj5ycZ7d9+qPDrN5eWntcbzO+Zl00YK0i6dif+ApJlYF+XDeCZdraq+Tm2
3dfUHbe6ae1kTKmqdeYB+x3kHgKOTs8N0W69fnH4M4S2knrNDQNriMEXa1tyh9XVV1NiG5h9CUuQ
w5btAHUfHBckLu+qyxz6y2aaxSbujBefHFYp/fe4vzLik/igKYgUEO1IgSjGg12Qe1qZANyF96Lj
4taH1RnDowHm1fAkB7CYLkIMW7nOEeEYgXZh/VggZFj483Qoe3+ZzDYpSuzCxORg4ZPCmNVb217z
aNnFZ9OSVabpLl77ENL04dkXwMuWj6zA9p5UZ1Cw2UuWXCbQeCRAwxUvGQGdyE2wF7Ot5rPU+6UG
S1WSGjom5tkxXDJD8Q1Mwdz7Otxeb3nMBS5zmdkLEZdo05H6hNJ+kFZ7spvRC5g10nYTWrfQpHWf
9067KuH0KA/m49jtzZ5pcMQ4pdG+cXIg6hFsdaEaHCThpZouX61iXp7nBn2puwOCZ21MjJr72rzp
jf610IHAcEW6KtI3GsLu1ncoSigUFWqV6xgQP6kE2wk9mgAHqH7D9kN6xrpvxKF3XfxQapIhM9Zs
DC3cCkCz746qFt3RqJL+CAAxM9ZT2hb6iFq0Wj3uilbUj6nQskfa6uvvtw1Vi/4RnyJum06IF2QY
R0bQ2Hq7+c/T7KiNw4pYQ3m+bYIOwBzCFu//HiRVUco67o0re27rR3AY+Qhd7KnWMe+4bbKIdz1J
X9/+s8N1r5wA0zXvNl7+eyCAdFT6ytR2t/0gW48PoyS+/nrU2w+0JdsYQSVja97ZbVvrtF0Aw87G
xuW/2/LECwxMfc63PfDummC7pADadqbOYhz+84Pe7sETpbr7n+2C2gArHcVA67/7G9LBxUIcmJOa
p38350SrnSIYRreD3rbn1UT0VGzf04usa1OG9ymZns8yhDhV1aq7uz10/Cq7ZsDNq2RM+2e/ifK9
KcESy0j13Dk674EMhCBHftMFpTselc7ie/vTqfHbIIKst7s9THM/3SBsEMt/DhyF6kBWIaDZ9WWb
HNe5zPhn19tLeX59YeoijrdXUgmRjXPoRQAS7K56WWxpp7Xg9jBBeXpUvvlSSI33oetnSxrt0+04
Bn8JlNHIw+1AdgmpT5Z+uL4926V2MMHpRVWTVw+3H3Yum3XWcGlhlRXHQe9UeF2oog1uT8Norh54
wWTbkMHMKn7dp0jmGNYVQ61/j5O100g/UG4AKcx111nJGYg9XldqzO8ZwV+ZA3X9gEWdu6yiZHjM
sNRctrgqPE2NdIIQ9c0ztVcTRMrJXzvQN647W13iGT87N7fdt3K0y0Wu9dWHaOpfQmWRSzblxRvS
4nusS2SDqfVTzhDZc6/660YqioKZChOOKhj0moVj1u/DkYpm0RxAq6DkFrjQCCeFfkA0MeXOwN5z
tYmZhfwyiNhb3Sx/8sZ9cGH4fyUqfffKuPnU6Qmo3lr/3WR2u8jSfFondUQ0im/IB8Lk8dXMXZag
a+DybVuU1UgqZ43iZ5Dy4faEERkui0RYr24Pb080CeBQGuUa5Q6H+me/OhpXDhSz5e1hdz1A5Zre
ahg9HPX+7zXIeq6gTzNHs5Ws4mBuXH2tWQYuxNd9bsf3mQluRmkP/7zV2xNlG/absmWmddvldvxR
0+H5DzHz/krCZ0ORvp2HjLhIRqBn0oKKbS/tlEjQOj5ymWmrThvTJ0wMkqAx7O6jyLWTadcqYkb8
MHth/CcL+xOCt39RjukRgdwhm1VuDqriy71WVtbeNZW3pnkduP4Lk7m4NbypcHizK6xcYnuFeoAv
aM7mh9KtnffRMasgitT86BtJtfadArudoh3uYPd7G1KbwzOxpu3Skpn+CqMwxTApvpd69ljOpnmy
6gKjBctRjCaYBfZZLE+cOAyKoio7ZbROGwuvhWOWiXzTS1xS8pIBV5Gp6ZjZVrexSlgFpWD43wuj
OBr9ZG5wtomOhm86Gy4U95BlCAEqFlyusrsS0smmRtq/tew0fqAaoaQzXOc7yu/wlXB+OvrwRdtF
0+Nt18SeNVCZ/+46Du3/7Gohc37UyfjeDJ3N6ttnT7Cn0gPZZxsV4m2K2zJwxm0bgOdmkLWKV4q4
0GXd6Ez9QvVQmC3Jymk4r8xkVg+3H8TLuoGFncT69tC47mcMKHEjq7Y3NUsbwd0pWDauPtHOTOT4
z9/FKaCyZ4bNHUPwn5k0P4yqQPrh+t93tY/tDTolukFvW5GiAsdSIQZGl/Bg4Sq8hLQzrm7bVOWF
D1T3cPRx3GQmxH63ba6ylmrCnun2SMVhccKibHt7dDsQ+jR/m5KeB52ZY9x+2MIOCW7mGvp3G3zO
hlGuY+76/9uP+cfSxNrufNtU+16JpVuzrRoi1Mc875a6qWBXAKB0ay0VfHfEQcYr1IjoMbU5A8sy
27PLbQEiwHUj2GQW/PO4lQ0GfOC4/+x5e4hxPlDT9ce/h7g9UdlRd3YYqeM57WEDo9qzEU769gbc
l1rOm+DE/P9sjGxH32oGEP/tD2873n7cnkCHyjj4+sfzXEMfz3xnF10bUBk31mkA/zlHhYTWgmvg
B6hhy5DHru7NGqMKe0aPU/UMHC23/C3Nyn9IIoQ3vgRPv20vXP8Juw/9yb+Wu1Iii9Hinv3Lal/V
uELZE2nT4VTK1W17H9MRqb6+MMVxMScaiVdNGV0WNpGzRqy0fetyNi1uv3YTyaXlOGBlbmv726Ym
zXj29vifX29b/31+8BGu5YX29z/bbw//Z5ttesaukNlKeWCo5F5N+9ic/vND19uHpOd/nQV88SJ2
7TcjRXyg11n9wdDuxxa186m55WtnGN1OOJbYeEYar/zCwvUDD/hXURmMz1B4lKbHehoZ+DI1eXIh
8ZJQYxZMWBnaqrWmvYfLVjil1hJWOOtfOZ4mKYvfqcbUs2/Nt8hudRiklUfHrrQ7ddmaxoCtqM7o
fqErK9qGRUlr3SHt8szis/aNd/LJtUcMs6t9aWIzmLgzhISxX8uizi+DzhBt0nJjrSHh+nDCgAMU
q/4yNFF9Z8gmX+sIxHZVHxWv3jTtACPLT0NZFaqnMNwX8ZA+hiL6u73cbHp8g3Kszm5VDKcwYsow
Xv/g+j5gUDLTSuEGlk4kNthJfqVYkh5vP6xy7I9S9NBrbQ+LA40uXUKQPFpmIsbFbR+0nNdfoWmj
gRP7/zz8v0Pcdi/q+lIUebX999C5BS1YaEO36iXSgHGcd/i2+KfbozJDgOYO2N7fHqYNLBboqTvl
tSeXgWC3a0FAYIfpSVBJrblMA3PVtBTy3Z2ZWydj3n5WeXGB5qG+iWg+9tSjv+3gIMkqIxLsq3lR
ecgEFhqN/BWO9iP0LcUIQ8aLxFVuX6AT79ApX83lKlfiMGca9SIhWnpze/jvE1muFeQgw7McgLvP
yas2ECP+/xg7ryXHkTRLv0pZXS96oMXa1FxAUJNBho64gYUEobV8+v2IyK7IzG7rWbM0JiEZBEmH
++/nfEcBSL0z9XNpLeoCiW8/6PX6rLSbeWl+mHfRLvvNi+XFXaT2AfWyxjiFgyisMxNfV4pLnVF6
B0RBxnzlhpfN8z6V4ItOklATrTSNfbitvjGkFzZfh8hS4lRyoF197czndJBIltAqzThhGOIkf7/G
1/G9n1Z8s3iNGknBdiiafuE06LCvgzjNrv3LkCMUK7Q6f68z67ZxY0pgSHdAwuFckY+VaJq7Uo6q
HV6WB8bE2q2IrQremH4sagOkbISe3OCLuJs3alDtXXQgxUos0Ak2nVIsMwO9a9IowV3o54ZXdMAR
5GjAR4W9k/CcDqvbkOq3U4LKxsoD4WPB/Jr/kXV0SZWq0W5TzuUhkI13g6ac3SJKMBChFLihmukN
nOuoaIp2M1U+hVNDZoSJyY6xOVB3RW0ie95qKMx0jo3h75ieBzAahsmhqPXqYKBYYwq9Cl9LI91U
WaTdV0ph4KkIwIFMafhQCBQQLjsYvx7JXGpNUd08v6IX+TpSp8VyirGWj8wtUXE3yuS2T3AoAfAM
T5Hvw42SmpwpksRY9qMubyPuEchh0pYZ7Sjf0b41yzEVjYPK9fGMOFZOeUL8XSgKxu1wQRbB47XL
UjWXdetPo51eMhhaY5T2THUmFC6hbl1WZSj498Xl4Wu/plJzsi2EH0fMW5pxJCG5V30iCDG3M8ft
oUhsr3WlPd8UOsyKENCbNy/OD+ygGnp7Tc/+4gICPPS9w7yOHSSVciAVkH7tW61KMm0XbPUsqfb9
uU+9OE2aezmM3uaPWlI+Q60/v0d8VymmjwRdXI4xQRVt1csxiUFNoYrU+n5SLtMHvf+hZl/HZFYi
2bKZ/jim1NGlxEm2xVJlbaVmtLZMeTK/1ctMSJRRFixi7g0VadhsyuZNvz+lE6y4QhsukqFMW0IK
VHx8pOraNe8eyjM56mMAhMHWRJPH7LLi+6FJQgKAUb3eThhpvXYgcb0OB2WXZ3LshVokPGCSv+r5
Fr5rYXdU6155wLeQMS1e/8uuftpezV1X9TwcCyv8setvZ1UnkYz1vIwpI77IVabciX5V3AbdTwth
9yJ1uvy1RbJ+2vL7MYVV9Mu68hGhTGVHsngtDtxjcfwzISqq3vw0lgAChJeHwoogTJpXItyubRVf
xmvz0wwGrUCm6q9r52XI8NVmUihZW6OwybRgi2VEXSZMFW+YlRc283qM7xRP55VSOphwkS97M+ln
Zfa8V6tLrbaad6jntfPT+aE0NebKjDayC8gZP/aft4xS8Nxa1Xk70s4fA34aq2SgMCelZXb0Myk7
zs/ohd43TKZuvtcPfiCtTIWJ+/nQX/dFbfpj3wZ2rw3joAU7bAb7+UED9Mn3KFU9o0xhlzQt3u/5
6fc+9ch0x+/7zJt1UQPW0hEsEyIzDG4F4O/bLGtE6tOXp7KA4mt+Nj/UAfcu5Eln+3tdJ5tjuf9e
jvUpXkQpHLP5YCyOkJp+Ow/lSiZp6lqnuTKZI/vpHHScDCcbBxF9TYFXC1xfZ4VHQAbZMRDP2bFM
RgOPuK+41iinP29YNR0Av++1haIYLjOtijsfOD+AVs6O9aq67DmvqHv0YTpdjiU+jZSkmYeJ6cY9
YQilPS9iZcqXtQJpaV6UVSyjAl7N3bwY6qHLDVK+LSxZPsapejuv7kPYrY1Khlw0ZuNDLTHVyxDC
WM9bBU28IklzOhGUrd7U2fR1aitR220ftQU8JQ5ixmP04AoxHr38WVICTTDXBOXQk6v0IPskk/zr
X6te/lq6YecFM0nDw/dfO58y5q9NawDNJS795UxCT7ldLJo8QBd9gaV/0dEvPPXvxbI+40SzkNDM
W+cN05DQss/LiZg9JVKSrealMS23NJVYfBLJsyL6utgCw/AI221wa+rZ3lAbI1Kmc+r4gAoOOV0h
opN8jemHCnzWvPfXgYZyRjtdmpdcj/CoCXV4RG8WMLToTzH5FzsA8ttWGMwHUeblR2vAdWRZx7KL
7+rL6szCZ1PFTKc3bWw+DI0SORTiw928tdEjMjHG+D6QUE83KhE7Qy+YDxWmsUVWRcNiPkqWe8qR
bRQdLCGx7qdoN7+kKXTiDtIrM4CXl/KjiIncKhOW8+IYj08TubMwrOritg58b35Jq2FuTJpIvm67
RL5XcY3FoblvEoUZD1HEXEyQ1Z6kbGPflxpzL5Gk++hC1ZtxTFRwQ39vHgQ0DN+HTNM00oiC2Ne4
tSoarpNzdxOc2+6GoCVKhwniUD9gEeQNATL9+PK9h9T6d32kJPt5f1JP6qXSYbScF6vLCS+zuJdz
zcf0Vao5MEWspaVoy6Ydq6shw29PBwCpfSXwaxWBZLaKHryfT+25y9/JcErRCQaXrAEVt+3UmBj9
++hO0+tXSxGy99iXkb/o5aMia6XXQCbcUY3U98UklWQgWcZzJJTuvGtpMs8n96J5PSVkw41iyJ1E
q/rrqbA6e349HZNi0unli18gVRTKgc6YEGvbGlOll4e6+YBwYD/v2kTyU2eKeBBlXeKPoqIzv4fc
70vHYBz1z/cQM4b6eg95Sp9qfg8VrqG7MCtfke92C7+M1UUixtMKcUDqyoA97ubFroozVz6L8p3a
1D+2Tlag/LQoxnK5YtIoXeB2Zp5EEaJ7kZx0VxzF6oAYvl+XUlyvwCbDERXCxDXg5j2OY/eABFr9
NOttnQjTR1PSTAAhjzCUc/Rk+dWhpp6ZtwAXeiV76dPyvISXlYK/S/piR2WOyKjLs98WWyDPxAyr
jcM4gL3Lsh9xRxAD7TepfkgkxfMHIdwxbWQ6CXVXb15fmjJaIIzO2U7Rci9veiIjgpYjFCsk+MUa
zK8T9GvFUEnVki7xeoYh7lQVLehlqYwCVDx5NX5t7Kqz5FVVB5HgsmHeZd5qdXK+ZQIBin7EBBUk
sEVSBdpepb651y8P8+I56fXtRLjkvDSvn/eQUuaPmPQxIFNnEdb3y7F9TsbRWUsXZ1JvnBnAjtP1
rgD0fxMGCCZrCZ3FDEI3pvpOt8z4hun089f6IjGcVpLrZ2gbuM27d2jj3MOQv5yCQvVXAeigpXlO
spu4Z5KjEcTuXelFBwB0+yJCbXLBOEoH0KkkoLVJuBhKob6vROkuqOIepA5BWWNmPWgRGSqRZMS7
tih7MkCUEWr/GBwZY2DGzoITtvJ+p8iNftIuD6qMblHLT2MU6heiWLtHgrnF/4fWslLjai1PdCu+
92/rOlyIDUO2ed18WHdGhT+GbbqcF+cNYlh9gK3XNt+7GSipjDpPrzBv6qek9OsrsxOc7x0gy9A1
i8a379PUilEumwlT33zQvKFtw8GNk7OP5YITzeukJhsIuw7T9bzY5b6+yMICNYRINo4VaA8mQ7pt
byECmBfrcTx7kGrE1bxoxPldw3TXETOVf4NDfVE3rfZQjAEGNutaGiJ1z9QFCP5A/ESGJS6jqmBI
M6+bH8Iwq3d4rrAts6845crCn6pi3XTZE1pgrOeWL7uSaEbX/ZhpR1V+baktYJwhrmINxgzL62Vj
XuXxtaiGoisyO+TN6742+MWTMsrSdl4Cpagdrex13n1eE2qSuKbT+vN5oiQXUUU0glcZXYeRtKmf
AjxUX+dgcIFcu5yeML+YTmUxMx0x9S9dGqAQ3uvN95Lvfy3NbdUA5eJ7W/fL0t/HzY3c33vOxzHn
1N/IPXPVlwbw7z2/Xu+y7QLc+TfHWUOA+jHo10E/xnucjfFei/3rNh27FTiWeP+9fn72ta4cmDDr
UTaw+/fqrKKlt+fleurekgBhPvkMez/V8v38bH6oyxGmipy0BIj9c4MvieHw07JqhKtcDNJN1JND
+XWa7zN0tTB6UnRh913OPz/M56JT0Nl//vFf//Pfb8P/DT7yY56MQZ79gVvxmMPTqv/6U5f+/KP4
Wr1+/+tPA3WjpVuqKSuiiIlUk3S2v71ch1nA3tL/ycTm7EdDYb2Jkazpz4M/4Fe4DL06tyob8U5D
1303YkDj+TxYoy5mDVeyHuMUR3rx5F+6zOdLNzq9dKixmd1alP428dzXzuSu4waDvHbeZX4w09J0
sgq9b2kLYW/RUSEkIFkEUaweqklTvh7SSTqoNK0b5oa51tCS1AOq/GIpSEFrf+83b2DOjQDNPASZ
XIQURbVsVWZmv9eydNjPz5S/n132gJyS0Y1Dd3pmaLL3ZWndhG1+KkKktL46/rRkZeJaO1vj4j9f
ec36/cobqqLrqmlpimnIimn+euVDbUTHF4TGe0WM616X0/zQt2JyIN3i8hz3ds38xmVN6WkjyWTI
NgbQIZeHH6ujygIbWNb+XmBy001VUQN4M9QnKzQqEAqsG3xdQ04qdmdcff9cLtrqrUyqlvSZ832J
XP8qZDb8XpTvk7hp7xRMU9cxWu55rdk20V7ysRjOi4nEpMqgCMDzL8doeA+8IKkrzPutdo/WInEm
I0u289Ysj386/1D8dH5BEdd9W2G09CVST32/AdZRd3uqz//5QlvKv1xoXRL5nhuqKWH5UtVfL3Rr
ZiYd1iD7oCLSw4vh+s1XOEgtLqoGygJjH7S8+Rp/b+5zsKh1lm2+9jvXLU5hOKKbszpVO8o6+GFj
vnCpPraEZl5WduZFPzw/9X318tSQf+xVaPpHV9LvKoPCWsOsUrzObKaXprHHmnr4REDMQkzldt2m
qnmr+dJx3p4yyqFiLhc4OX39UIE3durOnF78Or4dqDHf0gb8dsIE+cG1aCkIDZ0hgVs6acOxM4zz
ru2L/bwEJHA8/ljfHcl5hsDXFZlvdwrkR2Quiuur37twaKNmX4fKglq5E/2TVR6h8jiDDgFhHw7X
ol/ejoMkEfDWUUsym8t7CYRHw/DGVhOfROj/K8RC+teiPoaHDA/rjWISEhTmWkpgKkf/u7NeDq8U
WAjzV+O/fmn+6rk5fMuLsQqDc/Pb4v8sP/LDS/pR//flqL/3+vWY/7nNU/79x1324VuV1ygJft/r
l/Py6j/+OvelefllwcuasBlP7Uc1Xn/UbdL8sxm/7Pn/u/GPj/kst2Px8defL/CzKLMSzhq+NX/+
2HRp9mntLeOnX9HlFX5svlyLv/48fPR/rF5SZrXpbP2bIz9e6uavPwVD/IcuSaakg/GRtT//6D++
Vsv/0DRgLhbjG0U3pEvTloFAO//1p6r9QxF1SbMsVM+qqincj2rcOpdN8j/QVBumRQ1F0kxZVP78
5xX4cSP7+uj+/Y1N+/VXr6mmYXAm3VRNkZK/qP/WvKoCwYulaUwr6xJWG+p7JQUlGHrCXblLVobu
TPKiNOCCesB02tvmRX0Lbhtm5mzU8SMj23EB5tUQHgiua/2lBOAhWxYWIxc0hiv8CangZrF9voM4
Umbrwr9OlgzQFtkLpUL8ehJ6Emaa76T3cmu5xtpyteh/uXlL4i8t24/3aJlcNk0x+E/+tWWrfHmU
5NScVuJk3LeSdI0ZfQlRgMhi9a2t2k9BEPoLNPwJvev1T1+If9NzUK3LFfzuOny9usonZWDlMXAk
/vbqeeoPjJ6UaWXeWf2Wzu11dYUvSHxuFunn2UcebLefxo16nfuuuj0DUbkRFubeusHlMF2VEDdP
UrWXduVGfkkP0zo+xa1bH9CX9ScqVrUXHsg3xMFD8frGiC7VtHw1vOX3551yFJeFicBb1z3Bmu7j
j7j36II/1cj6wKXbTOhr+ya1J8MGnmy3z+VdesesiaCstdRODc+wXIxhpMNfyuulg2W63qW7fiG+
k/arrIDfoKbJDBd5FJy/m5KoZkfa1ktzo7jpM0GdWHjeolvezmJ4yD6npUAe9yLc+ytsYrFsdy+B
uep37VXkwbeJPsYVuCh3Gj20v3FhfwICQ1R1kYAJaxGs3uuEMdmwUfq8QsQYVFdYV8+d6aayV92Z
KXFJNi54/CXAr3LbgsS0TKLTeJyYisQ5QVr3bX6KPwIVG6ct7PNbbTldU4bOHoBLiLC3IpfLEezG
R+Z6FwweUFNrn2jejb2ur3Etx4GXRQhoVp256HsuCA4DG416jK1kfAS6pyiXGESbGlwmniBCjq1t
nKrnfqu/5kf/iiki+aa/IM/BxK5Ag5zBkFyHS+GQbkio3HQUKY4I1XNndOGm1IpTvCSbkloXaMIT
8NfPyAtQEi/SyobyiBUp8uIO2YQd6S5S0kfYygXFr9vmvDe3RKIBN8LcQ26El22BuS0AFteOFXkh
NMon6d3fF7Kt76dH9K6Wm14xGH8+7+U9flJhXRcujnp06akGqN6OlvDULnySJRPuD4hpwfcRCJ98
VCfMlsOB+od6JT7JnaddB2uDzuxFsOrk2Bklx7rtuBJMDzSQwYjLtuUVQYvrykmv5Gumbc274FUn
PnbLhHz4ALHpRDGGr3bhdGADUW+s9UN61a9hi6TKzjjVcIoTr1hlr/0io3C7KlfJo+XSnlirc+uQ
VnakZFgi8FlCLBm8xkn5ddjJR4dh1263cnSLF7C8ytf6VZ0sJgyFhKJDtSC2+VG+fGhq7badjSrG
dxOvedFXIVGDNrVVVGIUFR3UUydtQyf7DD7DgTWo9WvJI/dWf6sc3N7yiiGyZ6w7NFQTF9IGyErW
7sovVio0F6c6pKmDZX8PT1ZSaQOVhhxb9GQeU8ZIgLrAC0Rbek/uzl6yUp4IX0iW4ENWwxHIMARE
zIXr6K55Ht3VuDrfqaIjAEIOnODKaKCL2dqt/1J/CvWGcYW877r1+FBsBhh8tnVCKTgMtrAcqzUS
XlAS2NRxLpGedWedun3zhIcD0tMTWqkH0U1dnNritXRV9f9L48zt79fW0YQuRu/eoHjEbU77bWAl
40fU0LaVqxowQwbMRE6NB5P45//cDP9LI3x5Gc0CNCde+Fr65Rbx0/itwvHUir5UrjSpv728BFyf
9RgMH1MdAolMUYROJbf4/zRolOV/vbuakiqLpqbqoDRUS7wMK396WSUoVX2w6hqYbPqgjPg4qVtH
q2IImGMkke4Z/yAxycnCL+6jwIIuab7kSg85ETpKZwj6Wi3G29z3u9UE9NFNUEUsWqbPmxBAYNwO
V0MgVE5pVvVCUkaNakyI6WiQTcbWEowKwiuos9WMCGkykilxrfwSiJ5EV9gJyp3aj6arRMYm1qmh
1vW9XLQacaYhuAOxtZwE5IOnmNN1k6a4wAtu9MG4khXs3yb1HM1ob1DWyHtAR9syKjrmceAAVmpQ
rCkE7ZhICZdAsg3HF4sncmvXKB2SIDUWifbWQgwoKbUtKjwLNuNpIU8BjDYbMY2lpSJOawOwG4r0
qLAJN1oKMAKcnjT0wkIv2fcJv42sO4YZb4GPvaE5gK5i1YuykphyFLHMmWfrASup4FJ6KVypCj9b
8joOTCuQuEpgdaz7xLh1pYr6Xu9oqHDxMdED/H1caWV10i9sCRHoJsER2LA1yqtCbn7KtwBNaFOz
8+DylcORhvnAhdinMN1GjUfFUrAYxGwhyMRuKZFo7Jva2EeETrqG2HPjM9SrscKIpAvqa28N6sFq
4A7JGKpbI1l1nYwoqdHqdVzjv+kj5oGFN0vmL4M7cwt9Lbi4zFHHYIGltqkVmBqHSb6KumZ/Fhgh
NDlZFnKo37foIb2L7a/3MTkmOp0EFJG2VKnQBXX9RpuCGxE3YxRLB1LuVwJFL2l4LweNmr6AEz5g
Okwv7osheTlfteI59eqhvoZwdhP5AZnR9Xtk4vKY+AJPaoueDzsCz4mhkvrQJLhPiBZaykTgMEmu
hpDB9mOVRBZ8OVaLyl5XcJmRGyCnrYf/VnGqKDicC+0ulKe9ADXfUS0+aSolDHiEpZCoAm5gSrBd
XztKLJKq1Pb3WQFkwOxzZygCcyEMHyNfdVFIbodCfveNcUNFsKLhi1Ogu0shbvGdBm3FjUI/igZy
55E7Q3Po+ARGP6AXMdnJtJeIFiqKYNH2N4VaOE2B8kiO3QLIrzqelxd/xuUzE31hMSQfYH8XlNUd
rOhuDz6tAtDQmGRbHvUChZAG0s2YnCwvsWmVrkkeoyYh12ZiOarWbRU65BE6vvSsUbI1KqJ16Xhh
OYzOL9NwM3Wgk4buzqz7HZWgtYlKWS2AbFJHr9GK1HTRuiHUt6lR6VsFSMEyTNOr8QzHEr+lIXum
cblpVK2y84XWxANjHCZIMPnYr7VGxdFWIDAbCUBbg5YaV1HarurYh6yvSUO7zcrqGlKPv1TzIHCH
OKqcXDuT6FpP0qag5QNiYNYuKKxgNXbdRmoBlOCO9NEso1eksLcZ83BhQKzYzA/6KMubJKzos8FM
PWMKM48+pVwnE7TajaDn2+qo4BNjAms7qD3hxPoL0kU6rfOqkDnGjtAAEsIScAzsRPEp/nrWyW/8
IqLtpJHfaiC3xD2p4s+vFABlqLJh/liJvzm38kcZyMJCxoHuHaErQ5C7mq7rntKMQxeACBy33ucn
C3vSkslxuoxgdu6mlfwUFV7tImLZD3vpBc4mc0DEB1uudZywdtVO/DTe8Nsv4YA5w2e1hGdFD2Gn
HMwnOz/hLxWfYM6qV+eXeqcuhj2SFMjpr+mWLjvkrMSWH/mM9EdzW9+cVyqCMtswaOevjGJpwBPV
nFSikMWFcsTG7VW3qh3jIB6xOsGLCmJEhhu6syi/zwl+5LV0Ml06+KJqk8hWO6Oxg97AYYQmwAfF
ov5qHs13c11+hN3TeQLI5jL9pLYc2H2WQJTu+53cIg+AAEloGr0eJ8ZYeIB7c5/f0pEPjqY93BtL
Y4nXbWlUaHhd6B3WSflMnqdomTnm6/SMlcxYlrVHrAxkCerE8QWo7DbbZiWVDFUW3VaGqBtsko4G
1HLM6IAnqNKWurTtYy+QFyN0WXOh0LvqPaXeSuqa2Fu0Scw9YG0X9xUmv8bT4DQCjgQ8V+JKsbH3
0T8XvF4/ahL0Ujc+lbRN29TrkTktyNMxcHBefOKQhJwBiwXXsPCCh6RZFi4gPvNg8pcrdEILnOaP
crFUkMH3DhhmQlASzQGdq13JGzNc87DPeHu1jVVZMxcmxB+3f+Qax/y+xmUj2pWykrke+g4xKYZO
fFJp542k1FA79MJTztWid/mh+Y5SbatX3F58PKWN0hvLIxKQBFX0BuAxoxA9u+679WA9CQeaMOug
wYF8wl7ZrfhapMKaSwzRMA1ukJ29U2kTYdxjyC42FTLKBkA8fUbz1qDCZNfRwQy3+rvmCafp3r9i
/FQ/VVBTs+sGfZrLawfPdH0fsx1m2nfGZEAd1A9lER70ffqCJViEKPrQ34X4n3XHOvCziSk2r0yo
tJmT31Hvvzkz1IKf98QvQHlNGaxFwHKQkPKhMdx0yrsy8FSXRNM7ja4qzglpq0fQeT3frR46g3mF
VcHfv+HvFXGHRZdhHF0owRsgNIj2bRU7ZYkKZ1neQbYYgzVvk1N33TGXHoGuIRpA+BgA24/hwTlc
RIOB5CGuHG0n4Sbe+huTEajJuIZPCj011lgc1jYkAP++RbAwgX1w9HiZtFvhFS1YeB1IqxYeoQVv
0CkP1tWYeiJ652E/rDtyY+0ceZrHgNMnsnFZbdt4MWyaTbwnZYieTfI+Wk70SIhAQuLgirEtUmJS
C8Rsnb+ihAH0ChSbvglYske+VwRV4MmBHVTltrCSaTPa18hTV2Ad6915xSSdYbrxY7LEdE9ngAFY
7w33ZITHV83Sh63Zu7FCSIstnB1ZtgWyBzC7M2bQvR5BqN1l7rS3+NYwRKUu4CXPqG4IThk053xi
RJ5t4vi2W9LLI+udqIiHnB7OsIR7uQZm8CgtqMvf4fHdWk+paE/cPtbJPlwodxl1Bc/YEV7nTTfI
BQdMJXZ5TE6MZ56aRbQOcbHuMZwagVu4Fg33+xkn8yo9qJy3e0Qc/sx7ODHSBV513oD/n0AB8K6B
zAMtJcrXHa7w/I2VIxqLLF+IB/+6QQjrtIzqCgecBLbt6/pKeCq32g2ak+YR0HRuP5/X9dankEI3
gbDeC/+0pdXubiLw+suJRn9tLaxX2UvvuYU2x+xsS7thkR+CQ/U2KWgrGV1Rb7auBAIY6G7dFa+t
q0Ees9Vb5RDexdtgpcqbQCE91gOajewQZ0IS74pmXYhH5oj3xk1+z/wxHUxKlRk0U7512qpi3nlx
pqBSraVHo95MVwzpDtxhKIUwRgxfkXQ3MsJoD5hNbbgG2gvoLeB3/Q3XHfj+Y0kig12oXvWIakBR
+BqYB+inFa5fgQCF1VkgaXfB50RdnfeSxydx2OUqwfLQAW0k8n67gGaLnzOns7BjVCm91+UrvQqy
ofNmp55AItqKaUsL8yQvrRvp7BL0S8U7EEEAgRFwQo8plGp9xibc2sMuXAGeNa1DeajO3JAO+NiY
qTc/O4D3a752wcP0lh7mZk71gk2Kc8LuIR09p8GKbhG5ucd0CReD8OeNIr3CfojMU0BO6TNAnD7Z
TtXmgnhptibY9wQdC6P9cRPEW7+/bSW+6cKn3ZVL0/BQotH+WFiaE+s23nQ3o3d+kx4Ey2VE0O+T
JyoQyqN0RQGkU2zpKllPi/IkQUKgP3cKnrkv0RgoyovVLdp9d5Vfhxjs3xpM+U76AATLtCB5OhYX
oIeecODNNQFDQWxwkpfcDcUddO1JdzB8Wtxb8gU3FYnW7il6vsRGXWFOHk/Do+/fwDoH84Fzn29s
JLtwLVpvYur0OQiAOtiZ5BWv5V3+nPs79b4Ir6OjiXVaW2mr6OnS8RQW4csAQ5psIkDEaEE20RUI
qYkbxYO0KhbqsnVGuHMURFbiEoof+J19CPSwWpbyov0wNQghNs1mUAKft9sn80acDgS5rgzPf2o/
QKMU9AJuu9xOyTWqUA/YwUH00jsD2/4xP6lOcF3sQIrFL/Bzy09l0T4X1Dc+x036IiunlOkaBnXk
Cuy7bY8TnU74Dfe88GQ5I7ClpRaum03ojc9q65Z3tOrAV/EMoxkqD/G2uumKDXcRZWXe65QpU9u6
oqD0oizEDxYkbdkH64E6MyXWYQmSJyrhYDg+WE+X+MDrgmLJeXFOTukHIbZ4TVLo3kRenCZrG2Px
8MxsoRiHwC66Y6evfW6Lo/isUm5J1FdwkgxORFsNHid46FXMDUr1cuK3+emFDGx7YKglhM24rVyU
y+R4VwzUPaPA0AwxKFpK4Db2IwP0xyxz/H2lfNbVW3V2qyPvCeg9IdD+OvigD5NdgSIKTwrIrAAZ
rZNvMIlWlQcftHiKyNCm2/zh8zFmG/hxsFbauz4Ge2ufb9GevRtv/TMTcoQtTK/lB6NGC+BM5fif
tb4YuNEgvDI31JK1h2CwuWdhb5SWxmbaw/bapcghbcntmao7xHQzCINC4JsLCzJ1ii1JU+Uh9Cb0
rtJCfRfJi3DCJYgx9N77ckXBj+al9IJD8pStI2g4Tv0K8g1r1fm23Oa1k0DJ3IdX5rI8mOZWXA4f
3Yd54FspkAtzO+3P++zNug2umn0a2eqrtQ7vmUrkW+Db5f0wLsbsU5pAE9rklzP0GqM1seEhqZZv
UE6xTQ8WQxmyg/iig9kZwpQwQDOQHXUYxS26bq7zUGoB8FgkI5ohbvuAmNVh3iCJzb5LG2Ep1mOF
sZO7bXvZOj/M+83P5sOMPqAhj+OaRpmIV7z3sBfnzTnmMJxcRwi/qz7FoliLkhtoF0CDSUbymXam
KWvVNcUKg4DM9SqUYFimhS650ZDSlzcdQ4uugvPADxvTpgOZKHQ1Iz6F1nkLQZK/zcLRL6ipuOgE
7iCTIVq2n5Fb0sQFSJwuJvEDGvuEZXkRytDtAlgrC5xyXm2YlR1XIsUoS6POiYHea6LmSYr1s1e2
dX8jgdEI0yxZlDIVdtGiw90wseViyiTCSSakqFZMF8L2i3wGbYx/FnCOAqGzAjJQJbIrW+CkkV9R
NJd9Ep/C4UxYPGgHVXWEyJBwMTTQHhSfGGANmnSZcSvMy7y5LukdmVhELCsy7WoIGKwhfbHFuofD
yH29IKMAuGW/xU55EpDcYF6WfChjypOuQoCcaB8i3KpruG8qpqbousj7jVkYW4ObE2CRbaeIrjQl
GPBLesh97p+S0H9WlbjeNHJGsX5g+BzR/tXQNZN40Qfo3WUjX8fBlvE1Xk0xcS9xQ9jMUtJAw5SR
yEinIm1UdDXW3Tk1znjR2wXAuA3CwJ1fDI/AV+R11wvMkzX60Y9ekraC7mRJH2oBsEfrQBHA6IyW
oh9y/4Vm3pIfQ+AaHQDiPp3JLAQQ2k3l4QS8noJTmmXaY9o+1kIuOoPY4GKbKC/3Lmyy21L7lATQ
akqQ3HeYrfm9Q03uK+uzzIytVJMUIgg+lZOMvyEdJa8cVK+XiRge0umBcLZu1QwK6Gvx/IlumDIS
oyEzIB2sJ4bcp5YHteSuRGGwaiMihkoBHkWg98wwBP3DeHkxWWZ0Ko2ObBEhMgxYd6oJeCHxnCog
FyeMZNGuzzI2I8rToWKRCKbCxMggyVTytp0e+lJ4IGzvcOFcdqhSbRTlDw2y1a9j00j7FM11LBU0
1j3jd+pp5Isz5MfOkOhiCVpWvMXygDM+xo7t6a0jqHTvS+4642SRUt6fbRzw/AXG2/+j7syaIkey
bf2LVCa5JHfp5T4QipExGBKSFxlkgubJNevXn09UdXdV1ulzrO/TvW1dGGQmEKHB5Xvvtb5lhe1z
hQkgLiiI65ItKiCkp7IB7Vk6WO7U6L/rKbCS8N2RbI2Tob9UFRtmcJYXCsKv73zHzPKiezqOK4ms
7cAqYYa+qoZ+ByOGEO2YEUraJGqb5Pne0kV0vI9dhkrVTEWHv3pfWQnFTGteiEadyQP7ZqQjZZPS
7KfN71k9vqcTTxoPxhip1JQe3dFNOrjXfcmgB1aDkz41soIAgzF41V2rbQzQkwyCZdsV9rxtZtEd
PPDKF0SskbFg8QBQ0WM/kYaobHzS7Hgg3m0swzwT5IV9wO82sD7g4b+5a9ZMix5yu3KJRW5ne7vF
TpEL39/YA30LI7IJ8m3o6CVMEFkitxCrIdGEfWDazNuivr71/PKcjBDBGhKgBzV7qD2si9jq7v2x
xRSFSBg5LMlUQlLJqFleiJaxRdgRq1MxTjZVdCAixI2ksaut6myv+B1Lo01HGp2dXe205M30z2mV
sx/JmcWwhhe4cL/Z0HSo+9PvqiNQwknD+cYpobdF3uMwwsaVbRAKB1Zdae6riloa/6GA62SQUJrN
4rZmDkjo0bCTfiIvclDTGZA2ckqmh9RraCnk/hu4PIW7pXiaep5IMJ6hpdhE2EwoY52suYF/te+6
8CNeY7eG/rmu0pQQClALMk/TbT0zWDOd6YRL32vFazyxka07yPaXkVXfMNc41ApLpde1H/7E4L5o
A2TgbPDL62q26c0U0fXmnuRnvLrNg+l7N1OtARtLJm0gdY6F1j/r/OTP5lsUkRRKVx4WfbJgvWxz
mk2KxCpj12ZMf7UbX+fVAG4HLp4TUeLM39/kTNiH27Cxb+NmUw70SW1DXHU9XRFNmANT1xESYsnG
I03OJjlvbu4WB7th7DtV4Okr/yHSabHL+5kHa1Yf2nY5dpL421QTd64NsJ9mfj8N3fehThEcFwvb
ExFRLLMnKsrhXBnG2zQQ8Rbbt9FQXiKduB0nnzQev0eWm1JKQtj1DDXtciJPN47Ll5KIwUOYmftY
UROXEfEMfpaD2vCLp2oa+aOatpoeh8s8jp5MhY2C6Kasda19M+bowMeR7u8g9i2r2YX0Mtodg31j
LQjEhplAGCeDjpyfENEtbwuZzla0wNQ0rXOxYiHzrn4C9EERLbuHyaaDG47q3HOdbmaHBV74e9tp
s8DrUUlOzFoj9LPcHe6+DYHfNWiPkvpg28Y+qWn02Tl8zcQqj3ZOKouXPBi8/28JzfOsyl4ylcU8
iWN2izzIrNLOmLaN5tEZzEvTN6oLYRe0kFObdUqTjxnXFPaq1RSYoeSxD0HkmKbUHUtSbswoTXZh
OQy3GTmvQ+oRgjaCOY2EH8TLaO1IxWMHRgPISUjtsOT85mSE5o0TYB6CpI6Qvw5F5R2dtOu3nmER
id0TTlFWMiArJYDDMAdjPG+yRbSb1uT8y3DZ2TF1mYWIZROmxh0WvuLo1k4aaA9mZl9Uu6YiFiMd
xefYDLRx83YzPg4A4raelJtmTikd2v66FXHCZDfeLk55mL3uAXAzfc1OH8PeOxDkQQ9Cu+ex4JFb
L/0xmfybjEO0SUJ1VcvQCOqIhw1DqzxPHpq55Y5p3WdAZxjKs+J7FppPo47nvUu0V5f4z8qMaPSR
GuDaIGMSvy2OUA1fHI/Ut5bIQteyM4Y0pQLnq3ac7nFXWeKFnCMXLiU9AW/tWbsiv18MMOD18qAz
JhAs7K6ztWpu48IZH72yciH+WT/7otfXTtru6ePXF7EDJQ6T333UHqtcvUuB8rktJXq9+TOtyDkh
T9m7CDlClePgbaS/Zhns2BJ87RtJdCBoR/QPzQ9FnAznkksibkMitKYWtOfOKrJmI4bSgiFsPYVm
H10NPYWCgzqiCvsB5zpM+4LkFAY0/YXvoQqC9UY3FAnEsktymF0TEw0AtCQCYr8RNjsDFrZrZRJP
1vvnMITv3M3Lsk/KAZAjdFXSSUTck2inS+eEncU5fX32y5fo/uZjDF44arJ3UDPe1rIb9zTiMvjT
h68/8wDObxMzev2KXv760AzcASxY1pZQ+X4H5uy72Vf2qZXlD7cy251P6kkwmLg7zCbqTm480OGL
I4pSi0I2JVI7mMATIKqip5lTuUWg64Yoqo4OXScXGBdN3PyPD/1cnw0CFHcI1eWpTWdNTKNbqZOI
bfn7h7JEf9J9J4pFnYx/fkiQFziL22Bklt0pXz8QvsrLAaS1U655X+BYtDa2W96ZuMP3Q+9mkFUy
Z/817f5DhveH0ukXVeAvX/6ffyvu+4tmEIkg//9V//eXf/Lv1Ib/D4oE0c8hNvinLuBvGkEQa+XH
jy750f9FW/j7t/1DIGj9hqDPJHhG2NIGmoFK7x8iQfs3Jag2TZRrjqVQof9LJCh+M13WBgUZQyhl
r4rdf4gEzd98D526Z7sukDbPt/4TkSBStV9VGsq2fWEKpMFcMqb4RT5BRJD0ZZUMB42fg8B4WJwR
6gG4WcSSQIFyu+6lMz4zbd97JhckzDv0Rv2EmC2FOl56NBATKMBU3CXbG1RCnffoDR6DpBJi1NB8
Tn2OLphtGqKHmwQI7oWZHHOTnZpKqXPmHoKFH+H6hQQ+AYdwIHgTvl1KYCbl8pT42IJnC49SbJy/
BAK1rd7aKXtSvjjjmOImpUfoGHRu1J25dcORNDJqBKshwDSyeJEYs67GcRfa1ltqoSiaqwyHyBPh
UulGJA477/uBPqGmy2gs5aNe4s9Yyxvppu/96N9iqb0edXg1ddQBCJgzi2jiugN90vc0AetBvyxx
/RiH1T2xlt/bXO9nc9q2WH2CIlTfHDu+61VGGxR1g3TrFwiun1XU2RdTxWFWUpxl7V5qFx12yXHK
Il5zpPSLU21ronHsgpCusN2mYwmrWJPfS8fcheDspy/5EO5XqyXPUzAoUfnTblK6Rh6kCA4byytS
zNXWtGZODX4IGrsAhpxn5EbM1yJjUinlusxkB89hrBsjrTAbXgMZVqQIpfnBpIKKiDmZYulta+ov
Z5KvpKD8CDXflwz0l/OUbtVYXCYlHsY4FGy/vq4UgymdXF4tkrBSEGW7LF53LFN0lI1MNkPmnBdF
zHVtCyY/3jF1Qg9C09fLNn469XM0cxzq3O4oVr3ntF89/emE8a3Kz20Ecq8BClGAdZEsyhkGrCOg
r2AcCM10Wga77XjTE3MOWAkxNsShwK4lJ36JnrLWx42iGAb5VfnZ2tSpeVoeqiS6SRSXDv/tO691
ESS2FpIL9QzceLhEB/CDEoNejvYfUwXWLEF6aNOgR2OuYghQLfmdm7hIQYl0HtsjNd8Zg/VD6B9W
lhj3ooXrlPtoGPvaDGh6ND4zITc8gQTIdpqAnIM/8QDT9IxbXuvoojEL1TFmev51s4S+P4HIHQjr
gmO2mJ+1GmhuzLRZ2RdutOk/NlP0nCz5TZZwfolKK0z3PCRabIQVnZuuTHbZTCPAYSYBCIS3iasu
RbU607SgyvsxEVnIZH8IyIa/94mXv4juUbYgo/LVjagKEtiYAvS5/xF22zgp7muB1pcI59wxPyUR
ECDx1xuvyY55TLFbENELdP5z8tmJC8FRITbr2R0PcU6Gu5NxJ5jPlqxOXKMoTy2D9CuNfIlLRJFv
wcyDcxXhliFeNXqxqtYL0MAMXKatvwEh+jKmkmBaTE6IPYecW8zgpiN3Ck5vcRXaXA6J/ah8Ghr4
bw+Eb56W7D0joSbzILk3HGtCgD5NK/p0tBVgkHCW5DFZpp2VWXdEyNcbT3HT6KHGJoc2M6uKY+MQ
shkXWINt6uM85u+ll77bFhN81kaP9kv4AlJhPvScQuWoR6Hhz3pOv+VviPP0E/8CUFgW5JL11C7D
BDPwyDh4zEmsa1/Y0yM8VA2VSj/tY1ATHqtnJhVb7fqurFmBihbYJnR1TYuseDdYyDZp1xyLmoWl
VIW/gXmXi9bd1hHzONTmF7UZy53Orfveg7RMx6s/QOGpN6JmCjNqIm58sd6z+B8v5kTdYEyFh6L1
m6j8TzHl2YaqETdlQ4psA34/A7VWOcalhw97D1P3LouXk45tsbUb3pAff2tblqNMoROdRxscLOOV
sq/adbO+Tm+dHXChkodBRhYTsDfIrddReAn7J7mAnvFgwPKYOsPZeAutPSurAjPNPm2E1xtC16vd
ELs3o8EZHBy33ZQRyuOhZLMdz4BfgU1UnsWMzb1ork2oawhGGW6ZRd8GvqpY3orRZUBKa51UHghx
nbMhu2U7WKUZDGSAQDTzQa2vQaG3RsGpIHzqStThD0iq7AQthih1CsY7f7BHzlbmvowdZeOCcmdX
wcbeY4R7r6ENME53Hwcevhtpx9x6+VqUiGhjO1wu61oSteI8axpRkd/dU8o9mLr/OfXTk5Y50s2u
Y7GQ0Z0iL3y9yif/0BGYjrpouOhIpnZGIJTtzDRQQUCyIdkXI8tt6YDJtckQ/npguTGnZDF4oZXR
EsbQQgEKfVIwUjd5x5p+O8E8Rpf3GTvFPl3671Wzdlqs/KdpcC+C+PQ3kWBS4AgIMoNzDFtzYA5m
ENBnxmgEwRZObbh3J5d5OWEFYX80ogSosJA3y4j5Hk9umJqswCEisQYPKhK2LZsjnlOL+QGv6xuo
YuYZ+XxebNJOlrL5nvQI2OuIhxERbizlEx1cGN8pbV+teTjlN0br875Kj/1FWryZY/asa5iXgImS
ieckCOzaND9ch6AGL5xeu5DZGwjDaCOjNyiAw2aor9zxe9xVeaC1S5ivBfFNT525GSWLjZ9Bqe/5
bkUrcofD7xAV1FkakZqR061GhQRGq+a0jMp4bAcacTROsev14jz0CAf6aSKBigVSQk5Go8eT2ISq
vMmHy2aiwIyYG4XwODZjT+cijUeY3gxoc+vGpq1c5CZuApUzPV0fh9w8jHLZceTr7itl+j8Z1p40
jgF3m/G4zN3LlC3ZieYL0S+axdZ1zqZBDKVlxju/50kZ29duV637N7YNhls/GCPvJfav7RbVWkYf
LSBqrMR8DczPiPGRZ58JIVyqbVHTCOtmXsyXryvHt9ewOzxWnjGf4tKQWzXRb6Br7++cUmbbbHE0
faL2FrwGEO/iQG4i4pYbvDEZF5JDbNyEoHmKwzuxjHHQpeBaY5PBmVXH2NznC52UH95okZXlElLf
mOEb3mLgzNT4cU+nhe5bo74VFVulzGCbJaEf07GBT0qLrR7SHRDZew55eRASsEVH/fT7h2auuksa
QIx1KcjWQZucBp+xMw6HrrYO7MC/x43kKYF6uW2Lr83xeNLatwAn5s+5OQWx0a4/7d6N1VvE+Gbn
1bVAVKBRzn3J537/2myRLJYDomtBLN4prvLbNHWmoLfNB8/r21M92+3JKov2VKkVh4+Ev7cGhou6
P7m92Z8wZfanry+/PvTrX4S7OWr7k0RmamXdSRmoCGRDlJWk3kYYIcgwKLxbB7PzLltrR9+jvtep
JfGAENcgNO1NIPHeKJglJSBEnBvGQNbeTGhuQDGKA+ABqNDSrPf3BYiu1umQ2ZXraynXOpSWz5Or
0TE0X3/RZFxyXbKKStaieems6IQnNWlImkgttIV+Fi7HpCVSvIelHpdkJHbmthQRQwQ4P1dKdld1
j8Jf5yHN/KJlkAITxqiEubfXWtlbC2ufpCLaqdNBYvvWZfkQuh9yKsOHdrHZgPnDD3BFw1WszOFq
OeexvKkb4mHt3HNP/JYnGb/WXiTXoMOLJBryY96l+bbRXDDeik6CVGOQXLt+minBFkfmgCD4KqlR
A/a9wjSzpA/QeMYTeZvT6eszJi5uqaJLJVV9mcK33k1CfS+NhcYUF+uGqdyLMiWTY2HZpzHO7JM0
bdpo//paTBFAgTL+WXSzOOGXVvh0vj51MgchXMbeMeT3GLoWJ8sIsSXkIP2LsU2IRyXAK5m8ZV8V
4qqpBlKnUqc+RS6ZOutXYkxWvnmEXAsPdR1g1DRoJfKBxucfnw1j/c3GaL6TVae2FCqwcYpuvGTw
aG3FWK8RyHK4LMyB2lCxCcjKZLyS4SpFwgmATSm6KRbTvbSw/F42RSl//yx0tEJzaDAkXv/s658Q
AHYCV36yZOpsv/7EXr9Jlsx8la6nTd+a15btXodjOhAjYVzWk6kxSoRl4LmmJBGJXtLg92gKYEZe
A5a4AnS6UYszPiRda9x0hXtZjmK6aGykIwAprEejLf1AVDLaf33pLvENnjgm1SN7s3o0xWOepNZV
uyBRGYcco45V1Lvc96IAVf74SkjTXk3MZDNXkOKXTd+LXhXf6p6klLxkg5CVLttzMOl2z9GOlXz8
U3/hj0bMn83q1t/9bjY0OQ/bNBcLRsFfHGeEK4vFqXR/6Iq23IPYW2vVJFul/qX32Gt2NbZJWULC
GQ1anl7/N7/foRErpGcqLPN/dT34syNm0nIQEKvpyV0Q+ig2kxSCxFD9ZLMvWqiOvYxPobX83oX6
i1P1z+/9bz4P2iBSSSC0jAuZZPzyq9n8G06ylD35dtSJa8HY9j4G4JnJvzOTZGkezLiNNv957+v/
o5aV5XsOB+bf96yu33hg/tnP+sd3/NGukvI335aYWrhhIXMSHv+vdpX1m+mZGMgtGhIYLlfj6j88
reo3x/VAbGPGEJ5NKfGvdpVNJ0vRWVImZ81BBvCftKu+YAy/Oi5tkx/kezZsbsnL+7PrplOpaXST
sRyQ+cMeJmcbnCAo4v5C/LBO+rV/NI5RwHjLPYLa/tOB+u9uvr+SIlwMtRh9Xdez8O6almv98ssr
6IyNNP3lYDPABn66dJf5CFNnJ4lzwmmFwkZ+WP+bjcr6337t2sH7k9OI3FJ30JCrD/qlZ8pa3PbG
frsOYYhHby/deseD4H9+p3+/1f76Rn9xbmXS16E38Bs7e9MvZ0vRS4EOSU3IDu3b//y7HGX/7dd5
luU5SgmGuY5liV+OK4ilmui/Rh+ibmR7JJGaU3FNROdcsKo110mbxVu7YocvfTZjs51hASwQPwEe
Xh+g2bUqymWbGgTAc+WiYp9RAI0NsWuLLtwAJgIYntbsd2hmnkM1WEjULfybtED6FPE0M+uJE4+g
VpWHMiIBSttFR/gbRzgj0T1OR/BQjQiKlEajxIiYLG0auCTpBLJB2s7/gtY8UkMwdqvEfR+tgc6E
gk3THLFG09iwZXETklVyCisdUJk9Zz6ZiEYyPdke6GljVg8kFIcP1+zcJjaKyWEcFxMooonCBokw
MgE2pfqNXAGuPPstxgdzUZXzEw9DHDf0ZxyIQa3EzGDZ7bXCMSOQjJdxfxxF98Ou/BsRLuTqlPaH
WyABrJtXWwxPI06Ytm2vDbIFZkEUjupWWRkcpE0rQ4Ky9KYfDSywLT7CxR22uXzvk9UVOaOSWAZS
TLx+fAInT0hRrV9NGj8XMST6MjF284wWuYCoeiEnbwrs6tBkP6xSfNhr+slocyZElgRS8KMEmQAb
j5aMVS7nyqr29UiAj+7HcMthOxgNxl2DwK+s2HbdIgMM0lYBTbRMLGwAVbJ1nOqVCEOEONlW9fNH
tkxPsbSRDqBa19PTPCY0RMJ6P5Q0qTK1fNh28RTVP9l4v/Vtkwezhy7RTzGAkgA5Z4RiqbF+XYPA
DCV3ovScnS2HJ7cuPsyx2iaEswfrzyns6cmc3du5upONXwQZsVyIiTZJTfKv11XkiMX3kctyVSMp
IXOcf1JVW4c0mCUJae0V+Rj0BuV2ISdMBzaxbUXLUfNqUlqk+dkK3uNx8sh9pdT5ILhM7K0OVTVJ
gxeZcUcOtUX5m3y2Ge+gaENSAI3uKrNXg4y9YKnI9Utq02gnQfCnX0H3NWJFrlWWnQqsQMAX7Q8z
p5rMI645gXKVnDWKf/pvIARWDhh9yqVc8GLhXQXZLK5zXx0aSQwT7aCMeXJ59i197yxcJrllXVUp
I/rB8PMtSCFM00Z87PJ1t285u7Hh+mmybqTWB/Y5m0ESmoA0MrI35plvQMT7daJ9j0WnCd8837vj
Z0WbqmONDzkYo9D72sAXG5OCBbv8Oqppoazd9PXyLQXOgLCpflipJNzdy88RSis8M+2CgNO7ZxuZ
Awbh3bHXxxi4oBSxXfTgSmbH9bqZ5vIxK8abWbi0afLu1aIUBFQ3bKuKWbCjfICVvp4vBgEka0KD
Dv7rA/UJCY+xeWBMuuP2vVRCpcfeXEAQ2MQBZxpP42Tt27699uruySi1e5H2HL6vK8/MsoB1t0RS
Vb8KwfvIEzLC0hRalw6jrbvecZVCuYkVp6GaH8z4Ypq5ZxtHpIfBpfQWNdRl5vWQVbg7M8bM2jA/
AFICj0pvMoEvxOFOtdYPMJaB7/Ws8Y7W5EWMT4PiGLeuflUJ0U7K7896Rq6Q+vPeKyOaggaT++Fb
OKBiJIyELKEOaUGEloy5hkuea74EYV8c18vJqwxcMYLFLOqSQNXJU25/040gHtpDr+gWUNRQmKaS
GzIm5WiuZmJOEM6GTNq3MaKA35s66/nMzA2qoQx9Z3fdQ36j/Rxj6Q55U/T3TckvSSPng22/czHM
nJHcY/GfxqAU4b1XcyioDZ6cRXzofGQt9v3DYsv7ePVp8sK6iT8sfZJdnOSsB2IHdfmEw1PvdEJX
zU/01/dPS7dzVfXsi/GpGeYn7SPHMcJbyrp6s9ZrMAOmJ4gvu0glDz0RdiyqXIyj80EDFaXouK4x
unjViftE3tkQ1RCutP1RpfMTE2EuosQ6mpN9Hp38bJkFWSnNp7+ogLxNFBjrfexwRpeJw9Ua2c4Z
qv7C9IpVolNEG9yQe8coTuHS4jrjUBSQcjd9etXGHNZpXdwndM218shG7+Lowl0NuOTLIMbm+bPR
83Stc9QQYBSxlWvxkSiDtTNNHvPuduj3zdJ9m7PDNLB+Gj5vjbQ2UrON+dj6+nU9JHPDI0Y4FAQR
d1OR5Qg9huXrDVoGisCmjxFrcsG7dffatOmp9LG9+Zju+Z2UWzxH4eDgg+uIM+HWK0QMSZoT7ofz
mpRbnJXTgvGsX2M7etEZ+KJEOXupluxqlZ4xr9lafhLu/YlGa8dkotf5+2JJMALrquaG5EvTL6FH
oSEI5MgrLwh02oarpGEcs7NHG/wAOB00RR3Sa1ftGcorJh1fW1tPy70Vu1e6pi9uxXpGfVmcdclN
IabxzqloloUttC3XoJ3Oorc++bAlXttpd3aMCldsFT/wjL7kFIZBOlQnndEH9sanmmp/57iCQVZa
lZtu8j+7qNwX1PpBXJh1QFP6ovV4C12cIPBz662Bv35jcMfiTUPXJrv5CZToJpUI0FlljX1dFyT5
JTGCj5luUUu763GJ8DAp3DYCHUguGyTxk/eiG8UURGBViN1Vi4hK3hpygnHxrnZRm5NByI/iofqz
xXRcF85dmgqLB+B0lfFf1ZEHPYfdoRaDeB5jgxK92OcD25owXfG7XX9JaiBXqbsbShoURKGjMetB
iyQJgMrR/S4Vl3JTMf0wJ/E6WuOpJXO8jGto7RqlDtzRbTVG/u2ip3O84G0ZeudtwldKmHtEVM9I
Tzsn1xX8Bm8qLj0OZy5J0PAxNS0Y7YREk5Pl+btRod3y5LLOlyIcWCvEc461wBoCuLFilDMtEdoT
wSsaxu7IlMze+MYoiTw49xI96MwkJOuMVyLu2OsYM0cDnF6isHLBNJmQZZDyI+6NwTtqv/MCwHL0
lmr068a0IzYQcMYYkeCogX+aPfkvBhMvsTS39ijLy3bBjGaw+AyTwKK/IBNkMOEO5gExQLGTFtbl
MiHHkfqcbRkz88aCbmEhQzsM3vhjUXV5SlEhegOh3IOLLL4bHr2ud/A4GwFPBzQ3senRaPVAz/NM
B4RqbJf2J6sdMJNhuoJpY207BvdAsfvH1MIBmLikVDc8gH5/EbjmN8PsHpz5FmP8FVL4V2tNbEfP
SXaoDXTSiknIiSvk/3biiw2z1V1qmM9GhLQz6eqDtCcTm0qXb3wTF/WE90qknd5XFKEMop3H2U7u
7VgVgUIuheaVQbQmT2Rr+/SArIrtTw2raz9N3o1De7xMbGZP5iFtwuqYpLR1mLwxYH8PPccNoIcL
WMjowKefg+KmCmN0SEmaH1mA2RR0IUGJXUL3OarNQyeq+zLH6WI07Y+WW3Nb1T+TggsiHuIfjmCo
MC9qJm3arIlSWAKfHS9Y6i7cTnWQudPPxRzw95f56sarWLcXYPLrktsYaFEZaTMdW68oFopEeQn3
SwgATGJZmnah0mQdsHpE85U11nSNe7wjnoPklSNBg0cWq4B2Xid4YXI1GeFd7v6Mck52KyvCxcsS
xuOSb52eK62dli05rvhrvLDZ2knynnVDvp3ISEC3h4zPl8bWdxHSU9yys/GyEFdBh4CrkXqnmExt
GUtA2BfmU4Imu4/g4udUXxs/b9Q+G923ohiYB1bHxdPDXZHMLAOACsiD2Ic8wncp4XeUVt3npHkQ
j1P2TlVE+PuKtK0bh71wAQLChkmBI58nOj5ILmNoPXaN9IAI2hIsnytIyu1IMgt0xKDbIo4hyQCg
xky4k3DVY8TZfW1iZUqH8DGr+nhPYBjmNNQsdKUaZoUp61EnmEpmrIrFAEvJtRG6ZO9xOZY82469
ElBbcjFsJse5kZX7s6dgRR+X+3vt0gr2KLe0oxjCic/SYcqiXba2aHrRzQvOqyQCbT/J5ihdPONf
WgATaXIuh3tVM+qzyJzgERQfIw+GVi7C7syIGL23NW5jld7Acv509QRKpEa/UM3pE3OiGNbEOIJG
zm5cDBoix4OeeFjKLDE0ly1bCzDRhokLZ8K8v2VPKcnbRraQwusLFjT9sQRrQKVAlljS7iMV7mw9
od5rvZcus0iqdIyHpFb3oh7Q8RoFYCUbCMUI4diJkY1EjKWQT7CJnesWi9XBH9zk2nbDh5AMMNe9
bzOcRnGIDLUcTow2No6JYBEXA9/LcCutlBu4S1ce+epdLSSykae0G/0BF6DfNUE8AzGahr3tPGP0
6N5Qzj5Ie+6O7Kyqi3yS2K3DWAapr1jCR/eKjXCxHybuax99Dvn2VOS0DFBgzOgaMXpntuftOhq6
rnBuDW96d3SOH94SnN/oJh398ViitAxzOWLCmd49CDMsitxnVmtW2zHEbTt5bUy3uONy7wBcp1CY
lBP5R2a8VHSOZnQrJ6q4tkMZtN5uqR5hX8lgQYuBE3QBshJS2ic+FCCwMLtRuRgzx/VKQysRWC5j
jQZ8g0vKckzFqC2/pShO/M2y6k0Twz7103BcDPb6cUPcI6cqrqKADsSh9MyV5kLvoaXfUGZbY6hY
a1K16UoT5JuXXVagDrsc8oEvZ1rF7PkS+OMrmzFgFIgJgwC90v5ekvmprQGTZJG/KyN+HZnYg/oz
l5PDrgZ4RPPGkJ+6YIKRZTknhnBXvSA11Jv2pCoreiTFeWXsZPN8RA2JNUGXqFNTEoSYdcU7+oUk
r5bfzTmK0dRZx7mqz1VivNXwYhiEU3wVJinoMxPLgfmuZJtDeod/38VDG9xaFRmVNkJ2ZrsFwm2A
VIQ2lXtQNrslU3hVVzVaVd33LpVs2CF7EFX2ntqYtczSGZFcw1jm1zyUDp3DbIHTFG4Hz3MC2dvW
Vai8S40HYHC/GWBt9ovEMBhaxQ3iu+WQENEaM4baFiXTaqMh2itB3VP3H0Vb3w9F/KDK8FuZRulG
5hjUvRgxfJSzqCrj0jZdeGYxc/jErZ7rzhVBXmLPCr0tLgc2PKOLDILgHp15y2W92Js84hVwdK8m
bZ/bxLm2pSZHyIQckNZkq+b2dHQcXk0uvQMi4SsQlsuhitJrI6STgqh+5ZvYd0T98ioj0AMOPno9
G7BrqFAChUusyJsns6R/MsWM3ifESllL2FtUF3eyZSBu0U3azjXlHdQOP+jZ2F/IkUUwrI2tbIa7
zp403SEW8d6U3ySbpDX3eFPghdnASYFS4pnH5I7MxOFAmNN0gUb4U8ZrovlelYye4dmivGsj9kir
CAtS1CpyBz6mi1XYY4WnPMT2TwpeXmTlQWLP2NB9fqrnxN+t9V3mNno7N89i1ZYTx76JS5a3NCWk
kbSCjRPzDhoMFIrbMZ7z+CrHXUVcx0oPEvf5iMAG6i1KaxSAQzHfZAq5xjD1gs0K+K1VwRG7TgBR
sNyMbTsHc8IStiooUFUgJIsz/AnTcD1100TVFhN6SUvwMANI3s1WNR0MW298m6+qvLaf+1Rd9diQ
douhy73jLATAZYRYpovPvKY2joOb3qvIKI6VcM92Y9uX4AzIQGSpz0x1MsMK9E3acs+hYIlVaGEi
ofMLDabAihW5sJynNpgX+z1u9ePY1rdCxSrAbudvcEFf5tZIfhUsZG5n/3osFrg0Y34chLjNm8q9
BDEUOFEz7uuCp+uayA1FgoZTc8mCQ2G/PqtlD9l2pExLY6om3+eB7bYxW92Q3PpMmXEwLs1ztSAR
6dESejEr+7TQtbU0WnEGSuzkVHiHaCBgZmkjTONGqkV+pYmwrqZlvp3GkcwH0sGkAKqdz/HpS+9Z
KRshy/i1LqZPw/rifYtOsWzpuuoqQrozdBsIP/lWO7RaG/c5rBZ7K2DUaIkBpjC+5xnXWZtNOeIv
ngq562/H9QAKFwN+y7bCqrxd/V+Encdy69qyZf+l+oiAN10SJEDQS6QoqYOQhfceX18DuhFV9c67
9W7jKPbZRiIJYK2VmXOOiZEhSCbVHpBnEYIFCqdn7ZVCX9syOnwxNRQQmspnmidNs9GIWs7MGgOn
6kGc3etadg0FuoaNxY45jPCAWsz+dNr4ZPLtoBs8Psm4kqYEaIaFkENFWrMOgRFMPaIkdbm/2k5Z
YmNQCBFlk24G7pxUEBrKty+QVrTrNPnFCujfpvmGCI/QTuqA0uhNr6XhEODOniC+1fWuyCTRawea
j/lMINokpb85Us91EqLX1zSO5X7XtptG4p7n5h73dHy/ta6iKZjyymqBfE9FOBOmttXH8ZDnUrYm
SDK5qKXwmaMnCRKCYMTyw6pFpAqYQF22InQP77rwK88l+JiUBThoJiDARWg5WhyAUASC2IJFGiPZ
ScHIH3HFuUj6UL9F/B26vddIyQ+CSgFhzZK2rqzkOx9Z3yerAp5yL+Zxkxkl+iVNrFcV0XCYGDix
JcwEx47pqyKhKW6M7KBZIe05jftvUc5pi5QulnPhZuRAJZnmamuYyDhFfICnRp3lq1qnE2RhA0Lz
P9ClVVd/33nRMzfmhBCt4uOVk69hYPJtTdk1mj7mhlxjuihHXYD+HkoWq0n6GQlWRrD7gMlqhrDY
4dOXjaUJONMbL4bqjPGy5EisQy4civvQqvgjABsjPWKXINeGs7WMUk/Sz4NAAxrIfWoV66zPbsK3
RiDJPEMRyFJYRlNIJPgUbdtSIX9UULdaH26rstx1avVRaTtUZYAoK0ryRvM/dR9zT2yeOFxtLbXe
zJaGmTGSiA9c4jtGZa/jCsOlB5+KGHNBp41dNaRn8LwPvAuzqD+SGodwbLGc0hvtVhB/apAxMi3l
SEpPegK6MAk4uMfNtCmeRv2g6JNAi38kE1fLOCIa7Hlt7W9LvTkEJY52cxnNlzAlzCaw+6XICAXJ
FrXwGuThTqsLic4AAAMxUR5+gli5qj5M5tBccOHKCfWjhBYzddMDa9+BOcG1kVjsyIIsIyNFjVp/
jLDY0U0Wrh7x1uqx+KAxSIyXcpsF9TYk6TZqh6PAzHGVKBaAgzIube74j0afn1Uhf1NrfiMR6r3V
dKRNagJnLdA1ukBGeBkC82SzTGZN2ABwbuljvbYVepIysg4Z98KqUIovRRAX4TD6VJSg0Xp6ySTp
ncwgPhaCJJhqUiUmi0q+YCXv4ClUVbrW8togSJV1AbSzV5OEkVJfib7KLlLFULmyAUfNGB4XbbdE
WZsyH7IzwpbXGthZXbWeFb9dBfhBqRMR1ftIQcfGTJy65MytMWbR41oHxClDj9hNPJJrCyahI4po
xwYTcE8Zx8O16CvXMMZ3OfZtCu1zQ39pE6umui51mJVkitE/d3M/o9dEwEzSFIAFGuMxa/qrqEOm
kDOOTmFYDBs1P4Xt0LNHL7rNmModDxWHTuQlWKbpQOkowP+KvBSMoETaOPd/jOU8+qyTaTw1Gst+
JESMQhBKxVjA1/NUNXZrGKBOrOJZ6hWTFCg6elAgY5I1p3IH/q/a6n5rXYfMEbOfobc+czDBAoL7
lWZVb3g/J64O1Y55E+qRn0fuJfAQjLpagKaBgxEqPTEFqhNx1yvxRE95KWxbxdUWaITEY5UqEuL6
7GqmLZcwZoEcw8IzE+STVsexxJCMWy8FTzWawJVAWq49QQ1YDixVRYtIQnOy14Rrk+PGEyrjgv62
OAxMHK66uMPF/pINUrRtalH3tDFCEV8F2IXSBkU31qkCFWbBrG4l1vpdqwYVtd2FtgCoBl8nlpSz
C4YxImdK2a2z5Kk3+uqkm92uaHEszE0QO6rkxOYsHJNCuYXT+N0I2PIEmv57Dnv1niTHtTBmlp1j
UkK0OaJ1ntlNmoJNN+BCyL7OSsVnZhqFRQOwvtXaPROiYKeoWuAKj6q2J8KxdnNten5J/6pazql/
e2Eg8A1i+Ql7DbvBqJ8CjS3b7JKTItAAzmiqblLtiKDVtwUtB3pWGjdNVbB3jGhhAW5vIx/SyDwy
RhS5eH8LPYoFTMwEJrcafK8qjD7/bl0BBo56ElNoYkm1nEAXBfcg/KbSQixUrIOYmRdRyiFtJf0p
mgOE1k3LONAH3Vb27+ponMwe/evfc0698qvUXHc5/qwXJkRalb9dEG5Mn29rNYhH47LA1Ala8O9u
WNwm1vIai+W4VZEj3pq0LqpiORHRR6xikEcFnslVONEIRXmrl4x7EW64Y4TGx0LSRoFVgtNToIZK
po49VJPJ6LQ+rIExaeSrmxKZsRsnnABiA7yDKHXLQhQDb1Ppd2AcuXbqs0Jj0TOKmQZdumH5afGq
E5FFdxiOtbmxZnbluekYfdcDJbvwC51x8iQSa+w8n23dMHgGlWzmfMKLlKk3EHIKbou7x6oon6i9
ODmKYFZG8TeSyoWxaxleb3hSq3/PTYjksgnwJcoA90OjHU9/v+qaXrK5UYFO6WO0tXyymYgxKGBD
WABW2CLaoB9cFfvUauB0jInEzG2yKO9amyQ7KXENQrgFntkYHdgqCBv4VuNUeBNBQWi3H3Lk75lX
pp7U44GJQ9oUMjaucykqwa4Y+oCwL6AykFsdn/3RrYXxoiGJomGRRedWTH9SlV1mBLtIS8G0dV9O
X6tYcbBgOEqqvhVJOF5nbaKUjC4hnZltMMffuWgwJpVNpjaSYqudvzAhgUzx8tdl9j4NoFX6IeXU
aBxzYlnnzloJektMmiUCzZiBogRR9cgTvBcmxZSATrBp7FCKXydeOc8kIUdaTW1XBhYkNIpWNu1D
odFZkCucNF1VwvAr9K+BATy+U57ZMirWmhkAvYvTN6OoLsOyoc3aWSmxaFtNDJ1EifsNYzBAx9H0
27X9Pm4JLUEXcempI1Za1LzleeXQ+v/2y+gotKQqp4pI6y3UolVmMdeIgpnqMPAfQSsI70a/NYAi
UwHdigp89GjgcGcub8OWMFX6vWVrQLNQaLWocc8BmdGqrRK0tG0N7V0GIeqJSQEcLKLcz2mdS1F1
KPOQIVLWN7uqTE5ZWcmkWFXQOBN0l9jvHcnvP4Qhz29jRysWRzhK9eaOl7bYDREOGU6s61FJFLwu
zD8B8Xp+g/2extjJSKbY1ZRgcjjdLF3wsT+opRpuumGTE0N1lynPSnwIuATCm6TWvs3GZ3IMnJDK
819R5yem456vg/gajNjCIGceMba1+zKDNEkuFCSLVHIG7kaYK5zl/CSYNwV5aU4mMPxU8+SgJNOv
zEDE7vpp9mR6S46a5K/wageAtSPNIab823DEF6wPe7myyPkjNFnXWk5HsuyMscDNN8/E58KNYGKL
vTwWOhG1SRRz0yzaCWmjqQaN0ikfnksRhoWusYVysMFvw6yPSIHqyVDRX1e60xXWZZAxPWHupgg3
dTcXlGTbxhjI1QGA6JyZazqum3z2aaZQDwUV6EQpNc4lynnKDitsvL8vBbs4+uscCANKg//zS1nk
BpPQHuO0K1V9W+XN6V//lPkhf/T3d6u2npXXv+8QibfYh2KAWIHKIsq9Vu2jVc11pB/Pt42zFmhd
7N/FoNSIvT7e8sisz+kAF13KA8WhsiFGscejXw6zdbV4AtZKKU1Y4ErLlaxtIkDiHuPgbIW18PGk
zwWIxcbyT9PCasjlz7w1fpIr+VfSLmrTbFtO/rmEZ5OE1nzhPUSeWBI9E2sbw4yAkYq9dRblslyj
NN1MgRxdc4Aam7QLEwQwP5rGOpaJqoGwLWG+z897ltjQZ1N49oeVkqTWQRjUXY6sfxuX5VsSJi2d
hOEtzqR1Nvr9EU1q7wymSpYvhRbnGuUY1Gq7nVKuoRLNEMsGjNA9rVOli5J9lo0OBpzAzsqM4iXT
+mNVxDmKltEtC2o9mSNTFufbyFL2deQnnKyTp4wEua1AHNgoI8yI/cyb0X2xNi9cgqx7tEDM9KR8
nhKBMa3cXvSa7IhBH9CcNPWenhRB7TOU9DbtNU8g4JSSKlF3Crq/tSYulisJdiX4UixFv7QWOaRr
6cOCE5JFxnbQfFBApDoHHZ3SalVI8R63D0+6ijzPUsboKVfIDxoMHEJ0DjdS0FgeU/xdJTJdHmRC
O8FJM7CH35hljNyRVpk6SJLQQgo2RIO5xazbnLqZE1TQtCdFlDOHJJh6aaNZTsNYje6D1t1R6cDQ
n6dtGMnljgZgdA5Fyx3gBlOReoUw/Uy5mTwQVEB3kbw+DMZd3qD9iEKmzRVhretJo5eX922/0S0Q
30nOzY5aa1WlxIF2TcjoqySzAMudvMRlQn8sy+85xGhehuZTWQ50JkqmuNXEaDpeZEjYpeK9OgI5
ymrdm2SQZpgkf+V4WHcFdDeL2Z0xF7+xQqzRMH11YYWsKFIPmoE9tQVLO+FbqbHVL52lB7K8cBN0
+Y2bWDupE+6Rtk5rtw1n9Vm/mELUXbtIpOwOaFiKhNeA/s4hbfiwIKTB2OUw9gQjyzYp0y2vRo/K
o9IbR99SB0czUppmFORu3WbmPqZdtAsbwfL63rfwNTWhN2i8DW7/bBdYurIvxKKhBrHkg07KtjMm
snKMfdCzidJrp8Jnwh6Hx6ZS/RN6KGIl5Fi8GBJZzmi3c3dm2oPCpV78hU3wJNGHtDVJ65/owHb2
IGjCkwJ2qF/cUGaQjc+tymi9FtroVql41IS6Em+dVU3rQDWyO5IdzD9GwQEYC8HaYlC+k3wKKpUn
DGyqX78MlDEYWJP6xapr7nAtKl8Cn7PpKHb5C8Aw0G+jnr5IppnQKWAuLNYlxqGhiV9AnaRrearD
F3qhiOakJHjxJ+ZLLYfU+5gjIkhjy7yzMNGQb0rjjryqWEu9Wl/8BCLCVMh0uJFHmUC3UQjwv3E4
yyfNL8TNGL12qa7DWWK27lsCo8VKuISxpu0iHV+tH6j9qYV4dBryUjl0IXPM5ffbamg3pZX1zKkM
7dhIeGxiw5U63XxpE/PeDugi8/kzHQdAHckyXsDXtcnM4C2eW+KjQxAyagDwUh9ViU8phsY5RPWm
6TJ66z0XQhgLyUbr9sW8ctpGWLZoU+vqBpsDbStRwtbMuYTGSKJskjb7EKb5IIpScYn1eHDm8jQM
SuGASTAuM69YiPVDHsSeFVfpU6axHDMBBm/rW6xnfY4uitfvJ7WxTwbZZyNiIqiWKCXUXFsEO0KL
z7KmAU5OYBRCfGyN/qipPdOTwTc9RDuKndfdUxvE+7YuSKdpwB0LWnKpo8gl/iv2MGRgxZtZ5Pue
efKoQEQrQOu2s+dXhr6hsc/JjuMUm0D7novF7DJkazbZVH9Dm6HhBvh+WbWDtARRDSPE7vKM+qgm
NcBf6lqmJOsBOSiLO4tI3jeHqmZr0MOKqZ/uzPi8tgjBoCHLMl2eULE2qCh1wJWYwKwUQFRrmDPZ
o7p+jDlsUjRZW1OZur2kDqALaQGfjQKmUtbvm7qeiVUzi21pRvKOBWF0uf3gnWRnoR8rRKzzduiJ
ih2NCdIw4V8r1Zg5paWh5nbk2cTqCLVr4hwSzlA2CLPGihTfG12qLsE0yiuFphjL9uwoRTV5lEJy
EL3Mcz8/BbQRDkaFtiVXRP9IyDJejDpcdzgKPCRxcGgUldl/ylIS1GAbK8OeRnoCvMkZv3I7X4xZ
kunUHU1RSk6NqcOl7tRDGvWc8wzD9NSeGO4uCnHfiJPTB8JSl8lnpoIIVRXlIcTlz5TW9xAhM3fW
dNZLhuWjJikEerPihk3frxpWLTcNNJqWBb3aro4Pot/QFIhBzo7WcEZoMYIbRBuhZx57v7+Z9BA8
zxJNOzIfmUTATFEHLFkdVUh5PqWHbJxbtSsw6DKw6Uo584SwF1n1u8OIvGxnTj2wUrNYwiGkUzD7
sE253xitJ2tFDIsbZZ2E2kjf16OFEWrEvCfVfeOU2JYZx3ZbKhOYR4YA6m9CiVcEb4JoIXunZexM
XXUh1Y2toZaAFuPVlmXKoFAxl+aPWxv1yZIFca02abzNKzN1/ESpNpaPuKrVA68zoQpXZX1tFCrg
ngOBnXWQ24Q8VOx5HJnF+uKBk83EzdgfDNiGIJZqPKf6+a9w5JNc1ZkuOGE1u0aaBbQLUBD05ACN
gX4VdDzwVaelmDVVgJyycdQM5Lhp3utEglNHV6KMMlwITnMmk9w7U14ICsznTFdp6/gY3VDhG+sh
Qzfex/GLEvipl8z5ThdlfU9u9mGKtdZV4/iiFRNdkjSAIVuBWjeigVqoXbiSwUKOnHvmg+Wy+f/9
3t+XfvlTf7aQpWn1RLM6azQ70w3FrfXGDTSwlcjYAPbhft2qfpXtlAVvGS1/8PcrGTIT5Cdt6Yi3
vm0ezXqrXvvW0eT1DGyR+9SL8FgzvL72rwNy91tgV7vIli75q/nef1kHaE1q+JCELYwDGrtQhl8o
F9RrxY0ALvBqTkd/Sfdqh2tTORZaQmG1tFWmdUP8kLWS3oJ+WzqxCwPZyTf6F79xLp4BUF+R0UvU
G1BkX+Rr1JzmNwPPOSlM7HuXHGMi7eu7cYi2ZEOIW8F9wfBfxDS5V/MZxgNIahj3n8aOXUpZK8/J
p25s1cIGPwFP1AblnX/DqaXRVh2N8tyHtn4NXtTMbarPvjyyIJCCpLCPMMrM4SFuJmC2st0FW1iM
3RFlNBBO2tbcZpYJdYuKId3GBx/aNsvLU/VZiKvOzdKjadwEEjtoJzhgLu9kHiHtocc0fFc7hCUt
o8iPltDzk4pMi0QTr3Sq5JY9c+pW8x3gRRG5ImvHFQ9Jt8tf4hfhHSkBrSRsDxty5rFEv6ifqbyX
RezO6zn8aY/K3fIWEKfbZWiP3YBh4gr38AF9G7lF8Xv/kfUr5Rra5oU3N63Vr9EZHuXo9a/hrXsh
RlxZI7U9CvSk59X0zK6GhMih4iQEGvDYCb9xie0SFcYqv4uFjZpEuMXCagTDjiO+tf32NJ+bwY4P
gFpAUuOuwekCHn+AZ+eB/XaxvxRbhj1CvGG6tYf+yrWZvPyQvUjAraE4qvq1k134L/5R9WSAxZ0H
3NV6Fq/gESaYLc4SBcZ9XdmvHazCFVZqMV4Lh2xvHmkcU0je4l06LndAQMUxucGDgV2/zX/qY/Um
XEcvRaHvZDtI3fs7wslNeMx4Mw+4Xwhq6CZ/NRx5P2qb3t9J+oYbixIVyKmdnGv2uHfsEA8W4EzZ
FeVGinDWOygxWjbVk7ULEV/DD9tNkOGUXXw3iXKikh09gyYzjyoZetU2P1GHoyWY1oLohS/poquG
z7HG9RrUdnOQV7EXPI93cJ8nzYl2xr3OLxCQdcDggf2QrvLF33E2xeuew75cJT/1PiMSZ9XQLKG3
ug1U9h3w/dB9X+u9Txvw0W0JS3uKFnY1/6J1wxDi5io8jcSL1UfjUjofZFU0B8UpN6hySSixx0fy
jiHkmbCtkG8EzpJeNCyrBE7rBhZt+xv/kneKeAIeBCLEk6hcCHLY0/QZ3lnKlE/mfIugHgW4Q/eb
TDQFLyVqxl3v5s/WJ4jiipA4Yc3IpHTUG8zuAbmDK3027yQVMGi1NsKx2pECgwrUWo9r87XamTDG
18MXATh27XTn7Hlx9CDFnQkcTJ7TwRWWqLG45ZLSDhJv6lb+al7jD58x1cZwNIAyq/pRprb5TJ04
/y5Y+NTNDuKzcrWuYbyjDebvZhrIJz4hivWYQCCi5wQgugR5hPmGMZHuhV5x1l+HrfHuH+p94ORu
+dtsQ38df1bLpGllZXuD6QnfHAD7qiPho3CZ0+074ym9pvS6QPSu0jt9+1cRbOQ5JviAQxNOGxeu
AWJkpHXDbyAe4a7E5OAw9flGxzmROWGeBqQ1CkbqVX3Ds1Cx13DTEDsxQQ1BmmdrnD0xmSs7PvlV
+RJ+CKQJiuvmi4qVMLQJF+qKYSyBKJvGlS4h6mMnTmx93x2imovNzQTSbdmaFu0DwWDlVSS4obDB
teXRXhgcQ1sjgEZep28az7+r5RqDpVg/IYgc54vwDP5ieorv6LkFWsGrNMMavpHIP8N4p7pMY0Ht
fvZfwck8luBMbXHTHoTn8WId5rPAEJUTw9EiquHo/wzmOj7AMKcDzET0xo4ocXZ71W7GxXgLntkS
3oyd8i0cGpfnD0AkYkpGXjzQoVu/1B5ioAil6Fo8WxvMDOvwTf8N9sjEA4avK/mNyBQV+iu3KjNS
VzpBH48cBrmW1wToFNYIgEUF9vDGfK4BfP+KwUbw4neRS/ok7aRz1X3Eh+yB15iunY9eeSB1gKoN
mUxh8z9Fe05ZyibfrVgPxcFRAaLawS6btvGv1b4IM+mJGniVVj2OvJbFNgIY2ubJAtlu2t1bRhaf
y0gJTQXWcnEnHBnBorKebAWxDAMQd76GuSPKq3yDD3lYhxsDafZVIW1g275YR4kkyD0mSM0ghWI8
6I7FYyKdhVeYlS5Hd/kS/QTHuLDNb7Hf6aypFzyzaBc628gcdMIcgtSv3G33zDjB+0VA2MnkHdYk
mYx7ZL6QGE75m/XKGZ2sShgQxpoxoPBBnx85rv9Npsewki/wOmuiBClT2k9LRKeHwPhY+ywLtnDV
n4P+qo/evAcg4zTrAAOQUx2DVf+ZP+Tb9Ar52/yk9RN65j4/ZeqmeQtfymnTfPHIScGq3SufwhOf
7lbyQBPwgRnDmQ8C8GzU2NEtCV3LusZkSEpQjPYaYFuBq8QzvVIeZBRBrxp38PEA/rsS0Q+b5rV1
W5S7eInDlf7tp6Cp7Gati3tftI1j/9uKrk/vS6YX5OQvDYLBdX8X3mY+6X4zUIydzX2kMG/a5NNT
uicnzXdBpCAbIK1D/VSta3dGmFiM03raNl/+DpO5FW27J+DdwrBt7qQF4F9sfQw0q4wPb49BcdpA
hA1Kdzhr3UEPHdwY8sH4Lbi3iasEV3NkJq+BEqUIep44b0Rr7aW+AvAoPolE8jfEnY4XYRsgqUFZ
a6BMXsHG4MEku9Ux3ax16/nMHdZcsnIn5XYorhlYIX/o9mlrm1iRck9+4u8bAjl2a7pP09PY7w2w
2GgrgT/imcxWOlSyfAtRgZo90q+cFOLirqvHFlaGeaOQFLojB7byp35qrec2dgm31t7jjNAhFijk
T3J0pymYk9kRnXM8ld4AQP65eySVkzB40VijMA6RGmtycCm/RGMdsum/aOeRHLFpS1WMMkB3g+JU
JdAoVhznUCFFp+DDfJePLBLpT3zt3w16d26/Ud6LQ7ULvW7fvqlPZepMTITRlD4rgCAh9+KBCmc3
JF1jUxmu9d5mQEBYHPeFsp7yMymoWADDtemfg/m5+C7fyxDnxorSLzI5mv8EJIzzbn7xdmVA+vHm
vuJdxIaV6itUcggHF8F3uQLbeK7llejRJr3lTtTtm2emnf5DEFbzcf4tDvpz8Rqba981bwHHLy9/
wYO6Vtr1iDfvWGp2ycXCOgL0lIeVq8TNdq2kdY0CZZ3eOce1+UcQrgpao8eRvt6D14k5FPMA25cH
gguDjvnExM0vH1p/FS7ZM06ZkRAqHjOqDqSin4g95x82tgpjBCDiFT1KoEwPdCvPDVWHB8kBiI1/
Mt0GwTR9RUJyrtoRHX38Mm2JolE/ufEFr4c87MUYfsg9WefvUWXXP92hsSUeGbYnVHUI8l9ylmrP
dzm32Nk12RMxoW0LL93CsDuahxIvmMkpeG0cwzMnh+CdZyYlRdUrscCoS+hS+azPXhlvF79tgoJ9
A1HJxxrD3aZ52smARr6nr06fQnV9HHygkXgi5HX5zPg3eJdYsDhRQa5nnd0nppO++JI9F99vwns5
vovFtU/t6pWucyDs/C0nqMhBooCQmuPZWN9GlciRJwIPlni5awt9gbMPaSbfXAx21YRjPAXNjkSe
Y3Yb72a06t8tw649NSSd0/qG9qrdMLQwnZRUe75AaRG21UN0uYz+k4+kaGC/24cc/OQtjWBTdsM7
D2iBcnyresSVOIhsoSiZHjCTQ/HRm6tgn96CE7EPBYknD1hb8Q+NgCf1k/kMhSgHVnODTcY6oFgG
h4RY3Isu+RMvW7qI7+JVudHM4MfijqJGeMPrQ14MZ3GQzTYXV9in7/TuKBTSn8bfIyBZpuy34JvV
OBM8FFXtyXxg2P2Mf2s3ZqS3Kzfql38wMWv61HyckVfF0XrCy0hfrzwMXtasNZtghe+MfDL2KHj0
K1Qyr7UXb9ijuF+6V1oF7NfdK62PtgI9TZCubAdn9Ul4y7bilzhtYfc1PKoXwoYwSUHZOrYfMf2l
r/qXXQs6IFxu8GMDRD1b2fhf/r55BPU+Rsy7kw+CbXgZNrcQZsuqM3fitnqzdFYinlA+7F8k9IK2
sjx8IAZaCduH++tY1/ra3hFzPszJLvA/IvzkWUURup0O4Qen6viX1U9KbZ2U2c+JBl+w+ukB27Er
qBv02ezy7aO7hsoh/dZeuTufog/fyVzLJ8vCtvbGCYC0+M1sAdEFWc8hDcyNoSCFX6nvwkF0SbBU
Nta0imxWf33P6MQOj9xWI8zIXeOFWOAv0vOy2CwiMWo4UuMu5VLEkn2WO/TzgtN0l15fK4mxvE3b
h6EtnnM2xuo9Rcu+HrfqiRuHixRe5X34g/3VfILfF/3Gt/6LTUB4JjXtLb9NBPiwT1x9Z9wZz6xR
PBTGN1O3g3KYvBij8FsCuoEcj2e+GfFQAdzpnZosMTwT6MQdJ2L/B+U45Tra2/gHsj7MPcaN7D3h
EXuV+MQqH6yIyqIXiQfmVpyKD+To1mHpbwpMfTb+U0C0HggU/5H+cA/3rxyhJw89pniNzixHIMAE
LGfgg9bNo3lob82D5TF8EvcYCS7VdnhQu6rH/ECW0p5YbhJdXmuetgpBabFl8WSxJGL5Et7798Fl
GvMo7wjUBHtCR+r1HKW30ysFOxHTzaFEJ0nu3FZk5Mew78XyuJs+62sl0JZZJ4jCcnu4ma/TSEx6
f/K/hvERN1shczTA9Cq15QpVv0uUGa1/HhscPhRxAzbGlfi2PEDjqRr25a+/1SA5qduMEwBI5soN
HP5i4Wj76VSeWQXRHFrexIutnfpJ80aHT0A8KJuGgeAdj3G4SugH5S+jhhdoF7FRMtw6LcdnvISf
OceycENQ3XdlOkSgsIA/BBbyRbiwKl3jWH40r9gpZApP6SrcI5DVWtvzKHWqYyCCHpZkRoHRjPf3
q2TUexyopWU3sxjbRs0jjXgfQ9N78BcGqSTDTKMhkqI9XtklBzL6+/0EEVaWQDpUl1jIRurNTVyz
j+N58snCwDClzOmrkCrN1mg13re+RFOK4JmQypmJh+OQiV+MuyTi7IVKGYXo0F0SMa6cNOf1hGWP
1XniYRiWLzGym3XHZAOPN8lKhtEcVGnkuARj7V9fRrM+dmqpO+SppN445Iwol9zNtE4rz/qxfgqw
VAfrL5wTORdNWPQJsKcFKpW/L/p8T8nfdRgu0MREYFxu2jri+BCaD0SWpJmWC3e7Iv/IoPGs4j1F
yUGLdpq/RS2+CckloGMxAMJGNCBhfa5Pgyp/y4nYEOpNMaebV5/368Gc1NAydWSvUHP5Swqrhbu7
CqYfpfSPPng8jrAwEdXuNdblhkdFxH/MhehU2UWvTGjPQN7rPF6NpkucGasFnRkGZ375ojaPaUmK
XX4dmSP0wKj5FuL4ZqXlcz02T60wJ6yR6prIlY9BL2mhTo+pJI22VUWXzvpWmoxLMhH5IMgnhcLT
6v2nXFKfDZ/iCJzyKlmCbuuanMXUv/oMdzZDa4JgIrolCVAD+eN8HwjM5XJwgFkydNH/fZsCuVJG
39m1OH6ZS9yu5Yc4+og2UepDk4/NrsNlxTqTprt6iY01RncQp/BUC5hOMGNMjl91Ti9C/IuWtN+m
MY5mao37PueQafU0AyuygaUlJdiy5K+JpvHGXCKEoyVMOFhihYPH3Gm/6oDwUfB56hJiVbQliHhh
vGFgP8VVSDUsmf+CGP1/0UnSf8NGmYiXDE23VNyZ/NB/AF30MZXzXjBrd1DhQxQWmIKe/UL2o12T
Ec+YEV+oxh4kXjbjerr/r/9LGPo34Jz/zndZfrolKaKpMyFS/8F3MUZtbOGdg2tMhl9/VImwCGgd
xHQxhEWg5Nc63S4Rr/T//HMlsEPlf6EF8bYlWQHjrTHcUuXlhf0/5Byx0ctRHqWaSQvZFzVOsZro
BmO4TDpe+FlETZ/VR2x4R53Q8BXjZCrbQtmp1uD9h5eyvMf//lKAgKuqZfGK/nEFpEQTJ+ShhFKI
YBHiSgALIfyEBWk0wjk8ByXzyQUIw+1LeKzf37Ul6cjiJNwH03+4HYx/81pkCS2qYqqabP3ztWiR
L8lCETErr3IMVTEb/IIVSKfyI8SL5gum+h+uhPLvbkAZi4eBxUTUVf0fVyJhYjeXpVCTakq7zxhI
j1M0dJKctLqZhLbl4zek9r0sfYAxoAZxolYjR3vkALhMUk9JgT0qNNFErLSrROasr2r8Iz/ZYrvF
cVXXLyYakHJCmdpmXN6yYwReQY6gIEIcRhpse/2fL+q/u6ayohhYZM2FevWP+3oK1JJdKWhcM2Mj
1MHDrPRq+A8Pz99N+s87R5F5djQR/pZhyP/1Jh5xOk8ttEa3r7UbbJprnxn7waD53fLElLRgjSG/
ziUAQCDq13kwd2OsHfF/QFMe/jdpZ7bUuJZu61epWPeqrV6aEbvqAvfYGAwGkrxRkAmpvp9qn/58
YtU+kWkc+Ow4F0UtkkxsS1Oz+f8xvpEc7IARldTFXbfzTHfHvV8VrvkOxY31rPielNXNOADQKOyS
DDTvTm2CX3mVVsuvL5b+CWPFw2jotqXDbtOEZp7w24Rl9pqvGxwHBFtT38mhFdhonGi1DCn3dKzC
dJ06xqaH9qROZWV3mVXJk691CBwhINp2/+4L/d2Nq8d6Yi4YPrQCuHB3XupWF56Rs3OHYdK4Y/Fy
dPvj57/NHUYNFd8JebuMrFmjQbXBcDUbJ+yUlraPMS31ydP/vbe2EQEvGCi4zGw/E1eVl97LuafH
YOJWTRT1CENPhoCPsERT3KFaxxbdE6eMh/lEGxkCakKlXq58i+dJtrTYfdoYXZC+fX3vzj6+hrB0
U4XzZjMQ/xyDAr/J32OwR1A0rzRI7DEQSOLJH90mikiYgYE+PXn4ssgxnigxRqsTk0RdacLJ9Njk
sLH3794ERBkR+89kpL1LyLKq798USQG7h9idkoBnQwzHNvB+wInYYqOkYBq1kDjHdzlhqL7+YGcX
RkO4tsNqrJOtdjovoUFlAKnVus63VkOJ3TZwBaJaW/agZmSElnjUxIY0cxS5+fPXr35uXWSETcQz
FeCecbImmL1nNmbKmjBMnB6F0kQ30k1tO2IjfecxsjIKJJ288JnPzVqmCjHJhO8Dye4EJxf3TdYO
SVetx557ieDmu+3m37/+ZJde4+SThZbU8YkyYBH53Yx2tTLd9MLke3ZM8jBo3D5GpfNpTBIX2FW6
5KEoSSXqaAEMzCKiZ4BZeXboPzBBZrggLeUGv8wBUxPNePTDSbKDL7sNq/amVfGHujrJl0NCl8qh
YhAMwXcCZZayRgHcGozkRhkeg4K1eZiAUb5zX5AJNwHHXA+VxtcXTpse5T9ne6CahHu4zD0Cyf7J
mmJaRWMowILg1FNRlCzjRLumCx0R1CxKecycOnnE3U3LAdyNr5R0TQq2voXI5l+/FdJHPr8TskvY
rFq65pxOOiUEUncoDPI9s1+KT7M90KlfO1Kjjzsc+kp6WwNgRWBsv37dz7sTVJMuwjrHdnXD/bhC
v028wtfkWMVJuR5HYq10nsmai022VIsfjUm38i7th6YRf3LN+Xyu5WCct2Cun4xWURNfNwwu7jAT
ineEMput7Leiip6+/mRnX8fUVY0bzGxuTp/8t09mc4Yji8MhNp3azejpK6XDzAAI9+uXcT9vew3N
+e11TiY1BZS+h3AkX4OkkIow52i+OeXbV0qPLEDLTfqK90mYb3LiNJi3ixcz2jhldOTjU2tom3ap
iElzZaTEhNgLzQjUZcRO6GoMiBUIiWfhZ5APOhRssJ/pYvnUjEzRY78vQOnDDyW23SJ+LIPu0wgX
UYXnP8BNn+u6xzE/MjZWWfvLsV3maUA4i0mHTmudfCZ8EwF8DnY5H3/iM1c2HQdKPJMd8kh6+UXz
s3VV5AVxQBRfiV8MoMhr58w5ntJq83uJXs190RyUEmAfC8xNnZznG2RI2hEf47XrBy9daqsIV6Hr
WL158IvglwoTbx57dLAdy6WGOWrOsrKsb+pSj8Y7Ds3lyqPCmgsa4K2N3SaKEQ+4U8jpOB798Pbr
W6idWZjYUDoWk4GKMsw63S0lyagYHNNywmABAuhB99Am2cHo9Aco3j+oRrRX6hAfsPM8izS6q0Vg
AmnqsPrv8hDQdWY+YF7/ZmnlQguKx1FJvms29G7dkNVVnuircQgo7JT2nGisp6q1M26u18wwJa56
T32ravzVkI6xtdGlMoOnvKV1qgAENcSPpOseLCn2o2we9JiSa+stzSijIZKKfVUGCxMboTT5B1FC
rmbfzIMOL2d0SHVzh5fkoMv2AcucX71FA6l2hvY2+NrKU5w9PBhY3ZX+2mTaquhpPYZcds+jixWG
CaWmRVmNiCvwLMym96mbXTyvneYhsLW3j3/X2rs6rw+ob+d1C6FCR84nE3HdG97aoi3YVOprHbVr
r2dO08xvhp4R9DpeJ2F2Mwb6nW+Zt34MGyKoHpUxv8HtAnMnCB6DLn6piGjbyQAmj+cr9zKrb8zG
eROWTTXfrZ5z7Ih3hLfi3crusMbl95xBGVMehqsLI+TMQqELaKkUnyxUmc7JZOKlUEv1akAdDYYs
96vhWkIundmCOmRaWcswFW8hAnYkGRVyFpXbHtc9TVDP6NYX3ss0QZ5MoIbumOAmBCwPcXpEocrS
wg5P8zU4EOTp17GihJNRLV246OUaW2uvEd6rM6XoXntH/tRy9aGuUNYEgUucdlvQTXQVf9PJ/sIi
pn0+dRic0FTb1jUXKubp3F75Q6sEjU1oA5YB6l2Fi1SWxgvicsJ9++rFS0fohI6egLSGsxUo3aYh
d/PCojbBkU8vEXxb1jPXtfjf6VlRDrHbeUMDXtZ9hAiQrvD/pcrigxuCqeOqj/phmyWIE418U000
DTl5zs1WICtOiK5Q7Z9Wuk2wE1CW7+/g/Y03uacgf8JYQozpTBcoZ71KzkdbuTPahM8SSvJMCcnr
zXxceo19hWUj+d8fTgzORwZIBovahq6fnA3qWMLFx1MFobXZS13Qeq9eYVCRxVMdyy47Ev2J9McY
gcXkr1+PvM87aHNaTTWirikwWdbJyh23Be4mjZQqYoWeB/xK834YjlTrlqFd7jo9JVYR8dDXL3pm
TLFrB3ftOGyMDNU++cRFneeN3zbJOo+RfKIlLOL6dbQboB/RreWhk87wyPWvaeQcUFG/ff3yH1vA
P582k3wQjYODqdm2dbox88OkyMykTNajJU16iy2jw9aR3qkzSqu3UWIfWswBtLctetIKaIuO6kTZ
mle96j5XjXFsph+7YXw7EJh5VfQuFZP8dRjujeYGjN91lGPRd6pLd+vzNMEb59DBpt2yePvTlPbb
/qe0qFvbTcobx3QfGLiBR/ctwoQPgvLC6eDcwDAo+tlcJnZC1slLBUiFPVeKeB3HcA0cHB6+s0qt
5sZB541ljBOlFM9f35jPG2Y+HsR0A8j5NNmcbrvMArCm4sYogfj1onjNB+0IkmGuFtrjxyWPvXRh
6s6F8fh5W2mqHMkNddqs88InD4FVU8SQnhOvlaa5HpJ2bZrxbWiru68/nnbumloq5S7DhSyon5Zx
2Xb1YcjvXvuZdbBbzvA5DxoFN5bK/KVUjF1s6stItYhBicBiMctWBk6rZtgQL5gBqSJcxxidZ8W7
NLLObJe4BprK/t3VVftTOECv6H0WRdh+K3xAYxg8GFbPHODtZCi3TfuieREinwhGlHZpqFnTSnv6
PE5Tn2MBCWOlOZkOWECkgHIUr4UFXMLE6EcFBNaC6uTM63m3kTDdrjBogmuARJIZRA+Bt8dV598G
mOCJmvDGGfDBmw/grathBCRSYWZoeI/7NIZYw0pAMBKPPQUzTa/mOOMQhRRNtvTq7D4xMZH3E0Hm
AzomCxMDPW4SfGLJ5Gg7frAMlNJdWB3woo+/DhBPwE4C+oSJnFIrOLiu+y5r67pqQTKMuTqZ4v1l
4BrlDPYxSI7wB3U9lG89cD8lb9eAuMRM18pXAM/LYjoGXBhw00P66cKSdckTRWIIWUx/zhdjBMM1
MJnohk757kXo5QJrYQ/XaYUarQSI4lnNdZ5BIsE09YY7Z2EU9d3Xb+LswyV4toQmdPj/JxNJapZs
HggcXOPpRFLFx1Zj7eg68sKh7Uy9kREsbM69TOo2tb4/PyxuNyMryixZdwZNJ7SJbgOyg3m6Lttr
tlBHmAfowbk30rAOQaPvKq/dde546Y183qlMFXqNNpFL8ZOr/+cbGSMVGzFo1rVWT1kefJn31ar2
X+N0+GZNVs66Tn5UpbWfjPCp++N/f8G5CiYLuumqhJz8+fI8BnYbk9pNUcx7m653hb4srbwLk7X+
+ZBMEYyZkT4D5Xv99Knt6zjTxpwZw45pMQg4/1dJkaDOcg7xoEF5YM6KDLkOW1tcdZJRDnn+qkVj
oldQxGMMD5wc1qNgyzu170JTPKcwc3SPsIEeeWCtIXC6PA2fm21IZzA54YszZRnXrlwQfm2MsrO5
Vjp5rRTFK5eSjGZ9N6gXZ/2z10k3YN2BvXA/dW4SLpJjU/1aD/2tojUgkePitaFsChLSRVmThD+a
5IcJ+KVTwFV17Eht0royBDBfDwxnegJOpwNuFE1eUzMIJzlZ50SjA3jyy3iNyRiXDqB/F/ADBMoS
amWI9guTVC7ru4DdBFuCg3Drleq+OK55TNHW5O+9j3UlTNt1zXYpYoEENU3++ciXVmgo23vrhvCw
m0HqR7enmFEwGFSjeDVl/CQM+ZAW+avo1V0BqP6qRjlpVi+Vay1KX0Fdy36JUjUlSHEctfLegNZE
zOMEHn4Pc5rtgZsai1y3d3iM71sDBEzhVFuyrsFbqKSyp3PPcQCe2s9ZyDGXYa+iOO1VsJY6cVYm
ZgUrhLXz/eO/HTtdfFzloqSiEuQ/IvXSqmqevfcOFVbmP7x9p1v7ioQ/SgopK1tZXWfAlty4ve5o
cs6nB6LqOvRBRFxaWlNxgPlhc6UjoR2jKnuN/OpnE9TEwZtHhSwyLENM2GVVPsDiuCMWrmNbSgZd
FfyMfmgC5AjBX3NIj3c4vNY5LLJ44kw5iY0yWrHfWgaXWxDy2BroHqe52HD4kQoBH7xUgVunxUmQ
+/eypp/lKBeWgXMbDE01OUZi8BbTMe7PaSlxmj4KAYisFaldaX127/fetRotNL98zKvhVS3Q6njJ
QeTDhTOOfmYJ0pgMp00zzVrjdL+vazzVJvbt9ehpb+DavgH7f3K0YFGK7CEqvjeasTbWw7s9Gcss
hDvBNzV3drlnvLqtfMhKgHpuQdevmCpVq7pHQKF72ZJ6D5YqIR+CKtl8/ayem12paWk2+332Y5+O
3S201b7y83zdRSjanGxTNtR30u6hirPNWMTXaucsjQCHFirNIePNoSO56tTmIZGoI5wA60xwmzjj
z6g3v6Wu+jbCgovcRy0dXuNavXCmOnt7NY22JL0YznSnq6+piCis3DpfY6fbl3ZXIRp68mWxVdXw
4LPZypJ+MUQkM7rWxVyhMxtrXnuqPOuaJZir/xxbTHmdrM2SsUV4ykxnNGu9ueOpWVn53FKiB5z1
18GovhWJ+kadegmxbZV13t7Smwes+VexdJExA58m++vm6zt57rDLm+M4Y7AH4+R2MuumXmUCnOdO
jjL/Bm5sOYzWt8hiuvQDh/Boa6dm1JZ8Un5tX1ybvf904R2cOVdxZ1RhuDYHLPd0G1g4ZijTjOpS
ObQP0/3pbLH2ayDm8psp2gdVjZ/y1N71sbsP8ZOh88gj41tUj2/S8Q9KZn4jY3CmmLhmHe3C03lm
OdYMVDXCMFmTPnXnW/iW2UgdGiV0w7k6f7es8pjUDKDQLw9uk11qBp8bLAYxW7ql6ahbTiciRoaX
6/WYrakOLCsfNTw8kyvIq/PCDh6iYOAP+wuP83SPT1Ze+vWqZRh0oE1dTDPUbwf3Yuz6SvUoXuFY
fh7RMfZ4wx154+fZpcK3c+5u//5aJ+NNKFEcmeZUKJsSm+vQw2CqQerihKOFr2VPKm/oIms0jVWg
lvuxyIkAle7WHQQPrT3Hsn6ciL6p6Sx9+nlVMWzU3HwGVJ/SySedBNxSMq4KrQnB8KibWimOWGID
EPqGpFgLRWLrbIumOn6Qj5FoprQfYfMV72amrQeDfaHVgl2Jxk0daJsycxZZ3t4O4ZuvOwtRZyjp
nGsXDzYlF73P1zIfVmoptkXV7kUK9EUZVtVY75WuPMYAfBoFqykG0KS9SdthYzS41MrmVxTJY1vz
Lv1s32cQTFJvfLASOiW6INIox6Q9Cx0QNkk/XhU/3E0QczzLTQHzxVO/EWXzQu7nugJZpgzGMAOk
Lfp5qxKSY0CkWZb40T4Il4KPsjRRSeLGM69tNEEO2dDLtEcpraavBdIsKos1OVhyO/pDAgs1Yx2x
S5J8ckYgeIGVaYwEFQs/vOYJxglKq2UV+R3CTdnBpgMU1Q0RARFNfN+kbBINYQIGSdSEXzFR95El
wkqw9kHvBCvIQkjGqWBfEcLwzSvRWUfCWGXEArlKcQCjh0eHUT+62QHU+dwo2I85ar+pM5ZCC2pc
jF+Y2NFBxO8Ce5AT1kfXc7eWW723YX7wq+xAditaCg/Nk4mlPf9JmvaznuBbzOL8Keo3sAyvHBvc
LY2DZwc4kldg8gZSLIJ1YPG7Yu9GJdSqARxgBNZSKptpSPR2eRCDs3XtARMpb3KaB4Ckr9C3rowY
7qEX7Lqw+ZY7fj/PmmH19XR59vnRHEdjcjCQrZwcWO2yLuVgMyFNWfOVzYwcdHdDQeIFKiFzsBfN
KLZ8xAvz4LlNCvUPTq+IKdAqnbysFQwwVPwBFxntH00V+yxOqednF2ais8uRxQ6TDiclZ8A3f05F
JuIg4PUiW3eDWDddgycKEnyKW5dqSo6cDuhmcBCVfhMSi1Nql3cK52Z8FlXH5hpThT09OIoiLdOi
s+go4OFIShSnDfr3TrF3/PEeoQCHPvfK88d7Jv9FEKJ4BYm4UysAyS7Fx4ZAHimru1gnUsu1t16q
08GygCV7BNF0kDOvUi3jEay9tZ9kb7kv75vAJ1+Z4Te0wBRIm2qtCodCRjXfJyjEx0Ccds18yO2j
0YCBi5kum2HqESbKTK+glQbD5HRSh1cjG9fZSOBO4Mw04ezTQEXI/6bXMcKcFgM+uV5XjhHel8Wh
cnM07CamAVWOr9PdzCGD4f8it96N7CeOUnFqA20YwGdFhwreEuRediLfPaVDuDB17ALmDQOO3lzz
Qwo1bXTjskklqyACp0AVqk4dOdej1qfKAMZRAyGceOGKyA9SCBCoy6R4x0gFmFSFzd23YPkRRnS+
SaSBNI9F35XLAc2/U0gfvIPAoa3BoaD36LT2da1iokwq/6rp8di20dMYF9A30kkkjucz9HiBCSv4
9TN4br20DY7oAr0bQ3V6Rn9bL0O1ttIsbjPoh/SY9MfUTrZDp65ijbia/6+XOj2itQW84Rzk4zpw
IClm8IUzauxgEmedVC58rLO7ZJtzFboU5Ggc5/78XGqpF3lpVnyueF0HpOn52SLo8+W0b4+04UXz
iRfDyQ5u+MLHPLfroUpDSYqtFuewky2yXSEryBKml562LwT0NMXyIuXeCcRWK7i/fP/1hT3/ihaV
/CnY9FO1ATg16hY4husqqjCAVUeoMq+aNzznSfUuWUOgOi2+fsmPqeN0nzXpY6l1olZ2TsU/Y11A
9SdBYR31STAzCTls0ThithQEjarV1Sjthxo2E1lwXfLguscyhuJYDewRqm5q9eV4zOVBYaGqMbvi
M00lO9JwXIkBaYOl5FAnSB5xiEaOEb1R6PIwxY0bu3Ds2ViNK98r5Mxxed46XGlkDVDb3rZwdOc8
K9swhC9F87aead5DlWCMkzDhUmGsSZ1+7EV5lynZcOVRiUXQPA9kAE1YED6vk59AbbbDdTy5z8sa
aBICQELC8hmnz2wGx/8lcqFOWMDxvr6qZ0ctY9agFURrGg3qn6O26z2y0gKRrruyeE+GJwFtZEoi
B1+3182FbOYRfsfxUiHz3ACCB0Qhk4Ku+elkULfKEBS6na4hVL9HI7dPjPXrkMjXdNJg9FVxgPtz
/PrDnlv96TyheFenLx+7699mHlVUMYJkyIcxS0gOrmYm0GlNS3+VW9eRq90meXmc9idfv+65Ge+3
1z09P0ejmbS5paYYm/uVmzDGIrfed7r2XOXt/uvXEmcq1KQQ24jEOJYyK5yUymXnEuhBKNPayKL7
vm+7eYhs3acaq1eJJMal+GUR5kb3aVwNaoCX3YWZQd1Q40Z7Xk1Ue702/Lckh35k2/1t5BsHWJV9
6gE4NRJEfor25tt4sWoTWJ5nvURoJBe6jiyvJ3avhjEYRIBzrPFRNiBNxviBuRF2L+SpZZBt2NNi
i8ZtUuPWJrnt+cNcYruRSuwTtjuxj3PcSKXCeUMDf33FyYuCcc5eX8mOxGzUWEKoO3vaym8tMu5k
TZoewZBIqRaZ1b20xJwTAsexR5PWCrnX3rN9SM4d8EsyTViCJYyJeObrMIRjoz+YSXA97ZvLynh2
2RH3NWODSIWFH/TPpj8SgyWPUd7siXsgED1Wtn1sLTrws6ES/FLGalhYgbwmY1burSogLQrzKwm9
F5aYcw+NmAKoaTzwtJ6KOpOkqNFdFtTVC05XufHcgqOQqvlsFdaWhu+zJKLswkyvnxu8Ak0GbgiH
VvHpeOJ86ZNbyARhJ85eB3iP7NbT51o9KyHhhlM6lDa14OpQrG0vItIw9fZ9GEVrP0ofqoa2ZqHT
9k1J7dCjX5lXfENvT7hVO05oiXgLixdeQgNQHWzWImmxAGsWNIivn4szTgETjwU6D53phlrlyXPh
K0OCpjKBeeSlS/RTONxVKt59pe3NlE9F/lZxFWLqUwb467ESELYnBMLsIadC7mNEVIRctQ2zsMwe
SNVDv4XVaUVqAU5c+O1EeiRPrbH0bAN4fAHxUioEUCTqFA2tkvsatsH66w/1OfEb9COiAW3aTLmU
f6YR89uMJuzBTaVuJOtejxYlRXVQau5R5kRZVHq/1IRXzPMUdHiqa8cAvgJn+Ax7r082iMziVRhz
DIBa6QbuhXnonBAD0Tato2mX4HwqzPq9NRZey2RbuMGuCZNXJSkPQY4x2jIxIksyTio43rXVH4E/
3ga9vLFofV21HidPWTtP3TINsncZc6Og1CNzS98H0gqcjl/RZO6W0BrUPqby68I1Vc/MoGgjkAog
cKOxc9rVVCPPtykbpeizK4KUYvx+zcC04anXJD+jEeHq9mMebrrgWnSgB/IoHm+ECruhC97UodRv
aaDR3U4gBhnelM/ZlKjetOHVH3lchuQH+ZDZosvkLXRUuCckK4qCGkdm87RYYavMI7iq5HbysA1Q
xy03vGeyAlCZ5c46iYVJ2m7GWco1rnOdhBwjoC48db7gpgTXANSA9CUUKNp24pp67/gU75/r0gjQ
GgploZYFylPFuHet8DlDhnRlNKZ21RXslVzF3cXip9MxBdtR8+Zb6tyz2M1k7Roh27y0v0Msffc9
/7r3YT/5kTX3jfwwrSet80gM5vdpUygT47muqqPWNG86vT765s9tqGt0//nFhiqPAXv+rms3opA0
yIMt1Pp27ofdrxtPNfaC1cA3o3hFtRBLelUSmSKcA3HIHB8hAjLFtjC/Crkek4k7Oqjfs3z4eWEs
nBsKCNIMFdEKh9rTrtpAMyGppZGu+yhPwEIaV+B971O/7lec57g+oTi0pkKI5zR/4bOJU+2CsuTM
pgWDoIvO3JpW9NMCL3HXZZlOGzSRc/u6pHiyHRDDrSi5NshJ12IoFyM+0qsQ1vKlp/jM7E+phJ4O
ZVx2iKfV94wee9OlYbaOG0IkiyxamzkMMwfQ/dwosVflmJF2rvVg8QwsUy8AHlqvvSIn9zmQ7krP
or3XlPrGGKYIwFYAISSXS7U2bdN7N9Ay5wQmHUOX4FD2Fit2NewJq+rvVey//jB51v/+b77/mRcE
r/qBPPn236v3fP+avtf/Pf2r//u3/v3nt/yj//zS+at8/eObRYYcZjg079Vw/143ifx4Of89n/7m
/+sP//H+8VuOQ/H+r79e37hyQIRxK/+Uf/3nR5u3f/2lG5rNUPyv31/hPz+ePsK//tq/d/94yav4
zD96f63lv/5SHO2f2AQQ4rnTSZvZjJpU9/73j8Q/HVuddAxMbvzf1FPL8koG//rLtP6pohJCMGXT
2aRYxXGgzpuPH6n/nMyZ1odT1cKlaf31P2/v7u9j2t8XnAvyn+//kTXpXR5msv7XX59LVRY1ACTc
hoWww/20HGstmjtV9fPNoPrJbasm8t7TCWOAxtGR7zIfNWQ/AxNd43u/LDv2/37Of7to597FdCb/
40zJu8BtwHFgmug/9QvaWlXG0tWyTZaIclnAvGlFejO2g7bHzZ4uBxywlQ1wM9CZ6aDY+pb8NfQF
VVgLyIip/89I/WOg/n5h9E8VNItGDlsVR8WlQFvnZJ9SKYiJC1fNNvpAMSZOFDlXm1EjvpdoTQmT
OembdZnXcmUY/g82bfmssSjtI1m5IgXk3oPDumiyrlkZluXxCyYOjhip3Kq6NXNUtoz4VrSZk0uf
prFnzSfzsdLVaw4kIAj8/vHCRf40h7Buq6ym7CLJXGRN/XOTUipqTbG8yjaqGKFxOj1Z0UFeLXAK
UWsXMNG8iop53OtrrTBXcUpukjGzc1ns3D47hrmj32a6++xhnrxQVNAY6qcDAAcBfiLbmB6SU3G2
rCW5lK6TbqTf3XudPe8IFUUQTiikr0I3wTqQzwajfLFEI68TS0+v9K7cJHZAmJYXQ99Ubn11uPi+
Pg1Mykg0rnlGbIFu8lS7G6lKX+h1JdZmvCll5oCgbciOUuhOF1q2k0j1UdWJxahl0Ur3u6eCrCyE
9SW59tao0Sq5VPKxPp0+HDbEHCjJiuFe6qf1LSLm1dH3+nZtRFq3tCJP2doVedm6q9wIPIAPiXcD
VNw/lF0SHTPNXgwWZMURov8yrdr+SvWKfp+ZU0uqVZp5y/6IhGV/k+Wj+lzBzHRaD3mCASIwccH2
WbF5tIde29mtem025jLToupG40TqQtrulRx/a6GPuD1JlnJ7Y9F6w48cA9/MVUgKRoi8M2unpclV
bywjfwmkhAFY4/NIIm1tKPXe6CplmaNQ2Few5IbhVxgROapSI5z3TtHOHRPOlmx6FMKiCufgZwGL
ZF07H3T3Qm1CR558OhYdNvL8+eROood5utJnKQEH5C80a53Kva2n+R6G7rbMhNjqESF/UQk3Ki7d
9q73eppe5rgdY6wUUZDdKU1PKUxSTco0wBmird6r1CEZpOQCDc1bF+R89qH0thR3vG3gOT+LMgpX
YTgIrq8+Z1bqCKxRihdPkkwduOSz9nqNbEN3rjvdvItdndJI0MKGdtS9UvHl479i4fvX0m7uWkGI
OZZAsIiKFtx+fEkCsdegXXPm17xFY9M8RJLJbWz2Ca7XdS0t7dia2XAIvFtM7s1dJlNtpcajdiRY
ZxbXVXArIrBe3UBMDoNnBFU7t3XSOSyZRqtCtaqZphX+jNC+chnQdN2wS9mQIhnfSFHEN7r1Y2h0
2LUYrG/0BLMWuTEEWxvOXCVMa8nDjRpVr+J1MNTmzp7iDXZQQuTOdnn3skzCG0gdnKB8/5BGhBLU
zZqlrSZuYcSVULXaHkyDrgzDnubPnWuVyrwtAOWTCwlCKiirjQng4TpRe4cKfqERdhJHc6lCpcXa
lW81t8FaG4Q1xyQxi+Q4gKY2+12dFGQRNMY6rr3XrG0f3SJ38R1xj2ycqZy/DVjvXS2XFEherECQ
L1iSFtl3lrWLyJEyUmXvFzKjpzqlBaTUMUonPDg0hFOZGjviI0IoIW14UMkYYStX7o0qL1eKUmoP
TeZ4zMxuNgM2v9R0299ZBZ+xJOd5j9m4m+smiIEmGXa6Ezl0L0x6e3YYbXKjUldNIb+H0s92BOPi
1BUNRRvg8IL4b4QG8NthR49473xsMK2p8yJJtDOnLzVZPWuvC/bxSBiz0CZocK4xzbr9fYSV4lqx
tPC2V9HfRi0QlLGh+5sRQ7BpA2O8y7NQvfNszvJhFG7KoXntq3K4a6AQ3LUyfRJxvB0bgslGrTfu
TbVUbsMOstj0HbbTYzb2XGQtF7dYJqCREoJhJYQS+8K5/fhi+VW4EW5Cx2j6s1Fk7t8/iClbgwTs
XJID+TNqYOTejUW/SvV83H38ZbQL4dxyM3NBUJK7TB0OfYVf+wcCM/xDQmjJhocEafj07UDPkGNV
0N+YkDk+/shUpxAfqnG1kXbk8LjBCj65/xBngbPClwWuUDeV+48vamRdB8kw7tXpbwSu2qwTV3o4
Ym+c2rDvPr5InQs6mMPPj+/Syh33fLw58QLMzXVbQAYNkoePL33rveBYypYU/3G14eHwcJ8T2+dI
E8BfSp5JXxZ3IsGUbfUop3x6/yyw404pMjB3hnjSQhV+cFd3oAVbYFD+U5GlDg1jgA2NFcmr3K4b
as74vFVRK/umjpsr8kRA9nhl8eKW0ALtty6Mw0c5MIjVtubAaz1pVi1mbp5C7kKPc9WUpMGUev8z
yRtxV1HfdPTv6AvbuxZ6SDM8NbbcmnazQkkFdAMEWpb5hPFKjagSYc2jRkCs9KJNz3OxUGrzyiIZ
YGMlVrmoO2ktwtTaNRX8y9CpqlVsAvj1nZFYBWSOJHt1w4pk3nHpd4A42ijWNmoR/tKZ2paiIOPB
kg368Y55oiJjYgZwM1foBRoZOWK9dwiS9Ls0GjjFTL5rCvFXRCS4+1whGlwh0qZWW2L6CpLElUF/
jCTFEaau8g4E/iFUu6OHMnrR+cKlGBR410LLs3mSiGDhuf5NEoSTN5CrmZijQsIP8HIaWpuCQKKr
MHq2mkbeqZI48ZIqzcf8NCaucRwYy1X9zVWRGLBS7VNj7LYEwZIJ7vYPjt2B/SMpl3PIakz4U7bu
9qIy+uK66/rvJgGBSxOwOaVef9Z0TBJQQ2AJCDGriw4mYgRh0nXLNXbaGQFw2YufjA+275u7kBya
RYZFbhVnoMD7TlCYC5VreE+BVsOTC7R0y/27cykebKUPG5cC+FWses6iJEyH4pazthLQURM7qGEr
vMo8HFim69lsNAj7JIWJMN4Qep4SgLOrFO2HSlI8+9VmQcAjhGm8ptuoNRB7hzLY9Ya2lYHb7Ux/
QSTTuNeadpvlkfI8kukmUiJyKXms3TCJ10ZY7EfC2ZYcyJKVU2bh0lQo0XSk38Ttc5hDwHR776ga
1KNj1XqI/WFuNgFwSakpT37ju3O6iCvRtIQxWP5455aHyorgvNahv3SKvuDlcfeq0mVhbcet21fx
hnzCaSHQkluy+uxrkYw3lGRnvhd0m/j/cHdeS44rWZb9lfkBtEGLV2qCIhRDZL7AIhXcHVqLr58F
5q3Oqts9Xdav85AwkBnBIEHA4X7O3ntVmROWfsYMPObOCt8rOItlHpBpO7KI6tCNbSecG5TfOr7U
4rvuF8lGH0p1wDN8qVKzuOrBT4L2+jCKrA8mNc4xceqfUhUa5UTXOmpt8GB0lhdi+qi3uYuuJ07V
cOg8a3x27dk45dDiL6bfVqvZRCGjt2P9WHckCfe5a38WjV9+kZ5465PBgYFHmuFgl0BR0ozcZbJ7
jnYX1yFpaTXdz73fkLbsyz456pV7rXr63TJe5Q32eK3JDnniPhoqK/akC5clOLMqKOF+eLiaPUXh
xPciGOTLm9fauHkqu+BSxCX0uArxjTPhzWwh9VyCjESvODN2Irj1PYht1NIS/BJhe8yWxcGR6guK
X1IVYbbbfDJwOe2DrQR5srbMTqMY/U2gumhXLBSjrrcOgVU9pHVfH8Zm16C1OmL3pMw2/qydvLgM
cE42c1T/KmcfI0zMDVwRs5LN1dEgJGnnxwXpTYVlhdzU8q3Nl7cODGJP3Jg4QpEgmG4ahsIuGt/N
viTGdeIjJDIj+1YrCN3EvX1/jTaK8jUQ44q0wx6JlUWO46zQKJgxkSP0feKBfscYIyJgXAkgXaDn
yKttRDPmnPZtuplrJ9l0jbflNCF3t11L5f5MbTk/ipbQXg80QQs6oFbkdNqTH3ZlZ66EhNInqVWs
euLSSYFLb92w6RYvTlzW1WkYNh6IjFvdkcgc16ts7Ir3aB7KXSuDm9lF6AhJtesG0D28HQtyF0ga
mmLqtZv0X7UTuyuoP+q57sifbybrs++1eT0bWUkUWUt3Fcwogel9iXWUv5M6XLptl3BrAiroNh5z
UytTBw1C4eb+sOv68cydZSll+SdqUNq1d5LxpcuyY6IF274a3IufCxIHXYeEusmNLkxTTaIakuwD
VPajNqj+p+U1R2oPF78ux7VpByDuMwQstPedhaHbbfXeDEeWcfdn5DC4J98kC7OarWSLa7ysOeP4
2fL+W115qvvAJvfcE+s0l8O57uJy0+kJIUZZO5zcBSUjBcskuzZ5qEU/SAZDXDaU+k462VfakNqp
j2V8vu/dN54AEzHoHugZADjQpHXqnIGiL2f2dnj/kUYm4Vi12n6cg1/eAsnFAXLVHGWFruaavzd5
yrdX9WAEZL+k1LH8mkghVRtHL9IHf5Zf9ArGtwZygCXdk109jrCVHjWUxEMRlc96ajqHigoOTNip
fL4/1zljvY7r3t/TSdKYSoNgwrJfP8OVxCvWVo/3R6Q5GaGLW2x1fxgfnDxud5zGOVXsTG5dn24e
p4z1lLim9TQlsB4T2rPEHRNjj3RUQdLCrD+6xnjVh/bcIUF+ifkb3DaeaXvEIVA96pU2b6eujers
B8mrEQ3e2Wj9o28P3sbWiUvRY2E8t4mhP2PEJ9CeNwht1wbepLMCM+MtpSlCwrvl8vHzrVl6B5Yb
xdln/F07QEtQJ2gPRhPo4TTrekj0I0G798fYsgnctEu4BTQzFQukkzb5/hreOzGhFNFCW4ufrc4H
YmuN/gl79BD2TOy6YZzD+6ZI/S77p8cCOdESFjFvTY4zt8wJj4YBsNo1Dq5XCSBrzlNadqBRuYhO
zMt7cpMFQXnEQ/Ib6uSJGP5aU13NCDisKZ0PTZ+5HDw93zBvOI65CwdD+hi64+xsdulHXbjfolqP
TxqIND1QLq8mz32hS77Y+EkfgHzO8lqTSeq25o0Z3kEZHX1G3upkgEFOM4MhEjhUy13AdwYyt6fx
a5UK4oZN9a7p9sqYwQ0oJW+IOKkKWEeLORokSJopJGtyCQbfndn+9GbvMPj9K2gdcKPzl0x3Qbni
OlnHN1ESWoquo9jnIwn6widrdWimtdEMB2W3T0xO3sVyh0lhtE3ot3TCTcvqYBrqGKdHsxaPSe5G
+5a8Nt28p7jG0AoGbOjpFEN2n46D12waXG16o38W3TPz/GgbVVOzmpfwO6P2jKOyyKF0+vHQYziF
VasZh9TlmqoIA5V6Ua91v/tpa163c50EvDeNTd3z3+l2t8ecvlTEDN2PU/dIqW09kXOkqCmF3jJc
3jeZs3Fr4R4MFfxsZj6n6pp9ZblHw2/1LfKcJ1cS8NHSQjcL0r20vPTXvq0DrkJ8TJydtimVeVCu
9qxZArpo1XvbsUi/jUHHJH4p78C9rBL/jZaDto1cWr5VMwYbd5qDlVPHtNRkQmaKEmvZsxwiru1X
xKEuBwgPs8Z9WzOYCLRJ9Zl8sVSZPZZ6RvxnNQKxo4Kcl3P7g4HjgWEICzee5AcSFJxVPnjVAWrq
r8EZbYJWHHNnjIHzFrvWNYAHX8g2oALqGmGeCpv1lbBe3aD8qOlfhrJkCWwHBHiLYFBns2pOTVVi
iPOW2Vdef5V5Ub7zlVy0NHqrK7iasq4+3Q7WeepWM50sB7Rdn0ZrKRJ9Rc7RM4v25GR7ZIP56Pm2
k4e9UUsDguvN+tomqbdrWu2tZ/jJJat2NRHnWpbcvvyoxOhqWGi260gc2lSDRKw/B/OVyLiCqNSy
fJJo0BZzbdYhSLdRbLIod819D5SipJt67tOSOP3uVTda/awPWIc4hUlEzSsOolmf7KqtkWWjJXTS
ulobGoCEwIGxRuGIZhegRnMUO8Y9xi9Hf7BSwwOCpyNzch99deztSf8s9aEiyNezTwqd50Hp+deK
udQ+6f0nfXYvBP1A3kY5u/cNYazSnlDHZOjRAdwGisoHTSoYfGVUPRDJ+uLZyUabI//MtwYO26Ge
FNG62/oJJWVFpL/Xze7JTrj6j96YVDtSc9rN/b4Ra+Yr0XrWkYnCuUhigJAN7z611ZPvwgSE37mj
s/TmBdZAILuJqhNmF4XquljPEi402W1PBk6YbT7GZJGDijLKeS1NqJVNE0VrCF3+yoqrh75oromW
lWuwyWsa7MxppR5FLIuqw9BU5jrKI39FbWJoE5hmxTzgMx6t0OgK7puZV+xIc32lEVaGS+ka8/Oy
2xgSBnwD0ka25VeYYtFq1G9FHoAUHcgKHVBoh2WWmqEoWVOWnr1Jq2/+TK+ZYkQ4MwckdMJ0/PD+
ODfRiiJSPLqyJCweIX6IYKAI7w/vG9uYJVCs/9d/o/f+558evKCBBSdefBM9SDmsq9794kEPXzd2
arpbF2BvNuUYM6ssONTLD1CZCueC3KDKwYgQ1Cl4KK8K75teTcZu+iFYg1s63gatBTbVyWOqYURw
H7qSbk0n+yfUJDSrlR/mmUX+c5l9TtlIEo/V+Jz2nRaSddtkAXDkWfMR7tTaynDFsItjNT9DCUNJ
HM3ZzhjiJ29Pqg8kKq9/rXXf2vcNdFwdATVt7gCZSG2ewBFvwAQFg/fS1bRVgt5/18esuAURIpHZ
A3sVQ1zph6NWuEk4WP50FRPB/o6nNZsEw3scpAaHJoVrL4iwb3EzDU1HJYOgn9mOyE+fW0A12qhl
IaGaK4qr9guJ03mJKywo5h982UQb9ppzBFPuQyQE9yPL6cMcSBwaxGzt08AtWSiulZy5G9dNwQpw
sjd9ASVTpFRWujQuHhzVXPyiyE9Vl+8DzuSNpucEbBdYSqxRGGu92Zr+nHy4hMCeopxiQyQbgn3p
l52TNL9aRqG9lYEPB4g5wjGFOP6Eeov4CGduvyNE33szcpm5JZ3YoyvMJZAfIiHytyKPTnmutM8u
onpHiF1/HTORXrlFs1AKetDsUnzGJTUeUKCFN9pf+lg8uZH0fmZi2PRtDXxFcx/SyOoXOiUiT30i
aqtxv2W55bP0wgzu6RTSYQQ/Y0mlMthR5GVB7W2KuEmOJgJs8C72fOiIjN/POUPHZKWQ9LS2oTQ3
b4qSnEG9gkAggyZscszeLUk517iKYfylhbEhq1s7ezXEnqkhRYzF/i+rag4sKN2jW6Esir38ITF6
40axLYwpKDBHCaaTwwpugqzxQkZct10eeRXtuA7bJgExyEzGbAYIaHfk20z5TbBGgILEKjiuM1Lu
/L7Y24RoutGkSBYr4HrFF8h63oWYb+5Dmvsdq950dL7mIxJgBB3GOMIfdXTzVFolByYw7OOgRm1X
l9Bkhzq7+CqXZyMNUtqD44nuZHFkzLz0huqezMz9TIhMEATtbQoqvo9Kb5DNC25SBtkolds9dw03
Yzj1kLP8+UdToXy3IxC/GsVVEpZEvnNJgj3UtdipGsmuN8rmYqF23aihY5Uw67DuyEPsuumLEC1T
9AFV1r0sFTjWnraR+2zonxWR17u8KLiFtf6HW+LQEaWwyKaaHaoY5a4zUTkSW0TXM57f5LT4PKbh
hW9rOro5oneZ9PMuJ+Jo5fko5QKvMwGW6/PO4ARjiEjXrgpA1lEdbgp+HjfFe4Cddt3TRqomvTv1
aXumzOmcR+OL12UPudPUT2ImMjp34/aiZc0qs7ml1QMSEWf6MgXDFUmtfo4TZDwc3nCS+Uc6+8Op
d92TMhWZF9PwHuda8dhV0dkTHVfg4CZrfaRlk0zuQ1DiU8AQsUrmuHmYKW3HHh0be+jgARaVOLWy
e57dhEq686OySJ13TLUZEEtuLGUDCbLyZaXeUplE29P22bYbLG+POxFbwdB+14dJnGbNkZumx5DV
YyFv5T4rxu4iqt5cpzGVNG2+DJXv7K2ptshsKcX2XjlosswFfwdjIYhRgxO2e+wTzMbSr3CDJRwO
PHNXmfnel/oVpWnmRO3DZPZ1OPXJSzya8qqm0jwl8JPdyoatOwVYNkVZXIhvMlDzhaQquQfNljsx
sfAUFPQGMqj2c8Pyn1Jx+c5ozyxcV7uZwLev7XycpAw7y5ZXV6PXzCSJdD+9jvQH4OVMcek8PYqG
4dCqW+2sao0XNePHYfGtoQK8+HZkHDry23cGi5BtTFcCgDvHj4mteyKVujt1RfA6IOneV2YdrY06
t149e9ow8PBLZetsSIsLkIHqyjyNkfrZkzq4K1OlYRR/lqPffSBY+uha7rBejohQGHzFdmqT6lbP
4hh3JGsK+vNTRmvMUK61B3QPfU3X+6s70gMGnhip1j7Pcekdg7F4sw0lzk5jViB5zGCblhFwngyM
lzNpyRN+FAu1GFY4E7j7XoduiHWvH72DZP1/As0NVzOY3FPBnDFqKRwlvQmWw4+ri0MMfjgKqqZO
YVyg+L7pmd0dGKveaFVA+cmLqtmNy9TCqGn4mj4YwcTk7DP9MlsH00C2Uot7h7uDRsJcnFA4Qbvb
c+sNbWlCp7GTfm/L6Www3Thby0aajMigyk/RwIyw1Alm72hLhdKl2VxK4zZkabuPlAbVozpRSc1O
sQW4rRm0X+SXVvQnovJm2X7/oCXJ3vG/6M7k3Bqtdm8zRf+WuDqp9y2RR0Z9drro4A0GfJdZRSFH
BPgL68R2Kp1rVc308/w2gVeRZacstbOTiKEs5HVs46Gq8hMBOywQsxGCJFM+odvWJnXcbtxA3v3p
gk7edcLBO6in/hHqWRYXdA4MFa3JEES67HJjp9xqslunZO3JBHhPRMkCmzUDBm8Q0lFDV2AVNMZu
7GOKfp6abMzQcX9U1IXqoYpq7IPA1aLeGVcFWgp0hNxfZqL4TO6Ii/nK8Y2dSmnE93n7alpygEOL
YJeONi2mNLeGCzE6c8CQnDSQmKq6eWiXzX3YSbmC0aEkB298oGnJXL3CG3T1ljY12dXNxRkfzNgR
B18xwqscUc80GcmDWPY8qf1MChbdeTu4cN4NeqNBv8EIz3NRfnGLvjnbKt37TGMB5ozOtpwTMMTA
xZJeCLqsHivQwHol85rbpK3r0I0ixZ07di9DO6rDkOmXZGxDHKbZKRgScUTXSo5hVM6EJhuQphib
92kxfwqPjCHdzwIyIOUFe7b+JbJgFpCMkW/12XjsGhb+WdYBIuRAghar8r1dF1pY6unXwTAR9Q74
VXMSiOmae1gmUrIdy9DTrfgGCP4kB+LqYqeDsak8eIiW/32Ccr+fomLYagJEDH2jL6Mek0ZHOnvN
lBSITQz4c1Qx0+F+Czu9DnumeoZXGN8SXFyzzOgeMAnNfap/WafV9DZNKjv73gL8gII5uKk8wH/Z
rgfmrucxpZ7QZ2ZoGHX1UOnFAyX6bZKY5efY6z8BZ3wn/a6A4tZMt5LyNKWFmywteRhaikv38+F+
ZkQ64b9MObZlmxYY7LLoCLqX6zyWnPFN8mrXlU4EH2KBJrfrp5yV6UTGGOjACdQhpTL6UF97QTYu
4U10Tc28PsfKuNEA1wEM08/pWbthnedvpLQ7151snvsks49VQaVCjSQX93UxvoHv/ak1M0+lqb5n
nmm+zh2z1nw25/19ELYKukrSZ04HVeE7JBV5yepG3099VWymnM5mrUwNT7HnXObGexNF0d5yPbAv
wjLfkurJpf//4hIlcgtqJOIiJ0xAqACZQKCTYjmUpU5ZgN37Y+zUf+3NGKzD+0Mx2cispAy417Xc
EqQKjhb5WPMaoEUV3jd5PrwbxPhuiM3Y24Esw84r6dzrqf6P3YS29nGYLhSbi/C+cZalWLAsu+57
eoeBEBUsBXAueYWlxMpDnxDKhHKJB4zx934uAXLHtaUcJArpMZJRFuaD8dcmgAqQrNzqZLQVZm+r
+wEUvtqqeeIFhmnOw1arckgv7BlJ4TKGu+/KcwR8Wopm4e/dcdmVCJTDymM0Ehj8NvSVy9DgphXO
y+b+8M/G8YTcVgm9WukkRXh/gfsL/n6p/3yutoPN7MXFIWMBNq/TJI1IpR3e7j8GXozn7i+Q6AVv
6f4W/vaCSYk4CzHjW0WNNCzcgS9CU6IKfz9enowFHMoBUcYm7y2s1WkO+KhnkU/vrgjve38eRgJO
QxdD8lt+4s/z98P/t+f+PPzzcxZtHjJc//OVCQ1IqR3kHVN7vkDx51u8P9a0cuFqNnHIya/TuJR2
GNm1HaaDcDGXOxmCDFzyw+AHlA5f7j+g2d8CsymPozeWzSkwsr9e15tzzo77n4iKPqczzP/c9wzh
N1tdtd//PHV/3l9+7L7XLIFBk1cc/7zc/fnfr1mMFP7sEv1cZjIIU8EjJ7Fx/9q7P7z/RydZgadJ
Z69lCduvmI5tia916t10G2hcVmmVNSHzIqD1Vnq8f83ifrr9+VrTZNcvF9X9ShplV4X3Tb/s2e6U
0CWRYqvFwxhWZT6GJuV5ino8/LO5P5eJmZWhRtU8aSPwg2lWbO8fJFZcJPfN5NXxFhPxiFzEz18D
wvbbRS+QLhGe6FxIC0bXBHvVwmhMEhRMZ0m5L9CnrZ95e6gBKLb8m+aTAUS7ea+yHM8wJJ+sqhAH
i1cjz5/xvacbUiiJAGB2KhDVz7GB7GDaM0EzT77DEt+AQjexwlvROnwl5/QhMxX03yn54Qesd2iE
v0Jk2FtZu3QWuaa1vHj3J+vY5429ziMBPsmyLjanG7nGCPVi/M9UQd/MynloTRWf4RrtxLwUm2V0
jmA1hR5vcDWsvKn5Ri2OXjmN0RUCsKSM+GZ4QVQExJ2107YlgTibKigUVO5EmmaIWhL3iBOGcHm7
xl0A3pX2atdmq8ZVDwTKneypIefbPfVtRY+0mzZO073bKdbvKdp30SvOLwNInf+9dN5xrbh4IoNj
EyffGa03NAH5POT1KM1Hr1VN32cgTJqd8XXTmCXuAspf6byag/ep6Xu9AZI+kq3rt/RZpsDTVoAH
rFXUJDOkOTo4wmSxwG1c3nP0unwtO4itWqRvO2pAlziSXytZpSw9Ujxr5ngsEFsoOjd9xtoyih4B
qBRrLP57kdvRyiuxoQcbK7W7Nd0cCjK+b+IE7o92qwEcoWTM0s2Aopn6LykcTMPiyDWsxMLI7I9a
DEKRvoLYlSKlfx4YXwp3bwYLyi5jil/W0Y5Y6SfZXjE9kJuVQXYMsMNg48o2xFD3rGnTxieAPo9p
BAJ7si0ihhDbrMaq6uhYUZU0TXkJauuFRK9gHbktsKs5eaZEdeGz49qaJIpiybpqyXcY68BYKYcc
i9IFuxlbv2DhtTN1UtXQ4GaCf7RjTi7DMA/RTJBiY4n93IOWcTv9GwuIhkvWNOoN5zaaf1IDN9Tl
V+Muasv3qbVyatLymyyHaYUmeoNCMtrOjgdMOzOeJ8/5EbkL+DQsEy1f1wDElqhqcxuZIKONPIv2
9WgfbEReax3lzk7XqmTXinZ8NdPO3I2aNm2ZJZv7XOT6pq6IzlMxESG2aO3bCHYwG/T8NAcCNUCW
Obc5N5onuuq7eVk23J+KE8wL3WA86/m0ZKM7wbap5i9mZDoXUi69o6eSbK1sygUzWSfH2Bm9m9aJ
ig46EWb0FRF0OtFtRF28mF4WjlzOBWpJj+KBYyD3sc1NxCdo7JI0CjefX4TAv1Ur4HlTxIwHvM8u
QOOHrgW9kkUbjcpE09/GcVLXvlSv3Cj6233TjuE4NvqLKs4y4pVUZYGmswLWWNFw8+yaaj+mNE3N
P1Mpu9CUg3yUloaNBVhXSf6+ytLg4Hnzcplo8plAo1DYJMXRmPV7pz9Vs0OPoO20VeY9W63lPZNB
s5vSuYeSY75Uef1d6FnAf03Uqicrf3BtrL2DbgxH30gsRo0asU1hjBsjq8ttFtQA/RrrarCy64u8
PSH8/mS+A8SIMiJ1P3iPaW4PZ0+9ZaXymf0P9TZqRs6C4YbQo12ZPc5WopqYOoF4nVP9UuEZvzjm
BK/QRK44omvYudrkciUriMClm1L299YYSgzAdfZT1fd0l9x43FKualaF9m6NvXuxWv88oruCu1DJ
DQb7cYNTotzUsl3U6pnYog//OaXmC8oK8dJSnhdRm726w2mam+DFIRVdOMl7ZkyQhoKpvCjNeL6r
bqqaqqQs9DCewRi5/Pl/o79fHAP/YnLA8uwsEXWeabj6fwlznHtTBdKzSmzP5O8OPU3vNosAGAvv
1Ue0+DJmTb2p52nnLOKO0W3lv3kL5n/1Ufk+A6pOAgpGUv3vPipwcm0Ht6A8ZBpyp6gzH7yYEUAb
BNAD5X9JTebnCALKXVD04ko4/jowM2OtYSRaNxWQ7IzC4WkRm+q9kT30fnxraS4fWa7q10UFeq9G
/c8H7r+xMHLkSHYicnQhk7mLSP+f3JW4GVJLFSMHLmjJlnUM/xj30dWwAGQjXrD3Tg/CduyNY+9O
Ys+yKfkCA9Gwk29ymM74o4PPcVsavvjmmjoxXKCw5ej8RKDi2IxfTIGpxjw2hUN8EZiNf+PtX3w8
f//i8Y0tgRCBy8f4ezrZ1Ci8cYYLJiHOmbrb5DDileZDODVNtkk/osrI10ie+t2ceh+9Kxke7Itq
g5YoxgJmgukTovrNSRRAHNf/CJYKSKXKL1x5j2osy/1YFsO6yYSzb5V9tdu0++3b/f/WueURZ/BP
p9niDfsX59azKH78/D/HJv3Mf/yLe+v3L/5xbxkmIeA4DilxMl7hFfiHewtjFxEY8G/+Yev6h3fL
/A9+A3uNi/3/L1vXP7xbxn8YtqMbVMvR4v1vfFvufxM06uOHJO4U3BbWlL87ZvDw0/sKAvL4kPIz
TRdfp1C4+m3yW3OvR8Uj6+12O1l1v6bORGMyGF0Eb+rIBMLYdZRvFJ6uDBljf/NRq0jT+fCpJ7Am
OvuNStaOsSJu5zOLkotXoCmAa+Wri8gKLO/cQOUTmWLXQQXl2iFOoUezGwR9C83S9/eUFLnCXCqR
5VM70HKcRQKsGuqREcWHOEuvKUW/Tetj0Mc2nSFCwNKRdvpbN1+82rcxk3T6utJsYOAIaDTVVNQx
UCUazi+WyKdc+4rGiBmc0N80avdBvmS9UpLI25z5kWTx3eMHX5zu6E+I9Gi8a5mSewpp8TFJ00Nr
ez/6iXCkgNKXbAaU742NDjC7oLWjym9vLBxaVd3dWpu/rZpN4GU/B+LnNSa2s4h/Ts7Gs9p8FTnU
bDvm51J78cg4J1mkvyQRgpyGo+mN2ibP+6dBTy+yTS8FeO+OSu3KKTc2a31tmB5l7V01qaMZmU9F
oD+StPomNOdg5dMjPM/VYO7qzHirtWbnJPW2YUUi3fRCd+CXAT070OR71DCk+d3NFM5Hl8TbLGyi
Zouy8upZCN/H5OIm6pMoCCJ++JhJfhmM/lno0dGMj0HSIgrudraZXLppfrTVdFJAcsnpCIdAhrXS
oKeri/R1zgp5KdFOsfrz+m7X2iyK8EKb6bB32iQ0kCQPJhn/nvuBWGZHitzjoi9op3edAIpVYItf
SGmgAKIZQBbN2sQ4RaiIhpwquyLNTKPExdSTyj9/uWgiVCqjwXhZIga0PliifbJSP8fDlhzIx1I4
h7IVoUKRbJhxqNcYTfiG0X69dQ1tmzn5ZifpLycWv6p2fF4OY6nNb5XPSW3PN5SWdaJ/p6NEqNMC
Lh73U04l0DeY4eD4Srp1bA3PaNPyVV0MJ5o+0Som8rWxgnA0BvAp7qGbZJhZ8Mmda0E4nCk4guV4
MoR9iOPphHD/lx+3LZJp+jGjhQI5uVjO/Lack3PlHKDrrG1HhpED9bU0Lz78k2S8uWJ6Hkr7Q1iE
qw8GFr3kUlfq8/43JtzszOUeKYoiCqVh1lXxr6jxWR3m4z4GXLu0EF272RILHArg3YS6AWS4wGl8
7MnKkrr8cDrA50CSJ6vFAqFC4J8XzU5Ci+s8m+QhQm6MKettXIDpzIdGdKokhV2Sod1VinNVq1+A
1PcKF3bVP9tpB0kgu/TLcOB/G8X8FszdMxlbRTw+m3wltZt+Nv2XYGrDdpjfvGp+W75BEr/QmyUX
W2Sfy4FZzkcDH6Anhw26jLdmwqWGWqYfcH/ykQiv3owOy1nPPjhkA6y0an4cGv2xNYd9gdBtzI6x
VfN69Sbg8yRIUxQCh2FwPhpw48HsHKTtfyODcBaMCRDuXjoyIpZzO0nG0/Le0pixDAHMTRrjWs1M
w1V+UZKhoBPzyXU6BMFc613W7bIm/TXa9lbKDyq+W0OON9Nod8vJFNCRqaT5FkEQN7O3liNl9d7H
WCKSTfT5TbePjRa8xGUDyEmFmiI02uoYpudHr6Y7RihDpjsbrENlNmIum948NeypUjHKFPLTj7X3
PoifMPc4V7vWvwua1AQvbXqKwmugIFdcnt8DJ3oljmVFEeRXm08ns0P7wMmsxXLbTmERu1d8E6X2
iP7tvBhC3AHRh9keqjkJU9+92k5/myv9sYRVPC67zsGx5pP1zVVQxwsVkoZ7qMz0klW895HLYxKc
EhxpN9XX9dfGqh+6bj6x2Lo1DSvu1FupaDzNXAjLP01KtGmhhmuIm4bH9Nc4VU73vYnGx5Fzkyb8
rTK5xJRd7iMxb2vPOSyDFZbudjUbXb5qkQNQ5bwtAzYqUAKq1UPAna1V8xuS88+2ql7N6I1QuJsV
EQsr7fG7KX4SlnKMR/e6XJLLmICI6SoU3x0XUUPcE8toKdd97H90HRJ9I+dOE9gfVeccuCeSyK23
z67NNc9AtUp6RNbqs+VvpDmjW0DfdvRc1JAul1r2qYKB60Oca0GtMLlkpne9X3GoygyzJvRHs7+2
mnY1cggcuiYeekm+gqsGkAKT9TqbTE/j0lThqLWAGSbrkI5xtNad9t1X1ecUtP0BQ8J3Fbsx0nog
aZTTzqjI0TYPbohnKz4nYkq3cpr0rbsUyzw35HZHIWtGE9Y3m0yQaZl2yUc2jo9BkUynqchOrdF8
tTSmyha4EloXSCiifMCVpSTxbTkmIxTqxnxM9ds4iD40FjmBdO3u9979uWmW037I2mPnuU9SKHM3
0wsNs6WQet+7b7SlpHrfs63lbaPnow4Z+F0T0pCuw8CL39GzERBqtWevw1VDfYJKJkq/NeVJaa2D
ejbC++aORc+U3e6i2Xk36FyiJo5CnHQ7NJDvQprNNm6jIfSDMj5mPYDrtCemT5dvBsHVxykbkJ3N
DCGdfqhaqN++tgXKAmc8wQGpkTtEvcUYWJt++M0vt3Z3yZhupxzNz9RuxlXlVRuAoVvqOlivxLDN
iCQlM1VrTuVUtL83HXVanIfVfJi9hqS4etwxKULlkrNyneQu1cRjXtjFlvnXm78KUudzdoID4DkS
3YX/WeeGv8XD4JNm332lpb3OKatvjSBYdcpDVuiO3I1T+82l7rYpy4EoNM1NGG7osrbYl2OADqtZ
md9TLQn73Ln+X/bObLlta4u2X4QU+g283Af2jahesuwXlKxEaDb6Hvj6OzacHCV2jl3n8VbdlMOi
KBGiSGA3a805JtyqlvKiDvbcOyDFe+lK8uRmLvOkZvDgEsin7j4DDx8S6sXFtp0CFjoEgH1OgVDc
wBv3GWyMotl6S0O6ArwjxYsgVsTJhkfywB6lXVyT/7eqAqoHTvwa2zjfqWKg1vrbov722+767zb+
H6kdKsdX/QcgnmX591i1kE5IOwA5RM+9QdREcVywKBuGvRrY8Izc2u4pKMNfkMaMH/f6BHHAU7BV
FgDkHeUx/tuWFdeF3SWDLHDayPdKHnEAPeYCT5g3XteYsbXpXLF8G0X1Kyf9j1t838Q1gFkdgRCc
0++4BT5yFDA9AgFOCGJSKY0mFMbpBpQOLla0N0mzHimL0EG6Viu0n7/fhtqL/7PIAfwdQAqvANHw
D2ysQYiRvXRZHMyWvQNDXB61OwJA975+L43h3rXi16Y4tuMd7f1zbTOYsp6Okl8RZv8lCIgXorLU
WCv6P2aqoULwaaYgdlPnnDP29w4LolQ7U2m4mUrWI5AuhMhXXuWsO4Pibtrd5yBccoNJL2WdDBAh
xiBaik8/f4vEj+UAXhkhKjpsVgeX+XcchhLR65xMXn7AjJszwp2tyAL0i7B9HOizUkDa2rL7ulxV
ZcO2IKWsPhiPYXNbOMmr7o9vVsS4s6xKPWe+Dfemq30q0/m5Zca0YH+5E6sflpRuNtGtJk+TlY/r
D3sJbTHiulObAx2JnZeO91mUnLxMv50t54DYAMcipsgCU1/U3yddvSV9kLjoXcWcG3jdXsGAUbbd
V9NwSDE6SUrARgocmXhF3L94LBrKKfV2zMJnLZze5Kx/wrl8DdxxLaz61jO6+6DM3iu/4/DJa031
lakT+w3aLsFZAwUvYCnOthPpk8QP0T8i/s1/wVP7gaLgAUM3QG1AePkXnJqZxn5WmDZIUrOh4qvf
4jU9ZUjj1YJ+fDba+vjzj92w/u1zX0JBhKNijX+AhA04NGFfwOR1p3OTJg9JtnMT6zkphvuG+Xbn
2fJ1GhlLZ42ufdc/ssumP5qdLLYTae8cDSrRDZCU4jJn/b3v4yA18xtLqJNBZx2c9tOtNQTsX5Db
mmek6vPKzWnFdcxYQ341Mwx3rADVcQev3JEE7vTuwWbdqzYjKWeCH2Un+ipIN/T1JObnns1chmDB
xwMwZV/chmJgN+wpK+wRilzyuN/FzVcvGlgdyW7juzRZRgOYpigP8YTieBw855gYjraxS20FAzU0
y21Xpx1nUXAJKEKCDJdvBvVbnQWcWVGB7sKbXI7PgwgeqYmve3Z+LPytFxOPG/swSoDW55pdcJHG
r2qtjKxmnzjpdTY1YMGmt95kFZjHVAqie2z/yj3Yhcee9zh0kovUswuRji9m4VCFPWX2dDVqybtm
lgeUMxsv7HZTmb4aaXASeOis27G0gBI4h4lRe5E89sat2mWyUDpPW0y+tgMYRG3PCvdgdjPDbnSq
8rvRZK7k79AGlo1ueD1YkMNEtxFGfx48/S3w7Gs8B79CBf7LnAf3wAOVhRsLudd3MwC5IkVlaxZ4
QnaNaic58rEbz1DEsZ44h9wtD78K+vy3UZ/WI3O8J4SKYP/ndFebUyzwEzLYSvaBDfvh4lczOS/+
x6kFQiotYXX7I/gkjirZprqeH1CT5TRNG2pH6fxYj3JfhT5E5Xp1J/XqfsbqOtFHHw393ESEt7O4
J83mTFt3GwNU9h1DFXgOvmZeS3ZbvWm/CAZCkaenJOI5OHeaJPnqufyaqpcXNJQwJdE1MBDLbHzu
QvO5Txiq65pcWXPellN2aSBhjgKjEJ9/F8hXE41x29I8yXmZbAeFNT9Hvn0tS/swWuwEmvziiPt5
GA8O+yv1IsErnSrXvQbq+0jQCKfMtvfKp5LChuev5ni8lVZyQRj2aAjnJczGs+cmF3xzl4gOKI3q
s1rUtFF80WeUg059xekBDP/GC6i4NJQpTBVXQ1FxNfbFJ6OjrRdE+bYbWfHpZvzuMF1oE1uhWF76
UZ5M01+lfJKYYg6qnKF+nY73CzO985K7ncoq3spKvOi5Tq+zReSdrjVeS0BvS43gAPd/ubL6lwUO
pxgINDZjJD043y3pcrNsxwJB5sFImT6xkK2LKsGB2rJdqyFOrjSpnwt4TWsj4jPSxng/IMLAdvlA
fzXFgtBf1+wue3akne1ed7Z3atpnp5jXtNIOasfY97dNNt5HWnjVeOZV5SWf/RbIYY6ZONGvEyv+
NHnyNUHtz5TFW4ox/WjHGIoVWdOBlYATO6moPPRc+SyC1aKiq8f7LnCu1ahazf1bETQos5tzHAxv
GGpeMwYzYRUXG/VCiTVXs1HfiXFvUNOgaEhD8t73+ntAfht8l7us+KL2xkImp1pD4zxD76Mmg3aI
CElWO5R93HJ8riL9ln3lCO7AokanVmMBxtqQPSRxKNd5uwuN7mTXzX3WD29TN+7VIshpVKXEevGT
ceWSH+8GmJaK4dl1+ItRjl48K7grqQy23lcJ7IotQ7v5+XxpOtaP17vHOpapkma198M4VtnWZJkq
ZKONnOesTi9qwvEaIlu77aDzrqTZBQvdRtXPJPakwLIPNSuPcqLwQoXT5Iy1GkeBKzZ5R8mK1a6k
rFnrULdYFBnuV5dCig2RQC1cPAqlYrxV1Y1cei89RpqhSk7q2h3iC6rXfdO7eyQxYmA/lPosh7Lp
LQzc64isKZviXgIVqirTi5Ppz2oATPj0ExRFYQ7mF+s9PqYmyS5AWDa1HO5DVh9M7EU1v5lqVsh5
WxNFvpnJo5CX3GI/jj1mTKdzJriA1cUUWvJV/c3WrD/Phv4MsvmCdWTTyK+aSC+TzbaP58oY/Yeo
t6bLMFinJ7XiEKN+bjn/Gnaus73pqvS6rTeeE7xQD+TS6b0XVaEIex2LRcS8Z1+Xc/auyiFeP97k
LJF/Lyp/3yOwNdoCI9Z7nSa7dsguMItw2c/zW6bTZFfqRugA+VqLR9K3uTzU+mp28tcZSkkzTDdk
FaEExzlDpIaxglNBWEeA/Cc9TfhDQaRciG3cT4m47shN7yZxrarWBCOtVbVpqsKdNtlbVYRjE/Sm
/mjfYukgjdtKi0+6oJqWdPdqqo05Sem0XofBdKu+Ls3pTDRMTLkIM+Elp5zcj+4lapDZRfg6Y9ms
iwDVd5vaBzUMqspawcbNbvsbY9gum9ipe/Sm4c0okoeZ4ozR6Q/aSQ1/HUVyPUgu+Fr2SJhf7Ti5
GHnHri96tW1elUZYOwLfVdZP6wnf406GGFGcF1Vpy3J+gMso150X5lKMeozjLPPKCNGAe6VWLgZg
cNTpL0h7tzBJtoac3/qIOYdpvc+zk9Ynp8injujXO9Od16E4xR54HmptbZtSXqy2aPhYZp7Kcjov
JzxND7Wei5kPx4H3k2HEpipg53AMmI7SUlz7abuhhoiVeTiqWSC3W7ZyznXf9Dj03kD3SaLt2q2q
vibMbuXIIr4hjM0fM1oQlBegfz2nMx2eaGZKqxiF537fV1SdGRdVnRBE7R8/Hz4M6weAH0lQplBp
pwpxaC3Lib9twdPJAiJmO4CGxfSWN7yROJ6t4Ik6FwUPFa+tdoVYrq8oY9KjGVaSC0nVntWJ1URQ
57yWxXjrUyIuhvQ+lc4yfi4HEOZX7PJvfR2/F/70lngaLR3c6Wb84EsfpBUhH+kg6yvqQcO2uZMa
Tj8de/MYa+bJ7hn8c2J3twAXV/7YTQerQqRvdd1tJtgth6a+0p2Stas3X/IifjFUFcmduUxGN6t3
hlm9lrUfbcKkxHdOdaEuqIW2BbVN3SqHFYIk+mZuRAySWeyHJKIS3j0kLWR5kBR9/67XFtm4XOBq
fMGwdizgkgzIatUawrXb89ZkcFJjzkMIFECv0NjV0avusRzoh2dLH+/HxD60JUpG49TDEVSTaRq3
jMNYjd12Uw2sudQE2KUXnzNSXX+N8B8M66Gnr5FiUVVHU+uV0FR71PgkbwCabQt6AuqskMK+Vgfx
qffXlJfVFl1FdkhzPKklv43kxpDuwQE4CyESO838jIMvpvi0w9vIcgTjtn4VV0LfoPfY96jM3Lzc
hlXznrbdo+WOt+qCbsVfa/D/qV3+WGT8+yfX9J9o1P9zid/qoine25/+1P9LxFTHNZnH/zsx9faP
PG/Id37N49d/9N2/PfGvvrv9G6k5ClXJhpmgHp8NxZ99d0//zVEReHzbdFUjnV/30XnnIZdAVvx5
qgzFzujPzrsFaxWjmitg8lN7sT37f+m+U8z6YXQRNiVotljUJcib43j/KPClmUWAQYnfcUzLhyFh
zg6y5MGeJgJ/o3XJbmAHn/8mT1EAmrpLB9pkAiAjcN3kqUNWpUjvS3OVNWClZlrke39u660bgzLK
gOTTN4am5uISuSpEczegI95mGk1Q4DVM2pjio6usJ8KnDjKg+x3/WyESWbA+40DYiW98yoMwwSsz
a8SQTepYMmKNo13D3gORf12lTnBLIGcNO6eWRb9y4GvNA7lRcRSypQWtuZa5nWwaFcFFQcpDdmyj
yJbhJx+POUV3pztRNYmxvbjJuWvapyS6jxM4QJPf72mF9Af0d5+xYNV7o23WUxO+D42LYFRpdadq
nU6lf2UTeKCuaG2lpekpnZl7F4pV1tM7qlzGkmaMlbE/oNMZ59jgEkgbQWdMG0QF7hpCpzwKs/5q
TfF7FECQKiztyRU9NGbyylZ0Z32WjB4V/ghZgWteRED5E7Nycozt5iKtyzC2YiVtCJhRT9ss9wdk
mDOhWeyyj6M0o7Xwu+o4m/qwrX0ZX08RUrrE99Gx95c4ZLBkLYn8Ul5ZvX2xNEtc0CxRz0vAqNV4
hvc1c8Fadytzg5YYGnljMr0G/VpMVbum2qCv6N4k7KFsfLPgY/dWEn+yTQeh74h7o1Du2riMmg0j
9rCmVfCIE+7c18N88EvvQNSB9ByJ7bR9C4zitR7pFVHKuulQLdw4tom7laIw5uKuX8OCu8xpqh3T
IrwhjkUcRIzuFvj0aizsz8KgiB+E5dVY+uUZ6wrpAMIg9tFCHT17e6vQpsegAz/SkA6QKA/OhEIU
62iNIcUTpNcFT6MPTAwltNg2dHW3E4nQO6QZOpuzCMKKCyEdTxtmbNfuD5lnjocuhavuicHZV9Hv
xLYg6UMMnmVNvzdEtnNy7Q+CZJq1HNG+omSnkBRa9623iwZNHJO5Z4pIuqu8CRtAHmO5093UuFLZ
M6SLcJ4EKW8coJRu49rhbdeH83YYzY6cz77eJL34wqJXHvQRIlUKYQJNKZSludVfRnwh6940PXod
1UUX1e9DHvCUsXnwXRAYYRN8ybThKtPzhzkyVOJVfLG90EbBiaJUShf9ls4M1LOfqtOHZtYbHGnT
DAqpPtYBarCaRIl9MbmX4jWeXRrdI5CAyXyYYsJK2D3g6PZ2ulEdOtc0N82UETsVB480/v/wQL+t
JPlS1I0ncFQm9V75MLnIXbOWDByIIu9ZTWpWI1p4OgGsqzJgbSF2nhHiuPNQsHi1Ya3zhnFrypsz
LxYQzzh/jZOB4PLYAIcPej81xddKFPsi86sby/cfawx7TY3HjgZIsnH9rD238slnyTOgkSX8hNQq
d87u5Bdj7H9H58aLGLt2M7neOop1bTWULRuigohh6sAY1uc5IUbPcNah462BQuUzVuLcwyeHiSlz
SanCdL3K2hFvtsS0jND9q+Wm88mool0+krs3CFhpQdCmO0JqH3OMfitDxM4ul4ZAdhEP0E+ohWJL
jCtD33Rx2K3ntN/phQPgMeyvyzHKDqbDYGTYYj/M8aFB6x1Oe/In/PwpNRv/WGQV7IGz7Ko93Tq2
8IwPjr+nE2QeaoXBDZJsC8nuxcFFByjeqti/k5WoW5+KtCS/giSkXddPESHqrJxhbmBkGeVzH/fB
ZlBZkm6eDNu+OWKcFmtgYs3zbDPQDe1j67jTOhm88GDMDBdzFp37ysDAaGW4ee070aNuL4YJ3X8J
3jeZnsqU7UYsgNK9zCmmfBl08xa85cQWE8Gwsx51uYHRgS3f0iX2sZNF4OEV6UOObcEMlMn1PCmh
Ax73i3Rjd9M6b5Uarv2O3BBAZhs/E28a22FTyb81JQTvayThjRKHV0om7g4nDdX4jHrcRkVOUgUq
Cjyj9PFxG7szQC0057MSn3dx/omdBIp3LUG0gvcg2Vio1VvgNEfMoZ3+VVdi9hZVu6bk7WVpHMLC
s1d+0B21CC+yk7DRMNkio42v0MhLJZafamTzFkipGaQYndzAWHWODjkIlX2A2t4sJk6FRYBfWw8W
inxHSfMnJdLXlFyfhci+pwK6ilHylw0IwrlDqDutdUKrNkWlykOo/wtlA0ja6xZXQIU7wFY2AUsZ
Bkp3X/gGYDqMBKOyFIQR5gJ2BcdW2Q0i6gxbFLCrASeCriwJmTInOMqmMOJXmJVxgchOpmJlZgiA
sWBtoEGFHskt9pVk4eEGcErpw+dmhHOxvBvhpRYwhVZT3sG1xDvRLyYKTd8mylYROxgsMHKmyDoy
mBjWdebnB6yE89pStoxZGTR8ZdXwh+HN66tkXXt7Mwlew0k8+crcYdEwCh3sHjq+D4n/QyojSKss
IRreEAOPSItXZPAFQNXMXVfOpxgviRNlxqarnxtP2w+yvTVsrPf9PGEhaW605IpBATu38M+4fG4C
XmALqGJtd8iTsLFornWplLElVhYXgWODmhWEetwvzG3KBoMhhtXGHvf1Me6PTl35ZBYNbOjw0MD4
UYYaTVlrzBqGDdnk2wjXTafsN1lr3RR9/ywnpQscvUvYcnK1lnWhLBDukzGHR5SYR2KjaTUI6iaM
bkDcxT42mie2OVADcAOZY+XhdrBuSnxCszIMJco6BLYHhxFmorAlbRV3kadsRlVJ0t+ASRiL8gb/
4X2OIynHmaThUJLKquTjWQp9zEup92grMxPX3D7A3QREJVlZEWefjfOJfPmStVWpDFGZskZ1yiQV
4JbScU2FHnAh2sJluC2U83C5GbCugSLBciUX99WAD6sLKhyKyqlFyNHfb5bHXLhV377BCcCS02V7
nChLZfqfG4p55almD4yDZjctBkVlJYyRaCjqHC5FLk48XxTTyKlsToGG5WxW5rNO2dACZUhLyodM
GdQQwSCRV262JsTNttxIZWlb7i3fcEoFjFd/iNaaHnou5adDwI7dTjnIJiIhG9to9svj3mK2+8/N
8hNNV705CUvs5SeWhz6O8e2YH4czyoBZspxkSYn36yJWKfqHMNb9I8p/uS81eR2FuWMRcPuXuEXM
E4Q5LziKxRiqqdfmLS7A5bjL10GX0M9jzlpLZT6sla+xXhyky93lwY+b7x5bjvDdYwEJWhnaq8N3
j3986QVxDoltpuaFdWkTKQNmqayY9eLHlNgzy8WpuXxNjMRzqmycoK4LqMTcJOpjTZTjNF2cn8vX
6aj8oMv33XF4zpRZNF8e05WFFDU+qJa/nrzc++6AtTKkusqaain36scNDUIsrOpmeSxWBtdaYHVd
XsJyKLmcY8sBv92lQPvJVJbZUZlngVrmSIm4JxdvbapstkB+f18wQ34aGZt5GLha3VxQonPADrlF
egyNBuOuoPC/+vaxhWGlrL3LR7i89wkM81XhtMFGz0fOcqJB/+Q5LfcWftNyM7QXWWb60UT5htN4
rPmLlrthhaU49SBFVODja4GqS11Gy42A7D2vS3VF5crN7Clfs1H6znpWJmhLqaQmJZBavlzu6epL
u0/whC9f+wCQ2Ym2W4Ip3INVFp81dFWAJgiPQaUGJKSpb3l4Df60fnRAr9UMJWY7fWmqYC+nebw3
gANMtbz3Ymfv1MFLHVBaFhpIiYql9E62Vb0rRZBs4/Y05Hb5mBcWJU4vu8stRYYPyUiIaN1sis4i
88po2My58bQld4CVh4kf13ZosxGsXK0qL00Ozey+IbVPDn1HZraUsBZnYZ0cejAVBsCNH1vemnSG
5GiMrCJCqR09sqjXjdvI89BRpjd6UudMIpv2lUtSZSvYWpcWhc1ATKvRCcsb3Rk3aDXMczf2n3tT
cYFLCp4Y/xsQn1T2q3CilTLk71zhjzYTPQp69mWaFkcoV8mGBnA1gZHG49c2t22DLDBwUeDRLbYv
vhcQLunXqyjs42vTYkVo1AQP4houyD80FXc3YatZKspVpkZloPEMWX3N1LLc/Xjwu59ZvusrH/nH
zxWN+7muvXJdW/5l+V5KQ5FWovqxufcWeeZtUHCmzR52d0PdLF9+u2FbsvZTyTzf2eUpYTuD2Xuu
3GOk7+kmIdv2O39TuVyBWu/fjtAkd8uBmoHzeLmHnro8yXoej1TXPr4H6bna9GCzyMPmd1YKVK0D
Olme2Klnfxzi48u8gUlGcznbNDERUKxeo/QwoTCRqZefSvRMPKbuftykXtLsB3cAyFEVnFC5tfkm
HVQiwikFyMsW1Pj22Mc3lnvLjVv71PTrPCz3oPe/yQ6Xb4RyejWbZEHj1N8eL5vSXhus81aler+W
9yUpBXbYwD6XQNY5o137KgV4jXmTj2D5HMAs8o3lcw0zisfr5a6ppiRUXZ+gKmPH06kSLzeTwtGZ
Ebj5vp69de8LSLsZfxpYXfM0JKV58Fg4LSwC1uV/Ugk++AQfj6HR9FCCmn4KQCrYhAYDRK6mX39Y
/mRZnyvhxgnMk7sCH9RRm12CqllEwj/4xgzA4fUNIdBntIpTbTiElqns3uWECcuEmDyG25pLY8Um
ByzC8qrmZUAEUvgnQKEebBP/NEnTy28f3cnB+2eReQBYJkm15uj1XyalIR3QGkF6MPeLxd1043pn
e97dh2u/TmTYnpevx3Skg9sEkAGTMYzTZu1k5UqEpDjgZh6PnvxjYSgsN1ir7AzhPvOAnml1cw6T
Cba3np4WxMJy07QyoaHM222oM+wDwAAhn6EqXeaPb4SGTtbTJoJoSDjhX5iG5eAfv3H5cjnuf33M
ayLmlI8jLPc+DrM8+ePLj8N8vLyPx5KKizUIqZk1uDSDjyMvPyyywWfRtvwFH8+JUi8ijcHcfjz0
7Uc01Z50HfoLSEH7EzLa/lT2ISSlWt6YipVRTCLedky9bPG5lDVFx6B4FRWHhaqxPFjM49PQtuD0
k8RFmxKuxRwUyM+LeGPXANe+kTSWM3c5aT9uRuFd10GMDWZOSn073CVWUp88kfb0t5j+h1kUmznP
AMDkxKKt0LUGoE8Fk4mhXs/yIvS6fxhMN9953rQNY8LkXKxTJ5GXYuN5Zca2wIhP/Algt9qTlVXx
MbLrRKw16DzHBZsQT1hL0taP10zZq9aQLdQ0jsEsPhP3PTvtvjZSxqWo38dt9k7WV/VNt/b/GwuP
00+j2MgnM1F6/PfGwvMfdYaW5u89hT+f81dPwfjNJv/Sd7G/fusc/KenIKzfbCRTKhwLZ65Bv/Cj
p6CS2Hh4iV1dXHt/tRRs8zeB0pYWhQOxSSdT/n9pKXwXOmT6Dl0NX/ACbWwrtv5dPwH6YjfHhecg
DvTfvE6srPhuNgZqYyFekb+9Mf8iirbUwf4h0nUNxI+qvYIomvfjOwVq0PWVaRVhcJhqg0WhBwNe
9KPFVGaxlpuZfX5vGv2IarDSpwvc0pdKG49pRj0t7rMvmWDzmBL7BF1vYOMFw3WcQnoEADq9PH7C
J/ZYpuB3XNdCvepA+zcrgPJ1s65tSRwG1zMMg/iqCL0Dvh1zC+YQH5FW3/78DxU/dGn4Qx1XRyrE
JyX4eP/ZpYncNB0t6fmsGehvt4hHrMQDkB87APEgARkp+UWx+UYmxHsaW7Su61s9zrN1G9AnjEnE
DIPsgH3+PbOzqzQlbdGTqFPd2tnK3MzWk0sxihSkFQ4QJfIwPskuYuzbQ0Wxj6YHV8ClaD2Htrkt
Wusi0M6kCbG7urVdQLOaqdOtYYxe/BK0PzwWwDmlaoiK2MLSaJNS0llpAiqkY/Oy294Df4HweuUr
I4YI25epcqlkhRXJHcZTHk86ov4oW3t+ckg8mHyqVcZTcAsm0yEvh9uefDjwQBYyzZUxzX9UaXUr
9fDdlSZ8axk/lKxozYHCBn+Wt5ls+bmoipBQlv61r5xknbmsd3/xWf0g7+OzEjafk+rYc4V+d1Lq
7DHBpsx4GyLoB0YVPCaW/OK3JKfmo04hnd53nXfIaWyiTvtKX8miJpfBdQ6NJgpaQoDy0ugQSjYF
QsJ1rYW7DQYq5kAVTmWE99qpvJexcVPUxiYKlJ6dY0SuSOCG+7qkmEsyd7jzpjvjU6+njuLGvTuJ
TxWdvtyqggq9SgrO+6qndjkAzJpt/yuE6vFk1dVLGuV0swoPegkFcS/uVpAGzplZPndDfpsVnHgU
WkFJ9ldwZL40Tn6LbRNP56nohyNaWUDS6TV5bjed2V4hKU1HpL96Q8emh9fFDxDzxKdooxBBJOPf
6cZAJ2wy+PAT7E7+tBF2+jg28t3DuckHhUuDM+YXn9O/jB1k8vqENHooMc3v1KWNjUZhEoN/iJEZ
bGqdic8LnWln2MWqNR9aW778/Bca/3YRE3yNoYG9LiGV350YTm80WWnwG63ROpeuq3YVJNWoi8HN
u09lDAWXNf0K/+uLnDiD44JPWBSmJH/ROxJS+t5gcKtCtpGff/7a/u2c9XXhcbYQxedbzFB/t3mY
RpPnGaDwgzCv/KYAthvx0pjJwI86FNc7lQCdg3H7n3+trRsI44SHxYE0rH/+Wr+mG5UOmnfIHKyH
JE3rJeOBVyTvTdUF2xBFrGx+lYxn6Oqw300bjsnDwlXT1A9zVBIiy2UF5R301iABKryhRMjOdkiv
ApWaLEojXdm9bNf2E/n1jzIB4lONJgJNob/T0T9nPX0/n2mJyw7VWFIAMWCQCXSJo5nDpIZP71gQ
GZNM1EZ0EC5l6spN6ma3qIpjOsbxJ2QzdzmunbznrZ5EmNJELLbodKHWjeA9UtvdJSUauVq/da2C
7BJXJdil2RHpQLMKyT/XC3dVfAknU2E/Q2Q30Vip1Sh9CGIxXK9+a/UnWdJjCrrhxg9wMDnBmK7m
ijYhBVfp8MoGKeRGVhCJAxQ/ayQH7yPRS0Zgyg3GOALFsnHryZSCA3VYNkOTGnjScSauiMlAt0mv
nvjYymqnKbUQ1kcHjeb0aPXFU2eon2VqXflYzjHypZjhUeaRTPdoh1x4gc+b61TWC6x+Cu9qdpjI
whuqCt6nv9M9mpl1BpgORutqtMlUSuts/fPTEO31j2JcXacV4AhTeK7vO+ra/ZvIKjDBgeORGw+h
j75psHZJ3t+wSZn3WtAU7FbvPH0ERWeUF8uioRK14jIPaBLSigrJSCmw3xI1b60iyP2rwNMPJHB0
EJoTfLUJExFrFfgCw3roMmBaehdeFabx1CX4EMxMoiHYdQzoG7AmkCNtco1zDHYrzXlDkA6DNVOF
yIyUBo88QVCl+qoQDmVesW6smW5YEUa7KJvwxbqI/WN9Yzv+10I/1tGAegjeY9wTrFCQ8mpKu74U
s/271BqANcH0OJZYDxmztgWnUyPRGs4Plh5dASW794jnW0GItcApSYeqvPmCDGrYoSbZOVkuYB34
ctsm2sbxZvhbHUus0CD+lLxd7EjksOR5t4t67ZPrOtBwo2lPcNpTMxefg6Jz1nXjfKohd61QDT8k
CeKzKkQtEZBYHogrLyVyxiUUp5q740gZGmiPuOP3NutA+AfIEcc282i7RcMDsQ0Hs4+3np7FG1cO
l3pKuo3HOyRS3ir7uR3YS4/4u/PKeZ8qUg2gBO2gS3aqAknnF8HAMUiiu4iFNS7M1l650tiBgy+p
HZk8F0nHGJjMThS6eK826VQghtAc3r147rBz+/QJWHyV8jiOGWcyz12b7vTK0syjC5WRDTSlanUK
nMkINignSTqBlYcQpjp1dCBumqaMd/1MORtGyqZKrALqnk8CRcUpAeQPwW4NunhILJaAFqEAUibw
m6V5rnNHP5ZqcrZi9oCIY7aeXcIWNbKXCZNkMlbR8xymD4lTneOEor8bmWv6bSH21+iQddUhrSwa
lOVuIHQtsjkZptze6KLoWOSOktPuUOlQrMnfhEI2+Xd+6JIepdE0aNBClkb9lHG5wraw7qJBaMee
6iXF0fk1h8otOQxTibsvA/vZqZxrV6/ktjEijWHI2uc6s0s10jiCnQz4IxrIKaAcVMRPWE/OiUE0
31DoePDT8mk0K7GZ/RQL/FhYyIaMvcjMmnBb5tJI0p/zNTGiqFhpoaTUnRN3ApSaJLhZ3BRxeZ4j
62bqSWPTtFfcWXcsWlfMNmIVWyarpzHDBRQsZdT7UOfzz2pdP5N9cWoEFe+eFarDaqVwymyXd9qD
FTAyw7C58W2o1Q3M4zSJ7xIPBEPjYYrSIFiTHoCAWDOv5rqBxGtwVbdUhAkJQq+/Gj9bXDboAbJV
GUx0jQf8PSpLTGb7qio+17BAV6p2uHKzCSVUAL9hTK1Xvz0FUfd7xWhzrAeuY38Em+oE12lVPeQ4
lu52SKEuJQr0laflF3b4eLUw0JKFJrP+D7y9Me7v4MDIdt2M586tPrdV9+g35hcJtKSaT2BhwWr6
RbKVZF+R0pLTsBfDp9RxNl0bsOhu946sruexJQsrF/Uq6dEuUu9blVH2VKe9wN/iv0qvClcq3Cr1
Z+xTgkhmKwNQSJdylzLU5xpur7ZOyZftIxNKYhAiCDHoxNsSEUyzoQxy1efB46CRoEeRDOEuAbal
mX5Oct6dyH4mHSS7ygCj0VpFAcrS9hP2VuwJiS7vSo2msCDVdeUb1Z0dukT1sjuQSXTQxpZAr2kd
sG9cJWKCrWWCRU9tDMwc8wkBRMPuo7+vyO1ObC7mssBSUtntk/DzO/RsN9Jqk03u9QpBT5QN7Iuq
sap1M4snwf7mSFXHXpUjEdXz3Cg9UCD3jdcdvTZKcTnb+cqPktcgxk/jQ9ydGDRxU+YhnoCZWj/E
7na0o70RJY+iYiRNahceBIDHuAzaA5F7tIulvm0VmNYRttj2nUW2h1dTzxmeSqJKVoAAcpB8iN2M
YzwA95eTto9HPivpT1+1+AtXOa3DZCBLy/efu8a/Gw3m6pAQqqas9/aIwq0lZH11p9dZeHQbaMpV
LLZWNBWg86t6XYJS0TPSXzx2fqwjoaB0zcqZrRdyuT/TgDZL0ri9gnkz7ruz41L8tsI3CzlZGr5l
NhaN7P+ydyZLciJbGn4iroEDDmwjiDEj50Gp3GApKZN5nnn6/hxVV5XqllVZ73uhsMhJEOC4+/nP
P9S4gLCbeu4q8gk6Eib8Cp8+EbRfdM37HuTxUVYjZUSgvaQSioRjlD61Pjw5ZJZ0MqzXoZmfcqYX
FMPubeLAQcJz/+gNHkbLlJHQ86GTfSYJ3GTbbThRRESjh4gQwdZuLKKb0oxeg/AV6WGG0GSjI/Pe
JqZHEMlEfnNEFJH623GOQx+1+r5dvB35iPbG9NgajAZsioiOVo3ZsxOOXyKJ30ejYdwxJBrQAUra
Y9Mvz1qf7eNxiI6Fl2Hdy88LXDHnLv1EzIg8I0vHozEbX0pcevxat3eitoydbrVnCIM5WISOWsh1
r7BS/JzUwRaXLGwRZi9RhTFeTd4mEoPniLQ4tMxb3Ay+dhrhg4HzKkKDDK3mPon1h3xEZ6Y5HR6W
2uKRi8gUXzR5/jUttYPBmjvOSXLAR27a2VjOI7g2PojlIS1xfi86eTeOWuI7oAgnrZpe6UxdOvwM
hmLYe4UWbUtbe8a52yL8FBunsSInhg0Paly0GywDmd87hEFXV4LutqWQc1rtbmvtA5pZB9wjWlUA
Yl6tXmyQSUQY+eB30r5nu7pgM0KXwYXlsO0XDVxnIkcFQbdKNAR4/8PGYf1yfQklhg55gshT75VD
v7KNH2hXzkXmHqRqVZoKCpY1++9uKW9mAq/OUd0t5yTHuJLoS4yn1X/udgI1EQKP2g7R8nkklxHZ
k2XdTaRaEmldvDRQNPaFwmFj0uZPNC2iTeQApqaJcehNcV3Z+jVKCr8YRcWmUlwnImKE5s8McZZd
KzWxBIG830PDkzaq0Vqjwa2L7mpxh33dGrSytPQD77e7cclxFnGLD9vIrp0IWRO1B2Fnd0EwERro
TlvPie7Gsn0u2vSxTuOrvC8/mnHCMsvyDVe8u718s86uKj8HD5A8Lz9EFt6JTsUAw4OEBkmetBFv
2GVc08pkXe+fpz77YA8Ff0ttU6wIG8iFpQ8wzNWrTTO7EWaTKZNpx1FwHUcM5uVv1H3z2db7mVSb
vtjhOsn/KslH2NiErZAibJ0GDVhcWcL93u+WYsKuuS9f1gb02o9OudFpa1+FOY+oFgPBt7MbnNeX
YszI3IzTG/bdwf4nNwMKr5XBzVyJAI2eehg+543c1E35hG3v97Zjr7Le3fXdOlbixca4aQ7YZ5sk
KfykX/xBrnCt3gTmkfkuikifbbwnCR3Hx/T/myBobAs/5xRjCh8moD9YOLygFT7gvkz2bJJ+JgMO
nkA/VlaSZl3YF9GFzwgF4sMsPWKWdCx+Jla3AksKFDooKGfwnRAvCKLMsFjlITglOZu4uMSpvWbr
trXMbkv6jr2zxfLDmsfTimF2ietuhnLrhcStuCXhBBWMwqXpX6na2B7psKnkci0DSAP8wGTe3I1K
Jh1weZou+VT5W9wd7WMaEpxLGz5AJxBeV/AYQxh8xKtN9dmhvGxgJuPqNItdLT8hUolbBf2tRWJQ
JdtKYvZl5d3RLS1js5bcC/EVGyOGMpoP3akSOSZN6nBxYD4bxoxHFtpnBeGtMJeWe0+48b/VC0kv
mKQSR5cluOyknxYhg06X0bLl8yXNTaRrJhGjGbRHXY/o5+sPiXDB2EZ+yZlvtQEmpleyusrIKLY9
8+EOKZ1GIsS2msIF3iac2Y6cJkMiUpGCnEWo1ePMFi6Jq3fyrx/tpjiSnuDQqybNIOvfczkn4MuC
0D7TuYj4AqHI9fNAbAYX3nckxXh0wFM7DCSooNSImZZI+rXCMeUidnm0HwzQg6bLKxJ9JtpKc7wl
D8cGRgCORgZLWlmhY2ht84z3ClYcy8hTfOH7zmnwtgURwNnmqjJIuQsGgAqZtF8Ctzo4MwgHzpgv
Rg9dxsK4hCs4XjWWCHxIJBSojbUrCRTdgLmrAGlHbFONk5JadzcNp7K96hET7NbbQ8zIdRzFKj0o
eeu4EbthwcxXZymDJvY22uUtXvfwenVCyYiaflisadwES8XjkZo3mkloG+KlLSxWjue5D1qM7mfy
QCU6rgo8FayxZfw17uN7LQDrXUddOkW73NBJepjYnYz4wvDVp1LtWfDHVyCEPqa+WcwQgx8QR/oP
Ovap7hOUe8IH1c+o2moGFMmOYr0BUM8oqRUS4+RwaBvrOxRXMB6o2wBJHzHKocJ6jIYywRPK26+X
NE7qcWeihAKonEOeURuS8fq/lek7e1tSNpchuji5wnGVuIz4DfQN0PxIanvEmegmKUHnh5JaLsfH
a9MTMeijL0PRmhvXWZUeC8AGNP+m2C0M+M3UcV9XcLsAjAPZHk8EoWx1xSLWZF7syrQn4XvJ2S+M
yU5MAMNlZcVHo8s6QCdyhMPcPvXdiHX9nLyFFiiMoV2wQIUAmEDbya0HpAfpHvie5ThyrurRiHaE
CTXbZHD3pMzjxGwV3dELsHBo40NEsAhnD1jTHEm1zn07wWA3G6kUFm86GfF8UmrBkNYDVUG1q4vg
DJPy2ximOH/3NVmG7vKZ68+dGsB2BLCmeelbPAbEkASUxwUHScHNjEa/HyvnkJugc3oCrIThDlQl
7HLVwAO/sLdFerX2ZDJsEIBXuM2j+xRn4iZb7Ps2YNiygWqzvNs5Vc92B6X1OsYWqxhxhTP3BsmY
PLqN2Ol9fd+2qLCjEuX9wkzbNygiUKrocY6t8myDhhniSgiLwNiDocOmxgDb206Yr+d6C65G/PKc
Qiokmi1jkmm/B0FwrVDcIL109fwQDeEX0rShLkuh+RkGlN7QKhyNXXA4uNiA25E/8zzzCduPukqb
7RxHV+QEYm6tm8YxsQBIvWQkUFgyr0SLAf5Aqy0Ph3bTwI/fjfFDKqf3hvxPllg/IA+Ugv/iqYBQ
HcQQ/jy7xIkyp7WwSReddht6x7yMT2V9hPxMjHm5J8n9EFaEkNIp+BJb3b1OOmkJImVANFU0GMTj
lB0Ho4i4Hy+yy9mMhaHuj5B4DBxcw2x+lqSgGrnzPrja92aNRzU0EmfYwdXmSRpsC2MScqYKumFD
fYM9GEYwhK3GpK469qhtWnJYiT26pLlBXVOgT/CyAecy2d4EnjjancA0rdgSAIzGL7tBRXPfq7jX
jNzXRQXABiTBeioStiYb1iAjtgspFlVorDfg9USSzSlVgbKBipY1YvuVsNtwT8LijeZZ9QHINrnK
l8RDfMJa1/UDO+EUezREYmfZ3ccWeOYm7o/zks87VOIfwSJqd6sH9bIDZ4ZNZZLLs76Eet0T0/r7
140HrImV3VlrS/JqaqM5mKTsQlxDFKCCdx2LOWSYNPxWFnvDXFLDJgdznRZdPxNpPUPxlo1+Xr/2
ouDWMAU85t7NQRfN4hLQkF1UFDBeCTsdsICsbOwNCvKCJcx+wmxM49ylKc6krJjGuVKcnPXd+oIO
mo4pa/cu62ZxXl+CPouocVN2a1FKaNrvP1giwt+o5HZhAk7YlO4+Cc3HsMePtfLDeqxxitfSUmwt
YJEjiYu7GMiU0rg9EVjm2le6x4FKVm3c2RL9/MeLTVLTxrT6aRdhtnOFydpPl63/JyX8CylB0PX/
R7Xj9Xvbvn+P+vaj69o/UxN++8vfqAnS+w9yRpeWGh01hJA4B/2vy7D5H3xVpOnYDl4HELToQP2h
dqQF54C7u9KmCWTyo9/UjpbxH2G6nupMmXTqMCH+v1AT/qv/BtiL1wY2DHTgDFrpv2L8njlLLa20
6qg3401p6X7QENwXVeZec8uAUlr/NwebvzsiG0tE29h3CZ65X4+IuXxhLZNRHVFOEy7JXFk9C3kZ
LerOEdzuX/oYf+FeQBlT3ADTw07ZwV7GVcZNf2pihJ0WLA0xhjiK7KknMC5w5heCr95JC37555bJ
3xxKtews3eaAOkf79VADMWde2SzVcWbzk2bpZ6DFn7FJnyj89s9H+m+3KYMj4TRlOIyB/7prKNeX
NrIxTQ80GtWeC6e2hQ+Bfg5HpX8+lMGY/7UxyNCVgG0uxiyOixz2108VkvpslRGfykwbsR1M/cWt
G5/826tJZ68gazadpXsyGjRHJLXvkWndENG7W0Rx/c+n8t/eR5wJtjSCuwnB5a+yXGfIXa3zxuro
edpeT4Nr2c8Pc4ihl4aPLbZvreV8BHH4b1fg7+4rJuES4gTcIs/+yxXQDJu9v1EyhDTqSr07wVKH
KzA+1Mp1uIcQiflmUiwviUszsdTi98aCLD1j1hVDfttMrnxKZPr0z1djvfC/dGzVjaFPbMIssiSS
6l9vjGzKHrlvUR1XE+sQ4bF0OFqnDD90t/vR69d9U/ONhAajLrttV2b3xEXWEFqHRxoJuHr0+1GG
aLl/p2b9DQPpb28TTUOmJ5gqTC+/nteC1GGOy7zCe6ImMG8QaCD7wZ9nYiNGiycCsSJecF8rgVP2
Px/a+O+WJdfkT8dWP//T0+7i6j4AIVbHyTZviaskiRfKCG0MgLxmepl0eql6Mh1HKb/FdFGaoPuX
0fK3g+VPZ/CXuzKmeYQAhDNYIoEjuTO9yCl5X0oF4DIl/PPnFdjL84l+HQWQ1FzVn3U8SwjnL4OT
jHHbzcsqP5Z6tXdq54osj89Rp7KiqKWlVtMrKUCS42f6EuQSRXgnZe74YGPru7pfKINml7+ZsYrw
lJeUqWF/PXp77AlfKqyGvXS4CfX+wTL7hzLZT3b5RVV3Xpy8S6M12YROL0sGsFleqvCAEizfLsoN
Xv1+r7KiBhNmMuLS2Xyc52BLmwAur3sJi+WqlgzQNOWX7I5ettnfFEtTbxwb17vRxq2FTbt6oKZh
fLAseRqE3EZGdMwM+nmRSZdd9wqAPWpUzVKY9/xOKOxdjGKMriPsd0KEPM4REJnI2eKuc6i19ajQ
VPYgvnNResrhjsyBuW/xhupq/Wi1P1KsCzNHv0pRMtHm3sdW2m2qcdgJL/lUtIwSKyg1noTHEDYK
PkNc3Jt2+91VU7G6MnqK63yE/WA1QlSexHfNGfD9G6JPGcUH4TjXLYnmQF/jgzER14j1Mq4VABut
33A918mjk9NV1KAi0JpKg0+Qvxsc02q4QIIZb1R6NGVab8QuN7t/HzU+nLv0pH0AVA4du2uHcTAS
NbElAUZJQrkt5VQQeVqee6CH9fIHWEePaQrTTXuy2f9vtRJ2a97uvSb6BLq+Fia2qtZM/rByUAuG
6jsBiBsE05wZpQAVva4ErjeJ9zG5lUn/YHyJRtYJQSei85gXK+9cR8ZtVWKlH1Cg0S5d7icT4jyL
sDK+8rzlSCSQChnl773W292nLTZpsgrf0dXVGxwC/CL+UQ8qOzl7V4colvEhGtVAw95eHY8w4reW
6svTsnc8lOhNcqWU6/NUyRsnJUxgzHwSOj5TsAhlHD04dkYS90uN3+WGYsQtw3uzJG4J6uRD4jY+
dvWMqdDutkHY36c5NDnPbGGmeIxPiyjzXVbSftPBy9wIh9uMbFC2FwtntFVuXHUVE9qMr3uSRtqW
1fFWhgOybg4nTG5WI70ZeedN+ZGToXtnwwXZKrYCz9VlPXsn5fPRcHpQ6y76yXITv4uKvnldv485
z8hsXTwaOcS3Z8XWEuYamqCG8qgWZ+USrmGAullgOiYG9yZmUTlY8AlEMLyYTVLt2wbIJ0VNbFBy
XKyJc6OKweZMqS/STxlACKj1YGJ80C8NzQQbF4Yj+P5noh7chZg1OjnZqynCe6cDzAscDr1OJSqw
e5TTi5fxrJRHpttN2OIvE7FOGRpzcR3UJAGRihOWAW1cL3rvBvYRVkoHWxK5N89I6tkTrtPWoJb6
qBc0OhlCVWhBNiXWC/7Ai6FuFE4K+C4umyF27vUFzLV3+odtn0afq1FRhoECEFoIzpE+O036rhFN
UMfdG4aZw8wzMDBcjDB9dzVlmYfDu+xZsjDLpCGCshD+jWYe1l/w+gNFGw8Z3ker/16ncVqE+nDJ
TTyRDI4SsA75jWbetG4NuDxTFHeXaoGjsgAGWxYw83SlN7Hmp15wrfdcG2/R+sOoH20C2idARr8w
42k/ZszbmhfGe5rt1y5Yvz9P4gVxPE+XJM5HzZiyo1VrVzzp8EnybWMg6646wwPeDVAwB5kfXC92
aF9SjQtTue5AW5QBb0GeFG2xhVtwNs365HTMom2llslyAvTVOazUtSeeLZQvtIdnTUNo0rXX9ayB
T0Jn3YaVQgHpzmm4SpCKnDxP4UDTorDynZdx4TIDUbLGc5VFDGc5zi96NoJbqwG5bl7Q132q5UDP
VZyDxI+CS8MU13XILuZO/1EH+mMSFXhoGPdjgClFn4CnDaWPdLzb/rxFc/el9/ID3rTndfD3+Vj6
7tnsYZzSBWERSIp3w0jnnZFB6m3ndD/XWGbbDOtoGsglnPuPHhRzZ5eSaC1vPilxAGY0xT7OQdWx
NJGbqQ/avRk2zzVx94ewjfdunV86uBUknhnfZN/aJOelIPe4Tflth0Rc4lXl6yNj3gw1tGo0ZOZJ
UZ+EtnNBQmlXLwJonZYWRgVnZ+TxsTWeQyvo/CEEisBCgSi3svLFvByTxZgYnu3sw3DAIr/wTnFR
wLLq6snPnWjLgyy2jSyviwqfFxfkjuH3UbvdjeiZt2bWTPDvD6kDjuY1F2lI4bGRCktGJt4apDTw
LSZzmDb1xo2HHUyG7ue9W60Xh6X7LKyXtulvp4nh0gGI+6Yn3jGgd/1Uj1WiSA34CZk5yrjteCW/
49l4g0tOfMAp+wgsRACj2hNZggyDxKZI8kCRZgTKHqwBIP1FKS5p+9kR9UU0YsKX40ffq70s/iTE
23xMej5tR9wkCj5UYpUPNF5fiolHAFeaR5gn90LN5ba8WXQ73totj2g4mq9OgdhlnYLsPofaYNCk
gjnSA+rHrG1Va7/AYf/IJh5bYvKeHQjZCFDQiJoLBIoy9gbYe7zjrmR+506XmvIAZWGOcpp7bkIB
3OIDve/6/hK6goiHsHjqZBXvnEBZlCTYWVmsi/4ykxu14ENJqBhPOBuDnmcZ5dRkXzAaoXX4KDp3
eCxqyYUq22uxkHKcj/eG447fkhCvjVSeySGRbyEZis6+7bTxKSmtyzAQRUbxHUO9iHGwH/SrHFD0
ogElpXEWYPSSXIl6ONRBhUNXPem4+2KF0onQwoQAUpcZld9jb0bCWCfEkms7PTZePLglEs+drZiy
55il1NfjvUOECHYWyODRWB30eqkh1y/xpoNFcWhzOkt1o+k+ZPrZnwWKUMT9TWRe6614LEaJw9nb
WpNbDPuxgDjXOwfMvY09JqjNNjMvxOsyZdrizp6awjdKUpaJTzvYcGQrsvu8eSgIxMSJBveBF8B1
HMhxNcJQFpO8vL/TjYFfxpYiF214ZeX1VW319b6HbsS0OQ9EP8LQTOruh/Ly7Qul1BbdPjZj7zBV
+RUGVjUPRfqAHRK6sxfYhhCS1JahmZjAUp3eIWxBqP0IkfOALBWAzU/b+d5NLB96T+AGSej9Nitv
UUJdAmW0FGsNdsGJr7vst4bJerU05NlzyEwOO4uNVkhhUpsdj75UUCR+5UOeunj4QEM2OaBXI1Nd
KpvUmZQlYBA4rYyxi+LbYVzOO9trWsaX59LciukFxr0fNim2KF05UvMhp28S2qgYTsFsm+tLZLR0
P8iC1wkp6GeMeVyvuU1HkhNscgL8gnBAo0ux/HFgzejD8JV4jQ7ezjjgTA2hxnQzqD4x2LuAUeRW
uu8QeIAHc0LkZrqt2xEoP2zwayVfo9SCACFKOfnQImYfXhI5oJqBdSM7P0MLvsGSYzhxUbeWOrrs
ukNn1zEmGkQMNTgfekN2WFe6wiwpMi1YMWtfdgqt09Is6SEEJ2A68wjkLB4giYgD7VjlmGgee8/0
I1aFw6SFmKWK6NqTPfkX4TOp9mRkD+23rNaC/RzmkZ+L9K1EFrYzs1ccRzSIFMM+NVo2RV0cHiyN
pMZOPrlOGuPi48l9EA/Xcm6fPZdISYwmcOSLo9J3gsnXBXsD6KBHd8KcpijYphs97jwGg2BRW0rX
EHgn9t6VTflA8894KUQa4GxBhaGxTbZjDF+Uf7VaMH+iS0RjheUWi8bST0qGD8+6hf3ml8EW57kU
IVto7lPqKPx+0Yj1qVnfBfssqVOZQWTVR9iAsB29w7ptTSOTvJiZM2u/gF+zwlLNJENX7Zt8vJs8
2W51xztoOGOQis4Nog2RssdDb8M1WUz3icDzO+akL6Ub3qxbXczCkNOLboKsl7wIl80bys4HA7dv
8dHNfO5Gr9+96qB2ylhfvmCstrEEqnJZ6IjtlPt5rH21mTuYBOH4BWGxU4726p8n+NBpk3zStQ/Y
xCfFLsyCWy2LCNRQWTrViI+TCq8RbO3g6X3S7Ut9o3bjo+abbtNcIneHt1uwr2IaetYEI9LCrwOm
tu/21HfEOO6CKOfBxZJYM+pdpnEbE1Vs9Qpr6dVViFzoDX3sQI5Pvi2l/mInjbZVjq7C4vqP9JVz
+ipw8LDwrLljXQJtCJFtdhAFF7fM7pwBR1XHfszxaCT26xOzBqalDpvo+qZEjb9R8UmwjUwUKxih
JRWua339aKsyZJzSp0ov6qNWZxkWOO3iy7a8MofiojlWvg9rmEoYQnydrRtbUF86pMimAbUe5Uro
UprCpWS7l/Lyc0vVFfdOwjynbJFnlGKbiihhb2FBVWWp7Lw3QoQ0K+aeQlhYR2jY47S6mnHnGRY2
AaTRnHutTrt3oQ6WBjpng2oB/c1RmPqtHM3SxzUfzZUSNuHw9xijt0grVmoDd1Qz97BTjTABMscH
k9Y9lJGj3TtceHb2FGh7lMyfmudNeN4MD5CLxDbPwjPK62tZ9lSm7XC1CPGy3oM+zgNMJ5bj6kEw
qHm1KFVtoepjPZq/EGz9TuYTFM0G4wI3wFXIMZXtrwIpzGw5To52oyM630gdsHpRPvKDYjGokxBt
iQsnH7eQOQ63qIlAaVGyUKwq6+befnYSrAK0cj4XArdPNA0bBPD3tVZcHAd377S7FcAQs7GctZm/
TAt+Q/3XCv+ww+HbWD5bEjphP2d+whgpzIgYn+zeFPJY9u5bNeALVxnTxVjY7CLafTdViQ43PtWD
Lyv8tp68odacymK8ihygImGRMmLx2cnCH0v+Ukvh1A9efwJ5VvVuib8YAz6N5U2A5Qiq2yvUtNAg
YxrB5nRtJqyYmg1vJPe58s9qwoAi8orFX6oz2ziTASMT7+a1bCNhjwkta8nC9tkEU+v1Ljur+nFF
k2sliGzsN82VgGdEb2PdR34Y6zIUoE23FB/NwDOtivqhZMveG3QrnBKnQSggnewixH0l3PfQ3bHF
8CDhLy+MYP4iRP2ItZqhT9v1qV0UOgZ/4Afu1lD+VRnhmvVV9fNB27vTuejbt3SiAFETbfWFNIQf
9Iwf1FSi7mq09EdZ2u9TFr2rYKYi3RIKmG6zrGCa0W5hFxM5BZsWb3dqeCCIoeXpCafpwUY/00ff
a2MPA1Zjqy5CVvUTXooaagGuCQZT0zK9qo8pNYUpMylWHRE7LmCmcjVdgcu+RWrPrpWF5FnwdNTI
uKEqWin5HKxca2/A7GpnE3QTnyKAeqsZy0uttZ9TlT3UXrlfRvyHSPfYYGtCcR8Vp6kmQ1w1MBID
AlXTinOiA3oNxesskwXRInWHAnxU6t5sgWrIkbOOWu1Eq+dgsEl01NBeX+JGgVObOIeQUOsx5C6M
0WQmb3ASyMFFaDDRsNjJEatWmc27FViInjKbrOhAuC3ULQYe7jsKRspR6jHAkU+UAu232gn0PWmX
pg3OjiLwJc+wwlOIh+nl70XT3wyZgDM0PEj8TFZQTkz5odXkYY2EnFb4LDnEnonLLXEVY1fxwZnV
PS5OgqRBfcSpGb8BHu7qZtxlPUxW9BvMSegHusG4Xp+HLrC4hQ2VfUxBNWsucTzyB2bL1EI1XpLK
dTicfIzvvpgSQ4duYYivjx86KjMYqA1VqR2Q9jeZJJ2BMeK4K7awZ9EyMqBVec96P5ACKEMmbjtb
sMOlLJJuCsG9f8gI5ZsrYe7IDmN/YFjhNhqwi1I7ahsUdq20QgWVoZhFwFBhYQP50V+z5mi4bFaM
NNdYdWNANwh3o0a1mkTMBjJk91Z4eDVV5JF1MJo5PkOyXgQTKchdHiEBiivo1qBCgYG/DkvogdQq
alCvgxA+x4+txFs8OY1mVOybNNN8gwJZN8v7CH+ITdENGvnXNwIfTJu4bijBz53iDuHbg+TLzn4U
zWDcrLVnsZDzkLgoZ1suUefApe/mCx6trFJBr22ha2EAbzvvCFfYMdyEOJ1bU/65ojSaxodustiv
iaRmEifM1I6JvYxY2gqgyXWxY6uINBoFQGxTGnu28HZJwvZ0dn44hA5xO7mOeWAxaBL3A5Yt/2Wu
sVJGJsITZqyqAo1Gm0Bp4GU1XhLgNIV3Vya5A+Ey/pxV3Vt59JCg132xJvnZT1jcufAdSlCE2Iw+
k+ouJ2cEFwcQpaV8bZfuFlkGMCSxbf6c2UyoLG9miOyBIu9qrZnxHgdyVv46qWQb3Tnyo241IswA
qxcFTQmbB7MgGI4d4y0ow4ZmdQ4BCwPm0NtrpNbwKyhmLfLscI4FNNij1u2v12e51QQ1arXcrru5
9YOy9ZrhoVvMzRR5ILO5p266SSCttLTDEIr4PjTqh9atvpGs5x6y+tqY9a+BzXa7ogkQhNmbE0N8
IyQpAHIwfmICiKrR29SnsgizrRr1U/pQp5AqNAiy8KOLQ1vMX9Ggsblz4pvFux+d0OAGBNiFZNSh
nRS4QV23rKVMpY0g6ynHzirJz9Z00t2KoqCZfwSm80WzimpPeX6ww57JzcMosPby16ruziE6lqzh
Y7kMLbvACqgYtlH9vco0uY/s22AoT5pOTLOyRSWTKz4EXXtpIbycitTR4J4QWwAV8WoUsbie9KF/
nPX8OU/hyOT2dEzRQiG/2C/29FB5kbZzgO+2eGfCoZorJS/VmhcVqDihIQ6geZaLWV8MM8M0r7Rg
3cASnwTSgqG+GdIMWU82VPtUwEiTvWvuqhApWV1n7T4z2DYk/XTbxqZ+wewFj/BoQUZIZ64KApx8
k/Gp6U15gsm2HdluUx69F6Np+YH7bKM0sfN247SV9taVOIzDn0yO8BW9XaWTto4N62Hs7fRCMKs4
YMpzV2BiaSBV0h9kTTbD6uOWt7I7r95uENbrUzIkZK1Oznl9CQze9V/LYjDOjAX524tdOucumdn+
654G0FGYzn6Yq/uszuR5fZFZL882T85I1PlpdY2zs+I2izF5nRFyK081nzwt8IMIvFhGzDRGHWJh
BbV3E6Se8GWpY0OcZd9bZcvT5/rXoqKhgFjJgHRaYBky/q+fXpwGX70GkzRh1vZ5cqM/v6zfSyp2
HlFNNjlksjnD6o6raZ3hkFrn9d1fvjSj3jwQFX6OFXnHUjQeqQg9miL5/PFSKeKPoShApIkD4dSK
GJTAEELztLMVZQiRNOyhaGUSOcwCEItSGEb5GLn70ev3kzlNOx0WUq44SetLryhKjSIrgVTDHv39
B0S8QWpS9CZD8Z7WF+B+8fNdvzKiFvUTR9Gkel1YPK1xfedpOs29Sn9oU0N/ILgl3KcF0CCBEKeo
KJxLKuJnUzb1xeq6hsIxzo9apodn7tJDiSNvPunVoy6bCz+ebqTRR1szzZITpDYEMnERb0lhh85G
Ks69bWiCrEm92skEMznPKwq/M2zyvtgRMOnMHuLd3u0YUOpLgPb6buQY61fTaCMa0YlvHjHAOPQ9
pxOOc/WwIB98mEkpAhoHp1i/p9iAndfLO0u7nVK9vF/QdZEPsHeW+Kull9lt7E+UhhJibjSA7uP4
ZrEQcZ3bHgYqLH/e2kX0w5gQB0unNSkBDPO8vhvUXfjT93TZ7ofQenXHBY/uMej9UThfNd3p9pOX
1ldW4YRXOWInL57Og3pZ301D9AhwtmxaNKk8q/pELkj2mdBo36W0Dc/rt9YXCP6/fVlBYUdSU2U7
Jr3sJOgzCDBJfHLeOMH7dGCUi7KrWPGtm/ne64KBbhMv7jx/ZzlCfoGw+nEWh3JsHm1SZ4KmnI8E
pO2EeoohfstzN3v6obeSC25UyoIz2KG56/Yg7hd7NvgO0kb2/zY6renG6Zv0ivxZsTUbr9nGTDV+
VKv9KbFPnRGeMYfGHVLZRsoOf64x1g3Cee4RofTnIcU+frua+WRqtimD8hCnvXcwrToxtojnIr8S
Ed4Q1JSHbBI3kZvsaCWKY0DAjpO6+8Bska0bkg0d2lKcyzEBwlZ1n+TubZ900VWa4ZoWLxPy51Va
I4vvdc2x54PV65yC1fTnUp1MKFL2GOtb3bUGNI9hsgOKmLaFco50Ft06r+/Wl8Bqfvsytiuxzz2X
lbM/zQ7eW9iaDedICXRmFcC6vlu/Z4fPYxgsJ9BjXNCDCXg8ipeCIYDYTwTEuQrNtjYtCa+zwWWN
HZboeSBYO8bPgjBYE7v5qGrmoxF2z0IFxtoTwaQEyKYMZoCHMbwEsXsWKmaW9PPqgishIB0GeBYl
T5GRrRFX+jeyzg6Jc4V/Gtml05tXVy+Ikr6kKsHWIMp2VJm2GvuQ8yxUzi2Bt3aCEVuvMnAXwnAx
gM93LfG4HnFGusrLHYb2R82mvGsIk8tCYuU+TSLmYpU1N6rUuWgmf84giG4kkM6VeOeWKQbBntO+
Jnb+rZXuNwoTHJhh7dt9+G2qg/fZaraT0z4UoXKCUnHe/YSTf3RSH0AX5IZuK5dHYorMw5Ky10sw
g2cSqdgYCeepi0YfkGWLPdaekBkQ1Im5DZUv3ifk6zHbNfItzoivW/hPmiX6dJGFYP4ab2PipnzD
zr9g0AoFPnKfhBd+M53um1kY4F73MZTkTRayg8MiUGD+3LyOWnpZzPNC+DKuE/R7JdkgtkoJ0VVe
CITkV2YhEu+i5qTB684cskUEISPE7GEQo3JHFgJIcpVEYqpMklGlkyzElNCLGzbN/aTSS9jNNpdF
eRTQivpMxIAkSqE8ltb7RalfqY8RqUIgS54Gp8k3EBLZUWdrvy7wOrFNymMeNPcGRsa9Q/m0InqJ
F34qKGhaCyodhMXNi20nArwF03yb2ONL4+nFxkYPpZIi9S6ggDS3NoXOykG3khqAxGnuUiUokOl7
7OmPmMGh6w+pmd2828Yq4XMAFyCyFAgJKkEPLJTF2TscY21ztGrvXxJnLUXh+4Vt4+lUBdCaCKcQ
prFaJvyJX9QumP30LfCVSuUpZmqVykBDYyzNZvof9s6st24jTcN/pdH3NMhisUgO0HOhsy+StVle
bghJlrnvO3/9PCUn3YntJN3TA0wwGAQwEEuWzqlTrOX73vd56ZG4Vf7ESQ97Qp2xneXUJ3S5y6eh
1otcu1mdTcupmwIFrohc3wxehzKkzChJ5rTHQyi4znLk0WXh9mpKFF1mh8slAOQvHAtRjMxflM0k
AJPgYUTfxziuLwAAPZaJsrZt/VHhWpvA2ME206WDDIjjDD+zTNZ5b5BANWx+X4RkfYcO0YOChpS4
U0frH7/RPbohZEmPkghMCuuhR07UpFxZ9UvSjGXLPS2gBP1mPU29t/793y1+8LstE1GglBYCKP9b
2lUrByen1J/tK93xzgPuX/wiK3pwKDMYgnwnMd8q1CLzZD2QqHjwxxEkcfyFtuht4IcYKiSWKnQt
c99dNpl/mCQln99/leo7UZhvWqbrgLcxfZvk2m8kcUUzFSmJS0wbzFE0arkgei1MKZZhLpOzLq+R
IocJDJt06KOrQjJWj+mXjLJGHPMp5gXdERxT25IbMVqDR1vf5eDE+IQwFY9Jkz9mlAqZE1spOJSF
SfSpbGE+lNevEsTQ1Pd2XQ7sauJBPiSz615MIZfCV50G14QvNILV2s2iCzFwkRdpVu0SNtxwmU7E
OvDLbNAIpKRhWmuySx0PNM5ORn7ocDvn0UuM0/+jr7JbfWGjzvOomvE2awAcyem90EXGWNUHp+B8
Gz2WC63Hxp7vgLrsf3+s4ZN8/4wSvStgg7muqb4TrCKaLw2P0sc+Vqmz8k3CxGp6HULrTRq9kslW
q6Ly6kCNhmyNAmhtkilxZQ1yqyazZDugouy5MSdjwhtORReP+3YwdpneuWeY5tslz+CkRSG1yMYf
bmVAA7iyyvPS+vl2MDHvLAapK6hStqqet6/F5jCiYmGH0SqPHsPWQAhnUa+O+eh0Q7GIKZIlI2t/
wx0FCwq1rJxTl9C150TsK5fqG2WGsqHcpthCIdFfjxGNKZKXQW2X2Qd34UZMT5toZsyE0DdW1czK
0wTup6xzORXqr0cZf7z2W3vjJUvGakvNwbC6apMU3XPuv5br81xwUrA3GSBX4C2PvaAdmdvmzos6
Wl5mvilCQsQT29WtkRhHSIFZaWaABRUfSWkuFc0ZL4KHhoF37fjd7WutvTLKK+mmh6gyXkrB9CmK
0FqXgfPRGjjuBXDbuiTlgmWiKyPtAyFLWV4U7bgzcoEjNamhk3TsxwawjupR2AlmWWRTIIAcABrV
lg7BMSzHJzlGDQSpbSD7S8j6h0qLBBTcGIpSEJIb41OokZ76pdbw3qMXYyTBMS2Ht7PKIJT1JmIA
soLtwEGsAXI+HbvmmGEU/oPp+oMdxSK7CGOKUo7/XXBw2KMxkWD598DAeD1srGCMR85w/mejOxVu
wqU1orqks3gCQG14eXknpVbSSS2jqrvsD/S73yu+fRtaEghPk6eItVWDsX6xyXWzGhVmz3ifOeHH
Kk+uOT4fdOk7G2e0iPMh0IqzchwetPQq97LHwKzf257zB2Pzg8WdrBEqbFgkJJLIb6XnfdwPgSIg
jZDIqUJ5w1NFkHDSViuULd0Kpfhzw1VtWJxn1dB/CZGct7q+AVjFZrcFFo1PGpepdw9/9F7IaN5Q
CQtWcTX9gRLX/04m70uTNQeFPPlVtvxWh8sBW9IGH6P9lCbB2qCLjrJibQ5tgjUV3xGuyZg0ROVu
HD42MFWnSMDad01JkiP/kAL1Ge7JuOljL9+gn3DByVCNiuE8ebaM19RZIQu2CPPK3n8g5RvBA2gP
Lo9gUS8qIi0PYzq9y+ekXJsLqliRN/hcU7n2Dcd/8LkLCfNWNHdGSkrFa008NGJ2n2bZi9ReU+nz
N8NIYS17X5EwCvmmAAbTx9GWx4JgoSR8p3KxVbl/paJ5ufSH5SKe6VsY9rgOZaWOScNjQ9ZdsRKW
tWxj33jfVG22jpHvMoPNDyCaL13D3uua46tUtKCm5vkGIeDJF5M9IhIRAEMW5KUo7vwIbVRo5/M6
t40DYMHrog+/OKXZ7xRZBwnetbIFLzWXU7KtVROt1FKfa7+qbjMoPcwCVqt87qZ9E8cvmELLr6eP
/7dG/ZE1ioQQbD1/NwWsH7vHv7ywDXbz1WP+8re/Xr2Mfzm+NO3L/Ctf1Nd/9jOy1X7jm7R0fSl1
mhsuqH8Yo5w3DqoayVkSV5T+ws+2KOuNrfDz6MWJBcHWR82fQ+A8bbPiZM5XTGmZLBaveXzhS/mT
Z6H95v//UvT5dRkDbv/bXy3hfrswM584svE4E77iwoj95swm6qbIbY7e+3YC2R3NxuXSUeUJfQQC
SaMJKWEsgYLY3abOo3ujIQWHilZ+bPNu3adBfR+y6/Vhba4T9jTCq1DAxECSUStkLYrSFm5EhqC+
nSoa6BozkU/BKYjNq6acnK01c/mjVH6wzDY91L6qdvYHDgjNCRghFuacdJgy72NkOUO+lUgf17bA
ZA83f76rHwMreWqgBt60up8hW/eqyJfxXDYpSty6pPrm16esJZaobXHZZolhIKI2JPCO6tpDInfl
Ddm9Vy2XszO0u2YK20NIj9AwzQeWbGMTpaCSCTD7gmwYleKqr/vwQgAIWCmDiqdkN4NX2O7CKX87
xH5w3xfyGYTTp9pmLSpNb7hGWbam1I5eC0wc0gq0MeD4waaw0AmwIpdQgWlf2MklYgooFiaaJq/V
kJ6pRKdThsahkcU9gkh3W8s03zg2nDlZL2uEavmuCcd3c9/k+2Lc0f8pdmLUFzbwpji+cWfP8Qy+
sDSPgxF+CMnDffWp041FD+reU7/ExD1SMaU9dOTkbBQI9FSF6KAHbFDHFnivcuk2mlbxWmbgvlVt
CqruiSXgKzWwXaLZopXu89cMIsp+dEpZWAzrGpSUjAuwLDaEhTnZdyOqsL7WpuMOXzUN8lWZcJd2
p3zrVtQwSNw+Zbb6SCWy2HFRLseuvMXLy7jlGCzaBgv9ENJOz9FqKP0vRsXpDOIoyTgobQnF4+9y
sBmEPLXXXTfvTcFwYIkG0DEZMaqXcL00D6ZBYkEdHUhWGda2jXhmQn229DTSIxqHzpJtvMQlQGh2
m7uOcs4YB5dEN6izl3bncbTKrZwFCV4OrCrbGny6YqCK0mljTG6xmweGd8jf4Yy59ZsGnOOsZenp
cfZ8JC4DSUnLyKNRMeliyz7TAyQqJNinC0rxnlZItDyIianWyGzHHJ62IhPBiqJIt3gU2hHMhOgR
bVhpyYT8LfRzeijQAgsNsHSteI2GyFtTaKRzbdOmj9MPxfK2xP92yuoYOlGHUdpZJgSjLiAFIAyp
jyO/pnqyiYbxSakPFeS1u95475ADrD/U5Sh7gw9VGbukSbwz0K9sky7Rh75NjKM9LrQf5lAdJKrL
TU5ka5SI8qEmK9ANW7Wb4rHYTyUfgaoL51BaDc7gujt7gVmtTFLwrCBpbkRAbbOxhp3Ku5uy6QHn
o+EH/0id24Wte5llCAQjZa65IVR0uOCeUbaz4jTdUQm1dz4q0rFi8uQbOVDmoaG3cGWvzgZ1MzpC
HlrLyUey1sRoMBV6Y6isdJk4Kn6yOgAQNgtJTMjdPKJZ5aW4q/AaVwjXDK9o7zw7vHCJ4iLaacg2
QT+XwNiJI+DI8qLKwEezQurl6PBtnRiJDkEKtQvcarVM5MmHXDw5JsCvyKJ25cekRk9oTUprKHYI
oW4ml8byVIz+asizp3iI1IqTzucyJM9ChvU9wiWs0Q5Eh8Xk400a6BZ8CiRvtyAam2IytrjoB8Pq
9/JL6JXxNhj5nD18J1QGjovbWBdO7GfnuWsRWLlRuvXc4S7LLKJ+7YrU7oY0vKz0Hgw1MkU9a7lJ
iw2cp5fUTN+RRIDs0xgONigL6MutuSlcPALli1cSBB4UzkmYqL2j+MmYcg6oRF0gUhXwwixqtWX6
1BDdHY/cpIbYpqzD7dHUIFaHg92qEenbsqvjlSTnC7loDs6s97ZpPJ2yxs03Sn/TBGmJESr2oWYe
eXXm71IYPfD26JmOidyQtAIy55OwwTaGdIiAz9SSmmN+7/XFsh3t+ewT8I0oamMcCkp7rHEAOBq3
7i9Ty7/ycEpdQA1K1mgyAygwLviZeEwQtrZk4cXhS4KPGIAwi2r8OYyGy7CqIVcY5sAFs9y03kyY
l8FxblTwk9tJ7rpB0qMLkSlIo6AHX4ZXqWkvXNyouavYwysIHFCVqCKXQn1sCck5g0URW8JBuBDY
gXk1xTX1/bzdNDk6Di5vKGxjWie9PdCyFV19TcSIzmU19mFT3RA7XL11ByM+F1m4i1outReiJQN7
cW+mnhImMYPG2QvrY2416U3TVu5Fwq5iIJzcoVoPbgYOQT7x0yfHjdNtEXufiQI7hoYILmfuKSgf
xJdFJM4ZZx7phEJ31eMav0RbNEcgBQe74/EsBHQ7J8YdXBPU05bTRzP05226OHoa7HPQKySMUvgZ
0BURpk6fzSu2ftJeyXnqNkbA9xEvuiEF3DCQOqI9vopQiWBnAoEQRE/s9vBw9I+b8uFuah4H+HQX
pCRT6B1g4yyQJrd9M6GWKONbAmrTY9hf9kiQdxzNeMPElLV1E23zLodWYRojHjIexqWHL1F1Yg1Z
kcTFaFo7BIVVqVz2ckDolEzkME/Wx0yE/k5l/hXC1xkr2YNoDXc1+maLzBlsVsNSY/JjmcVIHAiT
76Fd7i0VPHvQiS+K2SOtdfQCkD0t0UDS3fuMJxY2mgz2EN92Wmdj93fu5O4wXqEFGWPgxL7zuAjv
nm2I/PJXNYw3xuu+p/vpyQJQXToMyHIobtfgxTZea31hY5bwlK6wrRrbRvVXeWJh4aabF3cdDPW8
+WjbHROD1TalBwJfbN5KrxlWy2w9wSx8X8KPPpOw+bqVoXHpjoK0NqPigOSMUDkndnMXHP3aNcWu
sFVwJGqdnnUHWGP2K1qbxjZOUFSb9aZIJvTifXTvy1YDOyLatzNvjMFdpcGMGI+I1nVWyfcVifAX
o1HSkYHzcpi8t/QdwNhaznaOxNEE7dmyyHE2MfTSiUbeF0R9VgeLprdsjHU0myf2QvoByIqQrajy
bMyKD7Qfp5WJ6BGAjD8e2BTJpitj5OutCHQ2in87e92zt8g7VQXDteUk26ZNvNu8uCs7JClKxO0p
teLxNEIa8nvnXLI35+yNt8ViU89KOx+SSkbrG529CTkrj934upI1fbN0YUUNV55ssLuoAGUC0KVz
Wtufk6BY7tLyPE+teddPx6QNh/vXP0Y8R/M0J1ejS2y4nAoaeHM4kIdXZxtlkrUYLoG5q8D50Iqp
1jAWF2jmFZhKg42+lGJdKsdiDYwZCCRIh6DqMMuWJpu2E9xrfOaVDAJzGw6Er0bO5N6boXAPqaQS
4oHbAgTeuSTQC+eyq5ePanIQshezsWnR/99yVibVL3fuTWd27oMUdifV/Zuvf0VXgEluFqcZ2ZsT
dfI+DXk4kMcN+zIqzHU71mKH72pGg96LbR910zvL4PG1siBBm8FbiCb57MwRMW8jHy7IGt7FMzUk
MPcTRZHCxOASViq+8nNxbJyLhD71OW2P8UJ0sdIJoSNRoX3oUPWi71KYB88tl43B53Zxrr3Iu+VC
T8VJDe+yLCN91G6wiFTWdhLyZnbTty51rJWxGMdqbJIVRb1w3zrkmS4Em9pEmfl12z6oiapGkx5U
gcFt7AMcDH0VrIMifsjCGVStoM6cGzVFFLpb23HMsASU1nskKRS7RngzghtA0JcfFEENG8NmK4lI
JurErlnmaBVCgUuIbi39UwF6aGLXwr5VvEMbM8FLChmCCP2w2uWKEbI4LmBJFP0VFw6ookCpLSqJ
NeSbdc9md9HBVJIY5ZKqd7dR7Mkt6nCd/ube5xOCoDFuXHJFy3pHD2Lb4JY51sJ6ylgo1rnsaPDY
GDYzJU/UT0m59EAY6dxbGBTSY0RIwwWmnXyIdUIubn7CcCtSc9E7GhcTQbqYxDr8O7Q0TEJ2k0+t
TtzlLELFi8ns0bdz7HuKiu3J1Sm9nT6hDEZ1buhVFrlfv60XhE2R88ThvNtI4uP4qHsIqeNTm1b2
DcvNqal1FLgYAc/qtGBf5wZzm0KyS0ORFth+MASlX8W90k2/5NEI8lnnDyuCiInK3AmCiT3OJpgV
YBSGtvdCWf7eNLlN5u1EnnFd7T0Cjg1cS5NOPJ4Ejy700RhAz4X8EDpkaodxuxuUwknWNgcrJD25
4RS3dorkzomsD17FJ5LrrOWBsFbbA/sYDOFlsUwcF4fsjgCps9EEnzyd2BxP7R1A3IY6afeZFGqI
5K636nLNrHPFB6/mgppWyIMWnQbd6lzomIDouSIpekBPdeh0erRDjDRwt37t62RpT2dMY0KqV2bm
oaDiIMG7C8n9FaRSx8RThzqnuvW2mc6trjmbsA0STDuiYcW4+YWm71a0C3YrgEEXNQHYVfTZdWEu
djoZO/PEtE90WrbLKwarx9Yd6CztXKdqr2Aac9uh3Iceyt2Q55WvfGK4Uy08GwjmnhYHSHM6+qeG
0G6/J70bL/d8PyweOaIke9O8s/YB8uxRp377xH9DlezejiX4WYHEUyeEE27h7kGmv511enjbdpcB
KNCV0sniEjPGqtNp4yOx47jTYiZK+cjx4Dl1oRxgMI6oqrvwh/fuUp1Mt72HMT0i68dEPUokbVna
d2Q/I1RYpPHg6BT0kYfrYqpZLmIRsePntHQluotVUlubJCW8BmKYWBthiwC1wllkpTliYQttfOJq
1LwQl+0Spziln5TbdycZUeuvvSPyC44NQkVXhehpHmP5Ovgx60NfE47cj/20prREYHjAkdqrjX0p
OOWl3SVa68uI/ejAjITdESHwNVx7TWH60FtAAekhDGChKp7R3n8Hz6lec8B6KZLqaTFIqmcBVit6
XeSFDZzCRqKOMWMN2UXum/dO/ew1kkCBpS/2eKbXakF9aVS8OLModqT7NVh/erCB3FMX0l/Cxfwo
CgsYg08PxBltUhgjtvKw59QoA0kRWbbXIZ7OVd1kH8t4V+EnXOEso+kUroV3O/et2ktg5Zus8ZBc
Rqg7zAjHShkgsl3aDvct5+wlbI7TsKlqCRKkxYnAUs4pzDIpE4b0A5t1PBC5UBOT4mYtPiE/ApOV
FOFF2VqXaZ1ZN1ftPO24uD6wc30ZZt4CsQk3tY0EJjHpa7U83FjoKVGN1KkmDyB46dubbsxNsJzy
Lm8CIsMkR/LFjKD/T+9pfSIb6qadZVFBa7qCA8PyIgXohljFnwIO4IVR+DuOI49DV5IIZ7Ox3yRl
8InWaAffnKaanXGZcFqPVWORzwP3cOAkDXICvDNm9CSt3LrAj2Sse4MjmldO2cbG0bt0HA25+m3K
PKSd17913P6ua8qTyqZkb3EUWgNN7AAuOtcQvnnaUy25rgn6abnL9BwNAFCmwdFJYQiW7qfFNZuP
6dsCdBAS3gb1skIXuRjPUUdZqg0/0VEICc/gf8AKrq2RGF/fXq7dAjfhAH97Gbi9KqG4HITJguUY
RmZCOWuj1YjF5NC4pLG3QodQre3WxCFvGPigsCJFXJmFSSlmxvFZqM5f5VrGTn2NMloV3M/OIkHo
5e9fb3FJTYsez3rAZrZbwrlfE2qcScb59SqBLZOfyokxqt91jTltp9IlMjacjtFyMxKgDjsCEXZL
B23WTcmWAJkwqZHsuSWQWcjcBPFQ20kWZlEdwDeunW3Q8fjqLqeW6pgLPa2cUk1OdhtME7peIVv/
pq1HC8y7Gg5Ejz8lOi6jG82jjLgjF6LUAW8HN7uD1fOhmaMSjxpX4qImP06JdahLlfNAg2Ayw3C/
5OrO71KM9+OA6SGrMRjJ+n72UNb1SX4dzCQwIpBCvkU4DQqn4G3GxelyKOdiFwbh80guxjFoszuJ
F+ckkuSmU+O5h9B+blqcfR0Xb7DOTLdiouji44u+ze34fV8PvEuuGllbnVrEEadSoXGcy3rc9lZ/
DIIKJ1kO7lNW0128eJuROdImfnEO5+Ki8Szn9FqW/z/TwfjpjegGw+a1v3DTv2AaeWn7rPt7PV9/
9bWQf1/+977p58bAj3/QT52NP+qJmN/j4l5f1Osr/r2fkT3SOOk/0zYhdc5yaSI63DW4skkF7Ack
WfjTlw3XeoPa0DTplyh0JNzDf/lp//jVfx2r33+H/8z3/N47+Nr6OXz+21/tHyT5/cujIN/QeBH8
Z5OcB+GWd/mrURBvFEsdLWrbs13PB4CnW1G/mCq/NRn+h0fhueyLTs/GEDX3rxpdui/1q+7Yb4zB
Nz/hHzPB9kEDMhEs6dmQ+YRPu+2XY+D7JBd6tilIvpOe+TpT/lfG4PGz7pTEbdfEz92vxuAHPcLf
GIVvfsY/RkGabyxCDNHamRD81Cvx7Zej4Mo3MNnQ+vwCoPjnGgXg76gn/pmp8NuDYL1xXPCMnDId
R3Aw/f5xcFHdYQ2nT/rnevfQyHQq47/79pXwkHKYPOxaYvHt22d4IGeaSupRYqqAfPtzjYJOEaV5
/O+NgvPGhvEnWQvMH00CIKPCUsBAXemaLpxj5Cl/rlFALau+fjTP03/QlP/7bvWv7Y9Ik/hJCDUd
HRf47Vxw3iiNFgVQLkiaQ/b+5xsFPLv/7lyw3yjPUXCH2Bj04v/N3sApwdHIU+V+1U78yeaBo8TX
yflvzAPzjedDvETwq/e+V4XIr/YF9w1nA6oartZw/Gsr4z9xjODgqb/rOXt5bP7zvwAAAP//</cx:binary>
              </cx:geoCache>
            </cx:geography>
          </cx:layoutPr>
        </cx:series>
      </cx:plotAreaRegion>
    </cx:plotArea>
    <cx:legend pos="r" align="min" overlay="0"/>
  </cx:chart>
</cx:chartSpace>
</file>

<file path=xl/charts/colors1.xml><?xml version="1.0" encoding="utf-8"?>
<cs:colorStyle xmlns:cs="http://schemas.microsoft.com/office/drawing/2012/chartStyle" xmlns:a="http://schemas.openxmlformats.org/drawingml/2006/main" meth="withinLinearReversed" id="26">
  <a:schemeClr val="accent6"/>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6">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cap="none" spc="0" normalizeH="0" baseline="0"/>
  </cs:categoryAxis>
  <cs:chartArea>
    <cs:lnRef idx="0"/>
    <cs:fillRef idx="0"/>
    <cs:effectRef idx="0"/>
    <cs:fontRef idx="minor">
      <a:schemeClr val="dk1"/>
    </cs:fontRef>
    <cs:spPr>
      <a:pattFill prst="dkDnDiag">
        <a:fgClr>
          <a:schemeClr val="lt1"/>
        </a:fgClr>
        <a:bgClr>
          <a:schemeClr val="dk1">
            <a:lumMod val="10000"/>
            <a:lumOff val="90000"/>
          </a:schemeClr>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19050">
        <a:solidFill>
          <a:schemeClr val="lt1"/>
        </a:solidFill>
      </a:ln>
    </cs:spPr>
  </cs:dataPoint>
  <cs:dataPoint3D>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50800">
        <a:solidFill>
          <a:schemeClr val="lt1"/>
        </a:solidFill>
      </a:ln>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50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6">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cap="none" spc="0" normalizeH="0" baseline="0"/>
  </cs:categoryAxis>
  <cs:chartArea>
    <cs:lnRef idx="0"/>
    <cs:fillRef idx="0"/>
    <cs:effectRef idx="0"/>
    <cs:fontRef idx="minor">
      <a:schemeClr val="dk1"/>
    </cs:fontRef>
    <cs:spPr>
      <a:pattFill prst="dkDnDiag">
        <a:fgClr>
          <a:schemeClr val="lt1"/>
        </a:fgClr>
        <a:bgClr>
          <a:schemeClr val="dk1">
            <a:lumMod val="10000"/>
            <a:lumOff val="90000"/>
          </a:schemeClr>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19050">
        <a:solidFill>
          <a:schemeClr val="lt1"/>
        </a:solidFill>
      </a:ln>
    </cs:spPr>
  </cs:dataPoint>
  <cs:dataPoint3D>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50800">
        <a:solidFill>
          <a:schemeClr val="lt1"/>
        </a:solidFill>
      </a:ln>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50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87">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solidFill>
        <a:schemeClr val="lt1"/>
      </a:solidFill>
      <a:sp3d/>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6">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cap="none" spc="0" normalizeH="0" baseline="0"/>
  </cs:categoryAxis>
  <cs:chartArea>
    <cs:lnRef idx="0"/>
    <cs:fillRef idx="0"/>
    <cs:effectRef idx="0"/>
    <cs:fontRef idx="minor">
      <a:schemeClr val="dk1"/>
    </cs:fontRef>
    <cs:spPr>
      <a:pattFill prst="dkDnDiag">
        <a:fgClr>
          <a:schemeClr val="lt1"/>
        </a:fgClr>
        <a:bgClr>
          <a:schemeClr val="dk1">
            <a:lumMod val="10000"/>
            <a:lumOff val="90000"/>
          </a:schemeClr>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19050">
        <a:solidFill>
          <a:schemeClr val="lt1"/>
        </a:solidFill>
      </a:ln>
    </cs:spPr>
  </cs:dataPoint>
  <cs:dataPoint3D>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50800">
        <a:solidFill>
          <a:schemeClr val="lt1"/>
        </a:solidFill>
      </a:ln>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50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svg"/><Relationship Id="rId18" Type="http://schemas.openxmlformats.org/officeDocument/2006/relationships/image" Target="../media/image19.png"/><Relationship Id="rId26" Type="http://schemas.openxmlformats.org/officeDocument/2006/relationships/chart" Target="../charts/chart3.xml"/><Relationship Id="rId3" Type="http://schemas.openxmlformats.org/officeDocument/2006/relationships/image" Target="../media/image4.png"/><Relationship Id="rId21" Type="http://schemas.openxmlformats.org/officeDocument/2006/relationships/image" Target="../media/image22.svg"/><Relationship Id="rId7" Type="http://schemas.openxmlformats.org/officeDocument/2006/relationships/image" Target="../media/image8.svg"/><Relationship Id="rId12" Type="http://schemas.openxmlformats.org/officeDocument/2006/relationships/image" Target="../media/image13.png"/><Relationship Id="rId17" Type="http://schemas.openxmlformats.org/officeDocument/2006/relationships/image" Target="../media/image18.svg"/><Relationship Id="rId25" Type="http://schemas.openxmlformats.org/officeDocument/2006/relationships/chart" Target="../charts/chart2.xml"/><Relationship Id="rId2" Type="http://schemas.openxmlformats.org/officeDocument/2006/relationships/image" Target="../media/image3.svg"/><Relationship Id="rId16" Type="http://schemas.openxmlformats.org/officeDocument/2006/relationships/image" Target="../media/image17.png"/><Relationship Id="rId20" Type="http://schemas.openxmlformats.org/officeDocument/2006/relationships/image" Target="../media/image21.png"/><Relationship Id="rId29" Type="http://schemas.openxmlformats.org/officeDocument/2006/relationships/image" Target="../media/image25.png"/><Relationship Id="rId1" Type="http://schemas.openxmlformats.org/officeDocument/2006/relationships/image" Target="../media/image2.png"/><Relationship Id="rId6" Type="http://schemas.openxmlformats.org/officeDocument/2006/relationships/image" Target="../media/image7.svg"/><Relationship Id="rId11" Type="http://schemas.openxmlformats.org/officeDocument/2006/relationships/image" Target="../media/image12.svg"/><Relationship Id="rId24" Type="http://schemas.openxmlformats.org/officeDocument/2006/relationships/chart" Target="../charts/chart1.xml"/><Relationship Id="rId32" Type="http://schemas.openxmlformats.org/officeDocument/2006/relationships/image" Target="../media/image28.svg"/><Relationship Id="rId5" Type="http://schemas.openxmlformats.org/officeDocument/2006/relationships/image" Target="../media/image6.png"/><Relationship Id="rId15" Type="http://schemas.openxmlformats.org/officeDocument/2006/relationships/image" Target="../media/image16.svg"/><Relationship Id="rId23" Type="http://schemas.openxmlformats.org/officeDocument/2006/relationships/image" Target="../media/image24.svg"/><Relationship Id="rId28" Type="http://schemas.openxmlformats.org/officeDocument/2006/relationships/chart" Target="../charts/chart5.xml"/><Relationship Id="rId10" Type="http://schemas.openxmlformats.org/officeDocument/2006/relationships/image" Target="../media/image11.png"/><Relationship Id="rId19" Type="http://schemas.openxmlformats.org/officeDocument/2006/relationships/image" Target="../media/image20.svg"/><Relationship Id="rId31" Type="http://schemas.openxmlformats.org/officeDocument/2006/relationships/image" Target="../media/image27.png"/><Relationship Id="rId4" Type="http://schemas.openxmlformats.org/officeDocument/2006/relationships/image" Target="../media/image5.svg"/><Relationship Id="rId9" Type="http://schemas.openxmlformats.org/officeDocument/2006/relationships/image" Target="../media/image10.svg"/><Relationship Id="rId14" Type="http://schemas.openxmlformats.org/officeDocument/2006/relationships/image" Target="../media/image15.png"/><Relationship Id="rId22" Type="http://schemas.openxmlformats.org/officeDocument/2006/relationships/image" Target="../media/image23.png"/><Relationship Id="rId27" Type="http://schemas.openxmlformats.org/officeDocument/2006/relationships/chart" Target="../charts/chart4.xml"/><Relationship Id="rId30" Type="http://schemas.openxmlformats.org/officeDocument/2006/relationships/image" Target="../media/image26.svg"/></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microsoft.com/office/2014/relationships/chartEx" Target="../charts/chartEx1.xml"/><Relationship Id="rId1" Type="http://schemas.openxmlformats.org/officeDocument/2006/relationships/chart" Target="../charts/chart6.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24</xdr:col>
      <xdr:colOff>330200</xdr:colOff>
      <xdr:row>24</xdr:row>
      <xdr:rowOff>71120</xdr:rowOff>
    </xdr:to>
    <xdr:grpSp>
      <xdr:nvGrpSpPr>
        <xdr:cNvPr id="49" name="Dashboard_Theme_1" hidden="1">
          <a:extLst>
            <a:ext uri="{FF2B5EF4-FFF2-40B4-BE49-F238E27FC236}">
              <a16:creationId xmlns:a16="http://schemas.microsoft.com/office/drawing/2014/main" id="{0A60FE3B-A9A5-4203-99AE-7FBBDA518D37}"/>
            </a:ext>
          </a:extLst>
        </xdr:cNvPr>
        <xdr:cNvGrpSpPr/>
      </xdr:nvGrpSpPr>
      <xdr:grpSpPr>
        <a:xfrm>
          <a:off x="0" y="0"/>
          <a:ext cx="14960600" cy="4460240"/>
          <a:chOff x="12700" y="5080"/>
          <a:chExt cx="14960600" cy="4414520"/>
        </a:xfrm>
      </xdr:grpSpPr>
      <xdr:sp macro="" textlink="">
        <xdr:nvSpPr>
          <xdr:cNvPr id="4" name="Dashboard_Header_1" hidden="1">
            <a:extLst>
              <a:ext uri="{FF2B5EF4-FFF2-40B4-BE49-F238E27FC236}">
                <a16:creationId xmlns:a16="http://schemas.microsoft.com/office/drawing/2014/main" id="{3D767EA5-4D2C-4075-960A-675C93C734F8}"/>
              </a:ext>
            </a:extLst>
          </xdr:cNvPr>
          <xdr:cNvSpPr/>
        </xdr:nvSpPr>
        <xdr:spPr>
          <a:xfrm>
            <a:off x="12700" y="5080"/>
            <a:ext cx="14960600" cy="659765"/>
          </a:xfrm>
          <a:prstGeom prst="rect">
            <a:avLst/>
          </a:prstGeom>
          <a:gradFill>
            <a:gsLst>
              <a:gs pos="5000">
                <a:schemeClr val="tx1">
                  <a:alpha val="80000"/>
                </a:schemeClr>
              </a:gs>
              <a:gs pos="60000">
                <a:srgbClr val="9966FF">
                  <a:alpha val="80000"/>
                </a:srgbClr>
              </a:gs>
            </a:gsLst>
            <a:lin ang="0" scaled="0"/>
          </a:gra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Times New Roman" panose="02020603050405020304" pitchFamily="18" charset="0"/>
              <a:cs typeface="Times New Roman" panose="02020603050405020304" pitchFamily="18" charset="0"/>
            </a:endParaRPr>
          </a:p>
        </xdr:txBody>
      </xdr:sp>
      <xdr:sp macro="" textlink="">
        <xdr:nvSpPr>
          <xdr:cNvPr id="95" name="Dashboard_Layout_1" hidden="1">
            <a:extLst>
              <a:ext uri="{FF2B5EF4-FFF2-40B4-BE49-F238E27FC236}">
                <a16:creationId xmlns:a16="http://schemas.microsoft.com/office/drawing/2014/main" id="{FD9991DA-849B-49D7-816E-8299E423745B}"/>
              </a:ext>
            </a:extLst>
          </xdr:cNvPr>
          <xdr:cNvSpPr/>
        </xdr:nvSpPr>
        <xdr:spPr>
          <a:xfrm>
            <a:off x="617220" y="830580"/>
            <a:ext cx="11323320" cy="3589020"/>
          </a:xfrm>
          <a:custGeom>
            <a:avLst/>
            <a:gdLst>
              <a:gd name="connsiteX0" fmla="*/ 4591050 w 16190258"/>
              <a:gd name="connsiteY0" fmla="*/ 3872753 h 8148917"/>
              <a:gd name="connsiteX1" fmla="*/ 11142005 w 16190258"/>
              <a:gd name="connsiteY1" fmla="*/ 3872753 h 8148917"/>
              <a:gd name="connsiteX2" fmla="*/ 11142005 w 16190258"/>
              <a:gd name="connsiteY2" fmla="*/ 4861102 h 8148917"/>
              <a:gd name="connsiteX3" fmla="*/ 11142006 w 16190258"/>
              <a:gd name="connsiteY3" fmla="*/ 4861102 h 8148917"/>
              <a:gd name="connsiteX4" fmla="*/ 11142006 w 16190258"/>
              <a:gd name="connsiteY4" fmla="*/ 8148917 h 8148917"/>
              <a:gd name="connsiteX5" fmla="*/ 4591050 w 16190258"/>
              <a:gd name="connsiteY5" fmla="*/ 8148917 h 8148917"/>
              <a:gd name="connsiteX6" fmla="*/ 0 w 16190258"/>
              <a:gd name="connsiteY6" fmla="*/ 3872753 h 8148917"/>
              <a:gd name="connsiteX7" fmla="*/ 4284007 w 16190258"/>
              <a:gd name="connsiteY7" fmla="*/ 3872753 h 8148917"/>
              <a:gd name="connsiteX8" fmla="*/ 4284007 w 16190258"/>
              <a:gd name="connsiteY8" fmla="*/ 8148917 h 8148917"/>
              <a:gd name="connsiteX9" fmla="*/ 0 w 16190258"/>
              <a:gd name="connsiteY9" fmla="*/ 8148917 h 8148917"/>
              <a:gd name="connsiteX10" fmla="*/ 11449048 w 16190258"/>
              <a:gd name="connsiteY10" fmla="*/ 0 h 8148917"/>
              <a:gd name="connsiteX11" fmla="*/ 16190258 w 16190258"/>
              <a:gd name="connsiteY11" fmla="*/ 0 h 8148917"/>
              <a:gd name="connsiteX12" fmla="*/ 16190258 w 16190258"/>
              <a:gd name="connsiteY12" fmla="*/ 8148917 h 8148917"/>
              <a:gd name="connsiteX13" fmla="*/ 11449049 w 16190258"/>
              <a:gd name="connsiteY13" fmla="*/ 8148917 h 8148917"/>
              <a:gd name="connsiteX14" fmla="*/ 11449049 w 16190258"/>
              <a:gd name="connsiteY14" fmla="*/ 3617258 h 8148917"/>
              <a:gd name="connsiteX15" fmla="*/ 11449048 w 16190258"/>
              <a:gd name="connsiteY15" fmla="*/ 3617258 h 8148917"/>
              <a:gd name="connsiteX16" fmla="*/ 0 w 16190258"/>
              <a:gd name="connsiteY16" fmla="*/ 0 h 8148917"/>
              <a:gd name="connsiteX17" fmla="*/ 11142005 w 16190258"/>
              <a:gd name="connsiteY17" fmla="*/ 0 h 8148917"/>
              <a:gd name="connsiteX18" fmla="*/ 11142005 w 16190258"/>
              <a:gd name="connsiteY18" fmla="*/ 3617258 h 8148917"/>
              <a:gd name="connsiteX19" fmla="*/ 0 w 16190258"/>
              <a:gd name="connsiteY19" fmla="*/ 3617258 h 81489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Lst>
            <a:rect l="l" t="t" r="r" b="b"/>
            <a:pathLst>
              <a:path w="16190258" h="8148917">
                <a:moveTo>
                  <a:pt x="4591050" y="3872753"/>
                </a:moveTo>
                <a:lnTo>
                  <a:pt x="11142005" y="3872753"/>
                </a:lnTo>
                <a:lnTo>
                  <a:pt x="11142005" y="4861102"/>
                </a:lnTo>
                <a:lnTo>
                  <a:pt x="11142006" y="4861102"/>
                </a:lnTo>
                <a:lnTo>
                  <a:pt x="11142006" y="8148917"/>
                </a:lnTo>
                <a:lnTo>
                  <a:pt x="4591050" y="8148917"/>
                </a:lnTo>
                <a:close/>
                <a:moveTo>
                  <a:pt x="0" y="3872753"/>
                </a:moveTo>
                <a:lnTo>
                  <a:pt x="4284007" y="3872753"/>
                </a:lnTo>
                <a:lnTo>
                  <a:pt x="4284007" y="8148917"/>
                </a:lnTo>
                <a:lnTo>
                  <a:pt x="0" y="8148917"/>
                </a:lnTo>
                <a:close/>
                <a:moveTo>
                  <a:pt x="11449048" y="0"/>
                </a:moveTo>
                <a:lnTo>
                  <a:pt x="16190258" y="0"/>
                </a:lnTo>
                <a:lnTo>
                  <a:pt x="16190258" y="8148917"/>
                </a:lnTo>
                <a:lnTo>
                  <a:pt x="11449049" y="8148917"/>
                </a:lnTo>
                <a:lnTo>
                  <a:pt x="11449049" y="3617258"/>
                </a:lnTo>
                <a:lnTo>
                  <a:pt x="11449048" y="3617258"/>
                </a:lnTo>
                <a:close/>
                <a:moveTo>
                  <a:pt x="0" y="0"/>
                </a:moveTo>
                <a:lnTo>
                  <a:pt x="11142005" y="0"/>
                </a:lnTo>
                <a:lnTo>
                  <a:pt x="11142005" y="3617258"/>
                </a:lnTo>
                <a:lnTo>
                  <a:pt x="0" y="3617258"/>
                </a:lnTo>
                <a:close/>
              </a:path>
            </a:pathLst>
          </a:custGeom>
          <a:gradFill>
            <a:gsLst>
              <a:gs pos="0">
                <a:schemeClr val="tx1">
                  <a:alpha val="80000"/>
                </a:schemeClr>
              </a:gs>
              <a:gs pos="100000">
                <a:srgbClr val="9966FF">
                  <a:alpha val="80000"/>
                </a:srgb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Times New Roman" panose="02020603050405020304" pitchFamily="18" charset="0"/>
              <a:cs typeface="Times New Roman" panose="02020603050405020304" pitchFamily="18" charset="0"/>
            </a:endParaRPr>
          </a:p>
        </xdr:txBody>
      </xdr:sp>
    </xdr:grpSp>
    <xdr:clientData/>
  </xdr:twoCellAnchor>
  <xdr:twoCellAnchor>
    <xdr:from>
      <xdr:col>0</xdr:col>
      <xdr:colOff>0</xdr:colOff>
      <xdr:row>0</xdr:row>
      <xdr:rowOff>0</xdr:rowOff>
    </xdr:from>
    <xdr:to>
      <xdr:col>24</xdr:col>
      <xdr:colOff>330200</xdr:colOff>
      <xdr:row>24</xdr:row>
      <xdr:rowOff>71120</xdr:rowOff>
    </xdr:to>
    <xdr:grpSp>
      <xdr:nvGrpSpPr>
        <xdr:cNvPr id="96" name="Dashboard_Theme_2" hidden="1">
          <a:extLst>
            <a:ext uri="{FF2B5EF4-FFF2-40B4-BE49-F238E27FC236}">
              <a16:creationId xmlns:a16="http://schemas.microsoft.com/office/drawing/2014/main" id="{6DB12E50-90FD-48A5-A353-385AC28161A2}"/>
            </a:ext>
          </a:extLst>
        </xdr:cNvPr>
        <xdr:cNvGrpSpPr/>
      </xdr:nvGrpSpPr>
      <xdr:grpSpPr>
        <a:xfrm>
          <a:off x="0" y="0"/>
          <a:ext cx="14960600" cy="4460240"/>
          <a:chOff x="12700" y="5080"/>
          <a:chExt cx="14960600" cy="4414520"/>
        </a:xfrm>
      </xdr:grpSpPr>
      <xdr:sp macro="" textlink="">
        <xdr:nvSpPr>
          <xdr:cNvPr id="97" name="Dashboard_Header_2" hidden="1">
            <a:extLst>
              <a:ext uri="{FF2B5EF4-FFF2-40B4-BE49-F238E27FC236}">
                <a16:creationId xmlns:a16="http://schemas.microsoft.com/office/drawing/2014/main" id="{9C802F4E-CFDE-4BC5-B98E-04389347B4AA}"/>
              </a:ext>
            </a:extLst>
          </xdr:cNvPr>
          <xdr:cNvSpPr/>
        </xdr:nvSpPr>
        <xdr:spPr>
          <a:xfrm>
            <a:off x="12700" y="5080"/>
            <a:ext cx="14960600" cy="659765"/>
          </a:xfrm>
          <a:prstGeom prst="rect">
            <a:avLst/>
          </a:prstGeom>
          <a:gradFill>
            <a:gsLst>
              <a:gs pos="0">
                <a:srgbClr val="002060"/>
              </a:gs>
              <a:gs pos="60000">
                <a:srgbClr val="33CCCC">
                  <a:alpha val="80000"/>
                </a:srgbClr>
              </a:gs>
            </a:gsLst>
            <a:lin ang="0" scaled="0"/>
          </a:gra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8" name="Dashboard_Layout_2" hidden="1">
            <a:extLst>
              <a:ext uri="{FF2B5EF4-FFF2-40B4-BE49-F238E27FC236}">
                <a16:creationId xmlns:a16="http://schemas.microsoft.com/office/drawing/2014/main" id="{C78E46AA-EE25-4D3B-93B3-53D7FF1A3492}"/>
              </a:ext>
            </a:extLst>
          </xdr:cNvPr>
          <xdr:cNvSpPr/>
        </xdr:nvSpPr>
        <xdr:spPr>
          <a:xfrm>
            <a:off x="617220" y="830580"/>
            <a:ext cx="11323320" cy="3589020"/>
          </a:xfrm>
          <a:custGeom>
            <a:avLst/>
            <a:gdLst>
              <a:gd name="connsiteX0" fmla="*/ 4591050 w 16190258"/>
              <a:gd name="connsiteY0" fmla="*/ 3872753 h 8148917"/>
              <a:gd name="connsiteX1" fmla="*/ 11142005 w 16190258"/>
              <a:gd name="connsiteY1" fmla="*/ 3872753 h 8148917"/>
              <a:gd name="connsiteX2" fmla="*/ 11142005 w 16190258"/>
              <a:gd name="connsiteY2" fmla="*/ 4861102 h 8148917"/>
              <a:gd name="connsiteX3" fmla="*/ 11142006 w 16190258"/>
              <a:gd name="connsiteY3" fmla="*/ 4861102 h 8148917"/>
              <a:gd name="connsiteX4" fmla="*/ 11142006 w 16190258"/>
              <a:gd name="connsiteY4" fmla="*/ 8148917 h 8148917"/>
              <a:gd name="connsiteX5" fmla="*/ 4591050 w 16190258"/>
              <a:gd name="connsiteY5" fmla="*/ 8148917 h 8148917"/>
              <a:gd name="connsiteX6" fmla="*/ 0 w 16190258"/>
              <a:gd name="connsiteY6" fmla="*/ 3872753 h 8148917"/>
              <a:gd name="connsiteX7" fmla="*/ 4284007 w 16190258"/>
              <a:gd name="connsiteY7" fmla="*/ 3872753 h 8148917"/>
              <a:gd name="connsiteX8" fmla="*/ 4284007 w 16190258"/>
              <a:gd name="connsiteY8" fmla="*/ 8148917 h 8148917"/>
              <a:gd name="connsiteX9" fmla="*/ 0 w 16190258"/>
              <a:gd name="connsiteY9" fmla="*/ 8148917 h 8148917"/>
              <a:gd name="connsiteX10" fmla="*/ 11449048 w 16190258"/>
              <a:gd name="connsiteY10" fmla="*/ 0 h 8148917"/>
              <a:gd name="connsiteX11" fmla="*/ 16190258 w 16190258"/>
              <a:gd name="connsiteY11" fmla="*/ 0 h 8148917"/>
              <a:gd name="connsiteX12" fmla="*/ 16190258 w 16190258"/>
              <a:gd name="connsiteY12" fmla="*/ 8148917 h 8148917"/>
              <a:gd name="connsiteX13" fmla="*/ 11449049 w 16190258"/>
              <a:gd name="connsiteY13" fmla="*/ 8148917 h 8148917"/>
              <a:gd name="connsiteX14" fmla="*/ 11449049 w 16190258"/>
              <a:gd name="connsiteY14" fmla="*/ 3617258 h 8148917"/>
              <a:gd name="connsiteX15" fmla="*/ 11449048 w 16190258"/>
              <a:gd name="connsiteY15" fmla="*/ 3617258 h 8148917"/>
              <a:gd name="connsiteX16" fmla="*/ 0 w 16190258"/>
              <a:gd name="connsiteY16" fmla="*/ 0 h 8148917"/>
              <a:gd name="connsiteX17" fmla="*/ 11142005 w 16190258"/>
              <a:gd name="connsiteY17" fmla="*/ 0 h 8148917"/>
              <a:gd name="connsiteX18" fmla="*/ 11142005 w 16190258"/>
              <a:gd name="connsiteY18" fmla="*/ 3617258 h 8148917"/>
              <a:gd name="connsiteX19" fmla="*/ 0 w 16190258"/>
              <a:gd name="connsiteY19" fmla="*/ 3617258 h 81489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Lst>
            <a:rect l="l" t="t" r="r" b="b"/>
            <a:pathLst>
              <a:path w="16190258" h="8148917">
                <a:moveTo>
                  <a:pt x="4591050" y="3872753"/>
                </a:moveTo>
                <a:lnTo>
                  <a:pt x="11142005" y="3872753"/>
                </a:lnTo>
                <a:lnTo>
                  <a:pt x="11142005" y="4861102"/>
                </a:lnTo>
                <a:lnTo>
                  <a:pt x="11142006" y="4861102"/>
                </a:lnTo>
                <a:lnTo>
                  <a:pt x="11142006" y="8148917"/>
                </a:lnTo>
                <a:lnTo>
                  <a:pt x="4591050" y="8148917"/>
                </a:lnTo>
                <a:close/>
                <a:moveTo>
                  <a:pt x="0" y="3872753"/>
                </a:moveTo>
                <a:lnTo>
                  <a:pt x="4284007" y="3872753"/>
                </a:lnTo>
                <a:lnTo>
                  <a:pt x="4284007" y="8148917"/>
                </a:lnTo>
                <a:lnTo>
                  <a:pt x="0" y="8148917"/>
                </a:lnTo>
                <a:close/>
                <a:moveTo>
                  <a:pt x="11449048" y="0"/>
                </a:moveTo>
                <a:lnTo>
                  <a:pt x="16190258" y="0"/>
                </a:lnTo>
                <a:lnTo>
                  <a:pt x="16190258" y="8148917"/>
                </a:lnTo>
                <a:lnTo>
                  <a:pt x="11449049" y="8148917"/>
                </a:lnTo>
                <a:lnTo>
                  <a:pt x="11449049" y="3617258"/>
                </a:lnTo>
                <a:lnTo>
                  <a:pt x="11449048" y="3617258"/>
                </a:lnTo>
                <a:close/>
                <a:moveTo>
                  <a:pt x="0" y="0"/>
                </a:moveTo>
                <a:lnTo>
                  <a:pt x="11142005" y="0"/>
                </a:lnTo>
                <a:lnTo>
                  <a:pt x="11142005" y="3617258"/>
                </a:lnTo>
                <a:lnTo>
                  <a:pt x="0" y="3617258"/>
                </a:lnTo>
                <a:close/>
              </a:path>
            </a:pathLst>
          </a:custGeom>
          <a:gradFill flip="none" rotWithShape="1">
            <a:gsLst>
              <a:gs pos="10000">
                <a:srgbClr val="002060"/>
              </a:gs>
              <a:gs pos="100000">
                <a:srgbClr val="33CCCC">
                  <a:alpha val="80000"/>
                </a:srgbClr>
              </a:gs>
            </a:gsLst>
            <a:lin ang="189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0</xdr:col>
      <xdr:colOff>28575</xdr:colOff>
      <xdr:row>0</xdr:row>
      <xdr:rowOff>19050</xdr:rowOff>
    </xdr:from>
    <xdr:to>
      <xdr:col>24</xdr:col>
      <xdr:colOff>358775</xdr:colOff>
      <xdr:row>24</xdr:row>
      <xdr:rowOff>71120</xdr:rowOff>
    </xdr:to>
    <xdr:grpSp>
      <xdr:nvGrpSpPr>
        <xdr:cNvPr id="99" name="Dashboard_Theme_3" hidden="1">
          <a:extLst>
            <a:ext uri="{FF2B5EF4-FFF2-40B4-BE49-F238E27FC236}">
              <a16:creationId xmlns:a16="http://schemas.microsoft.com/office/drawing/2014/main" id="{9CFCA166-0BCB-4F8C-8257-1AE90A750E0D}"/>
            </a:ext>
          </a:extLst>
        </xdr:cNvPr>
        <xdr:cNvGrpSpPr/>
      </xdr:nvGrpSpPr>
      <xdr:grpSpPr>
        <a:xfrm>
          <a:off x="28575" y="19050"/>
          <a:ext cx="14960600" cy="4441190"/>
          <a:chOff x="41275" y="24130"/>
          <a:chExt cx="14960600" cy="4395470"/>
        </a:xfrm>
      </xdr:grpSpPr>
      <xdr:sp macro="" textlink="">
        <xdr:nvSpPr>
          <xdr:cNvPr id="100" name="Dashboard_Header_3" hidden="1">
            <a:extLst>
              <a:ext uri="{FF2B5EF4-FFF2-40B4-BE49-F238E27FC236}">
                <a16:creationId xmlns:a16="http://schemas.microsoft.com/office/drawing/2014/main" id="{FBE530DF-1E6A-4E5D-8D84-732A34F35259}"/>
              </a:ext>
            </a:extLst>
          </xdr:cNvPr>
          <xdr:cNvSpPr/>
        </xdr:nvSpPr>
        <xdr:spPr>
          <a:xfrm>
            <a:off x="41275" y="24130"/>
            <a:ext cx="14960600" cy="659765"/>
          </a:xfrm>
          <a:prstGeom prst="rect">
            <a:avLst/>
          </a:prstGeom>
          <a:gradFill>
            <a:gsLst>
              <a:gs pos="5000">
                <a:schemeClr val="tx1">
                  <a:alpha val="80000"/>
                </a:schemeClr>
              </a:gs>
              <a:gs pos="80000">
                <a:schemeClr val="tx1"/>
              </a:gs>
              <a:gs pos="40000">
                <a:srgbClr val="FF66CC">
                  <a:alpha val="80000"/>
                </a:srgbClr>
              </a:gs>
            </a:gsLst>
            <a:lin ang="0" scaled="0"/>
          </a:gra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1" name="Dashboard_Layout_3" hidden="1">
            <a:extLst>
              <a:ext uri="{FF2B5EF4-FFF2-40B4-BE49-F238E27FC236}">
                <a16:creationId xmlns:a16="http://schemas.microsoft.com/office/drawing/2014/main" id="{9F7132E0-040F-4E66-BB89-512909020C4A}"/>
              </a:ext>
            </a:extLst>
          </xdr:cNvPr>
          <xdr:cNvSpPr/>
        </xdr:nvSpPr>
        <xdr:spPr>
          <a:xfrm>
            <a:off x="617220" y="830580"/>
            <a:ext cx="11323320" cy="3589020"/>
          </a:xfrm>
          <a:custGeom>
            <a:avLst/>
            <a:gdLst>
              <a:gd name="connsiteX0" fmla="*/ 4591050 w 16190258"/>
              <a:gd name="connsiteY0" fmla="*/ 3872753 h 8148917"/>
              <a:gd name="connsiteX1" fmla="*/ 11142005 w 16190258"/>
              <a:gd name="connsiteY1" fmla="*/ 3872753 h 8148917"/>
              <a:gd name="connsiteX2" fmla="*/ 11142005 w 16190258"/>
              <a:gd name="connsiteY2" fmla="*/ 4861102 h 8148917"/>
              <a:gd name="connsiteX3" fmla="*/ 11142006 w 16190258"/>
              <a:gd name="connsiteY3" fmla="*/ 4861102 h 8148917"/>
              <a:gd name="connsiteX4" fmla="*/ 11142006 w 16190258"/>
              <a:gd name="connsiteY4" fmla="*/ 8148917 h 8148917"/>
              <a:gd name="connsiteX5" fmla="*/ 4591050 w 16190258"/>
              <a:gd name="connsiteY5" fmla="*/ 8148917 h 8148917"/>
              <a:gd name="connsiteX6" fmla="*/ 0 w 16190258"/>
              <a:gd name="connsiteY6" fmla="*/ 3872753 h 8148917"/>
              <a:gd name="connsiteX7" fmla="*/ 4284007 w 16190258"/>
              <a:gd name="connsiteY7" fmla="*/ 3872753 h 8148917"/>
              <a:gd name="connsiteX8" fmla="*/ 4284007 w 16190258"/>
              <a:gd name="connsiteY8" fmla="*/ 8148917 h 8148917"/>
              <a:gd name="connsiteX9" fmla="*/ 0 w 16190258"/>
              <a:gd name="connsiteY9" fmla="*/ 8148917 h 8148917"/>
              <a:gd name="connsiteX10" fmla="*/ 11449048 w 16190258"/>
              <a:gd name="connsiteY10" fmla="*/ 0 h 8148917"/>
              <a:gd name="connsiteX11" fmla="*/ 16190258 w 16190258"/>
              <a:gd name="connsiteY11" fmla="*/ 0 h 8148917"/>
              <a:gd name="connsiteX12" fmla="*/ 16190258 w 16190258"/>
              <a:gd name="connsiteY12" fmla="*/ 8148917 h 8148917"/>
              <a:gd name="connsiteX13" fmla="*/ 11449049 w 16190258"/>
              <a:gd name="connsiteY13" fmla="*/ 8148917 h 8148917"/>
              <a:gd name="connsiteX14" fmla="*/ 11449049 w 16190258"/>
              <a:gd name="connsiteY14" fmla="*/ 3617258 h 8148917"/>
              <a:gd name="connsiteX15" fmla="*/ 11449048 w 16190258"/>
              <a:gd name="connsiteY15" fmla="*/ 3617258 h 8148917"/>
              <a:gd name="connsiteX16" fmla="*/ 0 w 16190258"/>
              <a:gd name="connsiteY16" fmla="*/ 0 h 8148917"/>
              <a:gd name="connsiteX17" fmla="*/ 11142005 w 16190258"/>
              <a:gd name="connsiteY17" fmla="*/ 0 h 8148917"/>
              <a:gd name="connsiteX18" fmla="*/ 11142005 w 16190258"/>
              <a:gd name="connsiteY18" fmla="*/ 3617258 h 8148917"/>
              <a:gd name="connsiteX19" fmla="*/ 0 w 16190258"/>
              <a:gd name="connsiteY19" fmla="*/ 3617258 h 81489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Lst>
            <a:rect l="l" t="t" r="r" b="b"/>
            <a:pathLst>
              <a:path w="16190258" h="8148917">
                <a:moveTo>
                  <a:pt x="4591050" y="3872753"/>
                </a:moveTo>
                <a:lnTo>
                  <a:pt x="11142005" y="3872753"/>
                </a:lnTo>
                <a:lnTo>
                  <a:pt x="11142005" y="4861102"/>
                </a:lnTo>
                <a:lnTo>
                  <a:pt x="11142006" y="4861102"/>
                </a:lnTo>
                <a:lnTo>
                  <a:pt x="11142006" y="8148917"/>
                </a:lnTo>
                <a:lnTo>
                  <a:pt x="4591050" y="8148917"/>
                </a:lnTo>
                <a:close/>
                <a:moveTo>
                  <a:pt x="0" y="3872753"/>
                </a:moveTo>
                <a:lnTo>
                  <a:pt x="4284007" y="3872753"/>
                </a:lnTo>
                <a:lnTo>
                  <a:pt x="4284007" y="8148917"/>
                </a:lnTo>
                <a:lnTo>
                  <a:pt x="0" y="8148917"/>
                </a:lnTo>
                <a:close/>
                <a:moveTo>
                  <a:pt x="11449048" y="0"/>
                </a:moveTo>
                <a:lnTo>
                  <a:pt x="16190258" y="0"/>
                </a:lnTo>
                <a:lnTo>
                  <a:pt x="16190258" y="8148917"/>
                </a:lnTo>
                <a:lnTo>
                  <a:pt x="11449049" y="8148917"/>
                </a:lnTo>
                <a:lnTo>
                  <a:pt x="11449049" y="3617258"/>
                </a:lnTo>
                <a:lnTo>
                  <a:pt x="11449048" y="3617258"/>
                </a:lnTo>
                <a:close/>
                <a:moveTo>
                  <a:pt x="0" y="0"/>
                </a:moveTo>
                <a:lnTo>
                  <a:pt x="11142005" y="0"/>
                </a:lnTo>
                <a:lnTo>
                  <a:pt x="11142005" y="3617258"/>
                </a:lnTo>
                <a:lnTo>
                  <a:pt x="0" y="3617258"/>
                </a:lnTo>
                <a:close/>
              </a:path>
            </a:pathLst>
          </a:custGeom>
          <a:gradFill flip="none" rotWithShape="1">
            <a:gsLst>
              <a:gs pos="100000">
                <a:schemeClr val="tx1"/>
              </a:gs>
              <a:gs pos="0">
                <a:schemeClr val="tx1">
                  <a:alpha val="80000"/>
                </a:schemeClr>
              </a:gs>
              <a:gs pos="50000">
                <a:srgbClr val="FF66CC">
                  <a:alpha val="80000"/>
                </a:srgbClr>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0</xdr:col>
      <xdr:colOff>0</xdr:colOff>
      <xdr:row>0</xdr:row>
      <xdr:rowOff>0</xdr:rowOff>
    </xdr:from>
    <xdr:to>
      <xdr:col>24</xdr:col>
      <xdr:colOff>330200</xdr:colOff>
      <xdr:row>24</xdr:row>
      <xdr:rowOff>71120</xdr:rowOff>
    </xdr:to>
    <xdr:grpSp>
      <xdr:nvGrpSpPr>
        <xdr:cNvPr id="102" name="Dashboard_Theme_4">
          <a:extLst>
            <a:ext uri="{FF2B5EF4-FFF2-40B4-BE49-F238E27FC236}">
              <a16:creationId xmlns:a16="http://schemas.microsoft.com/office/drawing/2014/main" id="{F122463E-08EE-469D-A4EB-AAB2BDB28E8B}"/>
            </a:ext>
          </a:extLst>
        </xdr:cNvPr>
        <xdr:cNvGrpSpPr/>
      </xdr:nvGrpSpPr>
      <xdr:grpSpPr>
        <a:xfrm>
          <a:off x="0" y="0"/>
          <a:ext cx="14960600" cy="4460240"/>
          <a:chOff x="12700" y="5080"/>
          <a:chExt cx="14960600" cy="4414520"/>
        </a:xfrm>
      </xdr:grpSpPr>
      <xdr:sp macro="" textlink="">
        <xdr:nvSpPr>
          <xdr:cNvPr id="103" name="Dashboard_Header_4">
            <a:extLst>
              <a:ext uri="{FF2B5EF4-FFF2-40B4-BE49-F238E27FC236}">
                <a16:creationId xmlns:a16="http://schemas.microsoft.com/office/drawing/2014/main" id="{7B2B541A-D1BF-49CF-80DB-2D1B35DEAFD0}"/>
              </a:ext>
            </a:extLst>
          </xdr:cNvPr>
          <xdr:cNvSpPr/>
        </xdr:nvSpPr>
        <xdr:spPr>
          <a:xfrm>
            <a:off x="12700" y="5080"/>
            <a:ext cx="14960600" cy="659765"/>
          </a:xfrm>
          <a:prstGeom prst="rect">
            <a:avLst/>
          </a:prstGeom>
          <a:gradFill flip="none" rotWithShape="1">
            <a:gsLst>
              <a:gs pos="10000">
                <a:schemeClr val="tx1">
                  <a:alpha val="80000"/>
                </a:schemeClr>
              </a:gs>
              <a:gs pos="60000">
                <a:schemeClr val="accent3">
                  <a:alpha val="80000"/>
                </a:schemeClr>
              </a:gs>
            </a:gsLst>
            <a:lin ang="10800000" scaled="1"/>
            <a:tileRect/>
          </a:gra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4" name="Dashboard_Layout_4">
            <a:extLst>
              <a:ext uri="{FF2B5EF4-FFF2-40B4-BE49-F238E27FC236}">
                <a16:creationId xmlns:a16="http://schemas.microsoft.com/office/drawing/2014/main" id="{F4921487-B63C-43F9-8EDF-C223BE39FF46}"/>
              </a:ext>
            </a:extLst>
          </xdr:cNvPr>
          <xdr:cNvSpPr/>
        </xdr:nvSpPr>
        <xdr:spPr>
          <a:xfrm>
            <a:off x="617220" y="830580"/>
            <a:ext cx="11323320" cy="3589020"/>
          </a:xfrm>
          <a:custGeom>
            <a:avLst/>
            <a:gdLst>
              <a:gd name="connsiteX0" fmla="*/ 4591050 w 16190258"/>
              <a:gd name="connsiteY0" fmla="*/ 3872753 h 8148917"/>
              <a:gd name="connsiteX1" fmla="*/ 11142005 w 16190258"/>
              <a:gd name="connsiteY1" fmla="*/ 3872753 h 8148917"/>
              <a:gd name="connsiteX2" fmla="*/ 11142005 w 16190258"/>
              <a:gd name="connsiteY2" fmla="*/ 4861102 h 8148917"/>
              <a:gd name="connsiteX3" fmla="*/ 11142006 w 16190258"/>
              <a:gd name="connsiteY3" fmla="*/ 4861102 h 8148917"/>
              <a:gd name="connsiteX4" fmla="*/ 11142006 w 16190258"/>
              <a:gd name="connsiteY4" fmla="*/ 8148917 h 8148917"/>
              <a:gd name="connsiteX5" fmla="*/ 4591050 w 16190258"/>
              <a:gd name="connsiteY5" fmla="*/ 8148917 h 8148917"/>
              <a:gd name="connsiteX6" fmla="*/ 0 w 16190258"/>
              <a:gd name="connsiteY6" fmla="*/ 3872753 h 8148917"/>
              <a:gd name="connsiteX7" fmla="*/ 4284007 w 16190258"/>
              <a:gd name="connsiteY7" fmla="*/ 3872753 h 8148917"/>
              <a:gd name="connsiteX8" fmla="*/ 4284007 w 16190258"/>
              <a:gd name="connsiteY8" fmla="*/ 8148917 h 8148917"/>
              <a:gd name="connsiteX9" fmla="*/ 0 w 16190258"/>
              <a:gd name="connsiteY9" fmla="*/ 8148917 h 8148917"/>
              <a:gd name="connsiteX10" fmla="*/ 11449048 w 16190258"/>
              <a:gd name="connsiteY10" fmla="*/ 0 h 8148917"/>
              <a:gd name="connsiteX11" fmla="*/ 16190258 w 16190258"/>
              <a:gd name="connsiteY11" fmla="*/ 0 h 8148917"/>
              <a:gd name="connsiteX12" fmla="*/ 16190258 w 16190258"/>
              <a:gd name="connsiteY12" fmla="*/ 8148917 h 8148917"/>
              <a:gd name="connsiteX13" fmla="*/ 11449049 w 16190258"/>
              <a:gd name="connsiteY13" fmla="*/ 8148917 h 8148917"/>
              <a:gd name="connsiteX14" fmla="*/ 11449049 w 16190258"/>
              <a:gd name="connsiteY14" fmla="*/ 3617258 h 8148917"/>
              <a:gd name="connsiteX15" fmla="*/ 11449048 w 16190258"/>
              <a:gd name="connsiteY15" fmla="*/ 3617258 h 8148917"/>
              <a:gd name="connsiteX16" fmla="*/ 0 w 16190258"/>
              <a:gd name="connsiteY16" fmla="*/ 0 h 8148917"/>
              <a:gd name="connsiteX17" fmla="*/ 11142005 w 16190258"/>
              <a:gd name="connsiteY17" fmla="*/ 0 h 8148917"/>
              <a:gd name="connsiteX18" fmla="*/ 11142005 w 16190258"/>
              <a:gd name="connsiteY18" fmla="*/ 3617258 h 8148917"/>
              <a:gd name="connsiteX19" fmla="*/ 0 w 16190258"/>
              <a:gd name="connsiteY19" fmla="*/ 3617258 h 81489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Lst>
            <a:rect l="l" t="t" r="r" b="b"/>
            <a:pathLst>
              <a:path w="16190258" h="8148917">
                <a:moveTo>
                  <a:pt x="4591050" y="3872753"/>
                </a:moveTo>
                <a:lnTo>
                  <a:pt x="11142005" y="3872753"/>
                </a:lnTo>
                <a:lnTo>
                  <a:pt x="11142005" y="4861102"/>
                </a:lnTo>
                <a:lnTo>
                  <a:pt x="11142006" y="4861102"/>
                </a:lnTo>
                <a:lnTo>
                  <a:pt x="11142006" y="8148917"/>
                </a:lnTo>
                <a:lnTo>
                  <a:pt x="4591050" y="8148917"/>
                </a:lnTo>
                <a:close/>
                <a:moveTo>
                  <a:pt x="0" y="3872753"/>
                </a:moveTo>
                <a:lnTo>
                  <a:pt x="4284007" y="3872753"/>
                </a:lnTo>
                <a:lnTo>
                  <a:pt x="4284007" y="8148917"/>
                </a:lnTo>
                <a:lnTo>
                  <a:pt x="0" y="8148917"/>
                </a:lnTo>
                <a:close/>
                <a:moveTo>
                  <a:pt x="11449048" y="0"/>
                </a:moveTo>
                <a:lnTo>
                  <a:pt x="16190258" y="0"/>
                </a:lnTo>
                <a:lnTo>
                  <a:pt x="16190258" y="8148917"/>
                </a:lnTo>
                <a:lnTo>
                  <a:pt x="11449049" y="8148917"/>
                </a:lnTo>
                <a:lnTo>
                  <a:pt x="11449049" y="3617258"/>
                </a:lnTo>
                <a:lnTo>
                  <a:pt x="11449048" y="3617258"/>
                </a:lnTo>
                <a:close/>
                <a:moveTo>
                  <a:pt x="0" y="0"/>
                </a:moveTo>
                <a:lnTo>
                  <a:pt x="11142005" y="0"/>
                </a:lnTo>
                <a:lnTo>
                  <a:pt x="11142005" y="3617258"/>
                </a:lnTo>
                <a:lnTo>
                  <a:pt x="0" y="3617258"/>
                </a:lnTo>
                <a:close/>
              </a:path>
            </a:pathLst>
          </a:custGeom>
          <a:gradFill flip="none" rotWithShape="1">
            <a:gsLst>
              <a:gs pos="26000">
                <a:schemeClr val="tx1">
                  <a:alpha val="80000"/>
                </a:schemeClr>
              </a:gs>
              <a:gs pos="100000">
                <a:schemeClr val="accent3">
                  <a:alpha val="80000"/>
                </a:schemeClr>
              </a:gs>
            </a:gsLst>
            <a:lin ang="135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1</xdr:col>
      <xdr:colOff>32374</xdr:colOff>
      <xdr:row>25</xdr:row>
      <xdr:rowOff>5443</xdr:rowOff>
    </xdr:from>
    <xdr:to>
      <xdr:col>19</xdr:col>
      <xdr:colOff>361950</xdr:colOff>
      <xdr:row>29</xdr:row>
      <xdr:rowOff>166551</xdr:rowOff>
    </xdr:to>
    <xdr:sp macro="" textlink="">
      <xdr:nvSpPr>
        <xdr:cNvPr id="7" name="Blackbox1">
          <a:extLst>
            <a:ext uri="{FF2B5EF4-FFF2-40B4-BE49-F238E27FC236}">
              <a16:creationId xmlns:a16="http://schemas.microsoft.com/office/drawing/2014/main" id="{886EC007-F44B-4011-957C-2C97EDB47248}"/>
            </a:ext>
          </a:extLst>
        </xdr:cNvPr>
        <xdr:cNvSpPr/>
      </xdr:nvSpPr>
      <xdr:spPr>
        <a:xfrm>
          <a:off x="641974" y="4529818"/>
          <a:ext cx="11302376" cy="885008"/>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561974</xdr:colOff>
      <xdr:row>4</xdr:row>
      <xdr:rowOff>114301</xdr:rowOff>
    </xdr:from>
    <xdr:to>
      <xdr:col>23</xdr:col>
      <xdr:colOff>9525</xdr:colOff>
      <xdr:row>29</xdr:row>
      <xdr:rowOff>167806</xdr:rowOff>
    </xdr:to>
    <xdr:sp macro="" textlink="">
      <xdr:nvSpPr>
        <xdr:cNvPr id="105" name="Blackbox2">
          <a:extLst>
            <a:ext uri="{FF2B5EF4-FFF2-40B4-BE49-F238E27FC236}">
              <a16:creationId xmlns:a16="http://schemas.microsoft.com/office/drawing/2014/main" id="{5E976C9C-E5A4-4179-BF0B-510920D9EF29}"/>
            </a:ext>
          </a:extLst>
        </xdr:cNvPr>
        <xdr:cNvSpPr/>
      </xdr:nvSpPr>
      <xdr:spPr>
        <a:xfrm>
          <a:off x="12165281" y="840539"/>
          <a:ext cx="1890352" cy="4592494"/>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350236</xdr:colOff>
      <xdr:row>25</xdr:row>
      <xdr:rowOff>84907</xdr:rowOff>
    </xdr:from>
    <xdr:to>
      <xdr:col>2</xdr:col>
      <xdr:colOff>520053</xdr:colOff>
      <xdr:row>29</xdr:row>
      <xdr:rowOff>84907</xdr:rowOff>
    </xdr:to>
    <xdr:grpSp>
      <xdr:nvGrpSpPr>
        <xdr:cNvPr id="3" name="Group 2">
          <a:extLst>
            <a:ext uri="{FF2B5EF4-FFF2-40B4-BE49-F238E27FC236}">
              <a16:creationId xmlns:a16="http://schemas.microsoft.com/office/drawing/2014/main" id="{EDEFD728-5C69-4574-B8F4-19EF8A2151CA}"/>
            </a:ext>
          </a:extLst>
        </xdr:cNvPr>
        <xdr:cNvGrpSpPr/>
      </xdr:nvGrpSpPr>
      <xdr:grpSpPr>
        <a:xfrm>
          <a:off x="959836" y="4656907"/>
          <a:ext cx="779417" cy="731520"/>
          <a:chOff x="1666602" y="4656907"/>
          <a:chExt cx="779417" cy="731520"/>
        </a:xfrm>
      </xdr:grpSpPr>
      <xdr:sp macro="[0]!AddUser" textlink="">
        <xdr:nvSpPr>
          <xdr:cNvPr id="8" name="Rectangle: Rounded Corners 7">
            <a:extLst>
              <a:ext uri="{FF2B5EF4-FFF2-40B4-BE49-F238E27FC236}">
                <a16:creationId xmlns:a16="http://schemas.microsoft.com/office/drawing/2014/main" id="{2D85E9F1-859E-4B02-B70E-01A20C9EB632}"/>
              </a:ext>
            </a:extLst>
          </xdr:cNvPr>
          <xdr:cNvSpPr/>
        </xdr:nvSpPr>
        <xdr:spPr>
          <a:xfrm>
            <a:off x="1666602" y="4656907"/>
            <a:ext cx="779417" cy="731520"/>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w="12700">
            <a:solidFill>
              <a:schemeClr val="bg1"/>
            </a:solid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00">
                <a:solidFill>
                  <a:schemeClr val="bg1">
                    <a:lumMod val="85000"/>
                  </a:schemeClr>
                </a:solidFill>
                <a:latin typeface="Times New Roman" panose="02020603050405020304" pitchFamily="18" charset="0"/>
                <a:cs typeface="Times New Roman" panose="02020603050405020304" pitchFamily="18" charset="0"/>
              </a:rPr>
              <a:t>Add User</a:t>
            </a:r>
          </a:p>
        </xdr:txBody>
      </xdr:sp>
      <xdr:pic macro="[0]!AddUser">
        <xdr:nvPicPr>
          <xdr:cNvPr id="10" name="Graphic 9" descr="User">
            <a:extLst>
              <a:ext uri="{FF2B5EF4-FFF2-40B4-BE49-F238E27FC236}">
                <a16:creationId xmlns:a16="http://schemas.microsoft.com/office/drawing/2014/main" id="{5C197810-9A28-49FE-889D-BD1F78BBDB4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826623" y="4886799"/>
            <a:ext cx="444137" cy="450411"/>
          </a:xfrm>
          <a:prstGeom prst="rect">
            <a:avLst/>
          </a:prstGeom>
          <a:effectLst>
            <a:outerShdw blurRad="63500" sx="110000" sy="110000" algn="ctr" rotWithShape="0">
              <a:schemeClr val="bg1">
                <a:alpha val="40000"/>
              </a:schemeClr>
            </a:outerShdw>
          </a:effectLst>
        </xdr:spPr>
      </xdr:pic>
    </xdr:grpSp>
    <xdr:clientData/>
  </xdr:twoCellAnchor>
  <xdr:twoCellAnchor>
    <xdr:from>
      <xdr:col>7</xdr:col>
      <xdr:colOff>104775</xdr:colOff>
      <xdr:row>0</xdr:row>
      <xdr:rowOff>0</xdr:rowOff>
    </xdr:from>
    <xdr:to>
      <xdr:col>16</xdr:col>
      <xdr:colOff>112395</xdr:colOff>
      <xdr:row>3</xdr:row>
      <xdr:rowOff>114300</xdr:rowOff>
    </xdr:to>
    <xdr:sp macro="" textlink="">
      <xdr:nvSpPr>
        <xdr:cNvPr id="12" name="TextBox 11">
          <a:extLst>
            <a:ext uri="{FF2B5EF4-FFF2-40B4-BE49-F238E27FC236}">
              <a16:creationId xmlns:a16="http://schemas.microsoft.com/office/drawing/2014/main" id="{B888AE52-4662-4FE3-AE8F-14D562E5F45B}"/>
            </a:ext>
          </a:extLst>
        </xdr:cNvPr>
        <xdr:cNvSpPr txBox="1"/>
      </xdr:nvSpPr>
      <xdr:spPr>
        <a:xfrm>
          <a:off x="4371975" y="0"/>
          <a:ext cx="5494020" cy="657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0">
              <a:solidFill>
                <a:schemeClr val="bg1"/>
              </a:solidFill>
              <a:latin typeface="Times New Roman" panose="02020603050405020304" pitchFamily="18" charset="0"/>
              <a:cs typeface="Times New Roman" panose="02020603050405020304" pitchFamily="18" charset="0"/>
            </a:rPr>
            <a:t>License Management Dashboard</a:t>
          </a:r>
        </a:p>
      </xdr:txBody>
    </xdr:sp>
    <xdr:clientData/>
  </xdr:twoCellAnchor>
  <xdr:twoCellAnchor>
    <xdr:from>
      <xdr:col>6</xdr:col>
      <xdr:colOff>116194</xdr:colOff>
      <xdr:row>25</xdr:row>
      <xdr:rowOff>83820</xdr:rowOff>
    </xdr:from>
    <xdr:to>
      <xdr:col>8</xdr:col>
      <xdr:colOff>497194</xdr:colOff>
      <xdr:row>29</xdr:row>
      <xdr:rowOff>83820</xdr:rowOff>
    </xdr:to>
    <xdr:grpSp>
      <xdr:nvGrpSpPr>
        <xdr:cNvPr id="17" name="Group 16">
          <a:extLst>
            <a:ext uri="{FF2B5EF4-FFF2-40B4-BE49-F238E27FC236}">
              <a16:creationId xmlns:a16="http://schemas.microsoft.com/office/drawing/2014/main" id="{41997491-E13F-4815-A2D9-0E09742B8119}"/>
            </a:ext>
          </a:extLst>
        </xdr:cNvPr>
        <xdr:cNvGrpSpPr/>
      </xdr:nvGrpSpPr>
      <xdr:grpSpPr>
        <a:xfrm>
          <a:off x="3773794" y="4655820"/>
          <a:ext cx="1600200" cy="731520"/>
          <a:chOff x="2948940" y="4678680"/>
          <a:chExt cx="1981200" cy="701040"/>
        </a:xfrm>
      </xdr:grpSpPr>
      <xdr:sp macro="[0]!AddLicense" textlink="">
        <xdr:nvSpPr>
          <xdr:cNvPr id="14" name="Rectangle: Rounded Corners 13">
            <a:extLst>
              <a:ext uri="{FF2B5EF4-FFF2-40B4-BE49-F238E27FC236}">
                <a16:creationId xmlns:a16="http://schemas.microsoft.com/office/drawing/2014/main" id="{6D0FBD2D-780D-4FDA-9DF8-2EED72D1BEB0}"/>
              </a:ext>
            </a:extLst>
          </xdr:cNvPr>
          <xdr:cNvSpPr/>
        </xdr:nvSpPr>
        <xdr:spPr>
          <a:xfrm>
            <a:off x="2948940" y="4678680"/>
            <a:ext cx="1981200" cy="701040"/>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w="12700">
            <a:solidFill>
              <a:schemeClr val="bg1"/>
            </a:solid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00">
                <a:latin typeface="Times New Roman" panose="02020603050405020304" pitchFamily="18" charset="0"/>
                <a:cs typeface="Times New Roman" panose="02020603050405020304" pitchFamily="18" charset="0"/>
              </a:rPr>
              <a:t>Add New License</a:t>
            </a:r>
          </a:p>
        </xdr:txBody>
      </xdr:sp>
      <xdr:pic macro="[0]!AddLicense">
        <xdr:nvPicPr>
          <xdr:cNvPr id="16" name="Graphic 15" descr="Credit card">
            <a:extLst>
              <a:ext uri="{FF2B5EF4-FFF2-40B4-BE49-F238E27FC236}">
                <a16:creationId xmlns:a16="http://schemas.microsoft.com/office/drawing/2014/main" id="{CFBCCABB-D861-45BF-9F03-B97AEAFA8895}"/>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649980" y="4856116"/>
            <a:ext cx="601980" cy="515983"/>
          </a:xfrm>
          <a:prstGeom prst="rect">
            <a:avLst/>
          </a:prstGeom>
          <a:effectLst>
            <a:outerShdw blurRad="63500" sx="110000" sy="110000" algn="ctr" rotWithShape="0">
              <a:schemeClr val="bg1">
                <a:lumMod val="85000"/>
                <a:alpha val="40000"/>
              </a:schemeClr>
            </a:outerShdw>
          </a:effectLst>
        </xdr:spPr>
      </xdr:pic>
    </xdr:grpSp>
    <xdr:clientData/>
  </xdr:twoCellAnchor>
  <xdr:twoCellAnchor>
    <xdr:from>
      <xdr:col>3</xdr:col>
      <xdr:colOff>466714</xdr:colOff>
      <xdr:row>25</xdr:row>
      <xdr:rowOff>81641</xdr:rowOff>
    </xdr:from>
    <xdr:to>
      <xdr:col>5</xdr:col>
      <xdr:colOff>161914</xdr:colOff>
      <xdr:row>29</xdr:row>
      <xdr:rowOff>81641</xdr:rowOff>
    </xdr:to>
    <xdr:grpSp>
      <xdr:nvGrpSpPr>
        <xdr:cNvPr id="26" name="Group 25">
          <a:extLst>
            <a:ext uri="{FF2B5EF4-FFF2-40B4-BE49-F238E27FC236}">
              <a16:creationId xmlns:a16="http://schemas.microsoft.com/office/drawing/2014/main" id="{CFBCA51D-9099-445C-A9AB-9918F673B333}"/>
            </a:ext>
          </a:extLst>
        </xdr:cNvPr>
        <xdr:cNvGrpSpPr/>
      </xdr:nvGrpSpPr>
      <xdr:grpSpPr>
        <a:xfrm>
          <a:off x="2295514" y="4653641"/>
          <a:ext cx="914400" cy="731520"/>
          <a:chOff x="2644140" y="4653641"/>
          <a:chExt cx="914400" cy="731520"/>
        </a:xfrm>
      </xdr:grpSpPr>
      <xdr:sp macro="[0]!DeleteUser" textlink="">
        <xdr:nvSpPr>
          <xdr:cNvPr id="19" name="Rectangle: Rounded Corners 18">
            <a:extLst>
              <a:ext uri="{FF2B5EF4-FFF2-40B4-BE49-F238E27FC236}">
                <a16:creationId xmlns:a16="http://schemas.microsoft.com/office/drawing/2014/main" id="{9259B4C3-234B-4E14-95A5-BE898D5BB2E0}"/>
              </a:ext>
            </a:extLst>
          </xdr:cNvPr>
          <xdr:cNvSpPr/>
        </xdr:nvSpPr>
        <xdr:spPr>
          <a:xfrm>
            <a:off x="2644140" y="4653641"/>
            <a:ext cx="914400" cy="731520"/>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w="12700">
            <a:solidFill>
              <a:schemeClr val="bg1"/>
            </a:solid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00">
                <a:latin typeface="Times New Roman" panose="02020603050405020304" pitchFamily="18" charset="0"/>
                <a:cs typeface="Times New Roman" panose="02020603050405020304" pitchFamily="18" charset="0"/>
              </a:rPr>
              <a:t>Delete User</a:t>
            </a:r>
          </a:p>
        </xdr:txBody>
      </xdr:sp>
      <xdr:pic macro="[0]!DeleteUser">
        <xdr:nvPicPr>
          <xdr:cNvPr id="22" name="Graphic 21" descr="User">
            <a:extLst>
              <a:ext uri="{FF2B5EF4-FFF2-40B4-BE49-F238E27FC236}">
                <a16:creationId xmlns:a16="http://schemas.microsoft.com/office/drawing/2014/main" id="{E58ADC1D-2CDE-4E24-8D9A-1B016871ABD2}"/>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872740" y="4876800"/>
            <a:ext cx="449580" cy="449580"/>
          </a:xfrm>
          <a:prstGeom prst="rect">
            <a:avLst/>
          </a:prstGeom>
          <a:effectLst>
            <a:outerShdw blurRad="63500" sx="110000" sy="110000" algn="ctr" rotWithShape="0">
              <a:schemeClr val="bg1">
                <a:alpha val="40000"/>
              </a:schemeClr>
            </a:outerShdw>
          </a:effectLst>
        </xdr:spPr>
      </xdr:pic>
      <xdr:sp macro="[0]!DeleteUser" textlink="">
        <xdr:nvSpPr>
          <xdr:cNvPr id="25" name="&quot;Not Allowed&quot; Symbol 24">
            <a:extLst>
              <a:ext uri="{FF2B5EF4-FFF2-40B4-BE49-F238E27FC236}">
                <a16:creationId xmlns:a16="http://schemas.microsoft.com/office/drawing/2014/main" id="{BAB7717C-7448-4160-8156-DC0E03FC2D85}"/>
              </a:ext>
            </a:extLst>
          </xdr:cNvPr>
          <xdr:cNvSpPr/>
        </xdr:nvSpPr>
        <xdr:spPr>
          <a:xfrm flipH="1">
            <a:off x="2865120" y="4892040"/>
            <a:ext cx="464820" cy="457200"/>
          </a:xfrm>
          <a:prstGeom prst="noSmoking">
            <a:avLst>
              <a:gd name="adj" fmla="val 5141"/>
            </a:avLst>
          </a:prstGeom>
          <a:solidFill>
            <a:schemeClr val="bg1"/>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grpSp>
    <xdr:clientData/>
  </xdr:twoCellAnchor>
  <xdr:twoCellAnchor>
    <xdr:from>
      <xdr:col>9</xdr:col>
      <xdr:colOff>459094</xdr:colOff>
      <xdr:row>25</xdr:row>
      <xdr:rowOff>83820</xdr:rowOff>
    </xdr:from>
    <xdr:to>
      <xdr:col>12</xdr:col>
      <xdr:colOff>230494</xdr:colOff>
      <xdr:row>29</xdr:row>
      <xdr:rowOff>83820</xdr:rowOff>
    </xdr:to>
    <xdr:grpSp>
      <xdr:nvGrpSpPr>
        <xdr:cNvPr id="43" name="Group 42">
          <a:extLst>
            <a:ext uri="{FF2B5EF4-FFF2-40B4-BE49-F238E27FC236}">
              <a16:creationId xmlns:a16="http://schemas.microsoft.com/office/drawing/2014/main" id="{3633F569-6C8E-4B94-A426-9A2225FF5E84}"/>
            </a:ext>
          </a:extLst>
        </xdr:cNvPr>
        <xdr:cNvGrpSpPr/>
      </xdr:nvGrpSpPr>
      <xdr:grpSpPr>
        <a:xfrm>
          <a:off x="5945494" y="4655820"/>
          <a:ext cx="1600200" cy="731520"/>
          <a:chOff x="5570220" y="4655820"/>
          <a:chExt cx="1600200" cy="731520"/>
        </a:xfrm>
      </xdr:grpSpPr>
      <xdr:grpSp>
        <xdr:nvGrpSpPr>
          <xdr:cNvPr id="27" name="Group 26">
            <a:extLst>
              <a:ext uri="{FF2B5EF4-FFF2-40B4-BE49-F238E27FC236}">
                <a16:creationId xmlns:a16="http://schemas.microsoft.com/office/drawing/2014/main" id="{705362E6-9A2F-4154-AB49-69E36CEDD330}"/>
              </a:ext>
            </a:extLst>
          </xdr:cNvPr>
          <xdr:cNvGrpSpPr/>
        </xdr:nvGrpSpPr>
        <xdr:grpSpPr>
          <a:xfrm>
            <a:off x="5570220" y="4655820"/>
            <a:ext cx="1600200" cy="731520"/>
            <a:chOff x="2948940" y="4678680"/>
            <a:chExt cx="1981200" cy="701040"/>
          </a:xfrm>
        </xdr:grpSpPr>
        <xdr:sp macro="[0]!AssignLicense" textlink="">
          <xdr:nvSpPr>
            <xdr:cNvPr id="28" name="Rectangle: Rounded Corners 27">
              <a:extLst>
                <a:ext uri="{FF2B5EF4-FFF2-40B4-BE49-F238E27FC236}">
                  <a16:creationId xmlns:a16="http://schemas.microsoft.com/office/drawing/2014/main" id="{650CD21C-0BAC-4D32-8893-F3F67A94BDD9}"/>
                </a:ext>
              </a:extLst>
            </xdr:cNvPr>
            <xdr:cNvSpPr/>
          </xdr:nvSpPr>
          <xdr:spPr>
            <a:xfrm>
              <a:off x="2948940" y="4678680"/>
              <a:ext cx="1981200" cy="701040"/>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w="12700">
              <a:solidFill>
                <a:schemeClr val="bg1"/>
              </a:solid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00">
                  <a:latin typeface="Times New Roman" panose="02020603050405020304" pitchFamily="18" charset="0"/>
                  <a:cs typeface="Times New Roman" panose="02020603050405020304" pitchFamily="18" charset="0"/>
                </a:rPr>
                <a:t>Assign License</a:t>
              </a:r>
            </a:p>
          </xdr:txBody>
        </xdr:sp>
        <xdr:pic macro="[0]!AssignLicense">
          <xdr:nvPicPr>
            <xdr:cNvPr id="29" name="Graphic 28" descr="Credit card">
              <a:extLst>
                <a:ext uri="{FF2B5EF4-FFF2-40B4-BE49-F238E27FC236}">
                  <a16:creationId xmlns:a16="http://schemas.microsoft.com/office/drawing/2014/main" id="{82D06128-F625-4E89-AAA8-13065965A67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4046220" y="4863419"/>
              <a:ext cx="601980" cy="515983"/>
            </a:xfrm>
            <a:prstGeom prst="rect">
              <a:avLst/>
            </a:prstGeom>
            <a:effectLst>
              <a:outerShdw blurRad="63500" sx="110000" sy="110000" algn="ctr" rotWithShape="0">
                <a:schemeClr val="bg1">
                  <a:lumMod val="85000"/>
                  <a:alpha val="40000"/>
                </a:schemeClr>
              </a:outerShdw>
            </a:effectLst>
          </xdr:spPr>
        </xdr:pic>
      </xdr:grpSp>
      <xdr:pic macro="[0]!AssignLicense">
        <xdr:nvPicPr>
          <xdr:cNvPr id="33" name="Graphic 32" descr="User">
            <a:extLst>
              <a:ext uri="{FF2B5EF4-FFF2-40B4-BE49-F238E27FC236}">
                <a16:creationId xmlns:a16="http://schemas.microsoft.com/office/drawing/2014/main" id="{42CF74F8-5856-4D78-B19F-2119C3516628}"/>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5730240" y="4892040"/>
            <a:ext cx="449580" cy="449580"/>
          </a:xfrm>
          <a:prstGeom prst="rect">
            <a:avLst/>
          </a:prstGeom>
          <a:effectLst>
            <a:outerShdw blurRad="63500" sx="110000" sy="110000" algn="ctr" rotWithShape="0">
              <a:schemeClr val="bg1">
                <a:alpha val="40000"/>
              </a:schemeClr>
            </a:outerShdw>
          </a:effectLst>
        </xdr:spPr>
      </xdr:pic>
      <xdr:pic macro="[0]!AssignLicense">
        <xdr:nvPicPr>
          <xdr:cNvPr id="39" name="Graphic 38" descr="Add">
            <a:extLst>
              <a:ext uri="{FF2B5EF4-FFF2-40B4-BE49-F238E27FC236}">
                <a16:creationId xmlns:a16="http://schemas.microsoft.com/office/drawing/2014/main" id="{1DFA43C0-82AF-4834-B3C8-37524F192245}"/>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6149340" y="4975860"/>
            <a:ext cx="289560" cy="289560"/>
          </a:xfrm>
          <a:prstGeom prst="rect">
            <a:avLst/>
          </a:prstGeom>
        </xdr:spPr>
      </xdr:pic>
    </xdr:grpSp>
    <xdr:clientData/>
  </xdr:twoCellAnchor>
  <xdr:twoCellAnchor>
    <xdr:from>
      <xdr:col>13</xdr:col>
      <xdr:colOff>93334</xdr:colOff>
      <xdr:row>25</xdr:row>
      <xdr:rowOff>83820</xdr:rowOff>
    </xdr:from>
    <xdr:to>
      <xdr:col>15</xdr:col>
      <xdr:colOff>474334</xdr:colOff>
      <xdr:row>29</xdr:row>
      <xdr:rowOff>83820</xdr:rowOff>
    </xdr:to>
    <xdr:grpSp>
      <xdr:nvGrpSpPr>
        <xdr:cNvPr id="44" name="Group 43">
          <a:extLst>
            <a:ext uri="{FF2B5EF4-FFF2-40B4-BE49-F238E27FC236}">
              <a16:creationId xmlns:a16="http://schemas.microsoft.com/office/drawing/2014/main" id="{A12B319B-2C1E-4FAE-833D-0E2BB12F3097}"/>
            </a:ext>
          </a:extLst>
        </xdr:cNvPr>
        <xdr:cNvGrpSpPr/>
      </xdr:nvGrpSpPr>
      <xdr:grpSpPr>
        <a:xfrm>
          <a:off x="8018134" y="4655820"/>
          <a:ext cx="1600200" cy="731520"/>
          <a:chOff x="7353300" y="4655820"/>
          <a:chExt cx="1600200" cy="731520"/>
        </a:xfrm>
      </xdr:grpSpPr>
      <xdr:grpSp>
        <xdr:nvGrpSpPr>
          <xdr:cNvPr id="30" name="Group 29">
            <a:extLst>
              <a:ext uri="{FF2B5EF4-FFF2-40B4-BE49-F238E27FC236}">
                <a16:creationId xmlns:a16="http://schemas.microsoft.com/office/drawing/2014/main" id="{B1DDE202-903D-4EA7-8651-45CFB883239D}"/>
              </a:ext>
            </a:extLst>
          </xdr:cNvPr>
          <xdr:cNvGrpSpPr/>
        </xdr:nvGrpSpPr>
        <xdr:grpSpPr>
          <a:xfrm>
            <a:off x="7353300" y="4655820"/>
            <a:ext cx="1600200" cy="731520"/>
            <a:chOff x="2948940" y="4678680"/>
            <a:chExt cx="1981200" cy="701040"/>
          </a:xfrm>
        </xdr:grpSpPr>
        <xdr:sp macro="[0]!UnassignLicense" textlink="">
          <xdr:nvSpPr>
            <xdr:cNvPr id="31" name="Rectangle: Rounded Corners 30">
              <a:extLst>
                <a:ext uri="{FF2B5EF4-FFF2-40B4-BE49-F238E27FC236}">
                  <a16:creationId xmlns:a16="http://schemas.microsoft.com/office/drawing/2014/main" id="{02844152-3709-4EBA-B43E-333F14DDE176}"/>
                </a:ext>
              </a:extLst>
            </xdr:cNvPr>
            <xdr:cNvSpPr/>
          </xdr:nvSpPr>
          <xdr:spPr>
            <a:xfrm>
              <a:off x="2948940" y="4678680"/>
              <a:ext cx="1981200" cy="701040"/>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w="12700">
              <a:solidFill>
                <a:schemeClr val="bg1"/>
              </a:solid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00">
                  <a:latin typeface="Times New Roman" panose="02020603050405020304" pitchFamily="18" charset="0"/>
                  <a:cs typeface="Times New Roman" panose="02020603050405020304" pitchFamily="18" charset="0"/>
                </a:rPr>
                <a:t>Unassign</a:t>
              </a:r>
              <a:r>
                <a:rPr lang="en-US" sz="1000" baseline="0">
                  <a:latin typeface="Times New Roman" panose="02020603050405020304" pitchFamily="18" charset="0"/>
                  <a:cs typeface="Times New Roman" panose="02020603050405020304" pitchFamily="18" charset="0"/>
                </a:rPr>
                <a:t> License</a:t>
              </a:r>
              <a:endParaRPr lang="en-US" sz="1000">
                <a:latin typeface="Times New Roman" panose="02020603050405020304" pitchFamily="18" charset="0"/>
                <a:cs typeface="Times New Roman" panose="02020603050405020304" pitchFamily="18" charset="0"/>
              </a:endParaRPr>
            </a:p>
          </xdr:txBody>
        </xdr:sp>
        <xdr:pic macro="[0]!UnassignLicense">
          <xdr:nvPicPr>
            <xdr:cNvPr id="32" name="Graphic 31" descr="Credit card">
              <a:extLst>
                <a:ext uri="{FF2B5EF4-FFF2-40B4-BE49-F238E27FC236}">
                  <a16:creationId xmlns:a16="http://schemas.microsoft.com/office/drawing/2014/main" id="{75864B53-DAB5-4DC9-8762-165265340F0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4083958" y="4856116"/>
              <a:ext cx="601980" cy="515983"/>
            </a:xfrm>
            <a:prstGeom prst="rect">
              <a:avLst/>
            </a:prstGeom>
            <a:effectLst>
              <a:outerShdw blurRad="63500" sx="110000" sy="110000" algn="ctr" rotWithShape="0">
                <a:schemeClr val="bg1">
                  <a:lumMod val="85000"/>
                  <a:alpha val="40000"/>
                </a:schemeClr>
              </a:outerShdw>
            </a:effectLst>
          </xdr:spPr>
        </xdr:pic>
      </xdr:grpSp>
      <xdr:pic macro="[0]!UnassignLicense">
        <xdr:nvPicPr>
          <xdr:cNvPr id="37" name="Graphic 36" descr="User">
            <a:extLst>
              <a:ext uri="{FF2B5EF4-FFF2-40B4-BE49-F238E27FC236}">
                <a16:creationId xmlns:a16="http://schemas.microsoft.com/office/drawing/2014/main" id="{4DF55AC3-2288-4E9D-BFAC-0507B2D48016}"/>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7498080" y="4876800"/>
            <a:ext cx="449580" cy="449580"/>
          </a:xfrm>
          <a:prstGeom prst="rect">
            <a:avLst/>
          </a:prstGeom>
          <a:effectLst>
            <a:outerShdw blurRad="63500" sx="110000" sy="110000" algn="ctr" rotWithShape="0">
              <a:schemeClr val="bg1">
                <a:alpha val="40000"/>
              </a:schemeClr>
            </a:outerShdw>
          </a:effectLst>
        </xdr:spPr>
      </xdr:pic>
      <xdr:sp macro="[0]!UnassignLicense" textlink="">
        <xdr:nvSpPr>
          <xdr:cNvPr id="42" name="Minus Sign 41">
            <a:extLst>
              <a:ext uri="{FF2B5EF4-FFF2-40B4-BE49-F238E27FC236}">
                <a16:creationId xmlns:a16="http://schemas.microsoft.com/office/drawing/2014/main" id="{9A97EC97-4444-482C-84C5-B8C1D64B1A19}"/>
              </a:ext>
            </a:extLst>
          </xdr:cNvPr>
          <xdr:cNvSpPr/>
        </xdr:nvSpPr>
        <xdr:spPr>
          <a:xfrm>
            <a:off x="7879080" y="4975860"/>
            <a:ext cx="403860" cy="213360"/>
          </a:xfrm>
          <a:prstGeom prst="mathMinus">
            <a:avLst/>
          </a:prstGeom>
          <a:solidFill>
            <a:schemeClr val="bg2"/>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16</xdr:col>
      <xdr:colOff>420994</xdr:colOff>
      <xdr:row>25</xdr:row>
      <xdr:rowOff>83820</xdr:rowOff>
    </xdr:from>
    <xdr:to>
      <xdr:col>19</xdr:col>
      <xdr:colOff>1894</xdr:colOff>
      <xdr:row>29</xdr:row>
      <xdr:rowOff>91440</xdr:rowOff>
    </xdr:to>
    <xdr:grpSp>
      <xdr:nvGrpSpPr>
        <xdr:cNvPr id="18" name="Group 17">
          <a:extLst>
            <a:ext uri="{FF2B5EF4-FFF2-40B4-BE49-F238E27FC236}">
              <a16:creationId xmlns:a16="http://schemas.microsoft.com/office/drawing/2014/main" id="{CDB7A343-AEE4-4330-856E-5A7AACFFB5BF}"/>
            </a:ext>
          </a:extLst>
        </xdr:cNvPr>
        <xdr:cNvGrpSpPr/>
      </xdr:nvGrpSpPr>
      <xdr:grpSpPr>
        <a:xfrm>
          <a:off x="10174594" y="4655820"/>
          <a:ext cx="1409700" cy="739140"/>
          <a:chOff x="10904220" y="4655820"/>
          <a:chExt cx="1409700" cy="739140"/>
        </a:xfrm>
      </xdr:grpSpPr>
      <xdr:sp macro="[0]!ViewUser" textlink="">
        <xdr:nvSpPr>
          <xdr:cNvPr id="40" name="Rectangle: Rounded Corners 39">
            <a:extLst>
              <a:ext uri="{FF2B5EF4-FFF2-40B4-BE49-F238E27FC236}">
                <a16:creationId xmlns:a16="http://schemas.microsoft.com/office/drawing/2014/main" id="{D4E93004-DD4A-4E53-B547-799559692C22}"/>
              </a:ext>
            </a:extLst>
          </xdr:cNvPr>
          <xdr:cNvSpPr/>
        </xdr:nvSpPr>
        <xdr:spPr>
          <a:xfrm>
            <a:off x="10904220" y="4655820"/>
            <a:ext cx="1409700" cy="739140"/>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w="12700">
            <a:solidFill>
              <a:schemeClr val="bg1"/>
            </a:solid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00">
                <a:latin typeface="Times New Roman" panose="02020603050405020304" pitchFamily="18" charset="0"/>
                <a:cs typeface="Times New Roman" panose="02020603050405020304" pitchFamily="18" charset="0"/>
              </a:rPr>
              <a:t>View User Licenses</a:t>
            </a:r>
          </a:p>
        </xdr:txBody>
      </xdr:sp>
      <xdr:pic macro="[0]!ViewUser">
        <xdr:nvPicPr>
          <xdr:cNvPr id="15" name="Graphic 14" descr="Employee badge">
            <a:extLst>
              <a:ext uri="{FF2B5EF4-FFF2-40B4-BE49-F238E27FC236}">
                <a16:creationId xmlns:a16="http://schemas.microsoft.com/office/drawing/2014/main" id="{1F198364-2E22-4998-BF28-FF61CCC625DA}"/>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rcRect/>
          <a:stretch/>
        </xdr:blipFill>
        <xdr:spPr>
          <a:xfrm>
            <a:off x="11361420" y="4846320"/>
            <a:ext cx="510540" cy="510540"/>
          </a:xfrm>
          <a:prstGeom prst="rect">
            <a:avLst/>
          </a:prstGeom>
          <a:effectLst>
            <a:outerShdw blurRad="63500" sx="110000" sy="110000" algn="ctr" rotWithShape="0">
              <a:schemeClr val="bg2">
                <a:alpha val="40000"/>
              </a:schemeClr>
            </a:outerShdw>
          </a:effectLst>
        </xdr:spPr>
      </xdr:pic>
    </xdr:grpSp>
    <xdr:clientData/>
  </xdr:twoCellAnchor>
  <xdr:twoCellAnchor>
    <xdr:from>
      <xdr:col>1</xdr:col>
      <xdr:colOff>100954</xdr:colOff>
      <xdr:row>4</xdr:row>
      <xdr:rowOff>152400</xdr:rowOff>
    </xdr:from>
    <xdr:to>
      <xdr:col>3</xdr:col>
      <xdr:colOff>55234</xdr:colOff>
      <xdr:row>6</xdr:row>
      <xdr:rowOff>68580</xdr:rowOff>
    </xdr:to>
    <xdr:sp macro="" textlink="">
      <xdr:nvSpPr>
        <xdr:cNvPr id="11" name="Rectangle: Rounded Corners 10">
          <a:extLst>
            <a:ext uri="{FF2B5EF4-FFF2-40B4-BE49-F238E27FC236}">
              <a16:creationId xmlns:a16="http://schemas.microsoft.com/office/drawing/2014/main" id="{94FC6C4B-B289-4862-8C01-52E96B215229}"/>
            </a:ext>
          </a:extLst>
        </xdr:cNvPr>
        <xdr:cNvSpPr/>
      </xdr:nvSpPr>
      <xdr:spPr>
        <a:xfrm>
          <a:off x="710554" y="883920"/>
          <a:ext cx="1173480" cy="281940"/>
        </a:xfrm>
        <a:prstGeom prst="roundRect">
          <a:avLst>
            <a:gd name="adj" fmla="val 50000"/>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100954</xdr:colOff>
      <xdr:row>14</xdr:row>
      <xdr:rowOff>53340</xdr:rowOff>
    </xdr:from>
    <xdr:to>
      <xdr:col>3</xdr:col>
      <xdr:colOff>139054</xdr:colOff>
      <xdr:row>15</xdr:row>
      <xdr:rowOff>152400</xdr:rowOff>
    </xdr:to>
    <xdr:sp macro="" textlink="">
      <xdr:nvSpPr>
        <xdr:cNvPr id="45" name="Rectangle: Rounded Corners 44">
          <a:extLst>
            <a:ext uri="{FF2B5EF4-FFF2-40B4-BE49-F238E27FC236}">
              <a16:creationId xmlns:a16="http://schemas.microsoft.com/office/drawing/2014/main" id="{BB20D127-2917-4A4E-9EF7-69788895FB5C}"/>
            </a:ext>
          </a:extLst>
        </xdr:cNvPr>
        <xdr:cNvSpPr/>
      </xdr:nvSpPr>
      <xdr:spPr>
        <a:xfrm>
          <a:off x="710554" y="2613660"/>
          <a:ext cx="1257300" cy="281940"/>
        </a:xfrm>
        <a:prstGeom prst="roundRect">
          <a:avLst>
            <a:gd name="adj" fmla="val 50000"/>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253354</xdr:colOff>
      <xdr:row>14</xdr:row>
      <xdr:rowOff>53340</xdr:rowOff>
    </xdr:from>
    <xdr:to>
      <xdr:col>8</xdr:col>
      <xdr:colOff>360034</xdr:colOff>
      <xdr:row>15</xdr:row>
      <xdr:rowOff>152400</xdr:rowOff>
    </xdr:to>
    <xdr:sp macro="" textlink="">
      <xdr:nvSpPr>
        <xdr:cNvPr id="46" name="Rectangle: Rounded Corners 45">
          <a:extLst>
            <a:ext uri="{FF2B5EF4-FFF2-40B4-BE49-F238E27FC236}">
              <a16:creationId xmlns:a16="http://schemas.microsoft.com/office/drawing/2014/main" id="{6F440F55-D8F9-422D-A042-D3726965942A}"/>
            </a:ext>
          </a:extLst>
        </xdr:cNvPr>
        <xdr:cNvSpPr/>
      </xdr:nvSpPr>
      <xdr:spPr>
        <a:xfrm>
          <a:off x="3910954" y="2613660"/>
          <a:ext cx="1325880" cy="281940"/>
        </a:xfrm>
        <a:prstGeom prst="roundRect">
          <a:avLst>
            <a:gd name="adj" fmla="val 50000"/>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184774</xdr:colOff>
      <xdr:row>4</xdr:row>
      <xdr:rowOff>152400</xdr:rowOff>
    </xdr:from>
    <xdr:to>
      <xdr:col>16</xdr:col>
      <xdr:colOff>306694</xdr:colOff>
      <xdr:row>6</xdr:row>
      <xdr:rowOff>68580</xdr:rowOff>
    </xdr:to>
    <xdr:sp macro="" textlink="">
      <xdr:nvSpPr>
        <xdr:cNvPr id="47" name="Rectangle: Rounded Corners 46">
          <a:extLst>
            <a:ext uri="{FF2B5EF4-FFF2-40B4-BE49-F238E27FC236}">
              <a16:creationId xmlns:a16="http://schemas.microsoft.com/office/drawing/2014/main" id="{267CD019-1353-4ACB-8715-2F40A0F88E9C}"/>
            </a:ext>
          </a:extLst>
        </xdr:cNvPr>
        <xdr:cNvSpPr/>
      </xdr:nvSpPr>
      <xdr:spPr>
        <a:xfrm>
          <a:off x="8719174" y="883920"/>
          <a:ext cx="1341120" cy="281940"/>
        </a:xfrm>
        <a:prstGeom prst="roundRect">
          <a:avLst>
            <a:gd name="adj" fmla="val 50000"/>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179198</xdr:colOff>
      <xdr:row>14</xdr:row>
      <xdr:rowOff>60960</xdr:rowOff>
    </xdr:from>
    <xdr:to>
      <xdr:col>1</xdr:col>
      <xdr:colOff>453479</xdr:colOff>
      <xdr:row>15</xdr:row>
      <xdr:rowOff>152400</xdr:rowOff>
    </xdr:to>
    <xdr:pic>
      <xdr:nvPicPr>
        <xdr:cNvPr id="34" name="Graphic 33" descr="Pie chart">
          <a:extLst>
            <a:ext uri="{FF2B5EF4-FFF2-40B4-BE49-F238E27FC236}">
              <a16:creationId xmlns:a16="http://schemas.microsoft.com/office/drawing/2014/main" id="{417F8322-FDB0-44B5-86A2-D9ACB814B002}"/>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788798" y="2621280"/>
          <a:ext cx="274281" cy="274320"/>
        </a:xfrm>
        <a:prstGeom prst="rect">
          <a:avLst/>
        </a:prstGeom>
      </xdr:spPr>
    </xdr:pic>
    <xdr:clientData/>
  </xdr:twoCellAnchor>
  <xdr:twoCellAnchor>
    <xdr:from>
      <xdr:col>10</xdr:col>
      <xdr:colOff>85714</xdr:colOff>
      <xdr:row>14</xdr:row>
      <xdr:rowOff>45720</xdr:rowOff>
    </xdr:from>
    <xdr:to>
      <xdr:col>11</xdr:col>
      <xdr:colOff>489574</xdr:colOff>
      <xdr:row>15</xdr:row>
      <xdr:rowOff>144780</xdr:rowOff>
    </xdr:to>
    <xdr:sp macro="" textlink="">
      <xdr:nvSpPr>
        <xdr:cNvPr id="51" name="Rectangle: Rounded Corners 50">
          <a:extLst>
            <a:ext uri="{FF2B5EF4-FFF2-40B4-BE49-F238E27FC236}">
              <a16:creationId xmlns:a16="http://schemas.microsoft.com/office/drawing/2014/main" id="{D4F130BC-9A86-4702-89A0-5777540E2BDA}"/>
            </a:ext>
          </a:extLst>
        </xdr:cNvPr>
        <xdr:cNvSpPr/>
      </xdr:nvSpPr>
      <xdr:spPr>
        <a:xfrm>
          <a:off x="6181714" y="2606040"/>
          <a:ext cx="1013460" cy="281940"/>
        </a:xfrm>
        <a:prstGeom prst="roundRect">
          <a:avLst>
            <a:gd name="adj" fmla="val 50000"/>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198687</xdr:colOff>
      <xdr:row>4</xdr:row>
      <xdr:rowOff>154322</xdr:rowOff>
    </xdr:from>
    <xdr:to>
      <xdr:col>1</xdr:col>
      <xdr:colOff>473007</xdr:colOff>
      <xdr:row>6</xdr:row>
      <xdr:rowOff>62882</xdr:rowOff>
    </xdr:to>
    <xdr:pic>
      <xdr:nvPicPr>
        <xdr:cNvPr id="54" name="Graphic 53" descr="Statistics">
          <a:extLst>
            <a:ext uri="{FF2B5EF4-FFF2-40B4-BE49-F238E27FC236}">
              <a16:creationId xmlns:a16="http://schemas.microsoft.com/office/drawing/2014/main" id="{F50DED40-01F5-4539-A267-3C6F385C4318}"/>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rcRect/>
        <a:stretch/>
      </xdr:blipFill>
      <xdr:spPr>
        <a:xfrm>
          <a:off x="808287" y="885842"/>
          <a:ext cx="274320" cy="274320"/>
        </a:xfrm>
        <a:prstGeom prst="rect">
          <a:avLst/>
        </a:prstGeom>
      </xdr:spPr>
    </xdr:pic>
    <xdr:clientData/>
  </xdr:twoCellAnchor>
  <xdr:twoCellAnchor editAs="oneCell">
    <xdr:from>
      <xdr:col>14</xdr:col>
      <xdr:colOff>272675</xdr:colOff>
      <xdr:row>4</xdr:row>
      <xdr:rowOff>158132</xdr:rowOff>
    </xdr:from>
    <xdr:to>
      <xdr:col>14</xdr:col>
      <xdr:colOff>546995</xdr:colOff>
      <xdr:row>6</xdr:row>
      <xdr:rowOff>66692</xdr:rowOff>
    </xdr:to>
    <xdr:pic>
      <xdr:nvPicPr>
        <xdr:cNvPr id="55" name="Graphic 54" descr="Bar chart RTL">
          <a:extLst>
            <a:ext uri="{FF2B5EF4-FFF2-40B4-BE49-F238E27FC236}">
              <a16:creationId xmlns:a16="http://schemas.microsoft.com/office/drawing/2014/main" id="{4A422D81-0840-4234-BDB8-1B3A681A5CFF}"/>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rcRect/>
        <a:stretch/>
      </xdr:blipFill>
      <xdr:spPr>
        <a:xfrm rot="5400000">
          <a:off x="8807075" y="889652"/>
          <a:ext cx="274320" cy="274320"/>
        </a:xfrm>
        <a:prstGeom prst="rect">
          <a:avLst/>
        </a:prstGeom>
      </xdr:spPr>
    </xdr:pic>
    <xdr:clientData/>
  </xdr:twoCellAnchor>
  <xdr:twoCellAnchor editAs="oneCell">
    <xdr:from>
      <xdr:col>6</xdr:col>
      <xdr:colOff>357135</xdr:colOff>
      <xdr:row>14</xdr:row>
      <xdr:rowOff>60960</xdr:rowOff>
    </xdr:from>
    <xdr:to>
      <xdr:col>7</xdr:col>
      <xdr:colOff>21855</xdr:colOff>
      <xdr:row>15</xdr:row>
      <xdr:rowOff>152400</xdr:rowOff>
    </xdr:to>
    <xdr:pic>
      <xdr:nvPicPr>
        <xdr:cNvPr id="57" name="Graphic 56" descr="Target Audience">
          <a:extLst>
            <a:ext uri="{FF2B5EF4-FFF2-40B4-BE49-F238E27FC236}">
              <a16:creationId xmlns:a16="http://schemas.microsoft.com/office/drawing/2014/main" id="{4F0ACCE4-7FCE-41B1-95CE-D926E1EBE6AE}"/>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4014735" y="2621280"/>
          <a:ext cx="274320" cy="274320"/>
        </a:xfrm>
        <a:prstGeom prst="rect">
          <a:avLst/>
        </a:prstGeom>
      </xdr:spPr>
    </xdr:pic>
    <xdr:clientData/>
  </xdr:twoCellAnchor>
  <xdr:twoCellAnchor editAs="oneCell">
    <xdr:from>
      <xdr:col>10</xdr:col>
      <xdr:colOff>180469</xdr:colOff>
      <xdr:row>14</xdr:row>
      <xdr:rowOff>49035</xdr:rowOff>
    </xdr:from>
    <xdr:to>
      <xdr:col>10</xdr:col>
      <xdr:colOff>454789</xdr:colOff>
      <xdr:row>15</xdr:row>
      <xdr:rowOff>140475</xdr:rowOff>
    </xdr:to>
    <xdr:pic>
      <xdr:nvPicPr>
        <xdr:cNvPr id="59" name="Graphic 58" descr="Employee badge">
          <a:extLst>
            <a:ext uri="{FF2B5EF4-FFF2-40B4-BE49-F238E27FC236}">
              <a16:creationId xmlns:a16="http://schemas.microsoft.com/office/drawing/2014/main" id="{1D8906D1-E55D-490D-8875-8CE74E9E9C7F}"/>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6276469" y="2609355"/>
          <a:ext cx="274320" cy="274320"/>
        </a:xfrm>
        <a:prstGeom prst="rect">
          <a:avLst/>
        </a:prstGeom>
      </xdr:spPr>
    </xdr:pic>
    <xdr:clientData/>
  </xdr:twoCellAnchor>
  <xdr:twoCellAnchor>
    <xdr:from>
      <xdr:col>1</xdr:col>
      <xdr:colOff>413374</xdr:colOff>
      <xdr:row>4</xdr:row>
      <xdr:rowOff>160109</xdr:rowOff>
    </xdr:from>
    <xdr:to>
      <xdr:col>3</xdr:col>
      <xdr:colOff>93334</xdr:colOff>
      <xdr:row>6</xdr:row>
      <xdr:rowOff>60960</xdr:rowOff>
    </xdr:to>
    <xdr:sp macro="" textlink="">
      <xdr:nvSpPr>
        <xdr:cNvPr id="62" name="TextBox 61">
          <a:extLst>
            <a:ext uri="{FF2B5EF4-FFF2-40B4-BE49-F238E27FC236}">
              <a16:creationId xmlns:a16="http://schemas.microsoft.com/office/drawing/2014/main" id="{3F44C79C-B3CD-44D2-BEB4-21981B1815E6}"/>
            </a:ext>
          </a:extLst>
        </xdr:cNvPr>
        <xdr:cNvSpPr txBox="1"/>
      </xdr:nvSpPr>
      <xdr:spPr>
        <a:xfrm>
          <a:off x="1022974" y="891629"/>
          <a:ext cx="899160" cy="266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solidFill>
                <a:schemeClr val="bg1"/>
              </a:solidFill>
              <a:latin typeface="Times New Roman" panose="02020603050405020304" pitchFamily="18" charset="0"/>
              <a:cs typeface="Times New Roman" panose="02020603050405020304" pitchFamily="18" charset="0"/>
            </a:rPr>
            <a:t>Timelines</a:t>
          </a:r>
        </a:p>
      </xdr:txBody>
    </xdr:sp>
    <xdr:clientData/>
  </xdr:twoCellAnchor>
  <xdr:twoCellAnchor>
    <xdr:from>
      <xdr:col>1</xdr:col>
      <xdr:colOff>400506</xdr:colOff>
      <xdr:row>14</xdr:row>
      <xdr:rowOff>61328</xdr:rowOff>
    </xdr:from>
    <xdr:to>
      <xdr:col>3</xdr:col>
      <xdr:colOff>215254</xdr:colOff>
      <xdr:row>15</xdr:row>
      <xdr:rowOff>145059</xdr:rowOff>
    </xdr:to>
    <xdr:sp macro="" textlink="">
      <xdr:nvSpPr>
        <xdr:cNvPr id="63" name="TextBox 62">
          <a:extLst>
            <a:ext uri="{FF2B5EF4-FFF2-40B4-BE49-F238E27FC236}">
              <a16:creationId xmlns:a16="http://schemas.microsoft.com/office/drawing/2014/main" id="{223B599D-9581-4712-9B9E-9BA3E7E7B9AD}"/>
            </a:ext>
          </a:extLst>
        </xdr:cNvPr>
        <xdr:cNvSpPr txBox="1"/>
      </xdr:nvSpPr>
      <xdr:spPr>
        <a:xfrm>
          <a:off x="1010106" y="2621648"/>
          <a:ext cx="1033948" cy="266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solidFill>
                <a:schemeClr val="bg1"/>
              </a:solidFill>
              <a:latin typeface="Times New Roman" panose="02020603050405020304" pitchFamily="18" charset="0"/>
              <a:cs typeface="Times New Roman" panose="02020603050405020304" pitchFamily="18" charset="0"/>
            </a:rPr>
            <a:t>Usage</a:t>
          </a:r>
          <a:r>
            <a:rPr lang="en-US" sz="1200" b="1" baseline="0">
              <a:solidFill>
                <a:schemeClr val="bg1"/>
              </a:solidFill>
              <a:latin typeface="Times New Roman" panose="02020603050405020304" pitchFamily="18" charset="0"/>
              <a:cs typeface="Times New Roman" panose="02020603050405020304" pitchFamily="18" charset="0"/>
            </a:rPr>
            <a:t> Rate</a:t>
          </a:r>
          <a:endParaRPr lang="en-US" sz="12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6</xdr:col>
      <xdr:colOff>598626</xdr:colOff>
      <xdr:row>14</xdr:row>
      <xdr:rowOff>61328</xdr:rowOff>
    </xdr:from>
    <xdr:to>
      <xdr:col>8</xdr:col>
      <xdr:colOff>390514</xdr:colOff>
      <xdr:row>15</xdr:row>
      <xdr:rowOff>145059</xdr:rowOff>
    </xdr:to>
    <xdr:sp macro="" textlink="">
      <xdr:nvSpPr>
        <xdr:cNvPr id="64" name="TextBox 63">
          <a:extLst>
            <a:ext uri="{FF2B5EF4-FFF2-40B4-BE49-F238E27FC236}">
              <a16:creationId xmlns:a16="http://schemas.microsoft.com/office/drawing/2014/main" id="{7D3D8066-A700-4C81-A0E0-C43CDE36EDC7}"/>
            </a:ext>
          </a:extLst>
        </xdr:cNvPr>
        <xdr:cNvSpPr txBox="1"/>
      </xdr:nvSpPr>
      <xdr:spPr>
        <a:xfrm>
          <a:off x="4256226" y="2621648"/>
          <a:ext cx="1011088" cy="266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solidFill>
                <a:schemeClr val="bg1"/>
              </a:solidFill>
              <a:latin typeface="Times New Roman" panose="02020603050405020304" pitchFamily="18" charset="0"/>
              <a:cs typeface="Times New Roman" panose="02020603050405020304" pitchFamily="18" charset="0"/>
            </a:rPr>
            <a:t>Component</a:t>
          </a:r>
        </a:p>
      </xdr:txBody>
    </xdr:sp>
    <xdr:clientData/>
  </xdr:twoCellAnchor>
  <xdr:twoCellAnchor>
    <xdr:from>
      <xdr:col>10</xdr:col>
      <xdr:colOff>423366</xdr:colOff>
      <xdr:row>14</xdr:row>
      <xdr:rowOff>55466</xdr:rowOff>
    </xdr:from>
    <xdr:to>
      <xdr:col>11</xdr:col>
      <xdr:colOff>451474</xdr:colOff>
      <xdr:row>15</xdr:row>
      <xdr:rowOff>139197</xdr:rowOff>
    </xdr:to>
    <xdr:sp macro="" textlink="">
      <xdr:nvSpPr>
        <xdr:cNvPr id="65" name="TextBox 64">
          <a:extLst>
            <a:ext uri="{FF2B5EF4-FFF2-40B4-BE49-F238E27FC236}">
              <a16:creationId xmlns:a16="http://schemas.microsoft.com/office/drawing/2014/main" id="{EBC1BBAF-E40D-4D24-B501-32C089354050}"/>
            </a:ext>
          </a:extLst>
        </xdr:cNvPr>
        <xdr:cNvSpPr txBox="1"/>
      </xdr:nvSpPr>
      <xdr:spPr>
        <a:xfrm>
          <a:off x="6519366" y="2615786"/>
          <a:ext cx="637708" cy="266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solidFill>
                <a:schemeClr val="bg1"/>
              </a:solidFill>
              <a:latin typeface="Times New Roman" panose="02020603050405020304" pitchFamily="18" charset="0"/>
              <a:cs typeface="Times New Roman" panose="02020603050405020304" pitchFamily="18" charset="0"/>
            </a:rPr>
            <a:t>Rank</a:t>
          </a:r>
        </a:p>
      </xdr:txBody>
    </xdr:sp>
    <xdr:clientData/>
  </xdr:twoCellAnchor>
  <xdr:twoCellAnchor>
    <xdr:from>
      <xdr:col>14</xdr:col>
      <xdr:colOff>514806</xdr:colOff>
      <xdr:row>4</xdr:row>
      <xdr:rowOff>160388</xdr:rowOff>
    </xdr:from>
    <xdr:to>
      <xdr:col>16</xdr:col>
      <xdr:colOff>489574</xdr:colOff>
      <xdr:row>6</xdr:row>
      <xdr:rowOff>61239</xdr:rowOff>
    </xdr:to>
    <xdr:sp macro="" textlink="">
      <xdr:nvSpPr>
        <xdr:cNvPr id="66" name="TextBox 65">
          <a:extLst>
            <a:ext uri="{FF2B5EF4-FFF2-40B4-BE49-F238E27FC236}">
              <a16:creationId xmlns:a16="http://schemas.microsoft.com/office/drawing/2014/main" id="{6C0A847B-8ED1-4157-BDD2-C2482B80690F}"/>
            </a:ext>
          </a:extLst>
        </xdr:cNvPr>
        <xdr:cNvSpPr txBox="1"/>
      </xdr:nvSpPr>
      <xdr:spPr>
        <a:xfrm>
          <a:off x="9049206" y="891908"/>
          <a:ext cx="1193968" cy="266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solidFill>
                <a:schemeClr val="bg1"/>
              </a:solidFill>
              <a:latin typeface="Times New Roman" panose="02020603050405020304" pitchFamily="18" charset="0"/>
              <a:cs typeface="Times New Roman" panose="02020603050405020304" pitchFamily="18" charset="0"/>
            </a:rPr>
            <a:t>Availability</a:t>
          </a:r>
        </a:p>
      </xdr:txBody>
    </xdr:sp>
    <xdr:clientData/>
  </xdr:twoCellAnchor>
  <xdr:twoCellAnchor>
    <xdr:from>
      <xdr:col>6</xdr:col>
      <xdr:colOff>161914</xdr:colOff>
      <xdr:row>16</xdr:row>
      <xdr:rowOff>15239</xdr:rowOff>
    </xdr:from>
    <xdr:to>
      <xdr:col>10</xdr:col>
      <xdr:colOff>1894</xdr:colOff>
      <xdr:row>24</xdr:row>
      <xdr:rowOff>60960</xdr:rowOff>
    </xdr:to>
    <xdr:graphicFrame macro="">
      <xdr:nvGraphicFramePr>
        <xdr:cNvPr id="67" name="Chart 66">
          <a:extLst>
            <a:ext uri="{FF2B5EF4-FFF2-40B4-BE49-F238E27FC236}">
              <a16:creationId xmlns:a16="http://schemas.microsoft.com/office/drawing/2014/main" id="{F5EB9466-4B66-4BA4-831F-512C4868F2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9</xdr:col>
      <xdr:colOff>600075</xdr:colOff>
      <xdr:row>16</xdr:row>
      <xdr:rowOff>0</xdr:rowOff>
    </xdr:from>
    <xdr:to>
      <xdr:col>13</xdr:col>
      <xdr:colOff>451474</xdr:colOff>
      <xdr:row>24</xdr:row>
      <xdr:rowOff>68580</xdr:rowOff>
    </xdr:to>
    <xdr:graphicFrame macro="">
      <xdr:nvGraphicFramePr>
        <xdr:cNvPr id="68" name="Chart 67">
          <a:extLst>
            <a:ext uri="{FF2B5EF4-FFF2-40B4-BE49-F238E27FC236}">
              <a16:creationId xmlns:a16="http://schemas.microsoft.com/office/drawing/2014/main" id="{DBEF83A4-F32A-4C79-A715-ACA8D69872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14</xdr:col>
      <xdr:colOff>116195</xdr:colOff>
      <xdr:row>6</xdr:row>
      <xdr:rowOff>91440</xdr:rowOff>
    </xdr:from>
    <xdr:to>
      <xdr:col>19</xdr:col>
      <xdr:colOff>352415</xdr:colOff>
      <xdr:row>24</xdr:row>
      <xdr:rowOff>68580</xdr:rowOff>
    </xdr:to>
    <xdr:graphicFrame macro="">
      <xdr:nvGraphicFramePr>
        <xdr:cNvPr id="69" name="Chart 68">
          <a:extLst>
            <a:ext uri="{FF2B5EF4-FFF2-40B4-BE49-F238E27FC236}">
              <a16:creationId xmlns:a16="http://schemas.microsoft.com/office/drawing/2014/main" id="{D3C09662-0607-4F76-ADBB-928E270564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xdr:col>
      <xdr:colOff>17134</xdr:colOff>
      <xdr:row>16</xdr:row>
      <xdr:rowOff>34290</xdr:rowOff>
    </xdr:from>
    <xdr:to>
      <xdr:col>5</xdr:col>
      <xdr:colOff>533400</xdr:colOff>
      <xdr:row>23</xdr:row>
      <xdr:rowOff>171450</xdr:rowOff>
    </xdr:to>
    <xdr:graphicFrame macro="">
      <xdr:nvGraphicFramePr>
        <xdr:cNvPr id="70" name="Chart 69">
          <a:extLst>
            <a:ext uri="{FF2B5EF4-FFF2-40B4-BE49-F238E27FC236}">
              <a16:creationId xmlns:a16="http://schemas.microsoft.com/office/drawing/2014/main" id="{A98931A9-98BC-4350-B9A0-50776A0551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3</xdr:col>
      <xdr:colOff>85725</xdr:colOff>
      <xdr:row>4</xdr:row>
      <xdr:rowOff>167640</xdr:rowOff>
    </xdr:from>
    <xdr:to>
      <xdr:col>13</xdr:col>
      <xdr:colOff>451474</xdr:colOff>
      <xdr:row>13</xdr:row>
      <xdr:rowOff>45720</xdr:rowOff>
    </xdr:to>
    <xdr:graphicFrame macro="">
      <xdr:nvGraphicFramePr>
        <xdr:cNvPr id="71" name="Chart 70">
          <a:extLst>
            <a:ext uri="{FF2B5EF4-FFF2-40B4-BE49-F238E27FC236}">
              <a16:creationId xmlns:a16="http://schemas.microsoft.com/office/drawing/2014/main" id="{D081EFFA-0CC5-45B8-B86B-F49E55CD10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oneCell">
    <xdr:from>
      <xdr:col>19</xdr:col>
      <xdr:colOff>597244</xdr:colOff>
      <xdr:row>23</xdr:row>
      <xdr:rowOff>41189</xdr:rowOff>
    </xdr:from>
    <xdr:to>
      <xdr:col>22</xdr:col>
      <xdr:colOff>597243</xdr:colOff>
      <xdr:row>29</xdr:row>
      <xdr:rowOff>61784</xdr:rowOff>
    </xdr:to>
    <mc:AlternateContent xmlns:mc="http://schemas.openxmlformats.org/markup-compatibility/2006" xmlns:a14="http://schemas.microsoft.com/office/drawing/2010/main">
      <mc:Choice Requires="a14">
        <xdr:graphicFrame macro="">
          <xdr:nvGraphicFramePr>
            <xdr:cNvPr id="74" name="Rank">
              <a:extLst>
                <a:ext uri="{FF2B5EF4-FFF2-40B4-BE49-F238E27FC236}">
                  <a16:creationId xmlns:a16="http://schemas.microsoft.com/office/drawing/2014/main" id="{4058235E-B90F-49F3-8C3F-2DE3C79E4E2F}"/>
                </a:ext>
              </a:extLst>
            </xdr:cNvPr>
            <xdr:cNvGraphicFramePr/>
          </xdr:nvGraphicFramePr>
          <xdr:xfrm>
            <a:off x="0" y="0"/>
            <a:ext cx="0" cy="0"/>
          </xdr:xfrm>
          <a:graphic>
            <a:graphicData uri="http://schemas.microsoft.com/office/drawing/2010/slicer">
              <sle:slicer xmlns:sle="http://schemas.microsoft.com/office/drawing/2010/slicer" name="Rank"/>
            </a:graphicData>
          </a:graphic>
        </xdr:graphicFrame>
      </mc:Choice>
      <mc:Fallback xmlns="">
        <xdr:sp macro="" textlink="">
          <xdr:nvSpPr>
            <xdr:cNvPr id="0" name=""/>
            <xdr:cNvSpPr>
              <a:spLocks noTextEdit="1"/>
            </xdr:cNvSpPr>
          </xdr:nvSpPr>
          <xdr:spPr>
            <a:xfrm>
              <a:off x="12179644" y="4247429"/>
              <a:ext cx="1828799" cy="1117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597244</xdr:colOff>
      <xdr:row>15</xdr:row>
      <xdr:rowOff>26568</xdr:rowOff>
    </xdr:from>
    <xdr:to>
      <xdr:col>22</xdr:col>
      <xdr:colOff>597243</xdr:colOff>
      <xdr:row>23</xdr:row>
      <xdr:rowOff>10297</xdr:rowOff>
    </xdr:to>
    <mc:AlternateContent xmlns:mc="http://schemas.openxmlformats.org/markup-compatibility/2006" xmlns:a14="http://schemas.microsoft.com/office/drawing/2010/main">
      <mc:Choice Requires="a14">
        <xdr:graphicFrame macro="">
          <xdr:nvGraphicFramePr>
            <xdr:cNvPr id="76" name="Component">
              <a:extLst>
                <a:ext uri="{FF2B5EF4-FFF2-40B4-BE49-F238E27FC236}">
                  <a16:creationId xmlns:a16="http://schemas.microsoft.com/office/drawing/2014/main" id="{25580197-C02B-4480-8CBE-00420E7BAA47}"/>
                </a:ext>
              </a:extLst>
            </xdr:cNvPr>
            <xdr:cNvGraphicFramePr/>
          </xdr:nvGraphicFramePr>
          <xdr:xfrm>
            <a:off x="0" y="0"/>
            <a:ext cx="0" cy="0"/>
          </xdr:xfrm>
          <a:graphic>
            <a:graphicData uri="http://schemas.microsoft.com/office/drawing/2010/slicer">
              <sle:slicer xmlns:sle="http://schemas.microsoft.com/office/drawing/2010/slicer" name="Component"/>
            </a:graphicData>
          </a:graphic>
        </xdr:graphicFrame>
      </mc:Choice>
      <mc:Fallback xmlns="">
        <xdr:sp macro="" textlink="">
          <xdr:nvSpPr>
            <xdr:cNvPr id="0" name=""/>
            <xdr:cNvSpPr>
              <a:spLocks noTextEdit="1"/>
            </xdr:cNvSpPr>
          </xdr:nvSpPr>
          <xdr:spPr>
            <a:xfrm>
              <a:off x="12179644" y="2769768"/>
              <a:ext cx="1828799" cy="14467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597244</xdr:colOff>
      <xdr:row>5</xdr:row>
      <xdr:rowOff>1029</xdr:rowOff>
    </xdr:from>
    <xdr:to>
      <xdr:col>22</xdr:col>
      <xdr:colOff>597243</xdr:colOff>
      <xdr:row>15</xdr:row>
      <xdr:rowOff>0</xdr:rowOff>
    </xdr:to>
    <mc:AlternateContent xmlns:mc="http://schemas.openxmlformats.org/markup-compatibility/2006" xmlns:a14="http://schemas.microsoft.com/office/drawing/2010/main">
      <mc:Choice Requires="a14">
        <xdr:graphicFrame macro="">
          <xdr:nvGraphicFramePr>
            <xdr:cNvPr id="77" name="AssetName">
              <a:extLst>
                <a:ext uri="{FF2B5EF4-FFF2-40B4-BE49-F238E27FC236}">
                  <a16:creationId xmlns:a16="http://schemas.microsoft.com/office/drawing/2014/main" id="{7E9DCCD1-79E1-4504-B2D3-A79818B1FFE1}"/>
                </a:ext>
              </a:extLst>
            </xdr:cNvPr>
            <xdr:cNvGraphicFramePr/>
          </xdr:nvGraphicFramePr>
          <xdr:xfrm>
            <a:off x="0" y="0"/>
            <a:ext cx="0" cy="0"/>
          </xdr:xfrm>
          <a:graphic>
            <a:graphicData uri="http://schemas.microsoft.com/office/drawing/2010/slicer">
              <sle:slicer xmlns:sle="http://schemas.microsoft.com/office/drawing/2010/slicer" name="AssetName"/>
            </a:graphicData>
          </a:graphic>
        </xdr:graphicFrame>
      </mc:Choice>
      <mc:Fallback xmlns="">
        <xdr:sp macro="" textlink="">
          <xdr:nvSpPr>
            <xdr:cNvPr id="0" name=""/>
            <xdr:cNvSpPr>
              <a:spLocks noTextEdit="1"/>
            </xdr:cNvSpPr>
          </xdr:nvSpPr>
          <xdr:spPr>
            <a:xfrm>
              <a:off x="12179644" y="915429"/>
              <a:ext cx="1828799" cy="182777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236765</xdr:colOff>
      <xdr:row>14</xdr:row>
      <xdr:rowOff>13608</xdr:rowOff>
    </xdr:from>
    <xdr:to>
      <xdr:col>5</xdr:col>
      <xdr:colOff>530679</xdr:colOff>
      <xdr:row>15</xdr:row>
      <xdr:rowOff>122465</xdr:rowOff>
    </xdr:to>
    <xdr:pic macro="[0]!Sheet1.Change_InfoBox_Usage_Visibility">
      <xdr:nvPicPr>
        <xdr:cNvPr id="5" name="InfoButton_Usage" descr="Information">
          <a:extLst>
            <a:ext uri="{FF2B5EF4-FFF2-40B4-BE49-F238E27FC236}">
              <a16:creationId xmlns:a16="http://schemas.microsoft.com/office/drawing/2014/main" id="{3E80FBAC-ACFE-49D3-9150-F37FA3AD61B5}"/>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3284765" y="2547258"/>
          <a:ext cx="293914" cy="289832"/>
        </a:xfrm>
        <a:prstGeom prst="rect">
          <a:avLst/>
        </a:prstGeom>
      </xdr:spPr>
    </xdr:pic>
    <xdr:clientData/>
  </xdr:twoCellAnchor>
  <xdr:twoCellAnchor>
    <xdr:from>
      <xdr:col>3</xdr:col>
      <xdr:colOff>47897</xdr:colOff>
      <xdr:row>15</xdr:row>
      <xdr:rowOff>144784</xdr:rowOff>
    </xdr:from>
    <xdr:to>
      <xdr:col>5</xdr:col>
      <xdr:colOff>472441</xdr:colOff>
      <xdr:row>21</xdr:row>
      <xdr:rowOff>81647</xdr:rowOff>
    </xdr:to>
    <xdr:grpSp>
      <xdr:nvGrpSpPr>
        <xdr:cNvPr id="20" name="InfoBox_Usage" hidden="1">
          <a:extLst>
            <a:ext uri="{FF2B5EF4-FFF2-40B4-BE49-F238E27FC236}">
              <a16:creationId xmlns:a16="http://schemas.microsoft.com/office/drawing/2014/main" id="{D2520383-D241-4CBB-9798-0EC376D0134E}"/>
            </a:ext>
          </a:extLst>
        </xdr:cNvPr>
        <xdr:cNvGrpSpPr/>
      </xdr:nvGrpSpPr>
      <xdr:grpSpPr>
        <a:xfrm>
          <a:off x="1876697" y="2887984"/>
          <a:ext cx="1643744" cy="1034143"/>
          <a:chOff x="1709056" y="2960916"/>
          <a:chExt cx="1817915" cy="1153885"/>
        </a:xfrm>
      </xdr:grpSpPr>
      <xdr:sp macro="" textlink="">
        <xdr:nvSpPr>
          <xdr:cNvPr id="9" name="Rectangle: Rounded Corners 8" hidden="1">
            <a:extLst>
              <a:ext uri="{FF2B5EF4-FFF2-40B4-BE49-F238E27FC236}">
                <a16:creationId xmlns:a16="http://schemas.microsoft.com/office/drawing/2014/main" id="{ADD228AD-3650-4768-B2C1-3F84715CD0CC}"/>
              </a:ext>
            </a:extLst>
          </xdr:cNvPr>
          <xdr:cNvSpPr/>
        </xdr:nvSpPr>
        <xdr:spPr>
          <a:xfrm>
            <a:off x="1709056" y="2971799"/>
            <a:ext cx="1817915" cy="1143001"/>
          </a:xfrm>
          <a:prstGeom prst="roundRect">
            <a:avLst/>
          </a:prstGeom>
          <a:solidFill>
            <a:schemeClr val="bg1">
              <a:alpha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TextBox 12" hidden="1">
            <a:extLst>
              <a:ext uri="{FF2B5EF4-FFF2-40B4-BE49-F238E27FC236}">
                <a16:creationId xmlns:a16="http://schemas.microsoft.com/office/drawing/2014/main" id="{E375C065-6B82-4690-AB2B-6BC1365303CE}"/>
              </a:ext>
            </a:extLst>
          </xdr:cNvPr>
          <xdr:cNvSpPr txBox="1"/>
        </xdr:nvSpPr>
        <xdr:spPr>
          <a:xfrm>
            <a:off x="1709056" y="2960916"/>
            <a:ext cx="1807029" cy="11538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latin typeface="Times New Roman" panose="02020603050405020304" pitchFamily="18" charset="0"/>
                <a:cs typeface="Times New Roman" panose="02020603050405020304" pitchFamily="18" charset="0"/>
              </a:rPr>
              <a:t>This statistic shows the total amount of licenses that hace been assigned over the total amount of licenses</a:t>
            </a:r>
            <a:r>
              <a:rPr lang="en-US" sz="1100" baseline="0">
                <a:latin typeface="Times New Roman" panose="02020603050405020304" pitchFamily="18" charset="0"/>
                <a:cs typeface="Times New Roman" panose="02020603050405020304" pitchFamily="18" charset="0"/>
              </a:rPr>
              <a:t> in the database.</a:t>
            </a:r>
            <a:endParaRPr lang="en-US" sz="1100">
              <a:latin typeface="Times New Roman" panose="02020603050405020304" pitchFamily="18" charset="0"/>
              <a:cs typeface="Times New Roman" panose="02020603050405020304" pitchFamily="18" charset="0"/>
            </a:endParaRPr>
          </a:p>
        </xdr:txBody>
      </xdr:sp>
    </xdr:grpSp>
    <xdr:clientData/>
  </xdr:twoCellAnchor>
  <xdr:twoCellAnchor editAs="oneCell">
    <xdr:from>
      <xdr:col>13</xdr:col>
      <xdr:colOff>160565</xdr:colOff>
      <xdr:row>4</xdr:row>
      <xdr:rowOff>116478</xdr:rowOff>
    </xdr:from>
    <xdr:to>
      <xdr:col>13</xdr:col>
      <xdr:colOff>454479</xdr:colOff>
      <xdr:row>6</xdr:row>
      <xdr:rowOff>42455</xdr:rowOff>
    </xdr:to>
    <xdr:pic macro="[0]!Sheet1.Change_InfoBox_Timelines_Visibility">
      <xdr:nvPicPr>
        <xdr:cNvPr id="73" name="InfoButton_Timelines" descr="Information">
          <a:extLst>
            <a:ext uri="{FF2B5EF4-FFF2-40B4-BE49-F238E27FC236}">
              <a16:creationId xmlns:a16="http://schemas.microsoft.com/office/drawing/2014/main" id="{DCA129ED-9462-45F0-96F8-1BB2C8712AAD}"/>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8085365" y="840378"/>
          <a:ext cx="293914" cy="287927"/>
        </a:xfrm>
        <a:prstGeom prst="rect">
          <a:avLst/>
        </a:prstGeom>
      </xdr:spPr>
    </xdr:pic>
    <xdr:clientData/>
  </xdr:twoCellAnchor>
  <xdr:twoCellAnchor>
    <xdr:from>
      <xdr:col>10</xdr:col>
      <xdr:colOff>581297</xdr:colOff>
      <xdr:row>6</xdr:row>
      <xdr:rowOff>45724</xdr:rowOff>
    </xdr:from>
    <xdr:to>
      <xdr:col>13</xdr:col>
      <xdr:colOff>396241</xdr:colOff>
      <xdr:row>11</xdr:row>
      <xdr:rowOff>165467</xdr:rowOff>
    </xdr:to>
    <xdr:grpSp>
      <xdr:nvGrpSpPr>
        <xdr:cNvPr id="75" name="InfoBox_Timelines" hidden="1">
          <a:extLst>
            <a:ext uri="{FF2B5EF4-FFF2-40B4-BE49-F238E27FC236}">
              <a16:creationId xmlns:a16="http://schemas.microsoft.com/office/drawing/2014/main" id="{45923E32-3115-43DE-9503-F6C9C248D77C}"/>
            </a:ext>
          </a:extLst>
        </xdr:cNvPr>
        <xdr:cNvGrpSpPr/>
      </xdr:nvGrpSpPr>
      <xdr:grpSpPr>
        <a:xfrm>
          <a:off x="6677297" y="1143004"/>
          <a:ext cx="1643744" cy="1034143"/>
          <a:chOff x="1709056" y="2960916"/>
          <a:chExt cx="1817915" cy="1153885"/>
        </a:xfrm>
      </xdr:grpSpPr>
      <xdr:sp macro="" textlink="">
        <xdr:nvSpPr>
          <xdr:cNvPr id="78" name="Rectangle: Rounded Corners 77" hidden="1">
            <a:extLst>
              <a:ext uri="{FF2B5EF4-FFF2-40B4-BE49-F238E27FC236}">
                <a16:creationId xmlns:a16="http://schemas.microsoft.com/office/drawing/2014/main" id="{7D5309A3-DD26-48E3-A59B-39C1BA631DD8}"/>
              </a:ext>
            </a:extLst>
          </xdr:cNvPr>
          <xdr:cNvSpPr/>
        </xdr:nvSpPr>
        <xdr:spPr>
          <a:xfrm>
            <a:off x="1709056" y="2971799"/>
            <a:ext cx="1817915" cy="1143001"/>
          </a:xfrm>
          <a:prstGeom prst="roundRect">
            <a:avLst/>
          </a:prstGeom>
          <a:solidFill>
            <a:schemeClr val="bg1">
              <a:alpha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9" name="TextBox 78" hidden="1">
            <a:extLst>
              <a:ext uri="{FF2B5EF4-FFF2-40B4-BE49-F238E27FC236}">
                <a16:creationId xmlns:a16="http://schemas.microsoft.com/office/drawing/2014/main" id="{56E066B7-7F91-414C-86EC-56E6AFC54DCA}"/>
              </a:ext>
            </a:extLst>
          </xdr:cNvPr>
          <xdr:cNvSpPr txBox="1"/>
        </xdr:nvSpPr>
        <xdr:spPr>
          <a:xfrm>
            <a:off x="1709056" y="2960916"/>
            <a:ext cx="1807029" cy="11538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latin typeface="Times New Roman" panose="02020603050405020304" pitchFamily="18" charset="0"/>
                <a:cs typeface="Times New Roman" panose="02020603050405020304" pitchFamily="18" charset="0"/>
              </a:rPr>
              <a:t>Displays</a:t>
            </a:r>
            <a:r>
              <a:rPr lang="en-US" sz="1100" baseline="0">
                <a:latin typeface="Times New Roman" panose="02020603050405020304" pitchFamily="18" charset="0"/>
                <a:cs typeface="Times New Roman" panose="02020603050405020304" pitchFamily="18" charset="0"/>
              </a:rPr>
              <a:t> timelines for all licenses [listed by key name] go to "Design &gt; Select" data to get more precise data on specifics.</a:t>
            </a:r>
            <a:endParaRPr lang="en-US" sz="1100">
              <a:latin typeface="Times New Roman" panose="02020603050405020304" pitchFamily="18" charset="0"/>
              <a:cs typeface="Times New Roman" panose="02020603050405020304" pitchFamily="18" charset="0"/>
            </a:endParaRPr>
          </a:p>
        </xdr:txBody>
      </xdr:sp>
    </xdr:grpSp>
    <xdr:clientData/>
  </xdr:twoCellAnchor>
  <xdr:twoCellAnchor editAs="oneCell">
    <xdr:from>
      <xdr:col>13</xdr:col>
      <xdr:colOff>164375</xdr:colOff>
      <xdr:row>14</xdr:row>
      <xdr:rowOff>7893</xdr:rowOff>
    </xdr:from>
    <xdr:to>
      <xdr:col>13</xdr:col>
      <xdr:colOff>458289</xdr:colOff>
      <xdr:row>15</xdr:row>
      <xdr:rowOff>116750</xdr:rowOff>
    </xdr:to>
    <xdr:pic macro="[0]!Sheet1.Change_InfoBox_Donut_Visibility">
      <xdr:nvPicPr>
        <xdr:cNvPr id="80" name="InfoButton_Donut" descr="Information">
          <a:extLst>
            <a:ext uri="{FF2B5EF4-FFF2-40B4-BE49-F238E27FC236}">
              <a16:creationId xmlns:a16="http://schemas.microsoft.com/office/drawing/2014/main" id="{920CAEB4-4BBA-428E-A1AC-4C1BF7DB9AC9}"/>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8089175" y="2541543"/>
          <a:ext cx="293914" cy="289832"/>
        </a:xfrm>
        <a:prstGeom prst="rect">
          <a:avLst/>
        </a:prstGeom>
      </xdr:spPr>
    </xdr:pic>
    <xdr:clientData/>
  </xdr:twoCellAnchor>
  <xdr:twoCellAnchor>
    <xdr:from>
      <xdr:col>10</xdr:col>
      <xdr:colOff>604157</xdr:colOff>
      <xdr:row>15</xdr:row>
      <xdr:rowOff>129544</xdr:rowOff>
    </xdr:from>
    <xdr:to>
      <xdr:col>13</xdr:col>
      <xdr:colOff>419101</xdr:colOff>
      <xdr:row>21</xdr:row>
      <xdr:rowOff>66407</xdr:rowOff>
    </xdr:to>
    <xdr:grpSp>
      <xdr:nvGrpSpPr>
        <xdr:cNvPr id="81" name="InfoBox_Donut" hidden="1">
          <a:extLst>
            <a:ext uri="{FF2B5EF4-FFF2-40B4-BE49-F238E27FC236}">
              <a16:creationId xmlns:a16="http://schemas.microsoft.com/office/drawing/2014/main" id="{67AD7107-890A-4934-8902-1752E02375C2}"/>
            </a:ext>
          </a:extLst>
        </xdr:cNvPr>
        <xdr:cNvGrpSpPr/>
      </xdr:nvGrpSpPr>
      <xdr:grpSpPr>
        <a:xfrm>
          <a:off x="6700157" y="2872744"/>
          <a:ext cx="1643744" cy="1034143"/>
          <a:chOff x="1709056" y="2960916"/>
          <a:chExt cx="1817915" cy="1153885"/>
        </a:xfrm>
      </xdr:grpSpPr>
      <xdr:sp macro="" textlink="">
        <xdr:nvSpPr>
          <xdr:cNvPr id="82" name="Rectangle: Rounded Corners 81" hidden="1">
            <a:extLst>
              <a:ext uri="{FF2B5EF4-FFF2-40B4-BE49-F238E27FC236}">
                <a16:creationId xmlns:a16="http://schemas.microsoft.com/office/drawing/2014/main" id="{F95EC990-9956-46EA-B8B1-684755A3DC17}"/>
              </a:ext>
            </a:extLst>
          </xdr:cNvPr>
          <xdr:cNvSpPr/>
        </xdr:nvSpPr>
        <xdr:spPr>
          <a:xfrm>
            <a:off x="1709056" y="2971799"/>
            <a:ext cx="1817915" cy="1143001"/>
          </a:xfrm>
          <a:prstGeom prst="roundRect">
            <a:avLst/>
          </a:prstGeom>
          <a:solidFill>
            <a:schemeClr val="bg1">
              <a:alpha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3" name="TextBox 82" hidden="1">
            <a:extLst>
              <a:ext uri="{FF2B5EF4-FFF2-40B4-BE49-F238E27FC236}">
                <a16:creationId xmlns:a16="http://schemas.microsoft.com/office/drawing/2014/main" id="{9B13C738-9F25-4FE5-9076-005EE13C3AD2}"/>
              </a:ext>
            </a:extLst>
          </xdr:cNvPr>
          <xdr:cNvSpPr txBox="1"/>
        </xdr:nvSpPr>
        <xdr:spPr>
          <a:xfrm>
            <a:off x="1709056" y="2960916"/>
            <a:ext cx="1807029" cy="11538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latin typeface="Times New Roman" panose="02020603050405020304" pitchFamily="18" charset="0"/>
                <a:cs typeface="Times New Roman" panose="02020603050405020304" pitchFamily="18" charset="0"/>
              </a:rPr>
              <a:t>Shows</a:t>
            </a:r>
            <a:r>
              <a:rPr lang="en-US" sz="1100" baseline="0">
                <a:latin typeface="Times New Roman" panose="02020603050405020304" pitchFamily="18" charset="0"/>
                <a:cs typeface="Times New Roman" panose="02020603050405020304" pitchFamily="18" charset="0"/>
              </a:rPr>
              <a:t> how the licenses are distributed amongst different components and ranks within the organization.</a:t>
            </a:r>
            <a:endParaRPr lang="en-US" sz="1100">
              <a:latin typeface="Times New Roman" panose="02020603050405020304" pitchFamily="18" charset="0"/>
              <a:cs typeface="Times New Roman" panose="02020603050405020304" pitchFamily="18" charset="0"/>
            </a:endParaRPr>
          </a:p>
        </xdr:txBody>
      </xdr:sp>
    </xdr:grpSp>
    <xdr:clientData/>
  </xdr:twoCellAnchor>
  <xdr:twoCellAnchor editAs="oneCell">
    <xdr:from>
      <xdr:col>19</xdr:col>
      <xdr:colOff>42455</xdr:colOff>
      <xdr:row>4</xdr:row>
      <xdr:rowOff>116478</xdr:rowOff>
    </xdr:from>
    <xdr:to>
      <xdr:col>19</xdr:col>
      <xdr:colOff>336369</xdr:colOff>
      <xdr:row>6</xdr:row>
      <xdr:rowOff>42455</xdr:rowOff>
    </xdr:to>
    <xdr:pic macro="[0]!Sheet1.Change_InfoBox_Availability_Visibility">
      <xdr:nvPicPr>
        <xdr:cNvPr id="84" name="InfoButton_Availability" descr="Information">
          <a:extLst>
            <a:ext uri="{FF2B5EF4-FFF2-40B4-BE49-F238E27FC236}">
              <a16:creationId xmlns:a16="http://schemas.microsoft.com/office/drawing/2014/main" id="{A32E19DE-F4C8-483D-8283-0ED2A1A50094}"/>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1624855" y="840378"/>
          <a:ext cx="293914" cy="287927"/>
        </a:xfrm>
        <a:prstGeom prst="rect">
          <a:avLst/>
        </a:prstGeom>
      </xdr:spPr>
    </xdr:pic>
    <xdr:clientData/>
  </xdr:twoCellAnchor>
  <xdr:twoCellAnchor>
    <xdr:from>
      <xdr:col>16</xdr:col>
      <xdr:colOff>482237</xdr:colOff>
      <xdr:row>6</xdr:row>
      <xdr:rowOff>45724</xdr:rowOff>
    </xdr:from>
    <xdr:to>
      <xdr:col>19</xdr:col>
      <xdr:colOff>297181</xdr:colOff>
      <xdr:row>11</xdr:row>
      <xdr:rowOff>165467</xdr:rowOff>
    </xdr:to>
    <xdr:grpSp>
      <xdr:nvGrpSpPr>
        <xdr:cNvPr id="85" name="InfoBox_Availability" hidden="1">
          <a:extLst>
            <a:ext uri="{FF2B5EF4-FFF2-40B4-BE49-F238E27FC236}">
              <a16:creationId xmlns:a16="http://schemas.microsoft.com/office/drawing/2014/main" id="{7C4F1490-D380-44D9-94E4-C6B5A7BB21AA}"/>
            </a:ext>
          </a:extLst>
        </xdr:cNvPr>
        <xdr:cNvGrpSpPr/>
      </xdr:nvGrpSpPr>
      <xdr:grpSpPr>
        <a:xfrm>
          <a:off x="10235837" y="1143004"/>
          <a:ext cx="1643744" cy="1034143"/>
          <a:chOff x="1709056" y="2960916"/>
          <a:chExt cx="1817915" cy="1153885"/>
        </a:xfrm>
      </xdr:grpSpPr>
      <xdr:sp macro="" textlink="">
        <xdr:nvSpPr>
          <xdr:cNvPr id="86" name="Rectangle: Rounded Corners 85" hidden="1">
            <a:extLst>
              <a:ext uri="{FF2B5EF4-FFF2-40B4-BE49-F238E27FC236}">
                <a16:creationId xmlns:a16="http://schemas.microsoft.com/office/drawing/2014/main" id="{A879156D-1654-44E9-9FE5-D1A3C19B5FFF}"/>
              </a:ext>
            </a:extLst>
          </xdr:cNvPr>
          <xdr:cNvSpPr/>
        </xdr:nvSpPr>
        <xdr:spPr>
          <a:xfrm>
            <a:off x="1709056" y="2971799"/>
            <a:ext cx="1817915" cy="1143001"/>
          </a:xfrm>
          <a:prstGeom prst="roundRect">
            <a:avLst/>
          </a:prstGeom>
          <a:solidFill>
            <a:schemeClr val="bg1">
              <a:alpha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7" name="TextBox 86" hidden="1">
            <a:extLst>
              <a:ext uri="{FF2B5EF4-FFF2-40B4-BE49-F238E27FC236}">
                <a16:creationId xmlns:a16="http://schemas.microsoft.com/office/drawing/2014/main" id="{590D5AAD-5342-495B-B99D-331299B60239}"/>
              </a:ext>
            </a:extLst>
          </xdr:cNvPr>
          <xdr:cNvSpPr txBox="1"/>
        </xdr:nvSpPr>
        <xdr:spPr>
          <a:xfrm>
            <a:off x="1709056" y="2960916"/>
            <a:ext cx="1807029" cy="11538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latin typeface="Times New Roman" panose="02020603050405020304" pitchFamily="18" charset="0"/>
                <a:cs typeface="Times New Roman" panose="02020603050405020304" pitchFamily="18" charset="0"/>
              </a:rPr>
              <a:t>Graphic</a:t>
            </a:r>
            <a:r>
              <a:rPr lang="en-US" sz="1100" baseline="0">
                <a:latin typeface="Times New Roman" panose="02020603050405020304" pitchFamily="18" charset="0"/>
                <a:cs typeface="Times New Roman" panose="02020603050405020304" pitchFamily="18" charset="0"/>
              </a:rPr>
              <a:t> for viewing different license types and their respective availabilities.</a:t>
            </a:r>
            <a:endParaRPr lang="en-US" sz="1100">
              <a:latin typeface="Times New Roman" panose="02020603050405020304" pitchFamily="18" charset="0"/>
              <a:cs typeface="Times New Roman" panose="02020603050405020304" pitchFamily="18" charset="0"/>
            </a:endParaRPr>
          </a:p>
        </xdr:txBody>
      </xdr:sp>
    </xdr:grpSp>
    <xdr:clientData/>
  </xdr:twoCellAnchor>
  <xdr:twoCellAnchor>
    <xdr:from>
      <xdr:col>6</xdr:col>
      <xdr:colOff>392430</xdr:colOff>
      <xdr:row>3</xdr:row>
      <xdr:rowOff>62865</xdr:rowOff>
    </xdr:from>
    <xdr:to>
      <xdr:col>8</xdr:col>
      <xdr:colOff>605790</xdr:colOff>
      <xdr:row>11</xdr:row>
      <xdr:rowOff>93345</xdr:rowOff>
    </xdr:to>
    <xdr:grpSp>
      <xdr:nvGrpSpPr>
        <xdr:cNvPr id="48" name="Settings_Frame" hidden="1">
          <a:extLst>
            <a:ext uri="{FF2B5EF4-FFF2-40B4-BE49-F238E27FC236}">
              <a16:creationId xmlns:a16="http://schemas.microsoft.com/office/drawing/2014/main" id="{6D08ACE4-FD3C-4427-91BF-B4D381101B2C}"/>
            </a:ext>
          </a:extLst>
        </xdr:cNvPr>
        <xdr:cNvGrpSpPr/>
      </xdr:nvGrpSpPr>
      <xdr:grpSpPr>
        <a:xfrm>
          <a:off x="4050030" y="611505"/>
          <a:ext cx="1432560" cy="1493520"/>
          <a:chOff x="1440180" y="640080"/>
          <a:chExt cx="1432560" cy="1493520"/>
        </a:xfrm>
      </xdr:grpSpPr>
      <xdr:sp macro="" textlink="">
        <xdr:nvSpPr>
          <xdr:cNvPr id="23" name="Speech Bubble: Rectangle with Corners Rounded 22" hidden="1">
            <a:extLst>
              <a:ext uri="{FF2B5EF4-FFF2-40B4-BE49-F238E27FC236}">
                <a16:creationId xmlns:a16="http://schemas.microsoft.com/office/drawing/2014/main" id="{67852E74-343F-416C-B92C-5793CCDDD498}"/>
              </a:ext>
            </a:extLst>
          </xdr:cNvPr>
          <xdr:cNvSpPr/>
        </xdr:nvSpPr>
        <xdr:spPr>
          <a:xfrm flipV="1">
            <a:off x="1440180" y="640080"/>
            <a:ext cx="1432560" cy="1493520"/>
          </a:xfrm>
          <a:prstGeom prst="wedgeRoundRectCallout">
            <a:avLst>
              <a:gd name="adj1" fmla="val -20833"/>
              <a:gd name="adj2" fmla="val 56352"/>
              <a:gd name="adj3" fmla="val 16667"/>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8" name="TextBox 87" hidden="1">
            <a:extLst>
              <a:ext uri="{FF2B5EF4-FFF2-40B4-BE49-F238E27FC236}">
                <a16:creationId xmlns:a16="http://schemas.microsoft.com/office/drawing/2014/main" id="{40B9F1F0-F608-4FF5-B9FA-D267B69CE3EC}"/>
              </a:ext>
            </a:extLst>
          </xdr:cNvPr>
          <xdr:cNvSpPr txBox="1"/>
        </xdr:nvSpPr>
        <xdr:spPr>
          <a:xfrm>
            <a:off x="1440180" y="1501140"/>
            <a:ext cx="143256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1">
                <a:solidFill>
                  <a:srgbClr val="002060"/>
                </a:solidFill>
                <a:latin typeface="Times New Roman" panose="02020603050405020304" pitchFamily="18" charset="0"/>
                <a:cs typeface="Times New Roman" panose="02020603050405020304" pitchFamily="18" charset="0"/>
              </a:rPr>
              <a:t>Info Buttons Visibility</a:t>
            </a:r>
          </a:p>
        </xdr:txBody>
      </xdr:sp>
      <xdr:sp macro="" textlink="">
        <xdr:nvSpPr>
          <xdr:cNvPr id="89" name="TextBox 88" hidden="1">
            <a:extLst>
              <a:ext uri="{FF2B5EF4-FFF2-40B4-BE49-F238E27FC236}">
                <a16:creationId xmlns:a16="http://schemas.microsoft.com/office/drawing/2014/main" id="{5D5D41B1-00FF-4D81-BE6D-182FC8E6E7CE}"/>
              </a:ext>
            </a:extLst>
          </xdr:cNvPr>
          <xdr:cNvSpPr txBox="1"/>
        </xdr:nvSpPr>
        <xdr:spPr>
          <a:xfrm>
            <a:off x="1440180" y="784860"/>
            <a:ext cx="143256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1">
                <a:solidFill>
                  <a:srgbClr val="002060"/>
                </a:solidFill>
                <a:latin typeface="Times New Roman" panose="02020603050405020304" pitchFamily="18" charset="0"/>
                <a:cs typeface="Times New Roman" panose="02020603050405020304" pitchFamily="18" charset="0"/>
              </a:rPr>
              <a:t>Color Theme</a:t>
            </a:r>
          </a:p>
        </xdr:txBody>
      </xdr:sp>
    </xdr:grpSp>
    <xdr:clientData/>
  </xdr:twoCellAnchor>
  <xdr:twoCellAnchor>
    <xdr:from>
      <xdr:col>6</xdr:col>
      <xdr:colOff>445770</xdr:colOff>
      <xdr:row>5</xdr:row>
      <xdr:rowOff>123825</xdr:rowOff>
    </xdr:from>
    <xdr:to>
      <xdr:col>7</xdr:col>
      <xdr:colOff>476250</xdr:colOff>
      <xdr:row>6</xdr:row>
      <xdr:rowOff>123825</xdr:rowOff>
    </xdr:to>
    <xdr:sp macro="[0]!Sheet1.Display_Theme_1" textlink="">
      <xdr:nvSpPr>
        <xdr:cNvPr id="35" name="Theme_Button_1" hidden="1">
          <a:extLst>
            <a:ext uri="{FF2B5EF4-FFF2-40B4-BE49-F238E27FC236}">
              <a16:creationId xmlns:a16="http://schemas.microsoft.com/office/drawing/2014/main" id="{FFA6563F-879A-4873-A3F1-4A991FF5326B}"/>
            </a:ext>
          </a:extLst>
        </xdr:cNvPr>
        <xdr:cNvSpPr/>
      </xdr:nvSpPr>
      <xdr:spPr>
        <a:xfrm>
          <a:off x="4103370" y="1028700"/>
          <a:ext cx="640080" cy="180975"/>
        </a:xfrm>
        <a:prstGeom prst="roundRect">
          <a:avLst>
            <a:gd name="adj" fmla="val 50000"/>
          </a:avLst>
        </a:prstGeom>
        <a:solidFill>
          <a:srgbClr val="0070C0">
            <a:alpha val="0"/>
          </a:srgb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a:solidFill>
                <a:srgbClr val="000000"/>
              </a:solidFill>
              <a:latin typeface="Times New Roman" panose="02020603050405020304" pitchFamily="18" charset="0"/>
              <a:cs typeface="Times New Roman" panose="02020603050405020304" pitchFamily="18" charset="0"/>
            </a:rPr>
            <a:t>Theme</a:t>
          </a:r>
          <a:r>
            <a:rPr lang="en-US" sz="900" baseline="0">
              <a:solidFill>
                <a:srgbClr val="000000"/>
              </a:solidFill>
              <a:latin typeface="Times New Roman" panose="02020603050405020304" pitchFamily="18" charset="0"/>
              <a:cs typeface="Times New Roman" panose="02020603050405020304" pitchFamily="18" charset="0"/>
            </a:rPr>
            <a:t> 1</a:t>
          </a:r>
          <a:endParaRPr lang="en-US" sz="900">
            <a:solidFill>
              <a:srgbClr val="000000"/>
            </a:solidFill>
            <a:latin typeface="Times New Roman" panose="02020603050405020304" pitchFamily="18" charset="0"/>
            <a:cs typeface="Times New Roman" panose="02020603050405020304" pitchFamily="18" charset="0"/>
          </a:endParaRPr>
        </a:p>
      </xdr:txBody>
    </xdr:sp>
    <xdr:clientData/>
  </xdr:twoCellAnchor>
  <xdr:twoCellAnchor>
    <xdr:from>
      <xdr:col>7</xdr:col>
      <xdr:colOff>521970</xdr:colOff>
      <xdr:row>5</xdr:row>
      <xdr:rowOff>123825</xdr:rowOff>
    </xdr:from>
    <xdr:to>
      <xdr:col>8</xdr:col>
      <xdr:colOff>552450</xdr:colOff>
      <xdr:row>6</xdr:row>
      <xdr:rowOff>123825</xdr:rowOff>
    </xdr:to>
    <xdr:sp macro="[0]!Sheet1.Display_Theme_2" textlink="">
      <xdr:nvSpPr>
        <xdr:cNvPr id="91" name="Theme_Button_2" hidden="1">
          <a:extLst>
            <a:ext uri="{FF2B5EF4-FFF2-40B4-BE49-F238E27FC236}">
              <a16:creationId xmlns:a16="http://schemas.microsoft.com/office/drawing/2014/main" id="{191ECF27-9B00-44E1-A59D-8F75F8ABEC1B}"/>
            </a:ext>
          </a:extLst>
        </xdr:cNvPr>
        <xdr:cNvSpPr/>
      </xdr:nvSpPr>
      <xdr:spPr>
        <a:xfrm>
          <a:off x="4789170" y="1028700"/>
          <a:ext cx="640080" cy="180975"/>
        </a:xfrm>
        <a:prstGeom prst="roundRect">
          <a:avLst>
            <a:gd name="adj" fmla="val 50000"/>
          </a:avLst>
        </a:prstGeom>
        <a:solidFill>
          <a:srgbClr val="0070C0">
            <a:alpha val="0"/>
          </a:srgb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a:solidFill>
                <a:srgbClr val="000000"/>
              </a:solidFill>
              <a:latin typeface="Times New Roman" panose="02020603050405020304" pitchFamily="18" charset="0"/>
              <a:cs typeface="Times New Roman" panose="02020603050405020304" pitchFamily="18" charset="0"/>
            </a:rPr>
            <a:t>Theme</a:t>
          </a:r>
          <a:r>
            <a:rPr lang="en-US" sz="900" baseline="0">
              <a:solidFill>
                <a:srgbClr val="000000"/>
              </a:solidFill>
              <a:latin typeface="Times New Roman" panose="02020603050405020304" pitchFamily="18" charset="0"/>
              <a:cs typeface="Times New Roman" panose="02020603050405020304" pitchFamily="18" charset="0"/>
            </a:rPr>
            <a:t> 2</a:t>
          </a:r>
          <a:endParaRPr lang="en-US" sz="900">
            <a:solidFill>
              <a:srgbClr val="000000"/>
            </a:solidFill>
            <a:latin typeface="Times New Roman" panose="02020603050405020304" pitchFamily="18" charset="0"/>
            <a:cs typeface="Times New Roman" panose="02020603050405020304" pitchFamily="18" charset="0"/>
          </a:endParaRPr>
        </a:p>
      </xdr:txBody>
    </xdr:sp>
    <xdr:clientData/>
  </xdr:twoCellAnchor>
  <xdr:twoCellAnchor>
    <xdr:from>
      <xdr:col>6</xdr:col>
      <xdr:colOff>445770</xdr:colOff>
      <xdr:row>6</xdr:row>
      <xdr:rowOff>167640</xdr:rowOff>
    </xdr:from>
    <xdr:to>
      <xdr:col>7</xdr:col>
      <xdr:colOff>476250</xdr:colOff>
      <xdr:row>7</xdr:row>
      <xdr:rowOff>167640</xdr:rowOff>
    </xdr:to>
    <xdr:sp macro="[0]!Sheet1.Display_Theme_3" textlink="">
      <xdr:nvSpPr>
        <xdr:cNvPr id="92" name="Theme_Button_3" hidden="1">
          <a:extLst>
            <a:ext uri="{FF2B5EF4-FFF2-40B4-BE49-F238E27FC236}">
              <a16:creationId xmlns:a16="http://schemas.microsoft.com/office/drawing/2014/main" id="{E3707A4C-2B6F-4FAF-8471-B8ACF01A2645}"/>
            </a:ext>
          </a:extLst>
        </xdr:cNvPr>
        <xdr:cNvSpPr/>
      </xdr:nvSpPr>
      <xdr:spPr>
        <a:xfrm>
          <a:off x="4103370" y="1253490"/>
          <a:ext cx="640080" cy="180975"/>
        </a:xfrm>
        <a:prstGeom prst="roundRect">
          <a:avLst>
            <a:gd name="adj" fmla="val 50000"/>
          </a:avLst>
        </a:prstGeom>
        <a:solidFill>
          <a:srgbClr val="0070C0">
            <a:alpha val="0"/>
          </a:srgb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a:solidFill>
                <a:srgbClr val="000000"/>
              </a:solidFill>
              <a:latin typeface="Times New Roman" panose="02020603050405020304" pitchFamily="18" charset="0"/>
              <a:cs typeface="Times New Roman" panose="02020603050405020304" pitchFamily="18" charset="0"/>
            </a:rPr>
            <a:t>Theme</a:t>
          </a:r>
          <a:r>
            <a:rPr lang="en-US" sz="900" baseline="0">
              <a:solidFill>
                <a:srgbClr val="000000"/>
              </a:solidFill>
              <a:latin typeface="Times New Roman" panose="02020603050405020304" pitchFamily="18" charset="0"/>
              <a:cs typeface="Times New Roman" panose="02020603050405020304" pitchFamily="18" charset="0"/>
            </a:rPr>
            <a:t> 3</a:t>
          </a:r>
          <a:endParaRPr lang="en-US" sz="900">
            <a:solidFill>
              <a:srgbClr val="000000"/>
            </a:solidFill>
            <a:latin typeface="Times New Roman" panose="02020603050405020304" pitchFamily="18" charset="0"/>
            <a:cs typeface="Times New Roman" panose="02020603050405020304" pitchFamily="18" charset="0"/>
          </a:endParaRPr>
        </a:p>
      </xdr:txBody>
    </xdr:sp>
    <xdr:clientData/>
  </xdr:twoCellAnchor>
  <xdr:twoCellAnchor>
    <xdr:from>
      <xdr:col>7</xdr:col>
      <xdr:colOff>521970</xdr:colOff>
      <xdr:row>6</xdr:row>
      <xdr:rowOff>167640</xdr:rowOff>
    </xdr:from>
    <xdr:to>
      <xdr:col>8</xdr:col>
      <xdr:colOff>552450</xdr:colOff>
      <xdr:row>7</xdr:row>
      <xdr:rowOff>167640</xdr:rowOff>
    </xdr:to>
    <xdr:sp macro="[0]!Sheet1.Display_Theme_4" textlink="">
      <xdr:nvSpPr>
        <xdr:cNvPr id="93" name="Theme_Button_4" hidden="1">
          <a:extLst>
            <a:ext uri="{FF2B5EF4-FFF2-40B4-BE49-F238E27FC236}">
              <a16:creationId xmlns:a16="http://schemas.microsoft.com/office/drawing/2014/main" id="{ADAEA3AA-ADF5-4394-96F3-9EE9B11B4917}"/>
            </a:ext>
          </a:extLst>
        </xdr:cNvPr>
        <xdr:cNvSpPr/>
      </xdr:nvSpPr>
      <xdr:spPr>
        <a:xfrm>
          <a:off x="4789170" y="1253490"/>
          <a:ext cx="640080" cy="180975"/>
        </a:xfrm>
        <a:prstGeom prst="roundRect">
          <a:avLst>
            <a:gd name="adj" fmla="val 50000"/>
          </a:avLst>
        </a:prstGeom>
        <a:solidFill>
          <a:srgbClr val="0070C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a:solidFill>
                <a:srgbClr val="FFFFFF"/>
              </a:solidFill>
              <a:latin typeface="Times New Roman" panose="02020603050405020304" pitchFamily="18" charset="0"/>
              <a:cs typeface="Times New Roman" panose="02020603050405020304" pitchFamily="18" charset="0"/>
            </a:rPr>
            <a:t>Theme</a:t>
          </a:r>
          <a:r>
            <a:rPr lang="en-US" sz="900" baseline="0">
              <a:solidFill>
                <a:srgbClr val="FFFFFF"/>
              </a:solidFill>
              <a:latin typeface="Times New Roman" panose="02020603050405020304" pitchFamily="18" charset="0"/>
              <a:cs typeface="Times New Roman" panose="02020603050405020304" pitchFamily="18" charset="0"/>
            </a:rPr>
            <a:t> 4</a:t>
          </a:r>
          <a:endParaRPr lang="en-US" sz="900">
            <a:solidFill>
              <a:srgbClr val="FFFFFF"/>
            </a:solidFill>
            <a:latin typeface="Times New Roman" panose="02020603050405020304" pitchFamily="18" charset="0"/>
            <a:cs typeface="Times New Roman" panose="02020603050405020304" pitchFamily="18" charset="0"/>
          </a:endParaRPr>
        </a:p>
      </xdr:txBody>
    </xdr:sp>
    <xdr:clientData/>
  </xdr:twoCellAnchor>
  <xdr:twoCellAnchor>
    <xdr:from>
      <xdr:col>7</xdr:col>
      <xdr:colOff>25810</xdr:colOff>
      <xdr:row>0</xdr:row>
      <xdr:rowOff>149594</xdr:rowOff>
    </xdr:from>
    <xdr:to>
      <xdr:col>7</xdr:col>
      <xdr:colOff>362245</xdr:colOff>
      <xdr:row>2</xdr:row>
      <xdr:rowOff>152173</xdr:rowOff>
    </xdr:to>
    <xdr:pic macro="[0]!Sheet1.Change_Settings_Visibility">
      <xdr:nvPicPr>
        <xdr:cNvPr id="41" name="Settings_Button" descr="Single gear">
          <a:extLst>
            <a:ext uri="{FF2B5EF4-FFF2-40B4-BE49-F238E27FC236}">
              <a16:creationId xmlns:a16="http://schemas.microsoft.com/office/drawing/2014/main" id="{10754890-74B6-4DCD-8D27-40FFE64F293F}"/>
            </a:ext>
          </a:extLst>
        </xdr:cNvPr>
        <xdr:cNvPicPr>
          <a:picLocks noChangeAspect="1"/>
        </xdr:cNvPicPr>
      </xdr:nvPicPr>
      <xdr:blipFill>
        <a:blip xmlns:r="http://schemas.openxmlformats.org/officeDocument/2006/relationships" r:embed="rId31" cstate="print">
          <a:extLst>
            <a:ext uri="{28A0092B-C50C-407E-A947-70E740481C1C}">
              <a14:useLocalDpi xmlns:a14="http://schemas.microsoft.com/office/drawing/2010/main" val="0"/>
            </a:ext>
            <a:ext uri="{96DAC541-7B7A-43D3-8B79-37D633B846F1}">
              <asvg:svgBlip xmlns:asvg="http://schemas.microsoft.com/office/drawing/2016/SVG/main" r:embed="rId32"/>
            </a:ext>
          </a:extLst>
        </a:blip>
        <a:srcRect/>
        <a:stretch/>
      </xdr:blipFill>
      <xdr:spPr>
        <a:xfrm>
          <a:off x="4293010" y="149594"/>
          <a:ext cx="336435" cy="364529"/>
        </a:xfrm>
        <a:prstGeom prst="ellipse">
          <a:avLst/>
        </a:prstGeom>
        <a:effectLst>
          <a:outerShdw blurRad="76200" sx="110000" sy="110000" algn="ctr" rotWithShape="0">
            <a:schemeClr val="bg2">
              <a:alpha val="40000"/>
            </a:schemeClr>
          </a:outerShdw>
        </a:effectLst>
      </xdr:spPr>
    </xdr:pic>
    <xdr:clientData/>
  </xdr:twoCellAnchor>
  <xdr:twoCellAnchor>
    <xdr:from>
      <xdr:col>7</xdr:col>
      <xdr:colOff>428625</xdr:colOff>
      <xdr:row>9</xdr:row>
      <xdr:rowOff>95251</xdr:rowOff>
    </xdr:from>
    <xdr:to>
      <xdr:col>8</xdr:col>
      <xdr:colOff>447675</xdr:colOff>
      <xdr:row>10</xdr:row>
      <xdr:rowOff>123826</xdr:rowOff>
    </xdr:to>
    <xdr:sp macro="" textlink="">
      <xdr:nvSpPr>
        <xdr:cNvPr id="56" name="Button_Text" hidden="1">
          <a:extLst>
            <a:ext uri="{FF2B5EF4-FFF2-40B4-BE49-F238E27FC236}">
              <a16:creationId xmlns:a16="http://schemas.microsoft.com/office/drawing/2014/main" id="{C3236CCB-511F-4BFA-AD1B-8BA61FC1C246}"/>
            </a:ext>
          </a:extLst>
        </xdr:cNvPr>
        <xdr:cNvSpPr txBox="1"/>
      </xdr:nvSpPr>
      <xdr:spPr>
        <a:xfrm>
          <a:off x="4695825" y="1724026"/>
          <a:ext cx="628650"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900">
              <a:latin typeface="Times New Roman" panose="02020603050405020304" pitchFamily="18" charset="0"/>
              <a:cs typeface="Times New Roman" panose="02020603050405020304" pitchFamily="18" charset="0"/>
            </a:rPr>
            <a:t>On</a:t>
          </a:r>
        </a:p>
      </xdr:txBody>
    </xdr:sp>
    <xdr:clientData/>
  </xdr:twoCellAnchor>
  <xdr:twoCellAnchor>
    <xdr:from>
      <xdr:col>7</xdr:col>
      <xdr:colOff>1</xdr:colOff>
      <xdr:row>9</xdr:row>
      <xdr:rowOff>115661</xdr:rowOff>
    </xdr:from>
    <xdr:to>
      <xdr:col>7</xdr:col>
      <xdr:colOff>323851</xdr:colOff>
      <xdr:row>10</xdr:row>
      <xdr:rowOff>79194</xdr:rowOff>
    </xdr:to>
    <xdr:sp macro="[0]!Sheet1.Toggle_Info" textlink="">
      <xdr:nvSpPr>
        <xdr:cNvPr id="115" name="Toggle_Button_Back" hidden="1">
          <a:extLst>
            <a:ext uri="{FF2B5EF4-FFF2-40B4-BE49-F238E27FC236}">
              <a16:creationId xmlns:a16="http://schemas.microsoft.com/office/drawing/2014/main" id="{4E3A03FA-D9AA-4ECE-B278-1205A0B2F04A}"/>
            </a:ext>
          </a:extLst>
        </xdr:cNvPr>
        <xdr:cNvSpPr/>
      </xdr:nvSpPr>
      <xdr:spPr>
        <a:xfrm>
          <a:off x="4267201" y="1744436"/>
          <a:ext cx="323850" cy="144508"/>
        </a:xfrm>
        <a:prstGeom prst="roundRect">
          <a:avLst>
            <a:gd name="adj" fmla="val 50000"/>
          </a:avLst>
        </a:prstGeom>
        <a:solidFill>
          <a:srgbClr val="99CC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171450</xdr:colOff>
      <xdr:row>9</xdr:row>
      <xdr:rowOff>95250</xdr:rowOff>
    </xdr:from>
    <xdr:to>
      <xdr:col>7</xdr:col>
      <xdr:colOff>352424</xdr:colOff>
      <xdr:row>10</xdr:row>
      <xdr:rowOff>104774</xdr:rowOff>
    </xdr:to>
    <xdr:sp macro="[0]!Sheet1.Toggle_Info" textlink="">
      <xdr:nvSpPr>
        <xdr:cNvPr id="114" name="Toggle_Button_Front" hidden="1">
          <a:extLst>
            <a:ext uri="{FF2B5EF4-FFF2-40B4-BE49-F238E27FC236}">
              <a16:creationId xmlns:a16="http://schemas.microsoft.com/office/drawing/2014/main" id="{590C63FD-D931-435D-8157-1D99A7B400B7}"/>
            </a:ext>
          </a:extLst>
        </xdr:cNvPr>
        <xdr:cNvSpPr/>
      </xdr:nvSpPr>
      <xdr:spPr>
        <a:xfrm>
          <a:off x="4438650" y="1741170"/>
          <a:ext cx="180974" cy="192404"/>
        </a:xfrm>
        <a:prstGeom prst="ellipse">
          <a:avLst/>
        </a:prstGeom>
        <a:solidFill>
          <a:srgbClr val="0066CC"/>
        </a:solidFill>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c:userShapes xmlns:c="http://schemas.openxmlformats.org/drawingml/2006/chart">
  <cdr:relSizeAnchor xmlns:cdr="http://schemas.openxmlformats.org/drawingml/2006/chartDrawing">
    <cdr:from>
      <cdr:x>0.33846</cdr:x>
      <cdr:y>0.19598</cdr:y>
    </cdr:from>
    <cdr:to>
      <cdr:x>0.65641</cdr:x>
      <cdr:y>0.82412</cdr:y>
    </cdr:to>
    <cdr:sp macro="" textlink="PivotTables!$M$2">
      <cdr:nvSpPr>
        <cdr:cNvPr id="2" name="TextBox 1">
          <a:extLst xmlns:a="http://schemas.openxmlformats.org/drawingml/2006/main">
            <a:ext uri="{FF2B5EF4-FFF2-40B4-BE49-F238E27FC236}">
              <a16:creationId xmlns:a16="http://schemas.microsoft.com/office/drawing/2014/main" id="{8EB7EFA8-D29C-4984-BB0D-70F083FD831F}"/>
            </a:ext>
          </a:extLst>
        </cdr:cNvPr>
        <cdr:cNvSpPr txBox="1"/>
      </cdr:nvSpPr>
      <cdr:spPr>
        <a:xfrm xmlns:a="http://schemas.openxmlformats.org/drawingml/2006/main">
          <a:off x="1005841" y="297180"/>
          <a:ext cx="944880" cy="952499"/>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fld id="{05DB7C4C-7367-48BB-AC14-F6416BF3EF08}" type="TxLink">
            <a:rPr lang="en-US" sz="1800" b="0" i="0" u="none" strike="noStrike">
              <a:solidFill>
                <a:schemeClr val="bg1"/>
              </a:solidFill>
              <a:latin typeface="Times New Roman" panose="02020603050405020304" pitchFamily="18" charset="0"/>
              <a:cs typeface="Times New Roman" panose="02020603050405020304" pitchFamily="18" charset="0"/>
            </a:rPr>
            <a:pPr algn="ctr"/>
            <a:t>56%</a:t>
          </a:fld>
          <a:endParaRPr lang="en-US" sz="1800" b="0">
            <a:solidFill>
              <a:schemeClr val="bg1"/>
            </a:solidFill>
            <a:latin typeface="Times New Roman" panose="02020603050405020304" pitchFamily="18" charset="0"/>
            <a:cs typeface="Times New Roman" panose="02020603050405020304" pitchFamily="18" charset="0"/>
          </a:endParaRPr>
        </a:p>
      </cdr:txBody>
    </cdr:sp>
  </cdr:relSizeAnchor>
</c:userShapes>
</file>

<file path=xl/drawings/drawing3.xml><?xml version="1.0" encoding="utf-8"?>
<xdr:wsDr xmlns:xdr="http://schemas.openxmlformats.org/drawingml/2006/spreadsheetDrawing" xmlns:a="http://schemas.openxmlformats.org/drawingml/2006/main">
  <xdr:twoCellAnchor>
    <xdr:from>
      <xdr:col>8</xdr:col>
      <xdr:colOff>320040</xdr:colOff>
      <xdr:row>7</xdr:row>
      <xdr:rowOff>144780</xdr:rowOff>
    </xdr:from>
    <xdr:to>
      <xdr:col>11</xdr:col>
      <xdr:colOff>144780</xdr:colOff>
      <xdr:row>17</xdr:row>
      <xdr:rowOff>133350</xdr:rowOff>
    </xdr:to>
    <xdr:graphicFrame macro="">
      <xdr:nvGraphicFramePr>
        <xdr:cNvPr id="3" name="Chart 2">
          <a:extLst>
            <a:ext uri="{FF2B5EF4-FFF2-40B4-BE49-F238E27FC236}">
              <a16:creationId xmlns:a16="http://schemas.microsoft.com/office/drawing/2014/main" id="{ADF3CC8D-EB47-403E-9A00-1AD2281790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678180</xdr:colOff>
      <xdr:row>7</xdr:row>
      <xdr:rowOff>179070</xdr:rowOff>
    </xdr:from>
    <xdr:to>
      <xdr:col>21</xdr:col>
      <xdr:colOff>365760</xdr:colOff>
      <xdr:row>22</xdr:row>
      <xdr:rowOff>179070</xdr:rowOff>
    </xdr:to>
    <mc:AlternateContent xmlns:mc="http://schemas.openxmlformats.org/markup-compatibility/2006">
      <mc:Choice xmlns:cx4="http://schemas.microsoft.com/office/drawing/2016/5/10/chartex" Requires="cx4">
        <xdr:graphicFrame macro="">
          <xdr:nvGraphicFramePr>
            <xdr:cNvPr id="5" name="Chart 4">
              <a:extLst>
                <a:ext uri="{FF2B5EF4-FFF2-40B4-BE49-F238E27FC236}">
                  <a16:creationId xmlns:a16="http://schemas.microsoft.com/office/drawing/2014/main" id="{D90B1679-43EE-4C7A-BD1F-4EBD765AFC5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0408920" y="1459230"/>
              <a:ext cx="593598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23</xdr:col>
      <xdr:colOff>601980</xdr:colOff>
      <xdr:row>6</xdr:row>
      <xdr:rowOff>83820</xdr:rowOff>
    </xdr:from>
    <xdr:to>
      <xdr:col>26</xdr:col>
      <xdr:colOff>106680</xdr:colOff>
      <xdr:row>16</xdr:row>
      <xdr:rowOff>26670</xdr:rowOff>
    </xdr:to>
    <xdr:graphicFrame macro="">
      <xdr:nvGraphicFramePr>
        <xdr:cNvPr id="6" name="Chart 5">
          <a:extLst>
            <a:ext uri="{FF2B5EF4-FFF2-40B4-BE49-F238E27FC236}">
              <a16:creationId xmlns:a16="http://schemas.microsoft.com/office/drawing/2014/main" id="{187AEA49-E2EA-4631-AF2E-42C94E285EF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594360</xdr:colOff>
      <xdr:row>16</xdr:row>
      <xdr:rowOff>76200</xdr:rowOff>
    </xdr:from>
    <xdr:to>
      <xdr:col>25</xdr:col>
      <xdr:colOff>548640</xdr:colOff>
      <xdr:row>19</xdr:row>
      <xdr:rowOff>7620</xdr:rowOff>
    </xdr:to>
    <xdr:sp macro="" textlink="$AA$3">
      <xdr:nvSpPr>
        <xdr:cNvPr id="7" name="TextBox 6">
          <a:extLst>
            <a:ext uri="{FF2B5EF4-FFF2-40B4-BE49-F238E27FC236}">
              <a16:creationId xmlns:a16="http://schemas.microsoft.com/office/drawing/2014/main" id="{54F72F23-6A7F-430C-8B70-24B49EE38DD0}"/>
            </a:ext>
          </a:extLst>
        </xdr:cNvPr>
        <xdr:cNvSpPr txBox="1"/>
      </xdr:nvSpPr>
      <xdr:spPr>
        <a:xfrm>
          <a:off x="17914620" y="3002280"/>
          <a:ext cx="815340" cy="480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4EBF376-851C-4B2F-95E7-9EEAD60753D5}" type="TxLink">
            <a:rPr lang="en-US" sz="2800" b="0" i="0" u="none" strike="noStrike">
              <a:solidFill>
                <a:srgbClr val="000000"/>
              </a:solidFill>
              <a:latin typeface="Calibri"/>
              <a:cs typeface="Calibri"/>
            </a:rPr>
            <a:pPr/>
            <a:t>67%</a:t>
          </a:fld>
          <a:endParaRPr lang="en-US" sz="2800"/>
        </a:p>
      </xdr:txBody>
    </xdr:sp>
    <xdr:clientData/>
  </xdr:twoCellAnchor>
  <xdr:twoCellAnchor>
    <xdr:from>
      <xdr:col>27</xdr:col>
      <xdr:colOff>510540</xdr:colOff>
      <xdr:row>5</xdr:row>
      <xdr:rowOff>76200</xdr:rowOff>
    </xdr:from>
    <xdr:to>
      <xdr:col>30</xdr:col>
      <xdr:colOff>38100</xdr:colOff>
      <xdr:row>16</xdr:row>
      <xdr:rowOff>102870</xdr:rowOff>
    </xdr:to>
    <xdr:graphicFrame macro="">
      <xdr:nvGraphicFramePr>
        <xdr:cNvPr id="8" name="Chart 7">
          <a:extLst>
            <a:ext uri="{FF2B5EF4-FFF2-40B4-BE49-F238E27FC236}">
              <a16:creationId xmlns:a16="http://schemas.microsoft.com/office/drawing/2014/main" id="{CBA9B780-E803-47FF-A6C1-97644D9858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ghtwing" refreshedDate="44120.692583217591" createdVersion="6" refreshedVersion="6" minRefreshableVersion="3" recordCount="9" xr:uid="{BFD6BE90-6A14-4B86-9B85-9B8C157CC675}">
  <cacheSource type="worksheet">
    <worksheetSource name="Data_Table"/>
  </cacheSource>
  <cacheFields count="9">
    <cacheField name="Date" numFmtId="14">
      <sharedItems containsSemiMixedTypes="0" containsNonDate="0" containsDate="1" containsString="0" minDate="2017-01-01T00:00:00" maxDate="2017-06-13T00:00:00" count="9">
        <d v="2017-01-01T00:00:00"/>
        <d v="2017-01-02T00:00:00"/>
        <d v="2017-03-01T00:00:00"/>
        <d v="2017-04-01T00:00:00"/>
        <d v="2017-04-23T00:00:00"/>
        <d v="2017-05-02T00:00:00"/>
        <d v="2017-05-22T00:00:00"/>
        <d v="2017-06-05T00:00:00"/>
        <d v="2017-06-12T00:00:00"/>
      </sharedItems>
      <fieldGroup par="8" base="0">
        <rangePr groupBy="days" startDate="2017-01-01T00:00:00" endDate="2017-06-13T00:00:00"/>
        <groupItems count="368">
          <s v="&lt;1/1/2017"/>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6/13/2017"/>
        </groupItems>
      </fieldGroup>
    </cacheField>
    <cacheField name="Location" numFmtId="14">
      <sharedItems count="16">
        <s v="New York"/>
        <s v="Maine"/>
        <s v="New Hampshire"/>
        <s v="Vermont"/>
        <s v="New Jersey"/>
        <s v="Pennsylvania"/>
        <s v="Connecticut"/>
        <s v="Massachusetts"/>
        <s v="Rhode Island"/>
        <s v="Maryland" u="1"/>
        <s v="Washington" u="1"/>
        <s v="Florida" u="1"/>
        <s v="Texas" u="1"/>
        <s v="Delaware" u="1"/>
        <s v="California" u="1"/>
        <s v="Georgia" u="1"/>
      </sharedItems>
    </cacheField>
    <cacheField name="Name" numFmtId="0">
      <sharedItems/>
    </cacheField>
    <cacheField name="Return" numFmtId="0">
      <sharedItems count="2">
        <s v="Yes"/>
        <s v="No"/>
      </sharedItems>
    </cacheField>
    <cacheField name="Delivery" numFmtId="0">
      <sharedItems count="2">
        <s v="On-time"/>
        <s v="Delayed"/>
      </sharedItems>
    </cacheField>
    <cacheField name="Price" numFmtId="0">
      <sharedItems containsSemiMixedTypes="0" containsString="0" containsNumber="1" minValue="1.99" maxValue="12.99"/>
    </cacheField>
    <cacheField name="Unites" numFmtId="0">
      <sharedItems containsSemiMixedTypes="0" containsString="0" containsNumber="1" containsInteger="1" minValue="45" maxValue="550"/>
    </cacheField>
    <cacheField name="Revenue" numFmtId="0">
      <sharedItems containsSemiMixedTypes="0" containsString="0" containsNumber="1" minValue="248.75" maxValue="1094.5"/>
    </cacheField>
    <cacheField name="Months" numFmtId="0" databaseField="0">
      <fieldGroup base="0">
        <rangePr groupBy="months" startDate="2017-01-01T00:00:00" endDate="2017-06-13T00:00:00"/>
        <groupItems count="14">
          <s v="&lt;1/1/2017"/>
          <s v="Jan"/>
          <s v="Feb"/>
          <s v="Mar"/>
          <s v="Apr"/>
          <s v="May"/>
          <s v="Jun"/>
          <s v="Jul"/>
          <s v="Aug"/>
          <s v="Sep"/>
          <s v="Oct"/>
          <s v="Nov"/>
          <s v="Dec"/>
          <s v="&gt;6/13/2017"/>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Nightwing" refreshedDate="44120.69258333333" createdVersion="6" refreshedVersion="6" minRefreshableVersion="3" recordCount="15" xr:uid="{00E02E28-DD74-4870-ABCC-1C7522ED1936}">
  <cacheSource type="worksheet">
    <worksheetSource name="User_Table"/>
  </cacheSource>
  <cacheFields count="9">
    <cacheField name="UserId" numFmtId="0">
      <sharedItems containsSemiMixedTypes="0" containsString="0" containsNumber="1" containsInteger="1" minValue="1" maxValue="15"/>
    </cacheField>
    <cacheField name="First Name" numFmtId="0">
      <sharedItems/>
    </cacheField>
    <cacheField name="Middle Name" numFmtId="0">
      <sharedItems/>
    </cacheField>
    <cacheField name="Last Name" numFmtId="0">
      <sharedItems/>
    </cacheField>
    <cacheField name="Suffix" numFmtId="0">
      <sharedItems/>
    </cacheField>
    <cacheField name="Email" numFmtId="0">
      <sharedItems/>
    </cacheField>
    <cacheField name="Rank" numFmtId="0">
      <sharedItems containsBlank="1" count="14">
        <s v="COL"/>
        <s v="CPT"/>
        <s v="2LT"/>
        <s v="N/A"/>
        <s v="LTG"/>
        <s v="LTC"/>
        <s v="SPC"/>
        <s v="MAJ"/>
        <s v="CSM"/>
        <s v="1LT"/>
        <s v="PVT"/>
        <m u="1"/>
        <s v="SSG" u="1"/>
        <s v="SFC" u="1"/>
      </sharedItems>
    </cacheField>
    <cacheField name="Component" numFmtId="0">
      <sharedItems containsBlank="1" count="5">
        <s v="Active Duty"/>
        <s v="National Guard"/>
        <s v="Contractor"/>
        <s v="Army Reserve"/>
        <m u="1"/>
      </sharedItems>
    </cacheField>
    <cacheField name="HasLicense" numFmtId="0">
      <sharedItems containsSemiMixedTypes="0" containsString="0" containsNumber="1" containsInteger="1" minValue="0" maxValue="2"/>
    </cacheField>
  </cacheFields>
  <extLst>
    <ext xmlns:x14="http://schemas.microsoft.com/office/spreadsheetml/2009/9/main" uri="{725AE2AE-9491-48be-B2B4-4EB974FC3084}">
      <x14:pivotCacheDefinition pivotCacheId="24445045"/>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Nightwing" refreshedDate="44120.692583449076" createdVersion="6" refreshedVersion="6" minRefreshableVersion="3" recordCount="25" xr:uid="{2D507522-3227-410F-9756-2F36959540A3}">
  <cacheSource type="worksheet">
    <worksheetSource name="License_Table"/>
  </cacheSource>
  <cacheFields count="7">
    <cacheField name="LicenseId" numFmtId="0">
      <sharedItems containsSemiMixedTypes="0" containsString="0" containsNumber="1" containsInteger="1" minValue="1" maxValue="25"/>
    </cacheField>
    <cacheField name="AssetName" numFmtId="0">
      <sharedItems containsBlank="1" count="12">
        <s v="JusticeLeague"/>
        <s v="Avengers"/>
        <s v="SpeedForce"/>
        <s v="WorldDomination"/>
        <s v="DontUseMe"/>
        <s v="License2Kill"/>
        <s v="RandomLicense"/>
        <s v="Robot"/>
        <s v="Robot2"/>
        <s v="NewLicense"/>
        <m u="1"/>
        <s v="sadsdas" u="1"/>
      </sharedItems>
    </cacheField>
    <cacheField name="Key" numFmtId="0">
      <sharedItems/>
    </cacheField>
    <cacheField name="StartDate" numFmtId="14">
      <sharedItems containsSemiMixedTypes="0" containsNonDate="0" containsDate="1" containsString="0" minDate="2020-01-01T00:00:00" maxDate="2020-12-03T00:00:00"/>
    </cacheField>
    <cacheField name="Length" numFmtId="2">
      <sharedItems containsSemiMixedTypes="0" containsString="0" containsNumber="1" containsInteger="1" minValue="1" maxValue="3685"/>
    </cacheField>
    <cacheField name="EndDate" numFmtId="14">
      <sharedItems containsSemiMixedTypes="0" containsNonDate="0" containsDate="1" containsString="0" minDate="2020-01-02T00:00:00" maxDate="2030-02-03T00:00:00"/>
    </cacheField>
    <cacheField name="Available" numFmtId="0">
      <sharedItems containsSemiMixedTypes="0" containsString="0" containsNumber="1" containsInteger="1" minValue="0" maxValue="1" count="2">
        <n v="0"/>
        <n v="1"/>
      </sharedItems>
    </cacheField>
  </cacheFields>
  <extLst>
    <ext xmlns:x14="http://schemas.microsoft.com/office/spreadsheetml/2009/9/main" uri="{725AE2AE-9491-48be-B2B4-4EB974FC3084}">
      <x14:pivotCacheDefinition pivotCacheId="189831443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x v="0"/>
    <x v="0"/>
    <s v="Alpha"/>
    <x v="0"/>
    <x v="0"/>
    <n v="1.99"/>
    <n v="125"/>
    <n v="248.75"/>
  </r>
  <r>
    <x v="1"/>
    <x v="1"/>
    <s v="Bravo"/>
    <x v="0"/>
    <x v="1"/>
    <n v="2.4900000000000002"/>
    <n v="200"/>
    <n v="498.00000000000006"/>
  </r>
  <r>
    <x v="2"/>
    <x v="2"/>
    <s v="Charlie"/>
    <x v="0"/>
    <x v="0"/>
    <n v="1.99"/>
    <n v="550"/>
    <n v="1094.5"/>
  </r>
  <r>
    <x v="3"/>
    <x v="3"/>
    <s v="Delta"/>
    <x v="1"/>
    <x v="0"/>
    <n v="9.99"/>
    <n v="60"/>
    <n v="599.4"/>
  </r>
  <r>
    <x v="4"/>
    <x v="4"/>
    <s v="Echo"/>
    <x v="0"/>
    <x v="1"/>
    <n v="12.99"/>
    <n v="45"/>
    <n v="584.54999999999995"/>
  </r>
  <r>
    <x v="5"/>
    <x v="5"/>
    <s v="Foxtrot"/>
    <x v="1"/>
    <x v="1"/>
    <n v="4.99"/>
    <n v="60"/>
    <n v="299.40000000000003"/>
  </r>
  <r>
    <x v="6"/>
    <x v="6"/>
    <s v="Golf"/>
    <x v="0"/>
    <x v="0"/>
    <n v="3.49"/>
    <n v="200"/>
    <n v="698"/>
  </r>
  <r>
    <x v="7"/>
    <x v="7"/>
    <s v="Hotel"/>
    <x v="1"/>
    <x v="0"/>
    <n v="6.49"/>
    <n v="125"/>
    <n v="811.25"/>
  </r>
  <r>
    <x v="8"/>
    <x v="8"/>
    <s v="Igloo"/>
    <x v="1"/>
    <x v="0"/>
    <n v="5.99"/>
    <n v="75"/>
    <n v="449.2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
  <r>
    <n v="1"/>
    <s v="Bruce"/>
    <s v="N/A"/>
    <s v="Wayne"/>
    <s v="N/A"/>
    <s v="brucewayne.mil@mail.mil"/>
    <x v="0"/>
    <x v="0"/>
    <n v="1"/>
  </r>
  <r>
    <n v="2"/>
    <s v="Natalia"/>
    <s v="Allanovna"/>
    <s v="Romanova"/>
    <s v="N/A"/>
    <s v="nataliaromanova.mil@mail.mil"/>
    <x v="1"/>
    <x v="1"/>
    <n v="1"/>
  </r>
  <r>
    <n v="3"/>
    <s v="Steve"/>
    <s v="G."/>
    <s v="Rogers"/>
    <s v="N/A"/>
    <s v="steverogers.mil@mail.mil"/>
    <x v="1"/>
    <x v="0"/>
    <n v="1"/>
  </r>
  <r>
    <n v="4"/>
    <s v="Thomas"/>
    <s v="James"/>
    <s v="Finn"/>
    <s v="III"/>
    <s v="thomas.j.finn.mil@mail.mil"/>
    <x v="2"/>
    <x v="0"/>
    <n v="0"/>
  </r>
  <r>
    <n v="5"/>
    <s v="Raven"/>
    <s v="Mystique"/>
    <s v="Darkholme"/>
    <s v="N/A"/>
    <s v="ravendarkholme.mil@mail.mil"/>
    <x v="3"/>
    <x v="2"/>
    <n v="0"/>
  </r>
  <r>
    <n v="6"/>
    <s v="Clark"/>
    <s v="Kal-El"/>
    <s v="Kent"/>
    <s v="N/A"/>
    <s v="clarkkent.mil@mail.mil"/>
    <x v="4"/>
    <x v="0"/>
    <n v="1"/>
  </r>
  <r>
    <n v="7"/>
    <s v="Charles"/>
    <s v="Francis"/>
    <s v="Xavier"/>
    <s v="N/A"/>
    <s v="charlesxavier.mil@mail.mil"/>
    <x v="5"/>
    <x v="1"/>
    <n v="0"/>
  </r>
  <r>
    <n v="8"/>
    <s v="Lex"/>
    <s v="N/A"/>
    <s v="Luthor"/>
    <s v="N/A"/>
    <s v="lexluthor.mil@mail.mil"/>
    <x v="3"/>
    <x v="2"/>
    <n v="0"/>
  </r>
  <r>
    <n v="9"/>
    <s v="Wade"/>
    <s v="Deadpool"/>
    <s v="Wilson"/>
    <s v="Jr"/>
    <s v="wadewilson.mil@mail.mil"/>
    <x v="6"/>
    <x v="2"/>
    <n v="2"/>
  </r>
  <r>
    <n v="10"/>
    <s v="Wallace"/>
    <s v="Rudolph"/>
    <s v="West"/>
    <s v="N/A"/>
    <s v="wallacewest.mil@mail.mil"/>
    <x v="2"/>
    <x v="0"/>
    <n v="2"/>
  </r>
  <r>
    <n v="11"/>
    <s v="Bartholomew"/>
    <s v="Henry"/>
    <s v="Allen"/>
    <s v="N/A"/>
    <s v="bartholomewallen.mil@mail.mil"/>
    <x v="7"/>
    <x v="3"/>
    <n v="1"/>
  </r>
  <r>
    <n v="12"/>
    <s v="Victor"/>
    <s v="Von"/>
    <s v="Doom"/>
    <s v="N/A"/>
    <s v="victordoom.mil@mail.mil"/>
    <x v="8"/>
    <x v="0"/>
    <n v="1"/>
  </r>
  <r>
    <n v="13"/>
    <s v="Grayson"/>
    <s v="Branch"/>
    <s v="Gordon"/>
    <s v="N/A"/>
    <s v="grayson.b.gordon.mil@mail.mil"/>
    <x v="2"/>
    <x v="0"/>
    <n v="1"/>
  </r>
  <r>
    <n v="14"/>
    <s v="Brian"/>
    <s v="B"/>
    <s v="Baker"/>
    <s v="N/A"/>
    <s v="brian.b.baker.mil@mail.mil"/>
    <x v="9"/>
    <x v="0"/>
    <n v="0"/>
  </r>
  <r>
    <n v="15"/>
    <s v="Joe"/>
    <s v="A"/>
    <s v="Joe"/>
    <s v="Jr"/>
    <s v="joe.a.joe@mail.mil"/>
    <x v="10"/>
    <x v="0"/>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
    <x v="0"/>
    <s v="A1B2C3"/>
    <d v="2020-01-01T00:00:00"/>
    <n v="731"/>
    <d v="2022-01-01T00:00:00"/>
    <x v="0"/>
  </r>
  <r>
    <n v="2"/>
    <x v="0"/>
    <s v="D1E1F1"/>
    <d v="2020-02-01T00:00:00"/>
    <n v="1504"/>
    <d v="2024-03-15T00:00:00"/>
    <x v="0"/>
  </r>
  <r>
    <n v="3"/>
    <x v="0"/>
    <s v="G1H1I1"/>
    <d v="2020-03-01T00:00:00"/>
    <n v="1080"/>
    <d v="2023-02-14T00:00:00"/>
    <x v="0"/>
  </r>
  <r>
    <n v="4"/>
    <x v="1"/>
    <s v="A1S2D3"/>
    <d v="2020-06-01T00:00:00"/>
    <n v="471"/>
    <d v="2021-09-15T00:00:00"/>
    <x v="0"/>
  </r>
  <r>
    <n v="5"/>
    <x v="1"/>
    <s v="F4G5H6"/>
    <d v="2020-06-02T00:00:00"/>
    <n v="470"/>
    <d v="2021-09-15T00:00:00"/>
    <x v="0"/>
  </r>
  <r>
    <n v="6"/>
    <x v="1"/>
    <s v="J7K8L9"/>
    <d v="2020-06-03T00:00:00"/>
    <n v="469"/>
    <d v="2021-09-15T00:00:00"/>
    <x v="0"/>
  </r>
  <r>
    <n v="7"/>
    <x v="2"/>
    <s v="ZQXWCE"/>
    <d v="2020-10-05T00:00:00"/>
    <n v="498"/>
    <d v="2022-02-15T00:00:00"/>
    <x v="0"/>
  </r>
  <r>
    <n v="8"/>
    <x v="2"/>
    <s v="VRBTNY"/>
    <d v="2020-10-10T00:00:00"/>
    <n v="493"/>
    <d v="2022-02-15T00:00:00"/>
    <x v="0"/>
  </r>
  <r>
    <n v="9"/>
    <x v="3"/>
    <s v="A12345"/>
    <d v="2020-01-15T00:00:00"/>
    <n v="352"/>
    <d v="2021-01-01T00:00:00"/>
    <x v="0"/>
  </r>
  <r>
    <n v="10"/>
    <x v="3"/>
    <s v="B12345"/>
    <d v="2020-02-15T00:00:00"/>
    <n v="352"/>
    <d v="2021-02-01T00:00:00"/>
    <x v="0"/>
  </r>
  <r>
    <n v="11"/>
    <x v="4"/>
    <s v="A00000"/>
    <d v="2020-04-04T00:00:00"/>
    <n v="3048"/>
    <d v="2028-08-08T00:00:00"/>
    <x v="1"/>
  </r>
  <r>
    <n v="12"/>
    <x v="4"/>
    <s v="B00000"/>
    <d v="2020-05-05T00:00:00"/>
    <n v="2683"/>
    <d v="2027-09-09T00:00:00"/>
    <x v="1"/>
  </r>
  <r>
    <n v="13"/>
    <x v="5"/>
    <s v="K12345"/>
    <d v="2020-01-20T00:00:00"/>
    <n v="743"/>
    <d v="2022-02-01T00:00:00"/>
    <x v="1"/>
  </r>
  <r>
    <n v="14"/>
    <x v="5"/>
    <s v="K67890"/>
    <d v="2020-01-25T00:00:00"/>
    <n v="738"/>
    <d v="2022-02-01T00:00:00"/>
    <x v="0"/>
  </r>
  <r>
    <n v="15"/>
    <x v="6"/>
    <s v="ABCDEF"/>
    <d v="2020-07-03T00:00:00"/>
    <n v="731"/>
    <d v="2022-07-04T00:00:00"/>
    <x v="1"/>
  </r>
  <r>
    <n v="16"/>
    <x v="1"/>
    <s v="M1N2O3"/>
    <d v="2020-06-02T00:00:00"/>
    <n v="488"/>
    <d v="2021-10-03T00:00:00"/>
    <x v="1"/>
  </r>
  <r>
    <n v="17"/>
    <x v="1"/>
    <s v="P4Q5R6"/>
    <d v="2020-09-02T00:00:00"/>
    <n v="224"/>
    <d v="2021-04-14T00:00:00"/>
    <x v="1"/>
  </r>
  <r>
    <n v="18"/>
    <x v="1"/>
    <s v="S7T8U9"/>
    <d v="2020-01-12T00:00:00"/>
    <n v="528"/>
    <d v="2021-06-23T00:00:00"/>
    <x v="1"/>
  </r>
  <r>
    <n v="19"/>
    <x v="0"/>
    <s v="Z1X2C3"/>
    <d v="2020-03-01T00:00:00"/>
    <n v="1549"/>
    <d v="2024-05-28T00:00:00"/>
    <x v="1"/>
  </r>
  <r>
    <n v="20"/>
    <x v="0"/>
    <s v="V4B5N6"/>
    <d v="2020-12-02T00:00:00"/>
    <n v="1075"/>
    <d v="2023-11-12T00:00:00"/>
    <x v="1"/>
  </r>
  <r>
    <n v="21"/>
    <x v="7"/>
    <s v="O5O5O5"/>
    <d v="2020-11-01T00:00:00"/>
    <n v="49"/>
    <d v="2020-12-20T00:00:00"/>
    <x v="1"/>
  </r>
  <r>
    <n v="22"/>
    <x v="8"/>
    <s v="O6O6O6"/>
    <d v="2020-11-15T00:00:00"/>
    <n v="61"/>
    <d v="2021-01-15T00:00:00"/>
    <x v="1"/>
  </r>
  <r>
    <n v="23"/>
    <x v="8"/>
    <s v="X5X6X7"/>
    <d v="2020-10-15T00:00:00"/>
    <n v="2993"/>
    <d v="2028-12-25T00:00:00"/>
    <x v="1"/>
  </r>
  <r>
    <n v="24"/>
    <x v="9"/>
    <s v="AAABBB"/>
    <d v="2020-01-01T00:00:00"/>
    <n v="3685"/>
    <d v="2030-02-02T00:00:00"/>
    <x v="1"/>
  </r>
  <r>
    <n v="25"/>
    <x v="6"/>
    <s v="AAAAAA"/>
    <d v="2020-01-01T00:00:00"/>
    <n v="1"/>
    <d v="2020-01-02T00:00:0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AA5B085-5AC8-4091-B52A-3DEC4AF1AC25}" name="PivotTable6" cacheId="37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D1:E13" firstHeaderRow="1" firstDataRow="1" firstDataCol="1"/>
  <pivotFields count="9">
    <pivotField showAll="0"/>
    <pivotField showAll="0"/>
    <pivotField showAll="0"/>
    <pivotField showAll="0"/>
    <pivotField showAll="0"/>
    <pivotField showAll="0"/>
    <pivotField axis="axisRow" showAll="0">
      <items count="15">
        <item x="2"/>
        <item x="0"/>
        <item x="1"/>
        <item x="8"/>
        <item x="5"/>
        <item x="4"/>
        <item x="7"/>
        <item x="3"/>
        <item x="6"/>
        <item x="9"/>
        <item m="1" x="11"/>
        <item m="1" x="13"/>
        <item m="1" x="12"/>
        <item x="10"/>
        <item t="default"/>
      </items>
    </pivotField>
    <pivotField showAll="0">
      <items count="6">
        <item x="0"/>
        <item x="3"/>
        <item x="2"/>
        <item x="1"/>
        <item m="1" x="4"/>
        <item t="default"/>
      </items>
    </pivotField>
    <pivotField dataField="1" showAll="0"/>
  </pivotFields>
  <rowFields count="1">
    <field x="6"/>
  </rowFields>
  <rowItems count="12">
    <i>
      <x/>
    </i>
    <i>
      <x v="1"/>
    </i>
    <i>
      <x v="2"/>
    </i>
    <i>
      <x v="3"/>
    </i>
    <i>
      <x v="4"/>
    </i>
    <i>
      <x v="5"/>
    </i>
    <i>
      <x v="6"/>
    </i>
    <i>
      <x v="7"/>
    </i>
    <i>
      <x v="8"/>
    </i>
    <i>
      <x v="9"/>
    </i>
    <i>
      <x v="13"/>
    </i>
    <i t="grand">
      <x/>
    </i>
  </rowItems>
  <colItems count="1">
    <i/>
  </colItems>
  <dataFields count="1">
    <dataField name="Sum of HasLicense" fld="8" baseField="0" baseItem="0"/>
  </dataFields>
  <chartFormats count="11">
    <chartFormat chart="2" format="18" series="1">
      <pivotArea type="data" outline="0" fieldPosition="0">
        <references count="1">
          <reference field="4294967294" count="1" selected="0">
            <x v="0"/>
          </reference>
        </references>
      </pivotArea>
    </chartFormat>
    <chartFormat chart="2" format="19">
      <pivotArea type="data" outline="0" fieldPosition="0">
        <references count="2">
          <reference field="4294967294" count="1" selected="0">
            <x v="0"/>
          </reference>
          <reference field="6" count="1" selected="0">
            <x v="0"/>
          </reference>
        </references>
      </pivotArea>
    </chartFormat>
    <chartFormat chart="2" format="20">
      <pivotArea type="data" outline="0" fieldPosition="0">
        <references count="2">
          <reference field="4294967294" count="1" selected="0">
            <x v="0"/>
          </reference>
          <reference field="6" count="1" selected="0">
            <x v="1"/>
          </reference>
        </references>
      </pivotArea>
    </chartFormat>
    <chartFormat chart="2" format="21">
      <pivotArea type="data" outline="0" fieldPosition="0">
        <references count="2">
          <reference field="4294967294" count="1" selected="0">
            <x v="0"/>
          </reference>
          <reference field="6" count="1" selected="0">
            <x v="2"/>
          </reference>
        </references>
      </pivotArea>
    </chartFormat>
    <chartFormat chart="2" format="22">
      <pivotArea type="data" outline="0" fieldPosition="0">
        <references count="2">
          <reference field="4294967294" count="1" selected="0">
            <x v="0"/>
          </reference>
          <reference field="6" count="1" selected="0">
            <x v="3"/>
          </reference>
        </references>
      </pivotArea>
    </chartFormat>
    <chartFormat chart="2" format="23">
      <pivotArea type="data" outline="0" fieldPosition="0">
        <references count="2">
          <reference field="4294967294" count="1" selected="0">
            <x v="0"/>
          </reference>
          <reference field="6" count="1" selected="0">
            <x v="4"/>
          </reference>
        </references>
      </pivotArea>
    </chartFormat>
    <chartFormat chart="2" format="24">
      <pivotArea type="data" outline="0" fieldPosition="0">
        <references count="2">
          <reference field="4294967294" count="1" selected="0">
            <x v="0"/>
          </reference>
          <reference field="6" count="1" selected="0">
            <x v="5"/>
          </reference>
        </references>
      </pivotArea>
    </chartFormat>
    <chartFormat chart="2" format="25">
      <pivotArea type="data" outline="0" fieldPosition="0">
        <references count="2">
          <reference field="4294967294" count="1" selected="0">
            <x v="0"/>
          </reference>
          <reference field="6" count="1" selected="0">
            <x v="6"/>
          </reference>
        </references>
      </pivotArea>
    </chartFormat>
    <chartFormat chart="2" format="26">
      <pivotArea type="data" outline="0" fieldPosition="0">
        <references count="2">
          <reference field="4294967294" count="1" selected="0">
            <x v="0"/>
          </reference>
          <reference field="6" count="1" selected="0">
            <x v="8"/>
          </reference>
        </references>
      </pivotArea>
    </chartFormat>
    <chartFormat chart="2" format="27">
      <pivotArea type="data" outline="0" fieldPosition="0">
        <references count="2">
          <reference field="4294967294" count="1" selected="0">
            <x v="0"/>
          </reference>
          <reference field="6" count="1" selected="0">
            <x v="7"/>
          </reference>
        </references>
      </pivotArea>
    </chartFormat>
    <chartFormat chart="2" format="28">
      <pivotArea type="data" outline="0" fieldPosition="0">
        <references count="2">
          <reference field="4294967294" count="1" selected="0">
            <x v="0"/>
          </reference>
          <reference field="6"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F898C75-A189-4EB5-A7DB-93035E06C51E}" name="PivotTable5" cacheId="37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1:B6" firstHeaderRow="1" firstDataRow="1" firstDataCol="1"/>
  <pivotFields count="9">
    <pivotField showAll="0"/>
    <pivotField showAll="0"/>
    <pivotField showAll="0"/>
    <pivotField showAll="0"/>
    <pivotField showAll="0"/>
    <pivotField showAll="0"/>
    <pivotField showAll="0">
      <items count="15">
        <item x="9"/>
        <item x="2"/>
        <item x="0"/>
        <item x="1"/>
        <item x="8"/>
        <item x="5"/>
        <item x="4"/>
        <item x="7"/>
        <item x="3"/>
        <item x="10"/>
        <item m="1" x="13"/>
        <item x="6"/>
        <item m="1" x="12"/>
        <item m="1" x="11"/>
        <item t="default"/>
      </items>
    </pivotField>
    <pivotField axis="axisRow" showAll="0">
      <items count="6">
        <item x="0"/>
        <item x="3"/>
        <item x="2"/>
        <item x="1"/>
        <item m="1" x="4"/>
        <item t="default"/>
      </items>
    </pivotField>
    <pivotField dataField="1" showAll="0"/>
  </pivotFields>
  <rowFields count="1">
    <field x="7"/>
  </rowFields>
  <rowItems count="5">
    <i>
      <x/>
    </i>
    <i>
      <x v="1"/>
    </i>
    <i>
      <x v="2"/>
    </i>
    <i>
      <x v="3"/>
    </i>
    <i t="grand">
      <x/>
    </i>
  </rowItems>
  <colItems count="1">
    <i/>
  </colItems>
  <dataFields count="1">
    <dataField name="Sum of HasLicense" fld="8" baseField="7" baseItem="0"/>
  </dataFields>
  <chartFormats count="5">
    <chartFormat chart="2" format="10" series="1">
      <pivotArea type="data" outline="0" fieldPosition="0">
        <references count="1">
          <reference field="4294967294" count="1" selected="0">
            <x v="0"/>
          </reference>
        </references>
      </pivotArea>
    </chartFormat>
    <chartFormat chart="2" format="11">
      <pivotArea type="data" outline="0" fieldPosition="0">
        <references count="2">
          <reference field="4294967294" count="1" selected="0">
            <x v="0"/>
          </reference>
          <reference field="7" count="1" selected="0">
            <x v="0"/>
          </reference>
        </references>
      </pivotArea>
    </chartFormat>
    <chartFormat chart="2" format="12">
      <pivotArea type="data" outline="0" fieldPosition="0">
        <references count="2">
          <reference field="4294967294" count="1" selected="0">
            <x v="0"/>
          </reference>
          <reference field="7" count="1" selected="0">
            <x v="1"/>
          </reference>
        </references>
      </pivotArea>
    </chartFormat>
    <chartFormat chart="2" format="13">
      <pivotArea type="data" outline="0" fieldPosition="0">
        <references count="2">
          <reference field="4294967294" count="1" selected="0">
            <x v="0"/>
          </reference>
          <reference field="7" count="1" selected="0">
            <x v="2"/>
          </reference>
        </references>
      </pivotArea>
    </chartFormat>
    <chartFormat chart="2" format="14">
      <pivotArea type="data" outline="0" fieldPosition="0">
        <references count="2">
          <reference field="4294967294" count="1" selected="0">
            <x v="0"/>
          </reference>
          <reference field="7"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B36840A-8A7B-47B0-9CA5-FDEBC82A6451}" name="PivotTable9" cacheId="37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K1:L4" firstHeaderRow="1" firstDataRow="1" firstDataCol="1"/>
  <pivotFields count="7">
    <pivotField showAll="0"/>
    <pivotField showAll="0"/>
    <pivotField showAll="0"/>
    <pivotField numFmtId="14" showAll="0"/>
    <pivotField numFmtId="2" showAll="0"/>
    <pivotField numFmtId="14" showAll="0"/>
    <pivotField axis="axisRow" dataField="1" showAll="0" sortType="descending">
      <items count="3">
        <item x="1"/>
        <item x="0"/>
        <item t="default"/>
      </items>
    </pivotField>
  </pivotFields>
  <rowFields count="1">
    <field x="6"/>
  </rowFields>
  <rowItems count="3">
    <i>
      <x/>
    </i>
    <i>
      <x v="1"/>
    </i>
    <i t="grand">
      <x/>
    </i>
  </rowItems>
  <colItems count="1">
    <i/>
  </colItems>
  <dataFields count="1">
    <dataField name="Count of Available" fld="6" subtotal="count" baseField="0" baseItem="1"/>
  </dataFields>
  <chartFormats count="3">
    <chartFormat chart="2" format="7" series="1">
      <pivotArea type="data" outline="0" fieldPosition="0">
        <references count="1">
          <reference field="4294967294" count="1" selected="0">
            <x v="0"/>
          </reference>
        </references>
      </pivotArea>
    </chartFormat>
    <chartFormat chart="2" format="8">
      <pivotArea type="data" outline="0" fieldPosition="0">
        <references count="2">
          <reference field="4294967294" count="1" selected="0">
            <x v="0"/>
          </reference>
          <reference field="6" count="1" selected="0">
            <x v="0"/>
          </reference>
        </references>
      </pivotArea>
    </chartFormat>
    <chartFormat chart="2" format="9">
      <pivotArea type="data" outline="0" fieldPosition="0">
        <references count="2">
          <reference field="4294967294" count="1" selected="0">
            <x v="0"/>
          </reference>
          <reference field="6"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ABE727E-0101-4577-9867-8C14CED3EB82}" name="PivotTable7" cacheId="37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G1:I8" firstHeaderRow="0" firstDataRow="1" firstDataCol="1"/>
  <pivotFields count="7">
    <pivotField showAll="0"/>
    <pivotField axis="axisRow" showAll="0">
      <items count="13">
        <item h="1" x="1"/>
        <item h="1" x="4"/>
        <item h="1" x="0"/>
        <item h="1" x="5"/>
        <item x="6"/>
        <item x="2"/>
        <item x="3"/>
        <item x="7"/>
        <item x="8"/>
        <item m="1" x="10"/>
        <item m="1" x="11"/>
        <item x="9"/>
        <item t="default"/>
      </items>
    </pivotField>
    <pivotField showAll="0"/>
    <pivotField numFmtId="14" showAll="0"/>
    <pivotField numFmtId="2" showAll="0"/>
    <pivotField numFmtId="14" showAll="0"/>
    <pivotField dataField="1" showAll="0"/>
  </pivotFields>
  <rowFields count="1">
    <field x="1"/>
  </rowFields>
  <rowItems count="7">
    <i>
      <x v="4"/>
    </i>
    <i>
      <x v="5"/>
    </i>
    <i>
      <x v="6"/>
    </i>
    <i>
      <x v="7"/>
    </i>
    <i>
      <x v="8"/>
    </i>
    <i>
      <x v="11"/>
    </i>
    <i t="grand">
      <x/>
    </i>
  </rowItems>
  <colFields count="1">
    <field x="-2"/>
  </colFields>
  <colItems count="2">
    <i>
      <x/>
    </i>
    <i i="1">
      <x v="1"/>
    </i>
  </colItems>
  <dataFields count="2">
    <dataField name="License Available" fld="6" baseField="1" baseItem="0"/>
    <dataField name="Total License Amount" fld="6" subtotal="count" baseField="1" baseItem="0"/>
  </dataFields>
  <chartFormats count="2">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5EEBD75-AE8A-4DC3-A5D1-FFCCD2F4EF3A}" name="PivotTable4" cacheId="36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C1:AD4" firstHeaderRow="1" firstDataRow="1" firstDataCol="1"/>
  <pivotFields count="9">
    <pivotField numFmtId="14" showAll="0"/>
    <pivotField showAll="0"/>
    <pivotField showAll="0"/>
    <pivotField axis="axisRow" showAll="0" sortType="descending">
      <items count="3">
        <item x="0"/>
        <item x="1"/>
        <item t="default"/>
      </items>
      <autoSortScope>
        <pivotArea dataOnly="0" outline="0" fieldPosition="0">
          <references count="1">
            <reference field="4294967294" count="1" selected="0">
              <x v="0"/>
            </reference>
          </references>
        </pivotArea>
      </autoSortScope>
    </pivotField>
    <pivotField showAll="0"/>
    <pivotField showAll="0"/>
    <pivotField showAll="0"/>
    <pivotField dataField="1" showAll="0"/>
    <pivotField showAll="0" defaultSubtotal="0"/>
  </pivotFields>
  <rowFields count="1">
    <field x="3"/>
  </rowFields>
  <rowItems count="3">
    <i>
      <x/>
    </i>
    <i>
      <x v="1"/>
    </i>
    <i t="grand">
      <x/>
    </i>
  </rowItems>
  <colItems count="1">
    <i/>
  </colItems>
  <dataFields count="1">
    <dataField name="Count of Revenue" fld="7" subtotal="count" baseField="3" baseItem="0"/>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3" count="1" selected="0">
            <x v="0"/>
          </reference>
        </references>
      </pivotArea>
    </chartFormat>
    <chartFormat chart="0" format="2">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86D507A-D7C3-4A60-B1E2-C8DA43C2DE9F}" name="PivotTable3" cacheId="36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Y1:Z4" firstHeaderRow="1" firstDataRow="1" firstDataCol="1"/>
  <pivotFields count="9">
    <pivotField numFmtId="14" showAll="0"/>
    <pivotField showAll="0"/>
    <pivotField showAll="0"/>
    <pivotField showAll="0"/>
    <pivotField axis="axisRow" showAll="0" sortType="descending">
      <items count="3">
        <item x="0"/>
        <item x="1"/>
        <item t="default"/>
      </items>
    </pivotField>
    <pivotField showAll="0"/>
    <pivotField showAll="0"/>
    <pivotField dataField="1" showAll="0"/>
    <pivotField showAll="0" defaultSubtotal="0"/>
  </pivotFields>
  <rowFields count="1">
    <field x="4"/>
  </rowFields>
  <rowItems count="3">
    <i>
      <x/>
    </i>
    <i>
      <x v="1"/>
    </i>
    <i t="grand">
      <x/>
    </i>
  </rowItems>
  <colItems count="1">
    <i/>
  </colItems>
  <dataFields count="1">
    <dataField name="Count of Revenue" fld="7" subtotal="count" baseField="3" baseItem="0"/>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4" count="1" selected="0">
            <x v="0"/>
          </reference>
        </references>
      </pivotArea>
    </chartFormat>
    <chartFormat chart="0" format="2">
      <pivotArea type="data" outline="0" fieldPosition="0">
        <references count="2">
          <reference field="4294967294" count="1" selected="0">
            <x v="0"/>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80DBBA7-AD30-45EE-9029-9402F8784D39}" name="PivotTable2" cacheId="36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M1:W3" firstHeaderRow="1" firstDataRow="2" firstDataCol="1"/>
  <pivotFields count="9">
    <pivotField numFmtId="14" showAll="0"/>
    <pivotField axis="axisCol" showAll="0">
      <items count="17">
        <item m="1" x="14"/>
        <item x="6"/>
        <item m="1" x="13"/>
        <item m="1" x="11"/>
        <item m="1" x="15"/>
        <item x="1"/>
        <item x="0"/>
        <item m="1" x="12"/>
        <item m="1" x="10"/>
        <item x="2"/>
        <item x="3"/>
        <item x="5"/>
        <item m="1" x="9"/>
        <item x="7"/>
        <item x="8"/>
        <item x="4"/>
        <item t="default"/>
      </items>
    </pivotField>
    <pivotField showAll="0"/>
    <pivotField showAll="0"/>
    <pivotField showAll="0"/>
    <pivotField showAll="0"/>
    <pivotField showAll="0"/>
    <pivotField dataField="1" showAll="0"/>
    <pivotField showAll="0" defaultSubtotal="0"/>
  </pivotFields>
  <rowItems count="1">
    <i/>
  </rowItems>
  <colFields count="1">
    <field x="1"/>
  </colFields>
  <colItems count="10">
    <i>
      <x v="1"/>
    </i>
    <i>
      <x v="5"/>
    </i>
    <i>
      <x v="6"/>
    </i>
    <i>
      <x v="9"/>
    </i>
    <i>
      <x v="10"/>
    </i>
    <i>
      <x v="11"/>
    </i>
    <i>
      <x v="13"/>
    </i>
    <i>
      <x v="14"/>
    </i>
    <i>
      <x v="15"/>
    </i>
    <i t="grand">
      <x/>
    </i>
  </colItems>
  <dataFields count="1">
    <dataField name="Sum of Revenue"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9E54BC3-D12B-40C9-9CE9-51161553F2BB}" name="PivotTable1" cacheId="36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J1:K7" firstHeaderRow="1" firstDataRow="1" firstDataCol="1"/>
  <pivotFields count="9">
    <pivotField axis="axisRow"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showAll="0"/>
    <pivotField showAll="0"/>
    <pivotField showAll="0"/>
    <pivotField dataField="1" showAll="0"/>
    <pivotField axis="axisRow" showAll="0">
      <items count="15">
        <item sd="0" x="0"/>
        <item sd="0" x="1"/>
        <item sd="0" x="2"/>
        <item sd="0" x="3"/>
        <item sd="0" x="4"/>
        <item sd="0" x="5"/>
        <item sd="0" x="6"/>
        <item sd="0" x="7"/>
        <item sd="0" x="8"/>
        <item sd="0" x="9"/>
        <item sd="0" x="10"/>
        <item sd="0" x="11"/>
        <item sd="0" x="12"/>
        <item sd="0" x="13"/>
        <item t="default"/>
      </items>
    </pivotField>
  </pivotFields>
  <rowFields count="2">
    <field x="8"/>
    <field x="0"/>
  </rowFields>
  <rowItems count="6">
    <i>
      <x v="1"/>
    </i>
    <i>
      <x v="3"/>
    </i>
    <i>
      <x v="4"/>
    </i>
    <i>
      <x v="5"/>
    </i>
    <i>
      <x v="6"/>
    </i>
    <i t="grand">
      <x/>
    </i>
  </rowItems>
  <colItems count="1">
    <i/>
  </colItems>
  <dataFields count="1">
    <dataField name="Sum of Revenue" fld="7" baseField="0" baseItem="0"/>
  </dataFields>
  <chartFormats count="2">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ank" xr10:uid="{51B92B42-32AB-48C7-91EA-85614DB580A3}" sourceName="Rank">
  <pivotTables>
    <pivotTable tabId="5" name="PivotTable6"/>
    <pivotTable tabId="5" name="PivotTable5"/>
  </pivotTables>
  <data>
    <tabular pivotCacheId="24445045">
      <items count="14">
        <i x="9" s="1"/>
        <i x="2" s="1"/>
        <i x="0" s="1"/>
        <i x="1" s="1"/>
        <i x="8" s="1"/>
        <i x="5" s="1"/>
        <i x="4" s="1"/>
        <i x="7" s="1"/>
        <i x="3" s="1"/>
        <i x="10" s="1"/>
        <i x="6" s="1"/>
        <i x="13" s="1" nd="1"/>
        <i x="12" s="1" nd="1"/>
        <i x="11"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onent" xr10:uid="{8BB602F8-3DCD-490C-A097-302AF0F1BEEA}" sourceName="Component">
  <pivotTables>
    <pivotTable tabId="5" name="PivotTable5"/>
    <pivotTable tabId="5" name="PivotTable6"/>
  </pivotTables>
  <data>
    <tabular pivotCacheId="24445045">
      <items count="5">
        <i x="0" s="1"/>
        <i x="3" s="1"/>
        <i x="2" s="1"/>
        <i x="1" s="1"/>
        <i x="4"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ssetName" xr10:uid="{A7D249E4-61FD-4566-A92C-ACF19665BAB9}" sourceName="AssetName">
  <pivotTables>
    <pivotTable tabId="5" name="PivotTable7"/>
  </pivotTables>
  <data>
    <tabular pivotCacheId="1898314431">
      <items count="12">
        <i x="1"/>
        <i x="4"/>
        <i x="0"/>
        <i x="5"/>
        <i x="9" s="1"/>
        <i x="6" s="1"/>
        <i x="7" s="1"/>
        <i x="8" s="1"/>
        <i x="2" s="1"/>
        <i x="3" s="1"/>
        <i x="11" s="1" nd="1"/>
        <i x="10"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ank" xr10:uid="{D790B034-1B01-458D-A35D-5E91B84B6DBD}" cache="Slicer_Rank" caption="Rank" columnCount="3" style="Nightshade" rowHeight="182880"/>
  <slicer name="Component" xr10:uid="{798B6503-0BFA-4B23-AEA8-D131A3B255B6}" cache="Slicer_Component" caption="Component" style="Nightshade" rowHeight="234950"/>
  <slicer name="AssetName" xr10:uid="{239C4047-0CB2-4D8B-A733-009CF7FE4E1F}" cache="Slicer_AssetName" caption="AssetName" style="Nightshade"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F905BE4-8FAF-482E-9858-C439915B797F}" name="License_Table" displayName="License_Table" ref="A1:G26" totalsRowShown="0" headerRowDxfId="13" headerRowBorderDxfId="12" tableBorderDxfId="11">
  <autoFilter ref="A1:G26" xr:uid="{1F5E477C-CE96-4735-AD36-74BFF8EAAE2D}"/>
  <tableColumns count="7">
    <tableColumn id="1" xr3:uid="{4BA4F3F2-8E6A-4C14-BA17-B9BBBC0F45F0}" name="LicenseId"/>
    <tableColumn id="2" xr3:uid="{BE8948B6-1AAD-4500-8BDA-B5E9C48CD4F9}" name="AssetName"/>
    <tableColumn id="3" xr3:uid="{C7C96FA6-05EC-4222-A448-3BE6EA341DC3}" name="Key"/>
    <tableColumn id="4" xr3:uid="{02574712-D6D2-43EB-90E7-DD23D92166E3}" name="StartDate" dataDxfId="10"/>
    <tableColumn id="7" xr3:uid="{85068B4C-306A-42F7-B385-57733E3E461C}" name="Length" dataDxfId="9">
      <calculatedColumnFormula>License_Table[[#This Row],[EndDate]]-License_Table[[#This Row],[StartDate]]</calculatedColumnFormula>
    </tableColumn>
    <tableColumn id="5" xr3:uid="{6645845C-055B-48FD-922C-83C595CBF911}" name="EndDate" dataDxfId="8"/>
    <tableColumn id="6" xr3:uid="{F1B999B7-FBD2-4DD1-9E13-3F00B5806B1F}" name="Available"/>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9A8DECE-1805-46BC-A42A-08DCE803F124}" name="User_Table" displayName="User_Table" ref="A1:I16" totalsRowShown="0" headerRowDxfId="7" headerRowBorderDxfId="6" tableBorderDxfId="5">
  <autoFilter ref="A1:I16" xr:uid="{310E6029-4D7A-49B3-94F5-94409711918B}"/>
  <tableColumns count="9">
    <tableColumn id="1" xr3:uid="{BF4572A8-D659-4D58-8965-DE68747C2920}" name="UserId"/>
    <tableColumn id="2" xr3:uid="{DF60E4EE-27F1-493D-8F1E-B4AA0A3A44CC}" name="First Name"/>
    <tableColumn id="3" xr3:uid="{9871C502-DC9C-4D42-8B47-7B184101E80E}" name="Middle Name"/>
    <tableColumn id="4" xr3:uid="{E8B8F2AC-8FD0-4AB9-B0B1-0058E8CB0C5E}" name="Last Name"/>
    <tableColumn id="5" xr3:uid="{865EAB8A-A0F0-45DF-8DD4-2127111C4522}" name="Suffix"/>
    <tableColumn id="6" xr3:uid="{B9B35A5F-7B39-46BB-B513-A52ED2ED6D9E}" name="Email"/>
    <tableColumn id="7" xr3:uid="{E4F90F28-E133-4728-97A4-E8A708499DFB}" name="Rank"/>
    <tableColumn id="8" xr3:uid="{12E4B397-CE41-4B2C-9A53-B54E99CC94C3}" name="Component"/>
    <tableColumn id="9" xr3:uid="{CD162AF1-A8C3-420E-9D8E-01EE061AF02F}" name="HasLicens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465B8EF-511E-4CCD-A686-695EAB036624}" name="Assignment_Table" displayName="Assignment_Table" ref="A1:F12" totalsRowShown="0" headerRowDxfId="4" headerRowBorderDxfId="3" tableBorderDxfId="2">
  <autoFilter ref="A1:F12" xr:uid="{885A728E-96DB-4888-B5A1-70AF75F7DAAB}"/>
  <tableColumns count="6">
    <tableColumn id="1" xr3:uid="{D03BE993-389F-4CC2-8F21-E321837C4E8E}" name="UserId"/>
    <tableColumn id="6" xr3:uid="{D9EEA88B-3038-4670-847D-281DFAE6519D}" name="Username"/>
    <tableColumn id="2" xr3:uid="{3468342B-06E9-4B5E-B168-B98253172021}" name="LicenseId"/>
    <tableColumn id="7" xr3:uid="{59AE1889-108E-4D08-AC18-1D21C8943E8D}" name="LicenseName"/>
    <tableColumn id="3" xr3:uid="{A29CCD85-0D11-4E24-B8BF-F9F2EBB88435}" name="StartDate"/>
    <tableColumn id="4" xr3:uid="{92958663-C004-4A87-84F4-0C368207BC18}" name="EndDat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5B58D46-CFF5-4356-BAD9-FA5D3E330074}" name="Data_Table" displayName="Data_Table" ref="A1:H10" totalsRowShown="0">
  <autoFilter ref="A1:H10" xr:uid="{751E3101-14E2-4391-95EC-F7D483DF9496}"/>
  <tableColumns count="8">
    <tableColumn id="1" xr3:uid="{C1776B52-C4C2-4C78-A1FE-C7BD5CC79FAE}" name="Date"/>
    <tableColumn id="6" xr3:uid="{1ECC6029-ED3F-4CB0-B01C-38210823459C}" name="Location" dataDxfId="1"/>
    <tableColumn id="2" xr3:uid="{1A819F48-D13E-4F38-BF35-2C1C27816F78}" name="Name"/>
    <tableColumn id="9" xr3:uid="{1895C9A9-AA5F-46BF-8E1F-4DE941948624}" name="Return"/>
    <tableColumn id="8" xr3:uid="{636AF20D-EBF9-4BB1-874F-4BE9F210F2FA}" name="Delivery"/>
    <tableColumn id="3" xr3:uid="{3A4A6316-428A-43FA-8D9F-8813D199EC7C}" name="Price"/>
    <tableColumn id="4" xr3:uid="{4A2EB556-FC32-499D-A738-9881A6B814D5}" name="Unites"/>
    <tableColumn id="5" xr3:uid="{583B6494-03BB-4118-8C8B-5E36583B8F87}" name="Revenue" dataDxfId="0">
      <calculatedColumnFormula>Data_Table[[#This Row],[Price]]*Data_Table[[#This Row],[Unites]]</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hyperlink" Target="mailto:lexluthor.mil@mail.mil" TargetMode="External"/><Relationship Id="rId13" Type="http://schemas.openxmlformats.org/officeDocument/2006/relationships/hyperlink" Target="mailto:grayson.b.gordon.mil@mail.mil" TargetMode="External"/><Relationship Id="rId3" Type="http://schemas.openxmlformats.org/officeDocument/2006/relationships/hyperlink" Target="mailto:nataliaromanova.mil@mail.mil" TargetMode="External"/><Relationship Id="rId7" Type="http://schemas.openxmlformats.org/officeDocument/2006/relationships/hyperlink" Target="mailto:charlesxavier.mil@mail.mil" TargetMode="External"/><Relationship Id="rId12" Type="http://schemas.openxmlformats.org/officeDocument/2006/relationships/hyperlink" Target="mailto:victordoom.mil@mail.mil" TargetMode="External"/><Relationship Id="rId2" Type="http://schemas.openxmlformats.org/officeDocument/2006/relationships/hyperlink" Target="mailto:steverogers.mil@mail.mil" TargetMode="External"/><Relationship Id="rId1" Type="http://schemas.openxmlformats.org/officeDocument/2006/relationships/hyperlink" Target="mailto:thomas.j.finn.mil@mail.mil" TargetMode="External"/><Relationship Id="rId6" Type="http://schemas.openxmlformats.org/officeDocument/2006/relationships/hyperlink" Target="mailto:clarkkent.mil@mail.mil" TargetMode="External"/><Relationship Id="rId11" Type="http://schemas.openxmlformats.org/officeDocument/2006/relationships/hyperlink" Target="mailto:bartholomewallen.mil@mail.mil" TargetMode="External"/><Relationship Id="rId5" Type="http://schemas.openxmlformats.org/officeDocument/2006/relationships/hyperlink" Target="mailto:ravendarkholme.mil@mail.mil" TargetMode="External"/><Relationship Id="rId15" Type="http://schemas.openxmlformats.org/officeDocument/2006/relationships/table" Target="../tables/table2.xml"/><Relationship Id="rId10" Type="http://schemas.openxmlformats.org/officeDocument/2006/relationships/hyperlink" Target="mailto:wallacewest.mil@mail.mil" TargetMode="External"/><Relationship Id="rId4" Type="http://schemas.openxmlformats.org/officeDocument/2006/relationships/hyperlink" Target="mailto:brucewayne.mil@mail.mil" TargetMode="External"/><Relationship Id="rId9" Type="http://schemas.openxmlformats.org/officeDocument/2006/relationships/hyperlink" Target="mailto:wadewilson.mil@mail.mil" TargetMode="External"/><Relationship Id="rId14"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rinterSettings" Target="../printerSettings/printerSettings3.bin"/><Relationship Id="rId4"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table" Target="../tables/table4.xml"/><Relationship Id="rId5" Type="http://schemas.openxmlformats.org/officeDocument/2006/relationships/drawing" Target="../drawings/drawing3.xml"/><Relationship Id="rId4"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showRowColHeaders="0" tabSelected="1" zoomScaleNormal="100" workbookViewId="0">
      <selection activeCell="X17" sqref="X17"/>
    </sheetView>
  </sheetViews>
  <sheetFormatPr defaultRowHeight="14.4" x14ac:dyDescent="0.3"/>
  <sheetData/>
  <pageMargins left="0.7" right="0.7" top="0.75" bottom="0.75" header="0.3" footer="0.3"/>
  <pageSetup orientation="portrait" r:id="rId1"/>
  <drawing r:id="rId2"/>
  <picture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80A84-5BB9-4441-B4FF-23BA894E83F6}">
  <sheetPr codeName="Sheet3"/>
  <dimension ref="A1:S26"/>
  <sheetViews>
    <sheetView workbookViewId="0">
      <selection activeCell="A26" sqref="A26"/>
    </sheetView>
  </sheetViews>
  <sheetFormatPr defaultRowHeight="14.4" x14ac:dyDescent="0.3"/>
  <cols>
    <col min="1" max="6" width="15.77734375" customWidth="1"/>
    <col min="13" max="13" width="9.5546875" bestFit="1" customWidth="1"/>
  </cols>
  <sheetData>
    <row r="1" spans="1:19" ht="14.4" customHeight="1" x14ac:dyDescent="0.3">
      <c r="A1" s="2" t="s">
        <v>7</v>
      </c>
      <c r="B1" s="3" t="s">
        <v>8</v>
      </c>
      <c r="C1" s="3" t="s">
        <v>9</v>
      </c>
      <c r="D1" s="3" t="s">
        <v>10</v>
      </c>
      <c r="E1" s="3" t="s">
        <v>150</v>
      </c>
      <c r="F1" s="3" t="s">
        <v>11</v>
      </c>
      <c r="G1" s="4" t="s">
        <v>71</v>
      </c>
      <c r="I1" s="14" t="s">
        <v>142</v>
      </c>
      <c r="J1" s="14"/>
      <c r="K1" s="14"/>
      <c r="L1" s="14"/>
      <c r="M1" s="14"/>
    </row>
    <row r="2" spans="1:19" x14ac:dyDescent="0.3">
      <c r="A2">
        <v>1</v>
      </c>
      <c r="B2" t="s">
        <v>54</v>
      </c>
      <c r="C2" t="s">
        <v>55</v>
      </c>
      <c r="D2" s="1">
        <v>43831</v>
      </c>
      <c r="E2" s="11">
        <f>License_Table[[#This Row],[EndDate]]-License_Table[[#This Row],[StartDate]]</f>
        <v>731</v>
      </c>
      <c r="F2" s="1">
        <v>44562</v>
      </c>
      <c r="G2">
        <v>0</v>
      </c>
      <c r="I2" s="14"/>
      <c r="J2" s="14"/>
      <c r="K2" s="14"/>
      <c r="L2" s="14"/>
      <c r="M2" s="14"/>
      <c r="S2" s="11"/>
    </row>
    <row r="3" spans="1:19" x14ac:dyDescent="0.3">
      <c r="A3">
        <v>2</v>
      </c>
      <c r="B3" t="s">
        <v>54</v>
      </c>
      <c r="C3" t="s">
        <v>56</v>
      </c>
      <c r="D3" s="1">
        <v>43862</v>
      </c>
      <c r="E3" s="11">
        <f>License_Table[[#This Row],[EndDate]]-License_Table[[#This Row],[StartDate]]</f>
        <v>1504</v>
      </c>
      <c r="F3" s="1">
        <v>45366</v>
      </c>
      <c r="G3">
        <v>0</v>
      </c>
      <c r="I3" s="14" t="s">
        <v>154</v>
      </c>
      <c r="J3" s="14"/>
      <c r="K3" s="14"/>
      <c r="L3" s="14"/>
      <c r="M3" s="14"/>
      <c r="S3" s="11"/>
    </row>
    <row r="4" spans="1:19" x14ac:dyDescent="0.3">
      <c r="A4">
        <v>3</v>
      </c>
      <c r="B4" t="s">
        <v>54</v>
      </c>
      <c r="C4" t="s">
        <v>57</v>
      </c>
      <c r="D4" s="1">
        <v>43891</v>
      </c>
      <c r="E4" s="11">
        <f>License_Table[[#This Row],[EndDate]]-License_Table[[#This Row],[StartDate]]</f>
        <v>1080</v>
      </c>
      <c r="F4" s="1">
        <v>44971</v>
      </c>
      <c r="G4">
        <v>0</v>
      </c>
    </row>
    <row r="5" spans="1:19" x14ac:dyDescent="0.3">
      <c r="A5">
        <v>4</v>
      </c>
      <c r="B5" t="s">
        <v>58</v>
      </c>
      <c r="C5" t="s">
        <v>59</v>
      </c>
      <c r="D5" s="1">
        <v>43983</v>
      </c>
      <c r="E5" s="11">
        <f>License_Table[[#This Row],[EndDate]]-License_Table[[#This Row],[StartDate]]</f>
        <v>471</v>
      </c>
      <c r="F5" s="1">
        <v>44454</v>
      </c>
      <c r="G5">
        <v>0</v>
      </c>
    </row>
    <row r="6" spans="1:19" x14ac:dyDescent="0.3">
      <c r="A6">
        <v>5</v>
      </c>
      <c r="B6" t="s">
        <v>58</v>
      </c>
      <c r="C6" t="s">
        <v>60</v>
      </c>
      <c r="D6" s="1">
        <v>43984</v>
      </c>
      <c r="E6" s="11">
        <f>License_Table[[#This Row],[EndDate]]-License_Table[[#This Row],[StartDate]]</f>
        <v>470</v>
      </c>
      <c r="F6" s="1">
        <v>44454</v>
      </c>
      <c r="G6">
        <v>0</v>
      </c>
    </row>
    <row r="7" spans="1:19" x14ac:dyDescent="0.3">
      <c r="A7">
        <v>6</v>
      </c>
      <c r="B7" t="s">
        <v>58</v>
      </c>
      <c r="C7" t="s">
        <v>61</v>
      </c>
      <c r="D7" s="1">
        <v>43985</v>
      </c>
      <c r="E7" s="11">
        <f>License_Table[[#This Row],[EndDate]]-License_Table[[#This Row],[StartDate]]</f>
        <v>469</v>
      </c>
      <c r="F7" s="1">
        <v>44454</v>
      </c>
      <c r="G7">
        <v>0</v>
      </c>
    </row>
    <row r="8" spans="1:19" x14ac:dyDescent="0.3">
      <c r="A8">
        <v>7</v>
      </c>
      <c r="B8" t="s">
        <v>62</v>
      </c>
      <c r="C8" t="s">
        <v>63</v>
      </c>
      <c r="D8" s="1">
        <v>44109</v>
      </c>
      <c r="E8" s="11">
        <f>License_Table[[#This Row],[EndDate]]-License_Table[[#This Row],[StartDate]]</f>
        <v>498</v>
      </c>
      <c r="F8" s="1">
        <v>44607</v>
      </c>
      <c r="G8">
        <v>0</v>
      </c>
    </row>
    <row r="9" spans="1:19" x14ac:dyDescent="0.3">
      <c r="A9">
        <v>8</v>
      </c>
      <c r="B9" t="s">
        <v>62</v>
      </c>
      <c r="C9" t="s">
        <v>64</v>
      </c>
      <c r="D9" s="1">
        <v>44114</v>
      </c>
      <c r="E9" s="11">
        <f>License_Table[[#This Row],[EndDate]]-License_Table[[#This Row],[StartDate]]</f>
        <v>493</v>
      </c>
      <c r="F9" s="1">
        <v>44607</v>
      </c>
      <c r="G9">
        <v>0</v>
      </c>
    </row>
    <row r="10" spans="1:19" x14ac:dyDescent="0.3">
      <c r="A10">
        <v>9</v>
      </c>
      <c r="B10" t="s">
        <v>65</v>
      </c>
      <c r="C10" t="s">
        <v>66</v>
      </c>
      <c r="D10" s="1">
        <v>43845</v>
      </c>
      <c r="E10" s="11">
        <f>License_Table[[#This Row],[EndDate]]-License_Table[[#This Row],[StartDate]]</f>
        <v>352</v>
      </c>
      <c r="F10" s="1">
        <v>44197</v>
      </c>
      <c r="G10">
        <v>0</v>
      </c>
      <c r="L10" s="1"/>
      <c r="M10" s="1"/>
      <c r="N10" s="11"/>
    </row>
    <row r="11" spans="1:19" x14ac:dyDescent="0.3">
      <c r="A11">
        <v>10</v>
      </c>
      <c r="B11" t="s">
        <v>65</v>
      </c>
      <c r="C11" t="s">
        <v>67</v>
      </c>
      <c r="D11" s="1">
        <v>43876</v>
      </c>
      <c r="E11" s="11">
        <f>License_Table[[#This Row],[EndDate]]-License_Table[[#This Row],[StartDate]]</f>
        <v>352</v>
      </c>
      <c r="F11" s="1">
        <v>44228</v>
      </c>
      <c r="G11">
        <v>0</v>
      </c>
    </row>
    <row r="12" spans="1:19" x14ac:dyDescent="0.3">
      <c r="A12">
        <v>11</v>
      </c>
      <c r="B12" t="s">
        <v>72</v>
      </c>
      <c r="C12" t="s">
        <v>73</v>
      </c>
      <c r="D12" s="1">
        <v>43925</v>
      </c>
      <c r="E12" s="11">
        <f>License_Table[[#This Row],[EndDate]]-License_Table[[#This Row],[StartDate]]</f>
        <v>3048</v>
      </c>
      <c r="F12" s="1">
        <v>46973</v>
      </c>
      <c r="G12">
        <v>1</v>
      </c>
    </row>
    <row r="13" spans="1:19" x14ac:dyDescent="0.3">
      <c r="A13">
        <v>12</v>
      </c>
      <c r="B13" t="s">
        <v>72</v>
      </c>
      <c r="C13" t="s">
        <v>74</v>
      </c>
      <c r="D13" s="1">
        <v>43956</v>
      </c>
      <c r="E13" s="11">
        <f>License_Table[[#This Row],[EndDate]]-License_Table[[#This Row],[StartDate]]</f>
        <v>2683</v>
      </c>
      <c r="F13" s="1">
        <v>46639</v>
      </c>
      <c r="G13">
        <v>1</v>
      </c>
    </row>
    <row r="14" spans="1:19" x14ac:dyDescent="0.3">
      <c r="A14">
        <v>13</v>
      </c>
      <c r="B14" t="s">
        <v>92</v>
      </c>
      <c r="C14" t="s">
        <v>152</v>
      </c>
      <c r="D14" s="1">
        <v>43850</v>
      </c>
      <c r="E14" s="11">
        <f>License_Table[[#This Row],[EndDate]]-License_Table[[#This Row],[StartDate]]</f>
        <v>743</v>
      </c>
      <c r="F14" s="1">
        <v>44593</v>
      </c>
      <c r="G14">
        <v>1</v>
      </c>
    </row>
    <row r="15" spans="1:19" x14ac:dyDescent="0.3">
      <c r="A15">
        <v>14</v>
      </c>
      <c r="B15" t="s">
        <v>92</v>
      </c>
      <c r="C15" t="s">
        <v>153</v>
      </c>
      <c r="D15" s="1">
        <v>43855</v>
      </c>
      <c r="E15" s="11">
        <f>License_Table[[#This Row],[EndDate]]-License_Table[[#This Row],[StartDate]]</f>
        <v>738</v>
      </c>
      <c r="F15" s="1">
        <v>44593</v>
      </c>
      <c r="G15">
        <v>0</v>
      </c>
    </row>
    <row r="16" spans="1:19" x14ac:dyDescent="0.3">
      <c r="A16">
        <v>15</v>
      </c>
      <c r="B16" t="s">
        <v>140</v>
      </c>
      <c r="C16" t="s">
        <v>151</v>
      </c>
      <c r="D16" s="1">
        <v>44015</v>
      </c>
      <c r="E16" s="11">
        <f>License_Table[[#This Row],[EndDate]]-License_Table[[#This Row],[StartDate]]</f>
        <v>731</v>
      </c>
      <c r="F16" s="1">
        <v>44746</v>
      </c>
      <c r="G16">
        <v>1</v>
      </c>
    </row>
    <row r="17" spans="1:7" x14ac:dyDescent="0.3">
      <c r="A17">
        <v>16</v>
      </c>
      <c r="B17" t="s">
        <v>58</v>
      </c>
      <c r="C17" t="s">
        <v>143</v>
      </c>
      <c r="D17" s="1">
        <v>43984</v>
      </c>
      <c r="E17" s="11">
        <f>License_Table[[#This Row],[EndDate]]-License_Table[[#This Row],[StartDate]]</f>
        <v>488</v>
      </c>
      <c r="F17" s="1">
        <v>44472</v>
      </c>
      <c r="G17">
        <v>1</v>
      </c>
    </row>
    <row r="18" spans="1:7" x14ac:dyDescent="0.3">
      <c r="A18">
        <v>17</v>
      </c>
      <c r="B18" t="s">
        <v>58</v>
      </c>
      <c r="C18" t="s">
        <v>144</v>
      </c>
      <c r="D18" s="1">
        <v>44076</v>
      </c>
      <c r="E18" s="11">
        <f>License_Table[[#This Row],[EndDate]]-License_Table[[#This Row],[StartDate]]</f>
        <v>224</v>
      </c>
      <c r="F18" s="1">
        <v>44300</v>
      </c>
      <c r="G18">
        <v>1</v>
      </c>
    </row>
    <row r="19" spans="1:7" x14ac:dyDescent="0.3">
      <c r="A19">
        <v>18</v>
      </c>
      <c r="B19" t="s">
        <v>58</v>
      </c>
      <c r="C19" t="s">
        <v>145</v>
      </c>
      <c r="D19" s="1">
        <v>43842</v>
      </c>
      <c r="E19" s="11">
        <f>License_Table[[#This Row],[EndDate]]-License_Table[[#This Row],[StartDate]]</f>
        <v>528</v>
      </c>
      <c r="F19" s="1">
        <v>44370</v>
      </c>
      <c r="G19">
        <v>1</v>
      </c>
    </row>
    <row r="20" spans="1:7" x14ac:dyDescent="0.3">
      <c r="A20">
        <v>19</v>
      </c>
      <c r="B20" t="s">
        <v>54</v>
      </c>
      <c r="C20" t="s">
        <v>146</v>
      </c>
      <c r="D20" s="1">
        <v>43891</v>
      </c>
      <c r="E20" s="11">
        <f>License_Table[[#This Row],[EndDate]]-License_Table[[#This Row],[StartDate]]</f>
        <v>1549</v>
      </c>
      <c r="F20" s="1">
        <v>45440</v>
      </c>
      <c r="G20">
        <v>1</v>
      </c>
    </row>
    <row r="21" spans="1:7" x14ac:dyDescent="0.3">
      <c r="A21">
        <v>20</v>
      </c>
      <c r="B21" t="s">
        <v>54</v>
      </c>
      <c r="C21" t="s">
        <v>147</v>
      </c>
      <c r="D21" s="1">
        <v>44167</v>
      </c>
      <c r="E21" s="11">
        <f>License_Table[[#This Row],[EndDate]]-License_Table[[#This Row],[StartDate]]</f>
        <v>1075</v>
      </c>
      <c r="F21" s="1">
        <v>45242</v>
      </c>
      <c r="G21">
        <v>1</v>
      </c>
    </row>
    <row r="22" spans="1:7" x14ac:dyDescent="0.3">
      <c r="A22">
        <v>21</v>
      </c>
      <c r="B22" t="s">
        <v>155</v>
      </c>
      <c r="C22" t="s">
        <v>156</v>
      </c>
      <c r="D22" s="1">
        <v>44136</v>
      </c>
      <c r="E22" s="11">
        <v>49</v>
      </c>
      <c r="F22" s="1">
        <v>44185</v>
      </c>
      <c r="G22">
        <v>1</v>
      </c>
    </row>
    <row r="23" spans="1:7" x14ac:dyDescent="0.3">
      <c r="A23">
        <v>22</v>
      </c>
      <c r="B23" t="s">
        <v>157</v>
      </c>
      <c r="C23" t="s">
        <v>158</v>
      </c>
      <c r="D23" s="1">
        <v>44150</v>
      </c>
      <c r="E23" s="11">
        <v>61</v>
      </c>
      <c r="F23" s="1">
        <v>44211</v>
      </c>
      <c r="G23">
        <v>1</v>
      </c>
    </row>
    <row r="24" spans="1:7" x14ac:dyDescent="0.3">
      <c r="A24">
        <v>23</v>
      </c>
      <c r="B24" t="s">
        <v>157</v>
      </c>
      <c r="C24" t="s">
        <v>164</v>
      </c>
      <c r="D24" s="1">
        <v>44119</v>
      </c>
      <c r="E24" s="11">
        <f>License_Table[[#This Row],[EndDate]]-License_Table[[#This Row],[StartDate]]</f>
        <v>2993</v>
      </c>
      <c r="F24" s="1">
        <v>47112</v>
      </c>
      <c r="G24">
        <v>1</v>
      </c>
    </row>
    <row r="25" spans="1:7" x14ac:dyDescent="0.3">
      <c r="A25">
        <v>24</v>
      </c>
      <c r="B25" t="s">
        <v>169</v>
      </c>
      <c r="C25" t="s">
        <v>170</v>
      </c>
      <c r="D25" s="1">
        <v>43831</v>
      </c>
      <c r="E25" s="11">
        <v>3685</v>
      </c>
      <c r="F25" s="1">
        <v>47516</v>
      </c>
      <c r="G25">
        <v>1</v>
      </c>
    </row>
    <row r="26" spans="1:7" x14ac:dyDescent="0.3">
      <c r="A26">
        <v>25</v>
      </c>
      <c r="B26" t="s">
        <v>140</v>
      </c>
      <c r="C26" t="s">
        <v>182</v>
      </c>
      <c r="D26" s="1">
        <v>43831</v>
      </c>
      <c r="E26" s="11">
        <v>1</v>
      </c>
      <c r="F26" s="1">
        <v>43832</v>
      </c>
      <c r="G26">
        <v>1</v>
      </c>
    </row>
  </sheetData>
  <mergeCells count="2">
    <mergeCell ref="I1:M2"/>
    <mergeCell ref="I3:M3"/>
  </mergeCell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17DF5D-69A9-4EC4-A473-E87B5B16713A}">
  <sheetPr codeName="Sheet2"/>
  <dimension ref="A1:I16"/>
  <sheetViews>
    <sheetView workbookViewId="0">
      <selection activeCell="A17" sqref="A17:I17"/>
    </sheetView>
  </sheetViews>
  <sheetFormatPr defaultRowHeight="14.4" x14ac:dyDescent="0.3"/>
  <cols>
    <col min="1" max="1" width="10.77734375" customWidth="1"/>
    <col min="2" max="5" width="15.77734375" customWidth="1"/>
    <col min="6" max="6" width="30.77734375" customWidth="1"/>
    <col min="7" max="9" width="15.77734375" customWidth="1"/>
  </cols>
  <sheetData>
    <row r="1" spans="1:9" x14ac:dyDescent="0.3">
      <c r="A1" s="2" t="s">
        <v>0</v>
      </c>
      <c r="B1" s="3" t="s">
        <v>1</v>
      </c>
      <c r="C1" s="3" t="s">
        <v>2</v>
      </c>
      <c r="D1" s="3" t="s">
        <v>3</v>
      </c>
      <c r="E1" s="3" t="s">
        <v>4</v>
      </c>
      <c r="F1" s="3" t="s">
        <v>76</v>
      </c>
      <c r="G1" s="3" t="s">
        <v>5</v>
      </c>
      <c r="H1" s="3" t="s">
        <v>6</v>
      </c>
      <c r="I1" s="4" t="s">
        <v>70</v>
      </c>
    </row>
    <row r="2" spans="1:9" x14ac:dyDescent="0.3">
      <c r="A2">
        <v>1</v>
      </c>
      <c r="B2" t="s">
        <v>12</v>
      </c>
      <c r="C2" t="s">
        <v>14</v>
      </c>
      <c r="D2" t="s">
        <v>13</v>
      </c>
      <c r="E2" t="s">
        <v>14</v>
      </c>
      <c r="F2" s="7" t="s">
        <v>77</v>
      </c>
      <c r="G2" t="s">
        <v>20</v>
      </c>
      <c r="H2" t="s">
        <v>16</v>
      </c>
      <c r="I2">
        <v>1</v>
      </c>
    </row>
    <row r="3" spans="1:9" x14ac:dyDescent="0.3">
      <c r="A3">
        <v>2</v>
      </c>
      <c r="B3" t="s">
        <v>17</v>
      </c>
      <c r="C3" t="s">
        <v>18</v>
      </c>
      <c r="D3" t="s">
        <v>19</v>
      </c>
      <c r="E3" t="s">
        <v>14</v>
      </c>
      <c r="F3" s="7" t="s">
        <v>78</v>
      </c>
      <c r="G3" t="s">
        <v>15</v>
      </c>
      <c r="H3" t="s">
        <v>35</v>
      </c>
      <c r="I3">
        <v>1</v>
      </c>
    </row>
    <row r="4" spans="1:9" x14ac:dyDescent="0.3">
      <c r="A4">
        <v>3</v>
      </c>
      <c r="B4" t="s">
        <v>68</v>
      </c>
      <c r="C4" t="s">
        <v>75</v>
      </c>
      <c r="D4" t="s">
        <v>69</v>
      </c>
      <c r="E4" t="s">
        <v>14</v>
      </c>
      <c r="F4" s="7" t="s">
        <v>79</v>
      </c>
      <c r="G4" t="s">
        <v>15</v>
      </c>
      <c r="H4" t="s">
        <v>16</v>
      </c>
      <c r="I4">
        <v>1</v>
      </c>
    </row>
    <row r="5" spans="1:9" x14ac:dyDescent="0.3">
      <c r="A5">
        <v>4</v>
      </c>
      <c r="B5" t="s">
        <v>94</v>
      </c>
      <c r="C5" t="s">
        <v>95</v>
      </c>
      <c r="D5" t="s">
        <v>96</v>
      </c>
      <c r="E5" t="s">
        <v>97</v>
      </c>
      <c r="F5" s="7" t="s">
        <v>98</v>
      </c>
      <c r="G5" t="s">
        <v>50</v>
      </c>
      <c r="H5" t="s">
        <v>16</v>
      </c>
      <c r="I5">
        <v>0</v>
      </c>
    </row>
    <row r="6" spans="1:9" x14ac:dyDescent="0.3">
      <c r="A6">
        <v>5</v>
      </c>
      <c r="B6" t="s">
        <v>24</v>
      </c>
      <c r="C6" t="s">
        <v>25</v>
      </c>
      <c r="D6" t="s">
        <v>26</v>
      </c>
      <c r="E6" t="s">
        <v>14</v>
      </c>
      <c r="F6" s="7" t="s">
        <v>80</v>
      </c>
      <c r="G6" t="s">
        <v>14</v>
      </c>
      <c r="H6" t="s">
        <v>23</v>
      </c>
      <c r="I6">
        <v>0</v>
      </c>
    </row>
    <row r="7" spans="1:9" x14ac:dyDescent="0.3">
      <c r="A7">
        <v>6</v>
      </c>
      <c r="B7" t="s">
        <v>27</v>
      </c>
      <c r="C7" t="s">
        <v>28</v>
      </c>
      <c r="D7" t="s">
        <v>29</v>
      </c>
      <c r="E7" t="s">
        <v>14</v>
      </c>
      <c r="F7" s="7" t="s">
        <v>81</v>
      </c>
      <c r="G7" t="s">
        <v>30</v>
      </c>
      <c r="H7" t="s">
        <v>16</v>
      </c>
      <c r="I7">
        <v>1</v>
      </c>
    </row>
    <row r="8" spans="1:9" x14ac:dyDescent="0.3">
      <c r="A8">
        <v>7</v>
      </c>
      <c r="B8" t="s">
        <v>31</v>
      </c>
      <c r="C8" t="s">
        <v>32</v>
      </c>
      <c r="D8" t="s">
        <v>33</v>
      </c>
      <c r="E8" t="s">
        <v>14</v>
      </c>
      <c r="F8" s="7" t="s">
        <v>82</v>
      </c>
      <c r="G8" t="s">
        <v>34</v>
      </c>
      <c r="H8" t="s">
        <v>35</v>
      </c>
      <c r="I8">
        <v>0</v>
      </c>
    </row>
    <row r="9" spans="1:9" x14ac:dyDescent="0.3">
      <c r="A9">
        <v>8</v>
      </c>
      <c r="B9" t="s">
        <v>36</v>
      </c>
      <c r="C9" t="s">
        <v>14</v>
      </c>
      <c r="D9" t="s">
        <v>37</v>
      </c>
      <c r="E9" t="s">
        <v>14</v>
      </c>
      <c r="F9" s="7" t="s">
        <v>83</v>
      </c>
      <c r="G9" t="s">
        <v>14</v>
      </c>
      <c r="H9" t="s">
        <v>23</v>
      </c>
      <c r="I9">
        <v>0</v>
      </c>
    </row>
    <row r="10" spans="1:9" x14ac:dyDescent="0.3">
      <c r="A10">
        <v>9</v>
      </c>
      <c r="B10" t="s">
        <v>38</v>
      </c>
      <c r="C10" t="s">
        <v>40</v>
      </c>
      <c r="D10" t="s">
        <v>39</v>
      </c>
      <c r="E10" t="s">
        <v>41</v>
      </c>
      <c r="F10" s="7" t="s">
        <v>84</v>
      </c>
      <c r="G10" t="s">
        <v>42</v>
      </c>
      <c r="H10" t="s">
        <v>23</v>
      </c>
      <c r="I10">
        <v>2</v>
      </c>
    </row>
    <row r="11" spans="1:9" x14ac:dyDescent="0.3">
      <c r="A11">
        <v>10</v>
      </c>
      <c r="B11" t="s">
        <v>47</v>
      </c>
      <c r="C11" t="s">
        <v>48</v>
      </c>
      <c r="D11" t="s">
        <v>49</v>
      </c>
      <c r="E11" t="s">
        <v>14</v>
      </c>
      <c r="F11" s="7" t="s">
        <v>85</v>
      </c>
      <c r="G11" t="s">
        <v>50</v>
      </c>
      <c r="H11" t="s">
        <v>16</v>
      </c>
      <c r="I11">
        <v>2</v>
      </c>
    </row>
    <row r="12" spans="1:9" x14ac:dyDescent="0.3">
      <c r="A12">
        <v>11</v>
      </c>
      <c r="B12" t="s">
        <v>51</v>
      </c>
      <c r="C12" t="s">
        <v>52</v>
      </c>
      <c r="D12" t="s">
        <v>53</v>
      </c>
      <c r="E12" t="s">
        <v>14</v>
      </c>
      <c r="F12" s="7" t="s">
        <v>86</v>
      </c>
      <c r="G12" t="s">
        <v>21</v>
      </c>
      <c r="H12" t="s">
        <v>22</v>
      </c>
      <c r="I12">
        <v>1</v>
      </c>
    </row>
    <row r="13" spans="1:9" x14ac:dyDescent="0.3">
      <c r="A13">
        <v>12</v>
      </c>
      <c r="B13" t="s">
        <v>43</v>
      </c>
      <c r="C13" t="s">
        <v>44</v>
      </c>
      <c r="D13" t="s">
        <v>45</v>
      </c>
      <c r="E13" t="s">
        <v>14</v>
      </c>
      <c r="F13" s="7" t="s">
        <v>87</v>
      </c>
      <c r="G13" t="s">
        <v>46</v>
      </c>
      <c r="H13" t="s">
        <v>16</v>
      </c>
      <c r="I13">
        <v>1</v>
      </c>
    </row>
    <row r="14" spans="1:9" x14ac:dyDescent="0.3">
      <c r="A14">
        <v>13</v>
      </c>
      <c r="B14" t="s">
        <v>88</v>
      </c>
      <c r="C14" t="s">
        <v>89</v>
      </c>
      <c r="D14" t="s">
        <v>90</v>
      </c>
      <c r="E14" t="s">
        <v>14</v>
      </c>
      <c r="F14" s="7" t="s">
        <v>91</v>
      </c>
      <c r="G14" t="s">
        <v>50</v>
      </c>
      <c r="H14" t="s">
        <v>16</v>
      </c>
      <c r="I14">
        <v>1</v>
      </c>
    </row>
    <row r="15" spans="1:9" x14ac:dyDescent="0.3">
      <c r="A15">
        <v>14</v>
      </c>
      <c r="B15" t="s">
        <v>159</v>
      </c>
      <c r="C15" t="s">
        <v>160</v>
      </c>
      <c r="D15" t="s">
        <v>161</v>
      </c>
      <c r="E15" t="s">
        <v>14</v>
      </c>
      <c r="F15" t="s">
        <v>162</v>
      </c>
      <c r="G15" t="s">
        <v>163</v>
      </c>
      <c r="H15" t="s">
        <v>16</v>
      </c>
      <c r="I15">
        <v>0</v>
      </c>
    </row>
    <row r="16" spans="1:9" x14ac:dyDescent="0.3">
      <c r="A16">
        <v>15</v>
      </c>
      <c r="B16" t="s">
        <v>165</v>
      </c>
      <c r="C16" t="s">
        <v>166</v>
      </c>
      <c r="D16" t="s">
        <v>165</v>
      </c>
      <c r="E16" t="s">
        <v>41</v>
      </c>
      <c r="F16" t="s">
        <v>167</v>
      </c>
      <c r="G16" t="s">
        <v>168</v>
      </c>
      <c r="H16" t="s">
        <v>16</v>
      </c>
      <c r="I16">
        <v>0</v>
      </c>
    </row>
  </sheetData>
  <hyperlinks>
    <hyperlink ref="F5" r:id="rId1" xr:uid="{23ED8D52-19F0-4352-B1CE-39EF85C82626}"/>
    <hyperlink ref="F4" r:id="rId2" xr:uid="{68DBFDB1-4170-4FF0-B04D-0111BD017B37}"/>
    <hyperlink ref="F3" r:id="rId3" xr:uid="{2BFA69A9-29C2-4F9E-9E1A-E10740DE1D5B}"/>
    <hyperlink ref="F2" r:id="rId4" xr:uid="{07E85AB4-20EB-4F4D-B2C2-36A2DEB6CAFE}"/>
    <hyperlink ref="F6" r:id="rId5" xr:uid="{1D5D2A18-A3D7-43BB-BA1B-EBF1862183B5}"/>
    <hyperlink ref="F7" r:id="rId6" xr:uid="{5C5E478B-1525-4893-8182-8B2204C27578}"/>
    <hyperlink ref="F8" r:id="rId7" xr:uid="{B5678DFB-92BF-4008-8F81-52D22062F6A5}"/>
    <hyperlink ref="F9" r:id="rId8" xr:uid="{FECD1865-866B-43A5-B7B0-0E7BA5DFE3A1}"/>
    <hyperlink ref="F10" r:id="rId9" xr:uid="{E215FD77-BBCE-4A91-9ACD-B4BC3970303C}"/>
    <hyperlink ref="F11" r:id="rId10" xr:uid="{08C19957-FCF8-4C9C-90EC-3096B65F3062}"/>
    <hyperlink ref="F12" r:id="rId11" xr:uid="{E6523BA8-B525-4E3F-B6FE-92C418D4004F}"/>
    <hyperlink ref="F13" r:id="rId12" xr:uid="{B0CEBAFD-7407-48F6-9906-47C174094D20}"/>
    <hyperlink ref="F14" r:id="rId13" xr:uid="{9FD7E6BE-1504-4275-B0D9-EDF5B3BD59BB}"/>
  </hyperlinks>
  <pageMargins left="0.7" right="0.7" top="0.75" bottom="0.75" header="0.3" footer="0.3"/>
  <pageSetup orientation="portrait" r:id="rId14"/>
  <tableParts count="1">
    <tablePart r:id="rId1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3220D8-190F-422D-819F-2963CB8ABE4A}">
  <sheetPr codeName="Sheet4"/>
  <dimension ref="A1:F12"/>
  <sheetViews>
    <sheetView workbookViewId="0">
      <selection activeCell="A13" sqref="A13:F13"/>
    </sheetView>
  </sheetViews>
  <sheetFormatPr defaultRowHeight="14.4" x14ac:dyDescent="0.3"/>
  <cols>
    <col min="1" max="6" width="15.77734375" customWidth="1"/>
  </cols>
  <sheetData>
    <row r="1" spans="1:6" x14ac:dyDescent="0.3">
      <c r="A1" s="2" t="s">
        <v>0</v>
      </c>
      <c r="B1" s="3" t="s">
        <v>171</v>
      </c>
      <c r="C1" s="4" t="s">
        <v>7</v>
      </c>
      <c r="D1" s="3" t="s">
        <v>172</v>
      </c>
      <c r="E1" s="3" t="s">
        <v>10</v>
      </c>
      <c r="F1" s="3" t="s">
        <v>11</v>
      </c>
    </row>
    <row r="2" spans="1:6" x14ac:dyDescent="0.3">
      <c r="A2">
        <v>1</v>
      </c>
      <c r="B2" t="s">
        <v>173</v>
      </c>
      <c r="C2">
        <v>1</v>
      </c>
      <c r="D2" t="s">
        <v>54</v>
      </c>
      <c r="E2" s="1">
        <v>43863</v>
      </c>
      <c r="F2" s="1">
        <v>43892</v>
      </c>
    </row>
    <row r="3" spans="1:6" x14ac:dyDescent="0.3">
      <c r="A3">
        <v>6</v>
      </c>
      <c r="B3" t="s">
        <v>174</v>
      </c>
      <c r="C3">
        <v>2</v>
      </c>
      <c r="D3" t="s">
        <v>54</v>
      </c>
      <c r="E3" s="1">
        <v>44089</v>
      </c>
      <c r="F3" s="1">
        <v>44119</v>
      </c>
    </row>
    <row r="4" spans="1:6" x14ac:dyDescent="0.3">
      <c r="A4">
        <v>10</v>
      </c>
      <c r="B4" t="s">
        <v>175</v>
      </c>
      <c r="C4">
        <v>3</v>
      </c>
      <c r="D4" s="12" t="s">
        <v>54</v>
      </c>
      <c r="E4" s="1">
        <v>44089</v>
      </c>
      <c r="F4" s="1">
        <v>44119</v>
      </c>
    </row>
    <row r="5" spans="1:6" x14ac:dyDescent="0.3">
      <c r="A5">
        <v>2</v>
      </c>
      <c r="B5" t="s">
        <v>176</v>
      </c>
      <c r="C5">
        <v>4</v>
      </c>
      <c r="D5" s="13" t="s">
        <v>58</v>
      </c>
      <c r="E5" s="1">
        <v>44089</v>
      </c>
      <c r="F5" s="1">
        <v>44119</v>
      </c>
    </row>
    <row r="6" spans="1:6" x14ac:dyDescent="0.3">
      <c r="A6">
        <v>3</v>
      </c>
      <c r="B6" t="s">
        <v>177</v>
      </c>
      <c r="C6">
        <v>5</v>
      </c>
      <c r="D6" s="12" t="s">
        <v>58</v>
      </c>
      <c r="E6" s="1">
        <v>44089</v>
      </c>
      <c r="F6" s="1">
        <v>44119</v>
      </c>
    </row>
    <row r="7" spans="1:6" x14ac:dyDescent="0.3">
      <c r="A7">
        <v>9</v>
      </c>
      <c r="B7" t="s">
        <v>178</v>
      </c>
      <c r="C7">
        <v>6</v>
      </c>
      <c r="D7" s="13" t="s">
        <v>58</v>
      </c>
      <c r="E7" s="1">
        <v>44089</v>
      </c>
      <c r="F7" s="1">
        <v>44119</v>
      </c>
    </row>
    <row r="8" spans="1:6" x14ac:dyDescent="0.3">
      <c r="A8">
        <v>10</v>
      </c>
      <c r="B8" t="s">
        <v>175</v>
      </c>
      <c r="C8">
        <v>7</v>
      </c>
      <c r="D8" s="12" t="s">
        <v>62</v>
      </c>
      <c r="E8" s="1">
        <v>44150</v>
      </c>
      <c r="F8" s="1">
        <v>44180</v>
      </c>
    </row>
    <row r="9" spans="1:6" x14ac:dyDescent="0.3">
      <c r="A9">
        <v>11</v>
      </c>
      <c r="B9" t="s">
        <v>179</v>
      </c>
      <c r="C9">
        <v>8</v>
      </c>
      <c r="D9" s="13" t="s">
        <v>62</v>
      </c>
      <c r="E9" s="1">
        <v>44150</v>
      </c>
      <c r="F9" s="1">
        <v>44180</v>
      </c>
    </row>
    <row r="10" spans="1:6" x14ac:dyDescent="0.3">
      <c r="A10">
        <v>9</v>
      </c>
      <c r="B10" t="s">
        <v>178</v>
      </c>
      <c r="C10">
        <v>9</v>
      </c>
      <c r="D10" s="12" t="s">
        <v>65</v>
      </c>
      <c r="E10" s="1">
        <v>44089</v>
      </c>
      <c r="F10" s="1">
        <v>44119</v>
      </c>
    </row>
    <row r="11" spans="1:6" x14ac:dyDescent="0.3">
      <c r="A11">
        <v>12</v>
      </c>
      <c r="B11" t="s">
        <v>180</v>
      </c>
      <c r="C11">
        <v>10</v>
      </c>
      <c r="D11" s="13" t="s">
        <v>65</v>
      </c>
      <c r="E11" s="1">
        <v>44089</v>
      </c>
      <c r="F11" s="1">
        <v>44119</v>
      </c>
    </row>
    <row r="12" spans="1:6" x14ac:dyDescent="0.3">
      <c r="A12">
        <v>13</v>
      </c>
      <c r="B12" t="s">
        <v>181</v>
      </c>
      <c r="C12">
        <v>14</v>
      </c>
      <c r="D12" t="s">
        <v>92</v>
      </c>
      <c r="E12" s="1">
        <v>44089</v>
      </c>
      <c r="F12" s="1">
        <v>44119</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B0A44-E9EB-479C-88E9-863C4B3B0CA6}">
  <sheetPr codeName="Sheet5"/>
  <dimension ref="A1:M13"/>
  <sheetViews>
    <sheetView zoomScale="70" zoomScaleNormal="70" workbookViewId="0">
      <selection activeCell="A6" sqref="A6"/>
    </sheetView>
  </sheetViews>
  <sheetFormatPr defaultRowHeight="14.4" x14ac:dyDescent="0.3"/>
  <cols>
    <col min="1" max="1" width="14.6640625" bestFit="1" customWidth="1"/>
    <col min="2" max="2" width="17.109375" bestFit="1" customWidth="1"/>
    <col min="4" max="4" width="13.88671875" bestFit="1" customWidth="1"/>
    <col min="5" max="5" width="17.109375" bestFit="1" customWidth="1"/>
    <col min="7" max="7" width="17.109375" bestFit="1" customWidth="1"/>
    <col min="8" max="8" width="15.77734375" bestFit="1" customWidth="1"/>
    <col min="9" max="9" width="20.109375" bestFit="1" customWidth="1"/>
    <col min="11" max="11" width="13.88671875" bestFit="1" customWidth="1"/>
    <col min="12" max="12" width="16.88671875" bestFit="1" customWidth="1"/>
    <col min="15" max="28" width="16.77734375" bestFit="1" customWidth="1"/>
    <col min="29" max="29" width="11.109375" bestFit="1" customWidth="1"/>
    <col min="30" max="30" width="7.109375" bestFit="1" customWidth="1"/>
    <col min="31" max="31" width="8" bestFit="1" customWidth="1"/>
    <col min="32" max="32" width="8.21875" bestFit="1" customWidth="1"/>
    <col min="33" max="33" width="9" bestFit="1" customWidth="1"/>
    <col min="34" max="34" width="8.21875" bestFit="1" customWidth="1"/>
    <col min="35" max="35" width="8.88671875" bestFit="1" customWidth="1"/>
    <col min="36" max="36" width="8.21875" bestFit="1" customWidth="1"/>
    <col min="37" max="37" width="9" bestFit="1" customWidth="1"/>
    <col min="38" max="39" width="11.109375" bestFit="1" customWidth="1"/>
    <col min="40" max="40" width="9.109375" bestFit="1" customWidth="1"/>
    <col min="41" max="41" width="12.33203125" bestFit="1" customWidth="1"/>
    <col min="42" max="42" width="9.21875" bestFit="1" customWidth="1"/>
    <col min="43" max="43" width="12.44140625" bestFit="1" customWidth="1"/>
    <col min="44" max="44" width="9.21875" bestFit="1" customWidth="1"/>
    <col min="45" max="45" width="12.44140625" bestFit="1" customWidth="1"/>
    <col min="46" max="46" width="9.44140625" bestFit="1" customWidth="1"/>
    <col min="47" max="47" width="12.6640625" bestFit="1" customWidth="1"/>
    <col min="48" max="48" width="9.44140625" bestFit="1" customWidth="1"/>
    <col min="49" max="49" width="12.6640625" bestFit="1" customWidth="1"/>
    <col min="50" max="50" width="9.33203125" bestFit="1" customWidth="1"/>
    <col min="51" max="51" width="12.6640625" bestFit="1" customWidth="1"/>
    <col min="52" max="52" width="9.33203125" bestFit="1" customWidth="1"/>
    <col min="53" max="53" width="12.6640625" bestFit="1" customWidth="1"/>
    <col min="54" max="54" width="10.33203125" bestFit="1" customWidth="1"/>
    <col min="55" max="55" width="13.5546875" bestFit="1" customWidth="1"/>
    <col min="56" max="56" width="11.109375" bestFit="1" customWidth="1"/>
    <col min="57" max="57" width="7" bestFit="1" customWidth="1"/>
    <col min="58" max="58" width="9.33203125" bestFit="1" customWidth="1"/>
    <col min="59" max="59" width="9.6640625" bestFit="1" customWidth="1"/>
    <col min="60" max="60" width="8.5546875" bestFit="1" customWidth="1"/>
    <col min="61" max="61" width="7" bestFit="1" customWidth="1"/>
    <col min="62" max="62" width="9.33203125" bestFit="1" customWidth="1"/>
    <col min="63" max="63" width="9.6640625" bestFit="1" customWidth="1"/>
    <col min="64" max="64" width="8.77734375" bestFit="1" customWidth="1"/>
    <col min="65" max="65" width="10.77734375" bestFit="1" customWidth="1"/>
  </cols>
  <sheetData>
    <row r="1" spans="1:13" x14ac:dyDescent="0.3">
      <c r="A1" s="5" t="s">
        <v>104</v>
      </c>
      <c r="B1" t="s">
        <v>93</v>
      </c>
      <c r="D1" s="5" t="s">
        <v>104</v>
      </c>
      <c r="E1" t="s">
        <v>93</v>
      </c>
      <c r="G1" s="5" t="s">
        <v>104</v>
      </c>
      <c r="H1" t="s">
        <v>148</v>
      </c>
      <c r="I1" t="s">
        <v>149</v>
      </c>
      <c r="K1" s="5" t="s">
        <v>104</v>
      </c>
      <c r="L1" t="s">
        <v>141</v>
      </c>
    </row>
    <row r="2" spans="1:13" x14ac:dyDescent="0.3">
      <c r="A2" s="8" t="s">
        <v>16</v>
      </c>
      <c r="B2" s="6">
        <v>7</v>
      </c>
      <c r="D2" s="8" t="s">
        <v>50</v>
      </c>
      <c r="E2" s="6">
        <v>3</v>
      </c>
      <c r="G2" s="8" t="s">
        <v>140</v>
      </c>
      <c r="H2" s="6">
        <v>2</v>
      </c>
      <c r="I2" s="6">
        <v>2</v>
      </c>
      <c r="K2" s="8">
        <v>1</v>
      </c>
      <c r="L2" s="6">
        <v>14</v>
      </c>
      <c r="M2" s="10">
        <f>GETPIVOTDATA("Available",$K$1,"Available",1)/GETPIVOTDATA("Available",$K$1)</f>
        <v>0.56000000000000005</v>
      </c>
    </row>
    <row r="3" spans="1:13" x14ac:dyDescent="0.3">
      <c r="A3" s="8" t="s">
        <v>22</v>
      </c>
      <c r="B3" s="6">
        <v>1</v>
      </c>
      <c r="D3" s="8" t="s">
        <v>20</v>
      </c>
      <c r="E3" s="6">
        <v>1</v>
      </c>
      <c r="G3" s="8" t="s">
        <v>62</v>
      </c>
      <c r="H3" s="6">
        <v>0</v>
      </c>
      <c r="I3" s="6">
        <v>2</v>
      </c>
      <c r="K3" s="8">
        <v>0</v>
      </c>
      <c r="L3" s="6">
        <v>11</v>
      </c>
    </row>
    <row r="4" spans="1:13" x14ac:dyDescent="0.3">
      <c r="A4" s="8" t="s">
        <v>23</v>
      </c>
      <c r="B4" s="6">
        <v>2</v>
      </c>
      <c r="D4" s="8" t="s">
        <v>15</v>
      </c>
      <c r="E4" s="6">
        <v>2</v>
      </c>
      <c r="G4" s="8" t="s">
        <v>65</v>
      </c>
      <c r="H4" s="6">
        <v>0</v>
      </c>
      <c r="I4" s="6">
        <v>2</v>
      </c>
      <c r="K4" s="8" t="s">
        <v>103</v>
      </c>
      <c r="L4" s="6">
        <v>25</v>
      </c>
    </row>
    <row r="5" spans="1:13" x14ac:dyDescent="0.3">
      <c r="A5" s="8" t="s">
        <v>35</v>
      </c>
      <c r="B5" s="6">
        <v>1</v>
      </c>
      <c r="D5" s="8" t="s">
        <v>46</v>
      </c>
      <c r="E5" s="6">
        <v>1</v>
      </c>
      <c r="G5" s="8" t="s">
        <v>155</v>
      </c>
      <c r="H5" s="6">
        <v>1</v>
      </c>
      <c r="I5" s="6">
        <v>1</v>
      </c>
    </row>
    <row r="6" spans="1:13" x14ac:dyDescent="0.3">
      <c r="A6" s="8" t="s">
        <v>103</v>
      </c>
      <c r="B6" s="6">
        <v>11</v>
      </c>
      <c r="D6" s="8" t="s">
        <v>34</v>
      </c>
      <c r="E6" s="6">
        <v>0</v>
      </c>
      <c r="G6" s="8" t="s">
        <v>157</v>
      </c>
      <c r="H6" s="6">
        <v>2</v>
      </c>
      <c r="I6" s="6">
        <v>2</v>
      </c>
    </row>
    <row r="7" spans="1:13" x14ac:dyDescent="0.3">
      <c r="D7" s="8" t="s">
        <v>30</v>
      </c>
      <c r="E7" s="6">
        <v>1</v>
      </c>
      <c r="G7" s="8" t="s">
        <v>169</v>
      </c>
      <c r="H7" s="6">
        <v>1</v>
      </c>
      <c r="I7" s="6">
        <v>1</v>
      </c>
    </row>
    <row r="8" spans="1:13" x14ac:dyDescent="0.3">
      <c r="D8" s="8" t="s">
        <v>21</v>
      </c>
      <c r="E8" s="6">
        <v>1</v>
      </c>
      <c r="G8" s="8" t="s">
        <v>103</v>
      </c>
      <c r="H8" s="6">
        <v>6</v>
      </c>
      <c r="I8" s="6">
        <v>10</v>
      </c>
    </row>
    <row r="9" spans="1:13" x14ac:dyDescent="0.3">
      <c r="D9" s="8" t="s">
        <v>14</v>
      </c>
      <c r="E9" s="6">
        <v>0</v>
      </c>
    </row>
    <row r="10" spans="1:13" x14ac:dyDescent="0.3">
      <c r="D10" s="8" t="s">
        <v>42</v>
      </c>
      <c r="E10" s="6">
        <v>2</v>
      </c>
    </row>
    <row r="11" spans="1:13" x14ac:dyDescent="0.3">
      <c r="D11" s="8" t="s">
        <v>163</v>
      </c>
      <c r="E11" s="6">
        <v>0</v>
      </c>
    </row>
    <row r="12" spans="1:13" x14ac:dyDescent="0.3">
      <c r="D12" s="8" t="s">
        <v>168</v>
      </c>
      <c r="E12" s="6">
        <v>0</v>
      </c>
    </row>
    <row r="13" spans="1:13" x14ac:dyDescent="0.3">
      <c r="D13" s="8" t="s">
        <v>103</v>
      </c>
      <c r="E13" s="6">
        <v>11</v>
      </c>
    </row>
  </sheetData>
  <pageMargins left="0.7" right="0.7" top="0.75" bottom="0.75" header="0.3" footer="0.3"/>
  <pageSetup orientation="portrait"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9102A-866D-4190-B720-49B86402C289}">
  <sheetPr codeName="Sheet6"/>
  <dimension ref="A1:AE10"/>
  <sheetViews>
    <sheetView workbookViewId="0">
      <selection activeCell="AG1" sqref="AG1"/>
    </sheetView>
  </sheetViews>
  <sheetFormatPr defaultRowHeight="14.4" x14ac:dyDescent="0.3"/>
  <cols>
    <col min="1" max="7" width="10.44140625" customWidth="1"/>
    <col min="9" max="9" width="8.6640625" customWidth="1"/>
    <col min="10" max="10" width="12.5546875" bestFit="1" customWidth="1"/>
    <col min="11" max="11" width="14.88671875" bestFit="1" customWidth="1"/>
    <col min="13" max="13" width="14.88671875" bestFit="1" customWidth="1"/>
    <col min="14" max="14" width="15.5546875" bestFit="1" customWidth="1"/>
    <col min="15" max="15" width="6.33203125" bestFit="1" customWidth="1"/>
    <col min="16" max="16" width="9" bestFit="1" customWidth="1"/>
    <col min="17" max="17" width="14.33203125" bestFit="1" customWidth="1"/>
    <col min="18" max="18" width="8.44140625" bestFit="1" customWidth="1"/>
    <col min="19" max="19" width="12.109375" bestFit="1" customWidth="1"/>
    <col min="20" max="20" width="13.44140625" bestFit="1" customWidth="1"/>
    <col min="21" max="21" width="11.88671875" bestFit="1" customWidth="1"/>
    <col min="22" max="22" width="10.33203125" bestFit="1" customWidth="1"/>
    <col min="23" max="23" width="10.77734375" bestFit="1" customWidth="1"/>
    <col min="25" max="25" width="12.5546875" bestFit="1" customWidth="1"/>
    <col min="26" max="26" width="16.21875" bestFit="1" customWidth="1"/>
    <col min="29" max="29" width="12.5546875" bestFit="1" customWidth="1"/>
    <col min="30" max="30" width="16.21875" bestFit="1" customWidth="1"/>
  </cols>
  <sheetData>
    <row r="1" spans="1:31" x14ac:dyDescent="0.3">
      <c r="A1" t="s">
        <v>99</v>
      </c>
      <c r="B1" t="s">
        <v>121</v>
      </c>
      <c r="C1" t="s">
        <v>100</v>
      </c>
      <c r="D1" t="s">
        <v>137</v>
      </c>
      <c r="E1" t="s">
        <v>133</v>
      </c>
      <c r="F1" t="s">
        <v>101</v>
      </c>
      <c r="G1" t="s">
        <v>102</v>
      </c>
      <c r="H1" t="s">
        <v>105</v>
      </c>
      <c r="J1" s="5" t="s">
        <v>104</v>
      </c>
      <c r="K1" t="s">
        <v>120</v>
      </c>
      <c r="N1" s="5" t="s">
        <v>125</v>
      </c>
      <c r="Y1" s="5" t="s">
        <v>104</v>
      </c>
      <c r="Z1" t="s">
        <v>136</v>
      </c>
      <c r="AC1" s="5" t="s">
        <v>104</v>
      </c>
      <c r="AD1" t="s">
        <v>136</v>
      </c>
    </row>
    <row r="2" spans="1:31" x14ac:dyDescent="0.3">
      <c r="A2" s="1">
        <v>42736</v>
      </c>
      <c r="B2" s="1" t="s">
        <v>122</v>
      </c>
      <c r="C2" t="s">
        <v>106</v>
      </c>
      <c r="D2" t="s">
        <v>138</v>
      </c>
      <c r="E2" t="s">
        <v>134</v>
      </c>
      <c r="F2">
        <v>1.99</v>
      </c>
      <c r="G2">
        <v>125</v>
      </c>
      <c r="H2">
        <f>Data_Table[[#This Row],[Price]]*Data_Table[[#This Row],[Unites]]</f>
        <v>248.75</v>
      </c>
      <c r="J2" s="8" t="s">
        <v>115</v>
      </c>
      <c r="K2" s="6">
        <v>746.75</v>
      </c>
      <c r="N2" t="s">
        <v>123</v>
      </c>
      <c r="O2" t="s">
        <v>124</v>
      </c>
      <c r="P2" t="s">
        <v>122</v>
      </c>
      <c r="Q2" t="s">
        <v>127</v>
      </c>
      <c r="R2" t="s">
        <v>128</v>
      </c>
      <c r="S2" t="s">
        <v>129</v>
      </c>
      <c r="T2" t="s">
        <v>130</v>
      </c>
      <c r="U2" t="s">
        <v>131</v>
      </c>
      <c r="V2" t="s">
        <v>132</v>
      </c>
      <c r="W2" t="s">
        <v>103</v>
      </c>
      <c r="Y2" s="8" t="s">
        <v>134</v>
      </c>
      <c r="Z2" s="6">
        <v>6</v>
      </c>
      <c r="AA2" s="10">
        <f>GETPIVOTDATA("Revenue",$Y$1,"Delivery","Delayed")/GETPIVOTDATA("Revenue",$Y$1)</f>
        <v>0.33333333333333331</v>
      </c>
      <c r="AC2" s="8" t="s">
        <v>138</v>
      </c>
      <c r="AD2" s="6">
        <v>5</v>
      </c>
      <c r="AE2" s="10">
        <f>GETPIVOTDATA("Revenue",$AC$1,"Return","No")/GETPIVOTDATA("Revenue",$AC$1)</f>
        <v>0.44444444444444442</v>
      </c>
    </row>
    <row r="3" spans="1:31" x14ac:dyDescent="0.3">
      <c r="A3" s="1">
        <v>42737</v>
      </c>
      <c r="B3" s="1" t="s">
        <v>124</v>
      </c>
      <c r="C3" t="s">
        <v>107</v>
      </c>
      <c r="D3" t="s">
        <v>138</v>
      </c>
      <c r="E3" t="s">
        <v>135</v>
      </c>
      <c r="F3">
        <v>2.4900000000000002</v>
      </c>
      <c r="G3">
        <v>200</v>
      </c>
      <c r="H3">
        <f>Data_Table[[#This Row],[Price]]*Data_Table[[#This Row],[Unites]]</f>
        <v>498.00000000000006</v>
      </c>
      <c r="J3" s="8" t="s">
        <v>116</v>
      </c>
      <c r="K3" s="6">
        <v>1094.5</v>
      </c>
      <c r="M3" t="s">
        <v>120</v>
      </c>
      <c r="N3" s="6">
        <v>698</v>
      </c>
      <c r="O3" s="6">
        <v>498.00000000000006</v>
      </c>
      <c r="P3" s="6">
        <v>248.75</v>
      </c>
      <c r="Q3" s="6">
        <v>1094.5</v>
      </c>
      <c r="R3" s="6">
        <v>599.4</v>
      </c>
      <c r="S3" s="6">
        <v>299.40000000000003</v>
      </c>
      <c r="T3" s="6">
        <v>811.25</v>
      </c>
      <c r="U3" s="6">
        <v>449.25</v>
      </c>
      <c r="V3" s="6">
        <v>584.54999999999995</v>
      </c>
      <c r="W3" s="6">
        <v>5283.1</v>
      </c>
      <c r="Y3" s="8" t="s">
        <v>135</v>
      </c>
      <c r="Z3" s="6">
        <v>3</v>
      </c>
      <c r="AA3" s="10">
        <f>GETPIVOTDATA("Revenue",$Y$1,"Delivery","On-time")/GETPIVOTDATA("Revenue",$Y$1)</f>
        <v>0.66666666666666663</v>
      </c>
      <c r="AC3" s="8" t="s">
        <v>139</v>
      </c>
      <c r="AD3" s="6">
        <v>4</v>
      </c>
      <c r="AE3" s="10">
        <f>GETPIVOTDATA("Revenue",$AC$1,"Return","Yes")/GETPIVOTDATA("Revenue",$AC$1)</f>
        <v>0.55555555555555558</v>
      </c>
    </row>
    <row r="4" spans="1:31" x14ac:dyDescent="0.3">
      <c r="A4" s="1">
        <v>42795</v>
      </c>
      <c r="B4" s="1" t="s">
        <v>127</v>
      </c>
      <c r="C4" t="s">
        <v>108</v>
      </c>
      <c r="D4" t="s">
        <v>138</v>
      </c>
      <c r="E4" t="s">
        <v>134</v>
      </c>
      <c r="F4">
        <v>1.99</v>
      </c>
      <c r="G4">
        <v>550</v>
      </c>
      <c r="H4">
        <f>Data_Table[[#This Row],[Price]]*Data_Table[[#This Row],[Unites]]</f>
        <v>1094.5</v>
      </c>
      <c r="J4" s="8" t="s">
        <v>117</v>
      </c>
      <c r="K4" s="6">
        <v>1183.9499999999998</v>
      </c>
      <c r="Y4" s="8" t="s">
        <v>103</v>
      </c>
      <c r="Z4" s="6">
        <v>9</v>
      </c>
      <c r="AC4" s="8" t="s">
        <v>103</v>
      </c>
      <c r="AD4" s="6">
        <v>9</v>
      </c>
    </row>
    <row r="5" spans="1:31" x14ac:dyDescent="0.3">
      <c r="A5" s="1">
        <v>42826</v>
      </c>
      <c r="B5" s="1" t="s">
        <v>128</v>
      </c>
      <c r="C5" t="s">
        <v>109</v>
      </c>
      <c r="D5" t="s">
        <v>139</v>
      </c>
      <c r="E5" t="s">
        <v>134</v>
      </c>
      <c r="F5">
        <v>9.99</v>
      </c>
      <c r="G5">
        <v>60</v>
      </c>
      <c r="H5">
        <f>Data_Table[[#This Row],[Price]]*Data_Table[[#This Row],[Unites]]</f>
        <v>599.4</v>
      </c>
      <c r="J5" s="8" t="s">
        <v>118</v>
      </c>
      <c r="K5" s="6">
        <v>997.40000000000009</v>
      </c>
      <c r="N5" s="9" t="s">
        <v>123</v>
      </c>
      <c r="O5" s="9" t="s">
        <v>124</v>
      </c>
      <c r="P5" s="9" t="s">
        <v>122</v>
      </c>
      <c r="Q5" s="9" t="s">
        <v>127</v>
      </c>
      <c r="R5" s="9" t="s">
        <v>128</v>
      </c>
      <c r="S5" s="9" t="s">
        <v>129</v>
      </c>
      <c r="T5" s="9" t="s">
        <v>130</v>
      </c>
      <c r="U5" s="9" t="s">
        <v>131</v>
      </c>
      <c r="V5" s="9" t="s">
        <v>132</v>
      </c>
    </row>
    <row r="6" spans="1:31" x14ac:dyDescent="0.3">
      <c r="A6" s="1">
        <v>42848</v>
      </c>
      <c r="B6" s="1" t="s">
        <v>132</v>
      </c>
      <c r="C6" t="s">
        <v>110</v>
      </c>
      <c r="D6" t="s">
        <v>138</v>
      </c>
      <c r="E6" t="s">
        <v>135</v>
      </c>
      <c r="F6">
        <v>12.99</v>
      </c>
      <c r="G6">
        <v>45</v>
      </c>
      <c r="H6">
        <f>Data_Table[[#This Row],[Price]]*Data_Table[[#This Row],[Unites]]</f>
        <v>584.54999999999995</v>
      </c>
      <c r="J6" s="8" t="s">
        <v>119</v>
      </c>
      <c r="K6" s="6">
        <v>1260.5</v>
      </c>
      <c r="M6" t="s">
        <v>126</v>
      </c>
      <c r="N6">
        <f>GETPIVOTDATA("Revenue",$M$1,"Location","Connecticut")</f>
        <v>698</v>
      </c>
      <c r="O6">
        <f>GETPIVOTDATA("Revenue",$M$1,"Location","Maine")</f>
        <v>498.00000000000006</v>
      </c>
      <c r="P6">
        <f>GETPIVOTDATA("Revenue",$M$1,"Location","New York")</f>
        <v>248.75</v>
      </c>
      <c r="Q6">
        <f>GETPIVOTDATA("Revenue",$M$1,"Location","New Hampshire")</f>
        <v>1094.5</v>
      </c>
      <c r="R6">
        <f>GETPIVOTDATA("Revenue",$M$1,"Location","Vermont")</f>
        <v>599.4</v>
      </c>
      <c r="S6">
        <f>GETPIVOTDATA("Revenue",$M$1,"Location","Pennsylvania")</f>
        <v>299.40000000000003</v>
      </c>
      <c r="T6">
        <f>GETPIVOTDATA("Revenue",$M$1,"Location","Massachusetts")</f>
        <v>811.25</v>
      </c>
      <c r="U6">
        <f>GETPIVOTDATA("Revenue",$M$1,"Location","Massachusetts")</f>
        <v>811.25</v>
      </c>
      <c r="V6">
        <f>GETPIVOTDATA("Revenue",$M$1,"Location","Rhode Island")</f>
        <v>449.25</v>
      </c>
    </row>
    <row r="7" spans="1:31" x14ac:dyDescent="0.3">
      <c r="A7" s="1">
        <v>42857</v>
      </c>
      <c r="B7" s="1" t="s">
        <v>129</v>
      </c>
      <c r="C7" t="s">
        <v>111</v>
      </c>
      <c r="D7" t="s">
        <v>139</v>
      </c>
      <c r="E7" t="s">
        <v>135</v>
      </c>
      <c r="F7">
        <v>4.99</v>
      </c>
      <c r="G7">
        <v>60</v>
      </c>
      <c r="H7">
        <f>Data_Table[[#This Row],[Price]]*Data_Table[[#This Row],[Unites]]</f>
        <v>299.40000000000003</v>
      </c>
      <c r="J7" s="8" t="s">
        <v>103</v>
      </c>
      <c r="K7" s="6">
        <v>5283.1</v>
      </c>
    </row>
    <row r="8" spans="1:31" x14ac:dyDescent="0.3">
      <c r="A8" s="1">
        <v>42877</v>
      </c>
      <c r="B8" s="1" t="s">
        <v>123</v>
      </c>
      <c r="C8" t="s">
        <v>112</v>
      </c>
      <c r="D8" t="s">
        <v>138</v>
      </c>
      <c r="E8" t="s">
        <v>134</v>
      </c>
      <c r="F8">
        <v>3.49</v>
      </c>
      <c r="G8">
        <v>200</v>
      </c>
      <c r="H8">
        <f>Data_Table[[#This Row],[Price]]*Data_Table[[#This Row],[Unites]]</f>
        <v>698</v>
      </c>
    </row>
    <row r="9" spans="1:31" x14ac:dyDescent="0.3">
      <c r="A9" s="1">
        <v>42891</v>
      </c>
      <c r="B9" s="1" t="s">
        <v>130</v>
      </c>
      <c r="C9" t="s">
        <v>113</v>
      </c>
      <c r="D9" t="s">
        <v>139</v>
      </c>
      <c r="E9" t="s">
        <v>134</v>
      </c>
      <c r="F9">
        <v>6.49</v>
      </c>
      <c r="G9">
        <v>125</v>
      </c>
      <c r="H9">
        <f>Data_Table[[#This Row],[Price]]*Data_Table[[#This Row],[Unites]]</f>
        <v>811.25</v>
      </c>
    </row>
    <row r="10" spans="1:31" x14ac:dyDescent="0.3">
      <c r="A10" s="1">
        <v>42898</v>
      </c>
      <c r="B10" s="1" t="s">
        <v>131</v>
      </c>
      <c r="C10" t="s">
        <v>114</v>
      </c>
      <c r="D10" t="s">
        <v>139</v>
      </c>
      <c r="E10" t="s">
        <v>134</v>
      </c>
      <c r="F10">
        <v>5.99</v>
      </c>
      <c r="G10">
        <v>75</v>
      </c>
      <c r="H10">
        <f>Data_Table[[#This Row],[Price]]*Data_Table[[#This Row],[Unites]]</f>
        <v>449.25</v>
      </c>
    </row>
  </sheetData>
  <pageMargins left="0.7" right="0.7" top="0.75" bottom="0.75" header="0.3" footer="0.3"/>
  <drawing r:id="rId5"/>
  <tableParts count="1">
    <tablePart r:id="rId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 
</file>

<file path=customXml/itemProps1.xml><?xml version="1.0" encoding="utf-8"?>
<ds:datastoreItem xmlns:ds="http://schemas.openxmlformats.org/officeDocument/2006/customXml" ds:itemID="{A747AF80-D051-4B61-A29B-CD3876B157A5}">
  <ds:schemaRefs>
    <ds:schemaRef ds:uri="http://www.w3.org/2001/XMLSchema"/>
    <ds:schemaRef ds:uri="http://microsoft.data.visualization.Client.Excel/1.0"/>
  </ds:schemaRefs>
</ds:datastoreItem>
</file>

<file path=customXml/itemProps2.xml><?xml version="1.0" encoding="utf-8"?>
<ds:datastoreItem xmlns:ds="http://schemas.openxmlformats.org/officeDocument/2006/customXml" ds:itemID="{4C202AEC-9F94-4645-AB3B-EAB72A219B94}">
  <ds:schemaRefs>
    <ds:schemaRef ds:uri="http://www.w3.org/2001/XMLSchema"/>
    <ds:schemaRef ds:uri="http://microsoft.data.visualization.engine.tours/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Dashboard</vt:lpstr>
      <vt:lpstr>Licenses</vt:lpstr>
      <vt:lpstr>Users</vt:lpstr>
      <vt:lpstr>Assignments</vt:lpstr>
      <vt:lpstr>PivotTables</vt:lpstr>
      <vt:lpstr>Sample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z3r0</dc:creator>
  <cp:lastModifiedBy>Nightwing</cp:lastModifiedBy>
  <dcterms:created xsi:type="dcterms:W3CDTF">2015-06-05T18:17:20Z</dcterms:created>
  <dcterms:modified xsi:type="dcterms:W3CDTF">2020-10-16T20:41:50Z</dcterms:modified>
</cp:coreProperties>
</file>