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ightwing\Documents\VBA\"/>
    </mc:Choice>
  </mc:AlternateContent>
  <xr:revisionPtr revIDLastSave="0" documentId="13_ncr:1_{C71396E2-2B65-4D98-8147-71A05967DBD8}" xr6:coauthVersionLast="45" xr6:coauthVersionMax="45" xr10:uidLastSave="{00000000-0000-0000-0000-000000000000}"/>
  <bookViews>
    <workbookView xWindow="-108" yWindow="-108" windowWidth="23256" windowHeight="13176" activeTab="4" xr2:uid="{00000000-000D-0000-FFFF-FFFF00000000}"/>
  </bookViews>
  <sheets>
    <sheet name="Dashboard" sheetId="1" r:id="rId1"/>
    <sheet name="Users" sheetId="2" r:id="rId2"/>
    <sheet name="Licenses" sheetId="3" r:id="rId3"/>
    <sheet name="Assignments" sheetId="4" r:id="rId4"/>
    <sheet name="PivotTables" sheetId="5" r:id="rId5"/>
    <sheet name="Sample" sheetId="8" r:id="rId6"/>
  </sheets>
  <definedNames>
    <definedName name="_xlchart.v5.0" hidden="1">Sample!$L$6</definedName>
    <definedName name="_xlchart.v5.1" hidden="1">Sample!$M$5</definedName>
    <definedName name="_xlchart.v5.2" hidden="1">Sample!$M$6</definedName>
    <definedName name="_xlchart.v5.3" hidden="1">Sample!$N$5:$V$5</definedName>
    <definedName name="_xlchart.v5.4" hidden="1">Sample!$N$6:$V$6</definedName>
    <definedName name="_xlchart.v5.5" hidden="1">Sample!$J$6</definedName>
    <definedName name="_xlchart.v5.6" hidden="1">Sample!$K$5</definedName>
    <definedName name="_xlchart.v5.7" hidden="1">Sample!$K$6</definedName>
    <definedName name="_xlchart.v5.8" hidden="1">Sample!$L$5:$T$5</definedName>
    <definedName name="_xlchart.v5.9" hidden="1">Sample!$L$6:$T$6</definedName>
  </definedNames>
  <calcPr calcId="191029"/>
  <pivotCaches>
    <pivotCache cacheId="42" r:id="rId7"/>
    <pivotCache cacheId="47" r:id="rId8"/>
    <pivotCache cacheId="58" r:id="rId9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8" l="1"/>
  <c r="H3" i="8"/>
  <c r="H4" i="8"/>
  <c r="H5" i="8"/>
  <c r="H6" i="8"/>
  <c r="H7" i="8"/>
  <c r="H8" i="8"/>
  <c r="H9" i="8"/>
  <c r="H10" i="8"/>
  <c r="N2" i="5"/>
  <c r="J8" i="5"/>
  <c r="J7" i="5"/>
  <c r="J6" i="5"/>
  <c r="J5" i="5"/>
  <c r="J4" i="5"/>
  <c r="J3" i="5"/>
  <c r="J2" i="5"/>
  <c r="AE3" i="8"/>
  <c r="AE2" i="8"/>
  <c r="AA2" i="8"/>
  <c r="AA3" i="8"/>
  <c r="T6" i="8"/>
  <c r="N6" i="8"/>
  <c r="V6" i="8"/>
  <c r="U6" i="8"/>
  <c r="S6" i="8"/>
  <c r="R6" i="8"/>
  <c r="Q6" i="8"/>
  <c r="P6" i="8"/>
  <c r="O6" i="8"/>
</calcChain>
</file>

<file path=xl/sharedStrings.xml><?xml version="1.0" encoding="utf-8"?>
<sst xmlns="http://schemas.openxmlformats.org/spreadsheetml/2006/main" count="267" uniqueCount="153">
  <si>
    <t>UserId</t>
  </si>
  <si>
    <t>First Name</t>
  </si>
  <si>
    <t>Middle Name</t>
  </si>
  <si>
    <t>Last Name</t>
  </si>
  <si>
    <t>Suffix</t>
  </si>
  <si>
    <t>Rank</t>
  </si>
  <si>
    <t>Component</t>
  </si>
  <si>
    <t>LicenseId</t>
  </si>
  <si>
    <t>AssetName</t>
  </si>
  <si>
    <t>Key</t>
  </si>
  <si>
    <t>StartDate</t>
  </si>
  <si>
    <t>EndDate</t>
  </si>
  <si>
    <t>Bruce</t>
  </si>
  <si>
    <t>Wayne</t>
  </si>
  <si>
    <t>N/A</t>
  </si>
  <si>
    <t>CPT</t>
  </si>
  <si>
    <t>Active Duty</t>
  </si>
  <si>
    <t>Natalia</t>
  </si>
  <si>
    <t>Allanovna</t>
  </si>
  <si>
    <t>Romanova</t>
  </si>
  <si>
    <t>COL</t>
  </si>
  <si>
    <t>MAJ</t>
  </si>
  <si>
    <t>Army Reserve</t>
  </si>
  <si>
    <t>Contractor</t>
  </si>
  <si>
    <t>Raven</t>
  </si>
  <si>
    <t>Mystique</t>
  </si>
  <si>
    <t>Darkholme</t>
  </si>
  <si>
    <t>Clark</t>
  </si>
  <si>
    <t>Kal-El</t>
  </si>
  <si>
    <t>Kent</t>
  </si>
  <si>
    <t>LTG</t>
  </si>
  <si>
    <t>Charles</t>
  </si>
  <si>
    <t>Francis</t>
  </si>
  <si>
    <t>Xavier</t>
  </si>
  <si>
    <t>LTC</t>
  </si>
  <si>
    <t>National Guard</t>
  </si>
  <si>
    <t>Lex</t>
  </si>
  <si>
    <t>Luthor</t>
  </si>
  <si>
    <t>Wade</t>
  </si>
  <si>
    <t>Wilson</t>
  </si>
  <si>
    <t>Deadpool</t>
  </si>
  <si>
    <t>Jr</t>
  </si>
  <si>
    <t>SPC</t>
  </si>
  <si>
    <t>Victor</t>
  </si>
  <si>
    <t>Von</t>
  </si>
  <si>
    <t>Doom</t>
  </si>
  <si>
    <t>CSM</t>
  </si>
  <si>
    <t>Wallace</t>
  </si>
  <si>
    <t>Rudolph</t>
  </si>
  <si>
    <t>West</t>
  </si>
  <si>
    <t>2LT</t>
  </si>
  <si>
    <t>Bartholomew</t>
  </si>
  <si>
    <t>Henry</t>
  </si>
  <si>
    <t>Allen</t>
  </si>
  <si>
    <t>JusticeLeague</t>
  </si>
  <si>
    <t>A1B2C3</t>
  </si>
  <si>
    <t>D1E1F1</t>
  </si>
  <si>
    <t>G1H1I1</t>
  </si>
  <si>
    <t>Avengers</t>
  </si>
  <si>
    <t>A1S2D3</t>
  </si>
  <si>
    <t>F4G5H6</t>
  </si>
  <si>
    <t>J7K8L9</t>
  </si>
  <si>
    <t>SpeedForce</t>
  </si>
  <si>
    <t>ZQXWCE</t>
  </si>
  <si>
    <t>VRBTNY</t>
  </si>
  <si>
    <t>WorldDomination</t>
  </si>
  <si>
    <t>A12345</t>
  </si>
  <si>
    <t>B12345</t>
  </si>
  <si>
    <t>Steve</t>
  </si>
  <si>
    <t>Rogers</t>
  </si>
  <si>
    <t>HasLicense</t>
  </si>
  <si>
    <t>Available</t>
  </si>
  <si>
    <t>DontUseMe</t>
  </si>
  <si>
    <t>A00000</t>
  </si>
  <si>
    <t>B00000</t>
  </si>
  <si>
    <t>G.</t>
  </si>
  <si>
    <t>Email</t>
  </si>
  <si>
    <t>brucewayne.mil@mail.mil</t>
  </si>
  <si>
    <t>nataliaromanova.mil@mail.mil</t>
  </si>
  <si>
    <t>steverogers.mil@mail.mil</t>
  </si>
  <si>
    <t>ravendarkholme.mil@mail.mil</t>
  </si>
  <si>
    <t>clarkkent.mil@mail.mil</t>
  </si>
  <si>
    <t>charlesxavier.mil@mail.mil</t>
  </si>
  <si>
    <t>lexluthor.mil@mail.mil</t>
  </si>
  <si>
    <t>wadewilson.mil@mail.mil</t>
  </si>
  <si>
    <t>wallacewest.mil@mail.mil</t>
  </si>
  <si>
    <t>bartholomewallen.mil@mail.mil</t>
  </si>
  <si>
    <t>victordoom.mil@mail.mil</t>
  </si>
  <si>
    <t>Grayson</t>
  </si>
  <si>
    <t>Branch</t>
  </si>
  <si>
    <t>Gordon</t>
  </si>
  <si>
    <t>grayson.b.gordon.mil@mail.mil</t>
  </si>
  <si>
    <t>License2Kill</t>
  </si>
  <si>
    <t>KILL12</t>
  </si>
  <si>
    <t>KILL34</t>
  </si>
  <si>
    <t>Sum of HasLicense</t>
  </si>
  <si>
    <t>283h329</t>
  </si>
  <si>
    <t>Thomas</t>
  </si>
  <si>
    <t>James</t>
  </si>
  <si>
    <t>Finn</t>
  </si>
  <si>
    <t>III</t>
  </si>
  <si>
    <t>thomas.j.finn.mil@mail.mil</t>
  </si>
  <si>
    <t>Date</t>
  </si>
  <si>
    <t>Name</t>
  </si>
  <si>
    <t>Price</t>
  </si>
  <si>
    <t>Unites</t>
  </si>
  <si>
    <t>Grand Total</t>
  </si>
  <si>
    <t>Row Labels</t>
  </si>
  <si>
    <t>Revenue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</si>
  <si>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</si>
  <si>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</si>
  <si>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</si>
  <si>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</si>
  <si>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</si>
  <si>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</si>
  <si>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</si>
  <si>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</si>
  <si>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Igloo</t>
  </si>
  <si>
    <t>Jan</t>
  </si>
  <si>
    <t>Mar</t>
  </si>
  <si>
    <t>Apr</t>
  </si>
  <si>
    <t>May</t>
  </si>
  <si>
    <t>Jun</t>
  </si>
  <si>
    <t>Sum of Revenue</t>
  </si>
  <si>
    <t>Location</t>
  </si>
  <si>
    <t>New York</t>
  </si>
  <si>
    <t>Connecticut</t>
  </si>
  <si>
    <t>Maine</t>
  </si>
  <si>
    <t>Column Labels</t>
  </si>
  <si>
    <t>Total Revenue</t>
  </si>
  <si>
    <t>New Hampshire</t>
  </si>
  <si>
    <t>Vermont</t>
  </si>
  <si>
    <t>Pennsylvania</t>
  </si>
  <si>
    <t>Massachusetts</t>
  </si>
  <si>
    <t>Rhode Island</t>
  </si>
  <si>
    <t>New Jersey</t>
  </si>
  <si>
    <t>Delivery</t>
  </si>
  <si>
    <t>On-time</t>
  </si>
  <si>
    <t>Delayed</t>
  </si>
  <si>
    <t>Count of Revenue</t>
  </si>
  <si>
    <t>Return</t>
  </si>
  <si>
    <t>Yes</t>
  </si>
  <si>
    <t>No</t>
  </si>
  <si>
    <t>RandomLicense</t>
  </si>
  <si>
    <t>Count of Available</t>
  </si>
  <si>
    <t>*Note: Available - 1 means it is available and 0 means it is not available</t>
  </si>
  <si>
    <t>M1N2O3</t>
  </si>
  <si>
    <t>P4Q5R6</t>
  </si>
  <si>
    <t>S7T8U9</t>
  </si>
  <si>
    <t>Z1X2C3</t>
  </si>
  <si>
    <t>V4B5N6</t>
  </si>
  <si>
    <t>License Available</t>
  </si>
  <si>
    <t>Total License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</si>
</sst>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96F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2" borderId="3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0" xfId="0" pivotButton="1"/>
    <xf numFmtId="0" fontId="0" fillId="0" borderId="0" xfId="0" applyNumberFormat="1"/>
    <xf numFmtId="0" fontId="1" fillId="0" borderId="0" xfId="1"/>
    <xf numFmtId="0" fontId="0" fillId="0" borderId="0" xfId="0" applyAlignment="1">
      <alignment horizontal="left"/>
    </xf>
    <xf numFmtId="0" fontId="3" fillId="3" borderId="4" xfId="0" applyFont="1" applyFill="1" applyBorder="1"/>
    <xf numFmtId="9" fontId="0" fillId="0" borderId="0" xfId="2" applyFont="1"/>
    <xf numFmtId="0" fontId="0" fillId="0" borderId="0" xfId="0" applyAlignment="1">
      <alignment horizontal="center" wrapText="1"/>
    </xf>
  </cellXfs>
  <cellStyles count="3">
    <cellStyle name="Hyperlink" xfId="1" builtinId="8"/>
    <cellStyle name="Normal" xfId="0" builtinId="0"/>
    <cellStyle name="Percent" xfId="2" builtinId="5"/>
  </cellStyles>
  <dxfs count="13">
    <dxf>
      <numFmt numFmtId="19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  <dxf>
      <numFmt numFmtId="19" formatCode="m/d/yyyy"/>
    </dxf>
    <dxf>
      <numFmt numFmtId="19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</dxfs>
  <tableStyles count="0" defaultTableStyle="TableStyleMedium2" defaultPivotStyle="PivotStyleLight16"/>
  <colors>
    <mruColors>
      <color rgb="FFC896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[LicenseDashboard.xlsm]PivotTables!PivotTable6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PivotTables!$E$1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PivotTables!$D$2:$D$10</c:f>
              <c:strCache>
                <c:ptCount val="8"/>
                <c:pt idx="0">
                  <c:v>2LT</c:v>
                </c:pt>
                <c:pt idx="1">
                  <c:v>COL</c:v>
                </c:pt>
                <c:pt idx="2">
                  <c:v>CPT</c:v>
                </c:pt>
                <c:pt idx="3">
                  <c:v>CSM</c:v>
                </c:pt>
                <c:pt idx="4">
                  <c:v>LTC</c:v>
                </c:pt>
                <c:pt idx="5">
                  <c:v>LTG</c:v>
                </c:pt>
                <c:pt idx="6">
                  <c:v>MAJ</c:v>
                </c:pt>
                <c:pt idx="7">
                  <c:v>SPC</c:v>
                </c:pt>
              </c:strCache>
            </c:strRef>
          </c:cat>
          <c:val>
            <c:numRef>
              <c:f>PivotTables!$E$2:$E$10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8-4FDC-8A9D-134E78CD2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89829396325463"/>
          <c:y val="0.25252077865266842"/>
          <c:w val="0.19310188499164876"/>
          <c:h val="0.74747904084804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[LicenseDashboard.xlsm]PivotTables!PivotTable5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PivotTables!$B$1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PivotTables!$A$2:$A$6</c:f>
              <c:strCache>
                <c:ptCount val="4"/>
                <c:pt idx="0">
                  <c:v>Active Duty</c:v>
                </c:pt>
                <c:pt idx="1">
                  <c:v>Army Reserve</c:v>
                </c:pt>
                <c:pt idx="2">
                  <c:v>Contractor</c:v>
                </c:pt>
                <c:pt idx="3">
                  <c:v>National Guard</c:v>
                </c:pt>
              </c:strCache>
            </c:strRef>
          </c:cat>
          <c:val>
            <c:numRef>
              <c:f>PivotTables!$B$2:$B$6</c:f>
              <c:numCache>
                <c:formatCode>General</c:formatCode>
                <c:ptCount val="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0-48C4-BAF7-DA64FE7B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PivotTables!$H$1</c:f>
              <c:strCache>
                <c:ptCount val="1"/>
                <c:pt idx="0">
                  <c:v>License Available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PivotTables!$G$2:$G$9</c:f>
              <c:strCache>
                <c:ptCount val="7"/>
                <c:pt idx="0">
                  <c:v>Avengers</c:v>
                </c:pt>
                <c:pt idx="1">
                  <c:v>DontUseMe</c:v>
                </c:pt>
                <c:pt idx="2">
                  <c:v>JusticeLeague</c:v>
                </c:pt>
                <c:pt idx="3">
                  <c:v>License2Kill</c:v>
                </c:pt>
                <c:pt idx="4">
                  <c:v>RandomLicense</c:v>
                </c:pt>
                <c:pt idx="5">
                  <c:v>SpeedForce</c:v>
                </c:pt>
                <c:pt idx="6">
                  <c:v>WorldDomination</c:v>
                </c:pt>
              </c:strCache>
            </c:strRef>
          </c:cat>
          <c:val>
            <c:numRef>
              <c:f>PivotTables!$H$2:$H$9</c:f>
              <c:numCache>
                <c:formatCode>General</c:formatCode>
                <c:ptCount val="7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B-44E2-9039-7F5FF04F64DB}"/>
            </c:ext>
          </c:extLst>
        </c:ser>
        <c:ser>
          <c:idx val="1"/>
          <c:order val="1"/>
          <c:tx>
            <c:strRef>
              <c:f>PivotTables!$I$1</c:f>
              <c:strCache>
                <c:ptCount val="1"/>
                <c:pt idx="0">
                  <c:v>Total License Amount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PivotTables!$G$2:$G$9</c:f>
              <c:strCache>
                <c:ptCount val="7"/>
                <c:pt idx="0">
                  <c:v>Avengers</c:v>
                </c:pt>
                <c:pt idx="1">
                  <c:v>DontUseMe</c:v>
                </c:pt>
                <c:pt idx="2">
                  <c:v>JusticeLeague</c:v>
                </c:pt>
                <c:pt idx="3">
                  <c:v>License2Kill</c:v>
                </c:pt>
                <c:pt idx="4">
                  <c:v>RandomLicense</c:v>
                </c:pt>
                <c:pt idx="5">
                  <c:v>SpeedForce</c:v>
                </c:pt>
                <c:pt idx="6">
                  <c:v>WorldDomination</c:v>
                </c:pt>
              </c:strCache>
            </c:strRef>
          </c:cat>
          <c:val>
            <c:numRef>
              <c:f>PivotTables!$I$2:$I$9</c:f>
              <c:numCache>
                <c:formatCode>General</c:formatCode>
                <c:ptCount val="7"/>
                <c:pt idx="0">
                  <c:v>6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B-44E2-9039-7F5FF04F6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06206175"/>
        <c:axId val="1431273743"/>
        <c:axId val="0"/>
      </c:bar3DChart>
      <c:catAx>
        <c:axId val="1706206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273743"/>
        <c:crosses val="autoZero"/>
        <c:auto val="1"/>
        <c:lblAlgn val="ctr"/>
        <c:lblOffset val="100"/>
        <c:noMultiLvlLbl val="0"/>
      </c:catAx>
      <c:valAx>
        <c:axId val="1431273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206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9514507147588"/>
          <c:y val="0.35187925697850359"/>
          <c:w val="0.18175090863188381"/>
          <c:h val="0.28593751901568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[LicenseDashboard.xlsm]PivotTables!PivotTable9</c:name>
    <c:fmtId val="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PivotTables!$M$1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PivotTables!$L$2:$L$4</c:f>
              <c:strCache>
                <c:ptCount val="2"/>
                <c:pt idx="0">
                  <c:v>1</c:v>
                </c:pt>
                <c:pt idx="1">
                  <c:v>0</c:v>
                </c:pt>
              </c:strCache>
            </c:strRef>
          </c:cat>
          <c:val>
            <c:numRef>
              <c:f>PivotTables!$M$2:$M$4</c:f>
              <c:numCache>
                <c:formatCode>General</c:formatCode>
                <c:ptCount val="2"/>
                <c:pt idx="0">
                  <c:v>9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9-42D7-A12A-87897C42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[LicenseDashboard.xlsm]Sample!PivotTable1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Sample!$K$1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Sample!$J$2:$J$7</c:f>
              <c:strCache>
                <c:ptCount val="5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Sample!$K$2:$K$7</c:f>
              <c:numCache>
                <c:formatCode>General</c:formatCode>
                <c:ptCount val="5"/>
                <c:pt idx="0">
                  <c:v>746.75</c:v>
                </c:pt>
                <c:pt idx="1">
                  <c:v>1094.5</c:v>
                </c:pt>
                <c:pt idx="2">
                  <c:v>1183.9499999999998</c:v>
                </c:pt>
                <c:pt idx="3">
                  <c:v>997.40000000000009</c:v>
                </c:pt>
                <c:pt idx="4">
                  <c:v>1260.5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A-4348-90F6-9CE1D3AE6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673791"/>
        <c:axId val="1482562127"/>
      </c:lineChart>
      <c:catAx>
        <c:axId val="1621673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62127"/>
        <c:crosses val="autoZero"/>
        <c:auto val="1"/>
        <c:lblAlgn val="ctr"/>
        <c:lblOffset val="100"/>
        <c:noMultiLvlLbl val="0"/>
      </c:catAx>
      <c:valAx>
        <c:axId val="148256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673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Sample!$Z$1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cat>
            <c:strRef>
              <c:f>Sample!$Y$2:$Y$4</c:f>
              <c:strCache>
                <c:ptCount val="2"/>
                <c:pt idx="0">
                  <c:v>On-time</c:v>
                </c:pt>
                <c:pt idx="1">
                  <c:v>Delayed</c:v>
                </c:pt>
              </c:strCache>
            </c:strRef>
          </c:cat>
          <c:val>
            <c:numRef>
              <c:f>Sample!$Z$2:$Z$4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F6-4E0C-8862-F0D4E311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Sample!$AD$1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Sample!$AC$2:$AC$4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Sample!$AD$2:$AD$4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B-4375-98FE-D690E80E6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</cx:f>
        <cx:nf dir="row">_xlchart.v5.1</cx:nf>
      </cx:strDim>
      <cx:numDim type="colorVal">
        <cx:f dir="row">_xlchart.v5.4</cx:f>
        <cx:nf dir="row">_xlchart.v5.2</cx:nf>
      </cx:numDim>
    </cx:data>
  </cx:chartData>
  <cx:chart>
    <cx:plotArea>
      <cx:plotAreaRegion>
        <cx:series layoutId="regionMap" uniqueId="{D9636BFD-E10C-4317-BD67-E741C0F17C45}">
          <cx:tx>
            <cx:txData>
              <cx:f>_xlchart.v5.2</cx:f>
              <cx:v>Total Revenue</cx:v>
            </cx:txData>
          </cx:tx>
          <cx:dataId val="0"/>
          <cx:layoutPr>
            <cx:regionLabelLayout val="bestFitOnly"/>
            <cx:geography viewedRegionType="dataOnly" cultureLanguage="en-US" cultureRegion="US" attribution="Powered by Bing">
              <cx:geoCache provider="{E9337A44-BEBE-4D9F-B70C-5C5E7DAFC167}">
                <cx:binary>1Htpb9w4s+5fGeTzVYarKL44c4Ar9eJ2d3uNE8dfBI/tEamN2rdff0rsxG13cmbmAoMLDAIwrIVs
ScWl6qnyfz0N/3lKXx6rX4Yszev/PA2/fVBNU/zn11/rJ/WSPdYfM/1Umdr80Xx8Mtmv5o8/9NPL
r8/VY6/z6FeCMPv1ST1Wzcvw4b//C2aLXszOPD022uTX7Us13rzUbdrUfyL7qeiXx+dM5wtdN5V+
avBvH/aPdf34pNr6pWnqD7+85I1uxk9j8fLbh3eqH3759XTCH378lxSer2mfYSwjH7EglHOXY49z
5soPv6Qmj76JHYE/uogjRCl3JTSSff/ti8cMxv/tx7IP9fj8XL3UNbyc/f+H4e/eBKT/98MvT6bN
m/kzRvBFf/twl+vm5fmX2+axeYHPoGsTHBQCM7/O3a19/1/fG+K//+uEAV/khPPGVqef769EP5jq
80uVmbz5/qH+ASOxj0hwAv8okdyTHhjhnZHIR9clrnQ96lHhSeR+/+2Dkf7GA/3cPK8DTwzz+dO/
0jCByfOXp0Y/tf+kcfBHLjjmArucE0HZj8YR1CMeJvy9Vf7m0/zcMu8Gn1gn+Hda5+Kl/+X8papf
xu/f6R/YOegjphJJTpFLpct+2Dnsoys8DrYRlDCCPe/7bx92zt97pp+b6O3YEwtdnP8r98/+Uecv
3z/QP2Ac/pEy12WYM/SznePKjwS7mCHBBBKIYvr9t7/fPX/xOD+3y7e3ODHJfvmvNMmNgnvvl02d
PubP37/OP2AZuPWJRyRBcJ8wROjpmQZnHuwV5LL56IPdhb//9sEyf/epfm6g96NP7HSz+VfaaT4M
vpoq+f6d/gEbkY+SSkKxJwjnnvXM3jkFHGyIEPM4IZJJgsGzO3iNx6Ptr57o5/Y5vsuJbS6+/mtt
c/aYFbXS1T95vNGPrsddLClnhHmIiROvbXYchEtdASY88Q3mT/y3Hul/t9Cb4admOvtXmunqJc/r
Me0ec/34fSn/A9sIffSk60ohJZjItZZ4t43ER/CqPSkEhEHiRy/u7z7Vzw31fvSJna7+HeHPn0do
bwPVd5r/j4EqlR85gjgVM4+Cw0DkyW6S8iPCHkVEYjFvtjmQfXvcnQSO//tj/dxQJ8Pfvcn/p6j0
f49YXwP8xWPzuLTIwJug9c+l9nUBtDgZ+u3bHfbXu7f9/lk3z799IHOw84o3zFP89Td/HffyWDe/
fXBc96ME5w424HxJ2f3Xv8wSwCU+MsmEdCH2lUTOFs1N1ajfPgAqAYeqoC79FlfVpp352IM7kYBH
IjERWAoiXkGZK5OOkclfP8Y3+pe8za6Mzpv6tw8Uw9sUB735KeE0gP2OpIspEYB+QBAH8qfHG0B+
QB3/nxTHVY77hL+U1Ox5jujdUKZkUahJrnHnkruelWSRTZVcWynyHHyQkiqnB2maJt+kPxtrp7LK
PxuL5aOOjFpEXVFubeOlaVn4R1oOY7kVc3PCi6Op+K7o1Ds3b4aziE3V7tikhXxLapY5W5OcyVLS
L1GRZjvqyihwZrIcc7TseyXWxC3ZFyKa5yRv+stomHys1NKIKl4lUz8+8KIM8gbLL100rLiMmyb0
kZjYIg2ncDuOZbi1PbeQ4TYPI7fyj3QSYnredbGfjChaMhGOflPROFp4/YS3Q4pFuYIDAm8trdz2
0jEh+r1IdHw2xizfxZMyu3RuVDiIIEUFC04ElrSNqyuzS4rEqX3bLc5k1Cc7K0uHwVlGaoiXUTR2
q4FO3kVcV90qKkLvQs29aRgGv5LcLAq8NjWtP0tUOldNapJ14ijjD0VnLrq5CZ0EGlGOPi/y3m+a
PmoLn2VutijKSK5p01zgqJkuosJht9joekm6MFpVQ8VvVVT0+6io78osCxdIId7dJElcnw8qEC6v
b1qUNjfwHt1ZrrU+8Kxg3iu+1HG0saQ7kejmzwbZiVLendHKmE0/UFP6XLfjtveSt43lFUQMbwSW
17Hi7pvNPXoxxt0Zw316WVGtbsPQ4euauTiomKtuh3rEftfXwyImfbMuk4ZuMSbteSH67szDpb7g
Q+wuc28yN2TwaMCdRH1JUpH7/SC7bZGXaGHIkAZxX8efbS997dW9ow+8Yw8gAHIWp8pd4rTSARY5
X0sVtiqwdJ93fB1lMjrr8NguukmVvlP36lYMSX42VV15Fg3IuynqrvI7J4uf1dAvm1JlD0044oVi
jt7zhoS7iCZsETZjuDIt435WhBH2KULch0VvVkVKzIUalblAojIX49yUouf+IKtiZQWVNyoM+wYk
jmq475XFk2iHfRmmDyTOehUUsnTOZzLPu04FRkzOOW3NA2xPeKFXsspZdV1PG0ynbDvxhpY+Sxje
xnmaRIsmMc2S9lN1YB7kcY1/d4tMnYmM66VRjhu0nRN7a+48OU027BMR0otskIEXi3T63KV96qNS
R17ue1GT+pgXox/xZLySEx8OTc4WMEK/5USD55uymtYhA9UhHYKBkXGdikhfm9AQn4xV9qT76GyI
2+ELr6sLkZfrZD5HbAOnXrjl8zliycweJkcaDHgZTrn2RYXjXdPhbK8qJhZw3Uz3UYh2bk3cZ6Wn
WzZx/SXzZL9EPIx3ZqqyvZbym2qXT7uYZebLm6vwJ7cLnuGLd7cL4FKESe6y2f+Ei2a+fd7cLgJn
ulWu8l4SV6cbLZM49YnUxblTuOa8SQjQtntKn6q+oX/ono6txykJnGZgS0YndNeW0U3Jx+Ey0zq+
M30QZnUWhGYMl+lsZttgd2JwhmXJLk+bAz8jRlHfSr15xOBU4dLqHYe9jjjyOZki6tsRf/0bZV7t
y7zPb0evSvy6M/21JlW1C10VL7jbFI9R0p1HA40+Z9LRG+aF2SqqvOKx2zY6Sh7rzNQryNR4Z26a
1J8dJ9tkceL3U3M7RFN+5bgNv8lUu49G0d6PnKuzCfCqJRZNe593ZeZnVa0uM15HZ1UkcIArnPmy
GtVDF9ZjkCE07LrcG2+zpLwSM7/2BrVE2RRuSs3zL1OLAstvZSxWYxOTdZgl6gE3l/04iPtwzJ2z
rq3Y0rKjjm2auNB3kfSabcOmZBH2kX6gJF78xerzyOnqE4LOoCekDMDDgaX4fvVNMfVqF7n6OcYJ
TXQAV1eMkumBockN+pGAz1CE9KadPLjKzfiAUukGTtTUu6ke6Y2KnC8jbNgV7k28GNMw2VUUJbus
qL71LM/xsqskn6KzE77VHVp3qH2rdxTHbnlV0Qq++E+mszxUx+tCtdeCM7Mc2rbfoSbju6Ty4mVm
pui+ceNLMW9uHvKr0mXoi1Ulin1T7SbyRtWIVDwbh17FRYa/uOFolrjAalGpJmLKd5gzFfmV1/Yb
2JKrPmZx5M89lLIk8qNWfeu9l57qOYNeDYmBEe/1jFfjc1K1LPByiXbOOL1tZIE3MXWrzQn/qJuE
BdpZ0uVm1wxZeKaTcWz9o8pxrOVxk1+SPh3O7FArtPzTYZlEN05C+sVgklU4peMnuDzjAHu4unfH
Rvu68frfo6LZT0mkIj9OGl9rp9V+pgu/4bK6wTqrAofndzge4kuiELl7pSYZ0TutyzvSZfElnqlZ
ZikCN9VR82+Nm+ZfeJ3l+HsR/IKlXmXH35tlR+r1yXieik1S6NaPsVZ7r4hYMHBiFplg0d7ybO/Y
JFYQpSxw8fBN72fKaghDQGdeQ6qf3CMCAt+31wjETpQyD+ITgMrlHPS838iD0g5RFXWedYxum6ny
rj0Rx/s6CbvA7mhwCZ7anHrX4ProffnK94Bfv/K7SfeBKck4uxBPg9Dyjb7l00g8peGjruSNbNKp
9WFz4134umoPvZmHprpcxtplvlQ1AsV5UVuxbexqsz2rCLcj813KYEbLPEzu4TAPykmhhWPAKS7T
pPDzTubbcnaKM0PRWiGqF5ZEuZdeNzg+UGbWoGFU+HrIzFbzh6lJAy8c+TYtm/qyJ30RNDrJnkqu
gjh0h4cM3OTlUcPlzyE/rzvP3QhKE7/BLjhZR7qgf+UNsBNvAOAliRicx+AQUA+CTfTejJGcYi6L
xvk9qZNlA84M9Z3KKxfYtMPC0Qm7IGPLLmzP6+Rw4T1Yhs4LUGWzbMxouUim6Zu+5Vn9SU/DRffU
HWY9zvV+/sOP6lj8IZrxIhmy+jqbm07cKMTKK6lFdW0buJOPnMjLkqsi3rGWBEMP7mbSpPxWOl20
qJlh6yiU/Daf3HjrlqT0rXTAA7+dB7Awrg8DIASDAf3kp3Wdr21I7MikXQD2bc4sGWVluyApNmdo
jq5V+F1qQ/Gj1IbiVopm5ZOxOEH5ncn6bDMVwx/hSLIrhVR+aJyoe56KBG8sywpbL+02Man+yHCd
X6WITIsBYHl4EygCaFcxjRbdvJTirk6CkYz8shxRuxU1L5a8DqOHWjhBFSp6P03hIopKsw6HVi3C
olK3XUnVLU6GpYwa59KyBj0YWNmFWvQ87jZV25OlbNp8pRzdBRwbeVky6V2KuVfwKPLBvUo3R8GQ
SLYvnSmwake+naRt8u6NAIKHyafIEemFDtm07aoS3J2kv8FxYa6Q4z41oxjux87kK4H5uHaLYrwP
W3Pptl5/kyj1F6cZ5jOmYiw2YzEXgbErmAv5WihzoAy84/f7wCtJ3Yy1a36vx95b5GFYbZqsvYiH
MRn9IVfDPjLVsLc9k+T1xq3qCzgNan5ulWcy68N49CW9SVEq9tLo7KyQUp03Tp/tRTy5S5Fnw23l
tdKvtM4eRTZsk7aoI79KPV90CXkW4xj7OeIXBDzKPYSAOfhH3gioRAzHzIQ8z3fTMb/KReJLMa3b
LCS+6kiiXwgUsSzyUWXBBPthd2xcpeudNzdHXpcXPsJD5AuANpeShVFzYzp3k4fVWUYG+oXGyizG
gvENTx36pXG9XUhkcdOmY38TN+EW9kvyuRCXQkzJDh4l2dmebbypGms/7pqtqVN8ZnmV7ABfIBFa
Hw5dgC0+pUUdro/HtD3Zj+Tx1H7VtSyr4TrFMuRds6mLaNwem6krxm2WZmdZ1pAzSqOi9I/SAy0U
wB1uOG143LPLye0XbZ6VezpTltXAEbVFzbC3FCzIb/zOIL0aY9QHR55VAQTgAbdjve4hQqh+jynK
l30zuBuau46fFmP0NaM5DcDzHbdmzPIvuIoPfBOGZjOqOF6CX6e+UlODJwP5nUuW5e41Zs2dO/M5
XK+rRA7hOndEDhDEqKbeD8sBj9tu6N3bnBp915iVdVtYjS1hvQ+mPDVLLJHOalH3Ri3SqzKWCjLV
f+YgUATJpJMtBc6BIFDpQOCacd0TGHOgfV7IfKK/Zwr2CyR8vZ1tHG+KV+WYNv6Rx1Qzdj6BMOqg
k6cp2sHO46+jrO4JafU5GnM/zeCVRNncKmcaz+NOgls9NyNHAWNwbR1Zrq6RP5YkPyuJYQc1Rd1k
5aLaCyyP9gle8FKWKyS9ISiGOtvgoZSfStdBS5cWgAfOZDGx6ixpPLWwZDzmgCaZovEt2UIFyGWH
2N5SiZrMp4gfBlpO5nZnYRyLq0jqpxhl+TZzIWRp2RD6FkAZMdxSJzw085L3ekeewwH3PCA1J+Na
6o1b3pPEn5zoa5tkyee665wlJqrdkjEK9+6EukXKE/QVTdEG4dZ9fq+aiLLdslmVl1230MPQr71K
CYjbO3XhzU2JIBhASAVKp+rC5WWGfCu1dO8NFw1DbONUJEW+5cmOq4vKSZqAqjFfvhlXOkSsUw9Q
5FKp9JJOzcMkJPocu3CnswxcK0tWRc/WIlH50pI1SfWSen24PiinoQpI2lVbS0ZOeS+4ai/dqMKf
VVIHHuUvbdgCFMUpvx15qfeFi+8tImpZgOxsdZfpS2Gk2EUJu2GjAZSsbLz8AmcT8gtMhpUgmbng
c2N7RykpJSDS7wVOiMxmwNo7l1MIp0/TjvF5qdlGDSjzY+IBYDvWWzo3EWSQAW6C3mQSA6edXBxZ
tmfVrIYlbYMaUW/DENdrwGy1H0ettyahoEtjtL53jRl9PY3TPumj8LMcL5Xo9D0KebidwjwPLElk
xhbCRdnGkqbJt12Ow5u4ir+GtfuY4FEsIjcczqUy2V2j0m2VduOD5euZTxj6KV9ARHauHTr5Fkwb
XJksLWkRNYulWcERdDvy2qk5Kya0cWpE9yFSZgWXHwLIFMhjI1/JEPHM5yXTayuNjAPwvu1WJYn3
k96ERUn3sYzLZTSwfEkn6u0HnnM/6vvya5mzKdDKDbdd3Id3RRvCZtflV5Y4bB2TtFnVEyq+loTt
Ndzstx5T8jB8mtVOhmets7B8KgDx4Tre6dJz3oDn1BSxH2eCnlvwHDwBfFlPGOwAkPuYiybgkwhX
Xhsll6K900MoPH+c3QQFUNVi0E617GKAPywP6gQg/hV3sjXv1HJ+n/TgJvuqcOQ1G2+mQaYmwDJ3
FgmhesVpq26RLMNZWM7Iedi5l39+Q3CoD313QUAIOWfaCOGQP4WSn5MQsmhHIwAA8Z6dKMXc8Tku
ydL6zQav05Y4nyyRJGc9L5xPhXbNrR4fu0xswzqO9q5bAST9ShYhgmgJjHSQHuKGaFwgALv4VJId
ZWl0VheI7PjcozPP9izvKDVF6KyPerbXa/BO80nveiEhAcJgyzdlVV8mU/StsQLTwm4/8qzKBAhf
YAUFTwfuV/M4PDPtNFbbKspklP6ff2P3xzAd8tKQnIJiHO4RSCi+92sj3mkHDYo+87yJglprvGtf
G7fWECZbuoGDGaC3aEkbXZ8fWWUOhkl1R5eT5t/iwKRO/Ziqem9DvWN8qGOWLuWIWXAisNEgrDBI
qxG9bFrpNBszaXD/kenihSbZfTlovOGG15f10NaXdO7NfMPc8eygm8QsuWRtsu1YR+4mYuSVEHpb
9QW9o8noXc2yEnlvZPVMMdZ/MhALLA1xyk3dF/HW9uJ+/NZLX3tH6bEX9SLeJqSu1n9uG0x/3ACe
8Fzmcg9JyEWzk+BbCRWm8Yiq56TJp5otRSFXlRqdfeqVV4UzQBw2UweWwOEEfkE7LiKI5IP0QL/K
40SP572oNmPuOXuaKd6tR2neTGMFdi7tErZoTN/4EPvFQWwm5ysn+Y0pKgyxyC4aGwH/R/RqIHn5
0IdFFKRNjm6RmoZlDkfovixQvCE6Lzeeq+g+AcRuifu4uqVZHgdjraKHeUaVCDTPCPFFcuNRVa2Z
U1C/6cvsiSG0Lod+vIfrNVxOjujPceqGV1Yjrdz+Io3j2G/scp2X58BatBN2zfblWPicRumqfZUc
FQ1p0wWNujzIe1pfy8H4aTmoW1ZKdUv6liy09OqV5b1qNEOZwNEe3sCRXV3zSeUrEoZ6Uc+k5elU
ZKtSAvAsbLoreqVzSBNdW0XLcyQEa9PsqVnBca7MZs1ywnxcO805K9XSegptNEAybvYorPdQwO2z
xWW0POFbDSucRx4dDduzPkY1j3yd9si3I4keDtOeuCPH33ydtpbmL0Js74fFzglUQgNu4nIXjnx6
cto3rkYxXErhUzLmC4yFa/x2KiE9iCBH6GIv21qy5CH2eRVPCzNBQsq34hPF2FNCBAd1qzTMc1jN
o7qd0pJ2Sq/glymh2UrHADNpRgviN2HaXhRby5l6CuiTZYsiDldRjwY/BUSR+Ec5lIy0vhBpsp6w
Hi8O4m+zYEhh+1WV8aWJlgW4Ag2ka9tqh2NTZgvbtU3tpOE2i5aWQHOk/kb5qDbOEoU8uXXSpS4K
mM6yDt2w1XABCRquwjo1+zrPx1UBCQNfQOJ/b3m24ZDWHHzb9XqxK9BYbVzVqG+8o6KSzbcZLE8W
XEI1+Z8FhAIKZ95d95CKRAzce47n6l16CrG0fehVqJyG34cKyiuQnw9O7rts4Hu4n64Nz8IiEA37
g3ZKbqcYdbeQK6/PEpH1gSVt0xWf3HwqbyxBNGBzTIBDZEmFc76PYn5tqTbMu9tOh38kKQQupHOK
C0hos0NycRydpel7Z2sTh4cEYepJtVJdmgRHPWpTh7INl6XkCyc9t5dPJsFDSIoULex9Y96TcpTZ
ohHFCmqN+J6m5tZWVNimSLKrqKuKC0uFAHMtU/AFl5EtwYgr96hv8EiDDi7mcxYPdGF7mTt4n8qx
2vVzcszy2Ziwc9mE3qfGK075tEdwDcS6CnqMovCvbjA+b9q3sBmBXQQlUi7C8JdaHEDk9+6FyJy8
7PKueChC1gUZIGhb1Om88qnG0B76bsj5thMFCohyWcCt6KBgRYem4sU67nXqQ/KzXHdZnh58QSig
LdceRBdLi7CGxi3WxqnTpcVf3c58k8ZdZq4luF+2fsHWM9heW7d3lWj15sg/lkL034VW39ZEHNUk
6u/iqb4xJPenPNF3STwsRZdN9wSnEBXpzIFbphrvZT8NvgQ36yKR/UHNmUS3zwaHBBayAnwIrUKO
9SE/Znm2sVjWSUbjqHwCiJ2Qx5kBadCHLMZxUjJ0u4bG3qUcmgubl8x0f42dpP/CKl4uWZw2O+kk
cudEo1o6Tpzd17S60DX42K310fKoiW5CQEN8XDTlJeOAXvYEnQPuMt7Tmmdn9ViByz6TVo1AKdOu
wF3um3AswbMcsqtjNBKN2V1XDOj8EI5QtxjOaAaQtlWxTTOHLso1d21v0PmRf9S1cx7CHoebw3yx
GXVQT6oKAJNObsAZxIuh5nJZSB7f2IZk+mHK2Li1VNhj7ypM7i1hxygRkg1tZA3FMjDmZ/MMeYL+
AiSDv6X7YQPBH9dBEgaKjOh8M57gzsmQ1FmoTPHQKJKdw9Wo9imT0R4KlbIgAfh4wWue1wvL/JnY
CpqCf61rVmztmdfIy9aNuhtLJFVVL0joqbUlnaHFexQON4fzNknQS2lEtOsqj5+NmOsgHAbeL2LZ
RgtaFmbRV6N7VsbtFw3g9dJoBQU80yQvOeuxgCucfvFyFp9bnjtnB+LRgVxcWK4tNY2snWvtoLap
7wqIYY2pmZ+Hkl17alrah8oIJBpQ4qqlPbhD06prSGQHron6W6tRsRRiqDw1G0uWwvXO+zmvY0lM
U+aXie7XKZvyXcGGRQN414VbjOPFVDZw1WOF+mXUOk2gvDZ3F1ZUO+hBFh47G2U0BVEUqTMz5t0i
GgZ8o0TdLSbI5dxEydgthrkXzzwTemTvWOBVJFgCyqEhlZ6qK64IRC5zU88hnuUDbH9lqUmjJeSx
5dZzE3E1Od1Xe3TUJppWXeFka1z10bZtYnej8vC6SYd6b0vWGpInGyWrEJKVEJTbxsnC6yQR9d5S
Rw1b8mZHvc5hNXQ0jD6FHe8fz0V72BFcq30TPp+wLSk6ovaQmbLE8ci056OVhe3z8bC0vZLtu9qr
3IsZbii8ONlRCJfPAfmHYpiY93uEDRTLeOkA6T2l4aPy+HOrWOdnTWkey6y5kikL/3Cb37t8dKEK
AhdLAxWEz3WDH3JX5l+jxI2CHGKO84KAl00cKvYjicU+Fo3Ya16bTY6Tay/J6bRQM88Kcu/WVYDi
dciZUyhDFAd5R6L1MRM35OnKyG4Pq+DaixR7eu2kUXzgxN87s6jB4tJRXbJ1UertHVW3k99XkEls
uVMBmAxMiaGCc1E2YbHKe6Gvdcz5eYEG7au2QWlQMx4tHJTIlYV34PSpruPxMnW8dQlFbLvj+Sfg
a6wAscuCw9HX1TeN8pylwFBm2esk/QT69zhk7e+tdjO/wxBvcSbrc4EKuiwrCONEVvtWw7RYL5qq
SvZZ24oLN2RFkJSCbBzPwKXrSb4tIPewrebGksemKtG6p6naHFmtm/RrOlZ6+oyrul2Dz7kEP1Bd
EAAErgbIZF95TuwCKD6JdSeYE/rGi7uVKl0UWDGbFfWgYsCOI8g1l/Ha06n0aUflOk6r6Rxneb5L
kwavWlzB4mGMBTUPxZdS8Kdh4vlLkVBfSCjj86doPHPKavg9caCWgrR1uBghB+57nalujaN8SYh7
ndZeeWviVi9RmyQrK6S6EZehI1dWaFkRzh2/gfzjxpIOSvstjzikaPqkKSDTlt6lMU33U1nki4JD
Pe6qrFG21BlEJCqF+Ab+aADCGNu1TNsks/jQQ4Qbv8gh/jnqWBKOW3ftscE5T0JFhD+wSp8rHd8P
ZpCXYZnJy27ulUQ7AUqKcWkFfWKGs7CKHB/QaREkoYZjxRvGe0IgeB3El6Ij4TYaijrIIUlXZiye
Pk85QrBwSXxjm8i5a8MyvHIgx3zT8HzY4rF6OMppxbxlXwxkYXkE1Y+eGWJwFAQUmK3TUUOwEhWP
Dc/chXSJ2ekeiQuMxz6AlZI9/USjiBBe9QW7pwCw30TgilOAie8sFfPoDTXLwNMA1GfWNNhZHqlZ
Nrpu8pJBPLFNTRtftVAzd9hvZQo5/gGc8gPgaguP87rbhgwK9sIiuxgb7HzmXh1U1dR9Cp26u0E4
36SpcT6znA+7kqbY72etuOjFOi5VsbTSNFb1QtUFVBcXgOLZqYlJ0yvctG/g3a7vzLoK/4eyL2uO
00e//kRUAQIkbqH3xW6399xQcWKDALFKCPj0/4OciTP5zTtT70UoHi3Y7kbSs5xzkv/6DfKUiK1M
izzqC0ZO4+xelaBziW+Gl+shQLbF0ay/mgtSFjdjU/trmfS3vgGudD2C1IxL1OoXPMxnYzn59XZw
kc1I0hxHWGAhu+4W1aUhQwUorKVv82xvWr6av4Zmji8upqMUzrgMtakVbocG3Igdr213jXCtj4Au
Ld97gMucOnmngnEAAqR89MsQkH1HzaexcZwjtaJRxXASrdUnmKfkhzCYh0c7pd1hSNkf7d5I8nM9
128iFeSKwye2SxI+mFpZzZI45Lq5GitP6IszJMlnZc1FGTseVFsfTOeQynCFWLjcGpOTQG5zTt2V
eVowddOBuhaNfJb0m8GpcxSlQ6Rrks4/2R6AFB0495FOZPaGtXc3OEX66BEcYI0ryMbmdXueFpgM
6iHbvrP4T1oSEWELVvfJnFpblU3TDiik4VrOTEVmSF6gXoZE7LdSW/hGhgzgNVcM/yMc8/6DMwnK
Moh9xMOBQZy/ojECXGfqhE35jfMiCoZWXRxi9ddCusWh6Ys2AmpJXk1bQ3sHm36ptsY0HTOhf88a
LWc31aG07v1giKo5ZmMoishTXzdIb4o7YqfuGvVEZOUokf3RXBLht5vat7/PltUfq5SOTeRStz/a
y8UMMaZXScwzt1+T/5hjnjNOHXig/y0hAUr33843xTkE9g9w0GBu/ePz6ju7z7Qg+tUdKrERqZNH
ZPEnnOVi7pqsxLHObXntOM33po0vToVufXQAydFvqUXyyDSqgrOzcAk9FQNFCFSnCEYD5/avu8Et
3c+28ffd//847XYb6afz1sCSfACCo8xDadSExcZMvbw4mhKKMQtvzP8wTe/X4K+5sh5Y9NfgLzPt
O/yg0kpie3ToidV1fcumYieWBKu5AHFBYgFZl62/5FvLOaxuA0piz7Xbt66YrAgYZXkHnoa7awoE
kRnzCsQFhET5OAQ/iyTq8W3/DAplRaIc80PjYEsOmr6J2FhWL+mELd/KRmdrzGqkD1ZNq7vKRV4I
6LwbEhLxwsu632WWAtXAmPk8R4FOprPOh+mJVO+5mKsXXVbVkXhsebPxaDAN+Kpmdn8wvZNnxWFW
dQCM2iPCCfwG5mG24OnG/Aafphc+1GyANE9Ytdd+8G9Emvlr38/5XqG2tepG6gOU0iQXni8Y2aLl
b1gcr5zV5J7YOdkH3Mk2vZ933xh9syTN3v6amCjn+b+//27w9/uPxFLgUqRjfdcGV9jUJ/6gAswE
u6YVBuIpGOGLPHkO8zZ9lgfTJi1XalDJ0QpIcsyG9i5LU29rLNMuhaJd9GWDTQPsBCoxO609sZ+C
HDFe5tUipq5yIprM/Z4M/nht26C51IGK066crqapqsdhM1iVXBnTdHhueB90CjW7ZRIFOefUZ/Oj
scxlTJwG5C5kVQZAfte5C94SnXu6rVUyr8ccUEk4mVnc2bI8+cAePo8c0EYmpkcUs9J9m9M8zobB
l0tFYo5dj7KVWcSfS94sZS7rred1x1TZbuTjWNrm4dzfeoAtfV6awnMjr/TLPzqyZYiZQZcZZnDV
BG8OSQLwZxrw44ZUAV4UFu1R/r7rTI+xkXNkLGaM/hibEIDvZaA12jfSDi5/5QGM+dXGp2hGIelk
WmocR+evlIF00xY4qcSLMlZlBzBArKc0T7552PtvjaXkbenV7FG4ibizaXYL4JD15KpsPILxz+PO
V9YTSEp8G6BY3mugU68g4FRX7NX5XY8vJCts/97KcWkzXUdhk7dH0yaacFtLMW2TvBmOVmKpo1VP
wzEsXdZEX7a5+xrDltHGRNh3kwEm4A7OuPsM4jIkLw5Z0jwa1KTBSZo7L1NtNNYhkOZTg2AvBRjg
a5xfgwHWW/kM98Dxbh3u+3HQwYMii2kutkz928pr7hZE72HqfE4jORTJuRuS6K9heSun6JMdZ8+J
dyz6Lrs1l2rsihs2XYyBbCCAA8AGPNXKnffVrIUXmR7KF/iQ56DwvkwN8TIdmczP2HHy69jTqKx1
eTFWExQCCBS+7Eb51VxECZDSDH4V3It/tXlNBl++YbEohuxcddPPPhnIYxE0zFgNz8ljbs1/WEBN
fVq9cN3Hokj+6BtAiloh9SpWaRPMBz/L7YO5k3qcP+9MG3iYJLJ1CYC+KtsD9VlzILWTADBFVVVG
n/eOB56iyMsqokAt7lk7TftRqPLksgR8PGtKbpQW89oCWO1ai4avvCqTj5Xf0ijRQJ6MA3/PEU/+
8CsHr/MowQDgeeQNHEFH33URLVKRgt6hTqK12FuQ9R9JINlLFdZh5DWOeKzBElslDGSk/76h/oO5
ywgA1AgesaliM0X3XwXdIkiySrc9fcxkYkfm6NWNauNS5+XBpK9HC0zVxrbLgzl6Ta/g/a9e2yl/
9X7NNb2uP+6VWzd3/2m+eZyZkLko8vtd507Hqh1RYpFZFf3FCAgUIPcIhgc3+kxisTzUJ8/lfYx4
WT82XdLFaRjoRw9Bu0K92bLcW8/jzfPM+HwYab1g6mAiU2ivWUombJIwg5QCSt/K9jxLp372/Tpu
p7bcKl+G61RmwQ7cn3brD27wqGb/agLBSc5ZxIA5uM+17+/61G63qczpozWQKwdVapf6mbcjY3uw
+7p69S1A88GUds4eqdxjFrr+OqyD4Un0wZPJcv8eKvrq11A6JM7nUBaOz7VurBUYk/TsMdCSV04J
7lReq6MMM/h0akrZ2QWI7kykZm+umK8BFuWbTdp3mo3BK2mEikKRzM9grYESGQTD40hBwhChq+7L
vJpWrUKSwrbksGZt5t1WlTVsUJvPbpKusbej8uQp0B7dudYYHkJGxYFY9binWttH1rb1bgpABgx5
zbdqbOhNk/vWOmDTfHFRmQeIS6trldflKudMPvSdi1jerfQTNi4SKTE6L5xaJXCv2vpG5/kFf0n3
Aw7Amc4tffe12Hiqzg4pija7VuPPGbyqvJ3qqb2rmvZtzInz6qSevepTpz0UPYiQTqkj0y5GSbcd
oOybMaX2a5b6u6xk2YNWtyMW934Op3zXgCoNplTPY8CSih9eq6KsLdT71LI0UoFqHnlSphvXt8hR
tlV6Zqkv1qXdps+FDp50OKt3q8g3SvneJqhzdzchpolrUqirqBOyIcoejhQFZWyIabNRXdbc9yLH
dpkR8ea388ZpOnksal7GtGjYEdBN+nkxZgA8FXwQP1uZDoc6uovMrS1y3JpBn7fhMp3IuToW/I/H
mMGMSx1Tuy73rhX2q1Hb3U1ic/eggsrdpCApPIDfUOHA8ap3kr3qOZt/VDiY47Gr7Du3naudlXts
51mpe7EyhqXX0vatT7vYzKkY+1CuXT82wis2Cq/e0SdgZltORVFFz0akozsbx2IuDtgN77nxPpYL
WbwU096p+R5Ej19NX+3Ald0bSycucEkl7z+f8f9sMw8xP2EcyhdBAPQMOPNXIAulD2po+xsp2MW1
8uzBNAW+PPSAA97aSxMLOwECJbe3pjP3mUBlE8UAY4buhHxcsPWonfdxPw5r0OtuSDnL20Ba8l5m
/JiWBdJYzlDuWscn62HJaoE6nUeDG/a3LSHq3lXpH8PUBGKFCJ9JQaddgzSdCDUK6W7LutPoo4xq
LsYUxYTvz/erFdJH5JI4dXrJ+QHUXOQrTZOl/W/EDuWvtjnAQgeQs12bXngZzfG/nyfIM/x7gMqA
2WIgdaC0isXpOPZfEOqWVGKu88p9RP0TxZgN9trmoGe2DZB3u2uXg3wOwy1om7+spe/LWvrMSLkc
6+O/jfznPDOyX575+yf8nscLq9vqrpqjZEhQTkmURnklPNn9gPI9C6Yb02IuE+DuWysvIUXw7x19
UCIKMIlixoS9CrvqkBU+wERLyQ0LHAjaLtkZy1y8nvtbbBRd7PiZLlAMZyoeQjZts8qJZyDPwQFU
4S2deHLgJL/jVR7emiZzZ3GUa1Q6Wzgx/tWB7Fa3qUQ63eRhv/bE7F7SxWudRNusgsJqARyu/PvM
ye0j/IcimoT71iHP+8Ad9j5LN3vsnEFvpipxDk5S+DeeRzIQhNJ+39Q6XCMbBfaW9K+0Ec190VTb
QgT1c1Dp/OQr5AaNOYJxgl3Ll5turJrnaXZ5bDmHoG7UjVVWYoWclAsITB1gmWu/vkm79ez0QC/0
lrWHKyHXgwAJdjvN83eQBHU0FYNcIzPNHlXjXgmKrT/EgBLKWAOVBXB3sCsJKun/YQSym/VKJo67
BZbO2cyNRFHDFeKMGLhZi8YWTzjLfgKrlby77quSqr+UYBZ7u4R2KUKnxkf2pvQvuqydQ45MyRq4
J//FbqxNNvrih2OVv0bgt7cPC+5zTQOUr/rG6+NMFHDBF4YPUuoqLjvEym4DmDLgD9xi+piYWluS
qfTEp/E02mmbIkXAI2n14IP2uQ/lDu1+pI53gzRz8daBFxwNQGU8s6atYjilxcM0cGeV4I+5lDyU
mwpMsbOfiWk3SoCRJz5kx2T0613NanZGurHc5B0kAfCNQZSBoKA8pSLoN/DB5zNpJ8CT3JrsU9ua
XooRZ0AzhsiZJ915BAQoMu1e0s8rko0YtmxcYzv+McwuWj+Syw5mTRWeJv1fw4oCFO8i/MDRXjx7
+AghotC9ppA7WJcBy04yb7ub0imSOAVG9s2B8khqBz+4bdfxLIsQ2PbQPSwKv/hl3fa5qMWNCIrg
hyjL98rS3QNt2+Z/ub7+X0RCbFWhQzzXQTrN9j0gTv8dCSLHwqGlqqdH4K3Da+c9MaKw8UIu4+AP
IQiCZdG+Cp43UWBJdTvoltyNrgNpDbQXc7EeJr3KAIWKSTMWexOIGJP3/p+m6Q1qeWx5cxfOrDwl
DtebrBuba9kVXTwi2/FKxHzHDbMqZPvGp+1HHzTfyVSyZwsUz1hoR+xR/PmA7LF9tOwexRvVTN8y
Wl17KAbdd0t7Bu7dKvXI9G04tXlS32obqXcT0dfFbG/0XKexifdNXgAFrvHM3cbfByX15Nav7Spq
fZJvaTnAswRxHLVKVnW/kulUOysAd4YTzasUDpI96pOxk7TWp3T0FaoSY/53hxkSNAGmmIEy7Ma1
YOOj9IKL4YIY9ghY7uVpabLAEbzLGlpCYoLpFfDP9plR2a6pvQRDtt1AAoSPPyUHc9VN/Q/K2mue
MOsFggJ+XOSdc5lBVsf+7yAX93s6T4D6N9PxyX1OD/zU++j4cJ3JlN4qL9E7ysfqtgeLMKrToHrp
Oi43jAZia3V99ZLR4FUlnr7wdub3IWizpnkKK7aDeAIkfpZJ1YToz3O75ORltnzm9c4jiXgJ6yY4
okrcxcYcrekeELjbfBEEqrrkhuZ++5BqWR61Q4aVaU+r9Ba0iPaByGlVhbMT2WWz8aSECw5P/gT6
35+XrzabSr326o5EZshXhzHB9dFrwAbpqtL9tBpdUd6FbRWu4W7YOCj5sOW5aE9pO9X7Am7hQQC5
cCRYoDuSKwWNEOFs7HRgIKDNYj2JfLyWZZjEDav6x0LWSTQ6jnqxs76IRD6R726y1ICb+r1r+s1U
JEkWzf6W+WATRWRKIlWkPI3sGkWYhMofKuX3ZJir/GMAmGJvKmZjj7pAooo7e6mm1YwfEuxvd6YP
FZ3PPrKQ4n/3mZrcP+eFRZetBl25n0C20OMBaEFhtjMcGsDTyaFuMuAjF460TKm18XTZgKyEN1Ld
h3a6hxuffgAsvM+Smr8iF+JgoxiLmzIsycGGtM1G5C69Zx2q2BzSLO95EGP105+d09rR7FbWlTlz
vZVwBg5jCrmktIW/2brl9Fq36ZGHpTz3dkG2FJm8CInP9AOkIVF55MNq5GuN4vIzVUWzapmabwlt
pt1M3GZPEuVtCqvMjlBK4Zsy650j6Rx+tmVbrgH6Kp6JLp+gA6DegXLZqMLLvk8FdDuaYMouwOhh
p2mrbJd2A7mjWZEhLHb9N6q/wWUGYbSsiD5zQzQNxkYfl/qkXhinpgOIoF93njON0Deo58ie/OAy
aPnaNeH4MrBp2tDKQ65xAWJJx1vZygofplK3J9CYeWxLj7+oOgdcDa/Hzpjh3J1Vn+prl0h5p+vi
3l1GhTUpd0JOEKVZTCTvkPm0sh+Vr9UN6gn4KBpwj79AUjOfKCrNHLn832CrSQ0rC5JTt6aJVpTv
ujLbolZAjmUxgjKb0nDrNT12Bru0Vr2j1EMRjEFkd4P+JtPmLsfbkUaNtS6Kos6iKm+OExnSNzk7
IPan3Hu055tPx8AqfmCjfkqkR54b6cw7JapsbcwwHFRsWVhpn734s3SVBjf/3U8P/nH2BYQgQeyC
g+mE9j9IFo6ewVIIWutBh5UDbBMh8dTOw62tRXHodZdsgFiuH5IabonnCvqzAS4wlVjEX2MnQIv3
U3EDtwDDeVM9NG1WRk1Ngq/hAsq5n48ugTE/fI5dHu0vfOA+kW78yZWoZgVSZFkeJTK+7510DqOq
i2+yH7yYy7y6eEXn7mrEHbu0dvJLCuB2HFh1+k2AFJHCKTeTBk0LZEGB05iBm3CXnaDxBX+gaR65
S3U+g+DVQ6FR/F12ENP325qK+e++ZR5QLvR/yMoAMvd3oATOMAGNyA4I/gFk/O/eB9I3iQc4IX0g
KO2uCjUVzXPpJxEgZsUWQLH+yGwNeLS57RTKkXK5fPZU3hTGplGXPSqR88TiVPhAkgbz2eBcDBzG
3P2FifnL1NqfoB4hA28H3C60gdQwwAEf2D11XDidbFBHx2rpSRbBsO4hrfEIqZI0WqKgd9GcwIfy
f5pJwuKYRHO1sQlifjOpL1Isy4yRR1o2cPXLW9dtsp9K6zVze6ySNq3jYAIYBmT+71QG80voyD4G
G9m/2lMBZHrBg7PMPWsHuQF7X9hFdvYBF9h4s7YOYeY9ZQkSaiVANiek6MIj8KH5xhKzfqgAz8ZZ
qaf3BAQ16eEFAR4PeI8hf9RF6K952P2ahEQ4/5yEsLX9PWkySIEOUl1d6fLPSfnyk5aw6fMnJa6l
H+wkQIkEAKDt4IViXQHYyZ9mmX4Hq985aVLkh7nJQzi7yDL2CXzZfhzTnbfkIFti15HfTuFnDhLy
UtESbz42pb/SNvCbluUEL83w0S9MRankuOmQT9kxP6dLc0vy+pJ6xYugIoE8GuDyfe8+Q8YwuTFN
5mLMUJQbJN7z01/tXu+6sRK6W1fTtVBkOmaLACIqIMDzL3dfF9NWpEOzK6oTdig2IG6z76tiARyX
iX9yFsUJGgBP67IqOLlD4D6a3knZ/qkL79Nu7PeuKMhzMYcbFOmCe3uk2V2X6ftyofHXXh/uHFEE
K2t2ydpS0AMCzafaaeTfV2bVOmyqduHE1KdpekXQ7BNn2vqN/PCX0GwE1XKDNE6AJphW7pxb4D+v
Sf2TTNQ69eFEz8bBzZwNp3Z7/vR5XRbIGdl5d1ghOQ13poC6m7ZzqKf1GdDVcNUQZaYrMIayU5Nn
4t6f8z/bZ0R9Y+WL+2W8r0T46rmncgJHU0hIahQqW3vmN+Ki2cP1ZytNBnsXzD6+AJHNkZCSnWWR
1Y+WTNcmzpwq1ewF8sOxLlx1P41Zs20YyTemUJgUgkSi8MJTgY/sucovje1MT0CfPXyCYID1IquZ
WPYGvjE9iERZZzZIhJe5bF98WVzSJdc55M0hEJX/qosxB1A85LdtwpN9aPX9lqehdy2r0o0YsCo/
pbvxiv6jAlv1taqvSAbXkIH4141l/d3yZ1cF9EIe/TmmaiV9tSHPYEoOwL4sNSKKdOvyOlU9SkYu
d9KN6R0gdNHW0xujUTUhVk/wdcYgg8qbktPipPyaQ3utp69KdOu+lM4PUSs7Cp1ivivhJAEIGLBN
yXX4KOTwYEZ0giNg5eWjbMp2q1jF906p2qtakm9mBAX3q/GH6dxgT1vJhfLXLRdtgw5tZ8JZMSeb
ENcHORohZx2XiuaPYuQ3xC3bizl8aliY0FzMa7z0fVmSpH9Yv+clCV7E/376hzb95/m/wG1Q+XFQ
qPunFhLxrd5K7XF6mMNDZzla7bkAJikMvWE11HlwNMQIc5eqBAGQB5b6Ku8TC1iyIdmoCrI/oBdD
dge5iWPrjQzVc/uhoEW4DrBVbSdP5psgqZAVXqDFBmScL9RTWUOfqIXkAIeo0THAzvpEvfCpYoV7
ayw7HSNS5Q8FR9bGCarkgH27W6UV9V8hsPKTAih314S9dVPMwxgJaATcTKHVIgcx3mVy6CHfoH76
UKp97ZBZA3ZhmJ5zonjMu/JSTKm+qXOIznDG6psupMkud3S/7xCdCsSQ60m1w/3o2vOp5OqbM7vD
/dRWbpzLId0EIaoKDc66n2HQRwSf3a5wcmvXJvJt6qADJzzR4PNIyUo7YffdwWqv3IY+e5OXbCHo
Um2DtlF3WdCcS0B5X0tBVqauZEtQgyddZxeat3fayvL9OPLgmFTgopgLjk8gFOsWcmsL03thxg8f
2sV5iwoNb8OXrE4gtEns7sjoJG9REsNRqvi0Jv7Ybroi8W477E6xTlq2YRqIgggEIqg2qYJeWWLf
EsDgvjsAzER1U1dRQpsGAc+0qW32nPnV8MYYr6NWd/06n1W+DTrbibED6OcwCHjUednwI4X6TZe2
OosUeRgqL/zwB+sOQfFOojq/migYC1PhxlI6MtIiY9vCk+GxHvtxFzDrkMx1tXYmEKrKfohsoKuf
50qNmwG4uE2dKETglbx1G+D3eoAO31ShLwzF1neUnJCzoWGcJhnbgLErDyVgMUavAQP+JexQTfMA
2kJ5GtMsvzOXtrWdo1UAwrc0FZbVxVwwf934tXPWdAL/QDcvI2subVA1D0DlPjhdWN6Cx2w/1pbz
VKcOvXHzpj9PfncBEQCQfpHnCOHec1tVJ5un1xDKPPuUCu5BSqf2ThYS0OF6zgLxqgNkjRtldxtj
WlNwyxqEh4E76BsVyDFKrap69aycrzpbZUc3VGfANBnwz1ARMwyaLMRdC9p00WTpVkz6V7vpLJDE
RLpmGWJsqI19s2hdrYZkekRlpLpty/wR3kl/M405VtKsnYPW/fBkM+zUgIaLLZIkP3Hu6jvBBnIe
R7rzSy/jMTjtSOh5gKAvnfaU6LthpPTQzMUbaowYoSGItA85dMk+bQ5F3GiC7kWUjNWwbpBZfoIb
o9aA3uNYW0z8bwBhbIeO2lfQZ97wsJliLXsLDMyAVMfPW+ophEnwuFisl9YixQHFXCvO9E2js/AA
mfxLO+X+LRNyi+hz7YXkZ60deHi5fNOeP1xmKZrYrVm36fjrDDLkjxyRzqTy/kN795pR/dgXWXhq
kxnqL20JWkWhQCLJsaVDwi/Z2ZqLqMFyvghLNZdquaOecxHY9I+myXQOdS+2WpM0NibATeLGcrq3
AiXhuqf+Q1fYw173QRcbk/J0Ruat+J5bVfAAbWF9FaqOy8Vqamhu8HRQ69EerdO8XIAm+3VXFmTY
Dlnw/avpa9jX2BCaMCht4Kf/nkmD/ggU70ebNOwwtn2+ZyoJIeoxih33nPSsOe+3WUeKG5QSpw1p
SHs7s46uQwElL63TS4iTeVeLWhyhRywPGZb/TvGanQiUUjfuZM+3YyvrdQLwx1XNBaSnPW0/NOVd
1/lAHbBZ3EHXOt8NXtft8zSUtxNXHHmvsnt1k+pst1jpRQlsgVP13/JOkRhIPXEhKLvuAKSyd0Oj
iritXdDtkEXdOwGepn1rOTJ0GzNKnO8BAgvX7oJ31oh7Bz5E3CMreNHEWkNLrPnwQCrLsBe+pgN+
Q50V9cWvuNp1k7xhWErbwmV6O/rAytiUIbcQZO6z7fdvbiDyjyo4A6UJiSws5kuA2vMrzUgTt4PT
X6HupjZtKesTG7tjmKMmmKRWfwHDSMVVj0pAW49xVnflu50hzAor+CQB86oN6IX1cZ6Jf3aBI1ll
oXZePD2dkQNhKFSGDrbsTW8H7Xee+fNaM7s9IE1Jr1Wv38GtwEaJqj0i4j64E73Kj4SnUPITw3Qj
wiV88f233GlS0DLktHMyqbZBChcJrOE7BZTujxAwucipxHSdhKeBMO/sTVcN6hnpCRRIMIIvjjNr
a3Hn6r4GDqDf2TQt93QOg70z5/UJ32WxnWwZ3IZgtq+4XhjjYx7uJpdPp6oBHH/kYfLge15/od14
KKAtoomOSItybzrK8syhgbFFBVmuDbgrxWe5CjRv9wb6pSBsDqQIkzemt1csUtA0fbDtobraSY2U
qfSPfjeUMfEGvVfKSdczc6pXEDHeUXUZL20IakdNsp982XP9IowaEHFj7iIPO+G/lNsPfJi241BU
19TVIfKVqv8RhB3EPJXzbqFk0dqcPra2N68dp3hlU9es6oqEF7FcIJGkIzfHi5oElmtFSAQ5q7mj
zTpLuvBiBoZh4G1Z7oXRVxvEFcBv8bGxLE8xw0p/DC7s89mfDysDZ5sC1TDo+Xmy0mzN6qY6WykS
gOAHwn8eSHkK8/AbLUh45gTxddbfz4Tw2J1dCNaG0CnqkgMNmXNuQFCJZ+hrA3oCUfyw7N19NZTT
bbNc+K6aRLVBcMx3DSKFlRco9xlyp99JN44fqM/NQCrDUUG03VmliHoZ1muN3De2yzKdD1aJjdqz
/LsR+8jOnqx8VbaB8xjkKd0lhVVBJ6XCenXKF2BmytXMejhcdjOd5gToEUF8uskDMkL+r6g3zJ7o
qW6VGiCcqO79moqdafu6OD3715CeucirUcC/4I1AFKTvn1mv+6iiHn8aIOq+GoRPLkWYIUQFFgJ4
7m1OZlAEQEgAvgdaLNptdTRzedYdQQiIDNW9QJ0pgqzOuDdtjiBBNMwSpGKLXXLC6TtqUfhfEGKZ
pOyaEnjJ3LW/25Y1HYA8nQ+eBaZJlEA7mU9LaqK1NBzB4sXqefmq7QyAdcCBFuAyQwI8OwCVPkCD
gARxMbJuHQBD72ccBclU8P+j7cya4zaWLPyLEIF9ee2VbLK5SqKsF4Qs2dj3Hb9+PmTTBE3bd3xj
Yl4QqMysAtjsBZWZ55xbtRzz62jO+TyUqrKrnFmntOf5T5MzPAV2cAYbHYTg1BUSLEl39LW6eCSf
BiRZqXJwbC3EPzZPTUBq6892McXnkbwGqZC2/pyUhXvnJeYn3j/2p3kCzQOhzx8cP87C97dCwSp2
cbuqpwAsFD/iiKvGv2vLHzKww1DdF86Q7Bynnh8SmDA3htaOIBOM+eFig6/tqKcuvRdLiDjYLcBy
p8Dih6Uc4mSrWjkPwAuHweg51W3Xpa9nqVEme5hbrI0SDU1LHZaYyynfRLyvUrU/QJkPdYkF64ui
Au3ONM8/y4G3gXfdgbQyYIc7W7XND0AWP7aVkvDx52uRJ1jnUZtH6O14Za6t2nIexda6xUlPmvmq
iF0dPkmQXV1qU4UfIWRQc1jxqumOqpPxoE6TtTX8MHgMuevj5EzplcLWstKDGTTatKQQ7ulg3fWW
avIzTeemV+pgcWLzlx5Q3znsf05GQaG1m8qD55K4LaPEOTV+w7PYcqYlECBejDKWQ+vcUeWdDn0X
tXvSppQoSpCQg5L+4idh8g0xgYXTTmm/8H2vbdvYD57pRYn2Zlz797bKmyJKvrO5ogDf1TTvdxY/
LctQDoOn01VreWQHwLXh0kfHPuXDThlS/cFoniKzAdio2pDn+bzAkFrBnKx6dXrt2/oAfkNTom05
kw8wEyvdRbNiPMqhCoEE8rTVHbRAfbXVbddRsNGr6zGtzUvcoGl3FPTs26SwvEMZL33ijmae2ohM
iweH9ScttJunoRk2KiS4n0yn33uJqjwuD+p+12gvBh2rtyQI/MvQKrNsG09DfMj0Mq7h2kUBo4T+
/wiJZkottvjh+nGBcsAwnPisReyYzfHRggttO3npfLQ8371JauVLGBfJ0wBC0uzq5lMwTfWngm6k
0mi1uzJQ6k+eMVjbHo5qvmEZosLiH7We1Izf+ndWQVMV0C3/Lo/tn9o8xy9BFtfXkRpSEfKC5MUG
LbM3hya6Ei+ICOhzQrOkewUvMhMQTSXKs+qa6hO/H7SxYB6dHtxiWNgbm43mjaPMNAz2lnFlGU26
gwfOBjGVNFBu0j0GDtz+nJFKQL/CVXfk9fFOqnYsC37elcSxSLEsFDq0ie5lru71wbHUym5/mdvR
dMavPXm+JZgnvOZQzHTGizfpyf2Z01xdhrRp8YM1jepBgvMhpb45mjCKLNdVgyTf1x2JscvccfR3
DgXtowQbfavv6tD1L97UbjoYyrLq6jI3Gii89ZSE5E9I5lDZUmFNjojxXFmO19/3UN8fsmgub93k
hu6T6JPSbHtNHT4pmtN/yurxCygq71yY+XhV9YA3FWMc7rsWxtmo98AOKZF9sbXa92qG2uNi6iEr
uDMpNvtqCdVUzI6ZRvPw5A7ucC9r5HWUwlqXR0c3H7eZkw884kXOjvbp9CYIAH6DevuRk5z6XpYh
chCFYd1nvhVfRaN7ats5e+is5HOnJsELeGT9hK4FjNfeGLzUSdseyLVPB/HSPNBsqRF6J/EWZv2c
NUX/EESu8aX73lRZcKWHhborB6uG882udw241WMTU+RE0wIiS69EHWQfW84fp+lyampZpW/fBbw7
NTOtPCQT6YPAevIBYX6x+fOePZM23tELvhi82x79tDjJSLEG8z4OpicZxXMOC1E+/JBRzR8NfDuq
KLdW4Ze5hkTFHanRyapxOxsHn86UXWwrxv3kq68HU7l2lCG4X8088Jen1A8+S9BqT81O24cTleIP
jiKI1U3lgxZYgyWEfAR7HZhoh7fL+T0bRqvWtM/g4Q/R0E6/uLPt7+aWpuZJy9WzqpPuond658LW
B/69DrfRooIiB3SVXs9Sw3L5eOf8hjvon4hXeztLi8zbjz2Akg8OCRbv0CnBOy9gH+RX7KEhK0Hu
9bJq07ibtJlp3OsAFZNgmeb8BOHr6yHmUeGULgc5Wx1r3Or4EPcvQtblZxrik42sv86T4RqzXulf
hHxYap37j3f5j1db72AN+bB8EyyNeR/cH660LrPezIdl1pD/7vX4x2X+85Vkmtyl1k/VoQujp/VP
EPs6/MdL/GPI6vjwQvz3S61/xoel1hfsv7rahzv4r+b+59flH5f6z3cKvUPN06FRbCEI4dEuWj6G
cvgP43cuSlHMylP3ddZl3JlJcVnlMr5MeDftb68gRlnq/ax/vqP1qmuMSt153q+e9yv9X6/PZoat
92DGPJ2vV7ysernOet331v/rdS9XfP+XyNVbMBBWNfSH9arrXX2wrcOPN/qPU8Tx7tbXJcSTLv/y
DzZx/Avbvwj575eip77bTSj8bMx4au66MXT2NR3xWxmG/UIZYOYNnTt46dGytmrl+jvFbQr9mDaI
+jW1xxPl4pbAcQroiaN55RaQen3SCzSbduIO+r1ppt6Znl8QdGLqZy+9qTyeAku91I/6ZDg7k6LS
FtzfljIDrZeLXNtFzE103UTSDcwepOxyao1zomxXoTfdeZ24mlYpON83YkQNUKX2o0a5NlF42OZZ
lhypSZGPUrPiia7MK7PK2zvIlvInhezLreW1D+KTqIpP7sGz63EHLDx/kjA9QUosJNlykhDdV3lE
ynk0ZVUJSMuCHi4z1jbrQv/y6rrbPziW7pNE/ZsrexPMS7r/a5AbZOBydzjPdGJNGxvuj7OMEZsM
t2PqvbpXh/kWYpsKIcVISDG8TpO5cpA4720Vq0rCQ2EC3tVKEC1GHVMFkFM5kCWEZn4dvwtKXPdM
9+V0fDeHztM/wt9ZocdO3e1oqANEy9BoIv1m3/Va5NzJWQp9bN/n3fmDnQeiaMfzKe+hDxPGNrzt
kwC2hj/WkAg5lGxvYYGy++Nqk7MwdforYJC/fbDLImXj3tTlbJ/EKSYnHQ6ZOg3XFf329ExSJ0TI
yeIlcra5XXsXuzjFLmfrgfY6+0aGsxDgyalLMcWv49e5Mq0xI38XGXWL5lk2HmgB6LdRPOveBn69
5mFTaSRJEDVSeNfSQk3azh4PsVe0D0Ogtg+1Vjonp3c/iWm1Q7/1ycpal70GoXLIaEc+2GbQb6dl
ptgu15CVVqNcx3WC6XIdcajl/DUr6uYoMF05gwfq8RWv+wG6CwmfV24uvsu5YHYFvQuxP90O7c6D
WT2khntSW8NIkTGpsuakVIrNua+o9Z/OW82o1a2E+23djzetptuboOmzXRMbr9jpROk8l+wG6Oj1
YJQNdOtk88X0LuQj8lr8QewCx34Xaij+INMFiA19wSaCahPhNHLWpgFQukld+yZcmiJQiFS/ZQXs
QAuZ7RoR2pqG7MOQbfXrD00/SUbz+UGMzqIWCv7VIgGyK956g+A0usntgMrRkgHkk/IUUUWFehxa
PDmgv5KhK9f2F9K8UhRBlriWatgljlaLYQ/rSQN1XNk8LgwFh6it412Isku4pVMwpx0ki3eD79WP
5TDVj2LTFlsHqBvJIXK0BxmL+8M6oxrfN50fXPd2M9z2qtXfegMV4o2MY0Rnblz9ruiKMd9dHCSf
6AcYne7XEH5pCvd6j4JGUO7WFbo8fl3rgy1c1vP1uw9mW42Uo6KPj92bSui735VXFdHan7fkELR3
vzCXnx1KgDeXGBm/m3n5kRn8SN0GND1tQfihcKBQMc3S6GUAF3bMF7E5OaRvZ5OIyq1jcfdDcpnx
wS5DdtD9kc7/r83QufOGxCeoKQ8Qc2ZGynk95H7zOjSDdtPRJnIrTrFf5vagcbbBXM/7dRpZdX/X
l5W2vegVmAAOgUENkAGaRhTRBKxVe8VpfjGmLgtObe4Mt3mcszGNmuo6ntPqOjFSV30aLHIH6ujm
W4mpl8BEoAqTR2d0R9WNPOSdmNxQL7Y8jA7QgzSamm093UZxYnTmK37mtHvArPq9nGXogOpz1J1X
u450222mW3AXEeqpNNVutLG0jg63DcQP43ogrcdfQtf3LlLgmr24I9ODqvLtahLdLJccC4WSDFdb
byCs8+a2b8zL1d7Z87SiOwZdvGHWr+c0qo7kqdVnr8sgqlR8+6cOo27YZcOvbpsP2xpQ/4P/FhsZ
zvwhdnC+1lwmrVDECDRKAF0DOVrqNaST8uDKgK9puLgrOyIjSafDq60AWFWMFSTXy4zLZFlnCJek
XhW6m2bx1PCYaTtZ0R7DKwn5OGVZG2hthG4PM8RbWNUu1R1ntO/pWc/3boNUBP86+6cdghPRkup7
aMfwelhNel/VCdq/iBkeLHAunyRW6Fr+HKv2s0WZhtYHRa+VjaPxkySYgQYCXsAwCcOljVg14FUT
r6ANxOu4NDqIV+YWHXVI1TNMr976rLM1qZNv6oXSnXw9GfiK/ql1KN5qIYMXb1ZA7FybNDQ1GjoN
Xrcx/bS5h6gEBM9ytjpWW7h46eDQjnYMWkHi5DCgp3FxgN34OVPhm4eBIuo6QS7xYSW5xATbCZoe
LCzB67XT5abovmrOFW1NhmOWe3uiHS+yx/gXcFAwMqu/BLwAFAsjxCKGTvulsjSarMrpeSoG8HlK
klIJD7RfnFx1KH6q/jlIZxUBRN6wy3RZNW/z+nok3/vvVvVHHW4MRYFim4fHa2twraPm9yCz6c/a
wB/W30Z6FLyE5XwdVGT7WzeePxVVsR0XYjTwc8Wd3sHcHixRgBZ5draRlBOvl+gVfwpLileWBJU3
3Io3MtV3S+ZTTqGYNdy2+ElJIaXC4BV00Dvdk4pkzHXnhvYBvnn7izJHd/I7vEakNH5el5FjHcLG
QjbDhJ1q2NSzVR3lOXmOI+PGdPLth2dlQJU8gc+qatxY8av31SaeqKnfeaaRn5/N5VGdgs+VUTTP
ySLfaKQpLDpmc2rVQRnu3oYURYOzHObcuQYcXZ5tBUkJFiquGs2NnuTg0eBRJvTiyQhuC/1cme2N
0ZvovWVTNh6zbuj5kmXCzOf/ycnSdrtQ4B8LqOjQhGvVU9l2zllCJt0f7mx3Pq4TdHtOrvgGBVUv
E4AyW9sWAZxLzOW6c3JfFkV4WcSA3vE+nCh8yl04tOEj2+5bG4mVA13T6Y7epuFgLsvPiltuR3St
npV0p8ZQehddMzxPQa1vowHhW7GNdNze0hX101v4XsVUFSZUQZl6dhbTQHf6IaltniKXYcmm78mw
vopPws0YHKmXAdlpVd88TZn/C9whw40XBMPN5I90ocupHPh6VxSUyd4CPkZVbx6JkaFftEG1kTFU
Z9Fet+b+suYakxXx5G/X2bKuVU+v93FZQsZl5nxShzo4fgixG5Vf1MD7HFo1pN6dZ57cXonoHZxV
TuWwjsUvkeJ2oMp6jZSxvUZeXBJKQWLaagE8IxIka8jZeknUpRRj+7dXk0j2qCGsg3Qmqnoz3jsQ
DO7iUUv2Muy9EFtvjPe9OzubAQ6KwweHP6Q/Q+ot1x/txXgKy0y7qfM6tRHEY5HRfdancrgL9KCl
OSlzDh47y0dkieqNX8/DtQzlkHTuk2r28a2MqjjWHjtr3OXoBd4Xy8gzg+ARYOY6pYKF49x11pU/
NXO09boWlgEv+64B/462cLzMfER0yP5k+nLh0QyHQxNl9ClV9Zb2nuGxdtTwGSAAfZX+sxyM2G7p
ILL8U7rY3IZG1XlWkOdbhlTru/s80E+V6b1O0HtaGCy0PsQEFC3bO3MPbewST+9tftsXzu9rPNBA
2rtsBCaWgKqvpm3Qh9OVDOe27GhGs6OtDBU3NZ7y8kuWpK9XgxWpIn1pO9dG2iZ03RQGSRt3kQ6A
SzTmL4uDHRTrxVlsUWHRRLyOzWsDoBxqSwT4yySJkqEcjMiO6aMpgt0HxzpEfc88hJZNj+AXQ3NR
OpyMALE7l2LTiBKRRePjrh2a+UAVHvEhNwof1cjdxFOZ/cUrc01EFSU2NdzgWeYD7v84XyJCyGkv
EesV3q4vznUNmoLh8qUJ3UOs6WCFcHglNSoWGxvwztlV2j3IjAAiAWv4UbdxcIqXHuuNRHd25Gyn
0Bgf5NDCmnou/QZa+3Z6yG1AHlnsZ0e5JyimEdWy6tvLyKWM1ijWuEnk5Xjzyt1lf+NNSYm9m9st
c4flpcvVxLqiVh2AcEqB3iRlfaJdEG4pGmCfxnCbRkvBf7EUauyd7DH/XVyXoNrv9mnlRvt1TjAU
6Wbqg9d1xAGZ8f/jOuu1x//9frp+VreGBUNZlVrGbdHoxz7WrevWN3jeSvveuJ0qluHRKzVuU9uI
TyMQYJRZjFsxDeK9xEh4BShnr7UeWJJlikTK2jJURvS/dlUA4VObVNNejOK+XFHCR0BIe8BX9SZy
o+T1W7qc6PPZlKYxXaFqtkfsNjK3JDXMU1RlFq3bfOe3AT95iIQx9uT7XfzkciZ3X1Zte/X6XOOP
0TVZPuWOD0hw73apexiL1oDr+A+bujiQuwWZU+sXew7zDmLJSwgK5l973SqvZb6YZILG22fHOwVa
lGW+OIY+c29tfVIOcTaC5xjKW3olqttZs8rbvxuKQ0ImWK3tegZa+7/HykppFHx3bBjRavu5VAxl
K2cmTSuXs3yxlaliPcvZv4hDkkmhK5hkppvuP3BjyVCnjVfJIxpml+c4McmhDvvgnQx3SmtB6hvQ
tmXBWXMCwGfUl00zo8d5NA0amONnYzH7WZecJvbSWxlaFdB7OJIUGpjn4kXXSMKTBYJwdAnmif6y
xswzzUPshM8BYKUXDgkfW5PnGBQu7AzpkWNROk+NbyPosg4Bh1z3AYQmR6XxLt4AsrLH2DatWyjC
x4cZmhRrMrobSNCmB9/k0EQKLNhVpO+cvuTLa4zt5HZ2XyfILDm4RnqZKiOZP1pJvHdopdmVbpWS
6+ymY6FFxmMJ0GrfleTJTMtC3WWx+YrZbsvCbi4h4phYYAMzW34q9em3LrC0E6lh4xFS05Mah+pZ
61o32hYvE1ixx3ZxTV2rnDV7vGoNx4sQ0s6mU6Lov18iTcBadKebxVauud5MGsD1HdMWU9LDfiP2
tPXabYXEx/Gy1Hoz4pYbjJ30ciPrcsWL5iXOdR7rAYQJbOyMZT/pRkp/Ras/uC2FLf1mNWrTTN+t
7BclnJ5vIiGtv8SsS6yO1bYug15jvJn5nKJ1P34hhfYCoFL51BaTdSw6s7xqszr9BJPfrzqNjz/+
HDBGCF7UAWkZoQKaVHAyBkReQgaohraxs6vs/dBchhIsXgleh+L9MLewaU9v6bHeDp1lnLOEfqDR
d7/S36r5p0CDLh0QDyxfdalMpGli80xu1zhLdDO2u6Q2hpui/T0tLPMUQvF0A5KUf1WlIEsNMrSo
IRHDipTgeENKSLzTEiJncqgbQFIXz8exHbXGye5/IEprg4te4mQ5GZNE6oBCV6d4CqBrD5I+AwbN
wZi1ULkaKxL2M78j296qcvf3NDWzG7qBS1KfUZbdNHREbRPH17YyqXFTbx91XcSzVe4o5iKXBmp9
mEAALiKFyxDWqOneC/0OHUDv1Wupff04Iw1wBoD3wq6z+Npl8bzRish/6TrakbS+mF78KrI2Xtvk
L76DcHRRBB4qCo2yUSwwu50BoomygXfSEIi64LTNOPYvQ02oHmCreTdcvYKr+7dz0zSIts7Alrxd
0J9GR3uMUUcazwqec7YXthPKZ3SxT9QMb4ag2ottpOVy3l3cy5SsL7R9vaxgAujae5pe791aKa+g
T3H3CbDdX/Qk/tIAMXhU+0q/H7Iq3Yg9z3pzl6m0kXtLUy/wZx7NtK/+XLUnXoAGpZIs+QV0W7Np
As+/oxdwfiqV9lHsgZ5Vh9Q3LRJjXCRq2kNn0k7UwrP5En0zwnj8OcwBcgV8rT32ZTtfoX5SXalm
FjyxHaSH3s7tn9E3vYX/RCKhN5se7RhamNcna/gmQT6hyr2DwiIFA/WmAClGoAbpfpqc9Ew3nnOf
V4qyVQKLX7O3syAnVSq26O1s9V7O4rE4dznkWFFgP4Y8vV7zXjTu5ACI3byzYh/dbbSfNx8cMpxi
/7EsM/daYtcIeN7JhFn0nPZp8AS5X/6s1Wm891Xa/osG4FislOXW6p30RzvG29mcxm8B+rD7uU7e
RzRLieQ/RghPVBpH2ywKEbYKFAAfOVSbR9htMj5Fihre+yJ1FnrOzlLhBLvomIWyOXFW2bMAfIMS
WTcenKHdzlsc4vVSlw9NWp8npawBhSx7mnfTlrWpAY83TX1uoyT7ofckfI3KK58mGhOvB1fRD+Nc
Kl/IYF0iDEA/m2yCeMiOgUTl1Ie1hW8dsd/vlJ61G5h12yd4FKc7uM+vjJzb3qrFVBysSR92EisH
Q02/Q2Gn3cio6qIZTGV/BZ9788DmctvPNWVJHzneFsGwr21DHq4wyI7MTTt9dvR8JxBo6FHZDiOn
shOUs6s72sa1bfUMQHGbhlqvPEf+NO1h3S9skDLQ4sohtFX1pFjLgV7zjG8RTumtNXUgBd2vGd+N
VAoWj4QvmPZ/Os0DZLxr4LDgXqtpfIyW72vIvixqOKnFth7gQv7b7Lf5YRVln+m7RZ+5Qu15cq7E
/lG3XULy2Bhv0ik0NzMsHDsJFMe6lJwFSXOM35b6EJa494qnZU10hHJFj3dtZu3a1s4frDJlo2km
8bHW23TX6BE7TTUFON+pKMWb9a9DmXkHvVdnpAic+jEZs+ZRbK3Xz9tRGZGaXBz/aFOXuSD8gKau
MTIlrZth202jtpPC40oQfSlbvqtjhqgXHfxh+CxVy4v7wh391/NLedM0EBW+cE53RWcf+qL77EY7
yC83lj6m52Hq+3CfKEA9nfwvQ5GnzQcydGnfHi/Stn+EtgsWWeRs3+yyoozELhFvS4vdXASS3uLl
khLqfbMrCJjKhbVaDsjw2vumr+fNapOzhT/zrBceNLYSY7nwEoLXf53XugOgIIkckgoprSFx9kWV
vI9ZV2whXjtSjfqJXoJ9qirr7vJ6yBDWK2DRwev9ym1SZbuEid3NHaoAb1MvQ/F8sJHx/e4HdbXR
9EHdNy3fbMIuUDbGTxrq+/uA1mJ6WNG+XMjKm6DKbk0TnlCJkklO0MO+sHj/OqltkvNrqUSLtHHv
mTlwtzKZ0JBCKXCTlPZ4lnGAPM6hnyglik1ZYt4Hgrre823lXGaLm5ywRmWR/Bu91wbEQ/FvJpW3
ayWfjAc5zG3v7JyhCfarrQZeRwkR+dcsV022xX2wGxbhMDmQrYZvtSbnnY8+DI6LcFhoJwa6iN8k
4J2567UDdLbZVmzrGuTk6HtqHOeyhjjsXPPOesCj5nKp7u16dAGlh3k2h48Onjl+UHrtr9fFK4+P
QWl2vPk8/QoGJShh3sRcDb0AZ+2Y903+hy7sEiAmUXuVQ+y8N0noMpFmZesyUaLe1lqX//NaU9F+
9aJYO7l6uHFsq3mSQ6wV5jHQ/O5V16YtIEXSZ8+87tS0fer7zHvos3DJUaElMwSDefRVoi9jElfU
4nPtNdoBjvNQsJX5GL1eT2aoy/pim8zRexhZX0Zdqb1EWfgyJpHzOA487lWJEV7LUKA73uzcgEJr
zoLhyWIveIy1GxlIUAgzPVhG81O04H7ETrR/THq6pmoLMNi2QzpvpzV8cmSGxIBAfr3UutRyKYck
7lnCtLYIH/0anN+yhgry6nbgMpm3VLZUPz8EakiTBX36D2HW39VzOt2ISQ4lrE5HZ050yBwJI/MI
l3xMnGrRPJAoTnWqRjN2qoNW9PaVbCUS+YmTUznA4ejvWk3TNrJNEZtsS+Rsta0zPthkAZOq30Z1
i24fAgClZQi+sHekYYBFnetaTW8udGLAXV8Jw4qp3luWDkVmj7jgQQE/eaiXAumclNkBmEFyqJZq
6uqdAv3HqNFBQ0kv2oJTcvYf2uRlKN6SkuPFu7bJSzs9VdrwMveD47LU4k1m3sloG5LdAkWEptGX
uYSpy9dg9Hd7zfrid/o3BJnye3F2rb6BJE//VGW19zTp4VHMYYYQnzGAwx31yP4yFmpznatlshOv
FTTKPvCQ8pWh71SvF7gsOTofLkAx8d0FIrdxD1CZ0vUKzKW9tcJky5C0iwwzi4a+SdO3adKfIPB0
bzt/QivaiqJfK4Acsw7/KUJw5mHQCxtSiyL5PCpoRC8BNFA6kF0Exv06E3nA8NdKYxPs+ebXdM6s
A+IuvK0sWOvTMYMfZulZ6Zdml/UgthzhFeht8+Nq96J6OFQ0SpLnQhzsw1QZKtJMucwFp4te1NvC
01Mc8WayuqAuN92iTyEHu+hIVMlpHdOC1S6H1S22aQ7C3TyQCBLHxyUu65Q1hWKy0DtDr+3b9TB0
fXPqS1qX3uwB3Ui3xgjR3u6PUyCH/dy8iynaaDwmrfdrH6ChDVeyfq6Vgwyghg6BYPA4frFX2VHs
YpGzdpkzJI1+5tlmNQcISsJpR5H1T4u+W2+1/2nRAEGsPm8i19nqIKeWPYVsQCzftY/jmHwT03r4
sP8AKPwV0S/6aZeZ9JfpqFWPZIuX4RrrLKtVYfTtsgMS72U/01fDjoYm9yY2soqUTl4/NykAPlWZ
AaNklQOPcOV8mmyQ6RDW/I6EnftZ4/uTHJ7m385xXd/oBo2Q6BcZz7zmwyZUWvWn0t6Lztcyx6r0
1zm+pvi3TRDVN3NSTHttmLZTVrArJqP9reX7edND4nJfNz10HmrA7ivM5m+NA/cDfJHTNm3gcnSG
qdhRUYnvaT0er213Uo660xSPruZV7HzAYRkedMsLedgUDQ9j3+hfP0zS2lqBbdUsHtsa3gN30p1r
c/CmDNUJHiDBB9XOIbFy40tSj3fp5KY/EiMBScnT2xP8mjUYUyJCRTW+1EN/J/mzv4t4W+MfIwCx
udscFPDO7ZLP8FIg97y0MHR7lerWF2tqagBg4SdpqChC1T6NcGxd2hyy0qDVEzWMgzHCXtXBt3ss
jbzfFoWpn6QTIs6jy6Iyv93JohPdkrKo9FAA7HQui3ba1O1jREtoLeZZRXWGh0Ct8lu0DdiBIE52
GYKhbx6FN1bDRO4EhpXFJPbFVMdqfitLvK0jJgQ9t06saLzM0PfbND0CvILkI7idbT25bxYhvS4M
8x8deuNh63nfpln1dykbrUuE1ar9JqRJx6PT7mA3MQCqt3wqdADNfVGmGg5k5CbJn65GCx5sZC4V
ti4ym6JNtdHhfFh+kAN7V4wz6bUpy+6zEi7ReuF766p4pKHqr47aVthLLI6AjNplRtJ7vIsXRxCX
5q1uwEN8HklVZUWjNs+v+Z3BcLLDSIFa9O52fj+p39vkBaXQ7AeZPnUbedN8p9HfdAuAHYqw14C8
j/Z1qtDPp8TucWq7g6W2zo09+ZazI12SHHKIFOky0qKLO1J05ybi74F+CL3KFOjddaoDYpe/jDbr
vUH3/0s3wvSx2uHG2ZtpEr78Tby92PXIK+hsbOAiK6D3SJOaT+mSk5Sx6gb1hrKxhaAduQuv1MaN
aWctkrGV8dJQealbkpAkB+7Cuis3wrIJzwqUVgp8hzI0kXj/j5MqzaQ5L5/OJKkK6G+XgwJPJe2F
6Ge08x+2xREjU4YizEDbk2rvJ9iNS82tbuNmmh7D5ZCP1r4pC9jdl5EcaPg3o4aHzsXiZZ1631Er
lhGUjvBx0NmHJHJws5risc5uhl79RUxysDuvuHZVvb3MbKI6vM5r6zckerobuD+RMerGpEcctOi2
EKFb1JiGknz7YhSPRMrZJVzGZpD9lqeqSr9MMt6yZdL21dwPG+m11AbQNzyX45GxxMiZHGBJg7cg
uV3N0PfSwFl23euEukFiu5rV+0R3kDJSWs/hO1nReeW62t9PVeDu4sSYPjV9SB7V8h51lV6ucCxh
D7U15Uac86CqACoRWhev61rVFaLV/la8Lj81Z3tyvoMsnj5ZcEE/IwdQ1HXdbYtaua8GuMUksrBA
Z1dTrl7LOnrNR6exhmkvXr3phpMG3hU2TO6IPo74IdbLkywrEXRCQtinVE8yinKIKNlyVreyGjmr
DhL7aoJGy0Zv1EQPz9J6tmFzqH/2AbNS8IigiUKJ9GrgjXxtQKN7BpXNV3MdlJ8qyDE26oAyW8GL
5pPwCZALanZqEI9XXZDTcLHkVNlOa9soCitY8RhmehEaG7oZkjM/SvC1lCZgG8V0dnEba9vUz/4U
GDqIAPhVdlDzChXgpQSnLCU4fynNpeSAvH5s78QkTruBwEb1zOEgEeKwO4icZL7Y1kU0q6NHN+vu
xK42yoAkDZpZ4PW127qr8qsy9B/9WTGh/hJKqyDTIbLS4Eid/fhHxm855CqLJ2w8TtGCSQ422sEb
McLdTLicXkKhrsz3XUdZCnnqnee9hEU73a8pgEkxgQX4kXIliQNxRI05IoTd1Du+YI0HcaR6Q827
0F4gyEhPTlHkfPF5+tHMOu+ubNE1yKwIQQV/nrdq7cQv7eAWG2fO/O+VW90NAwn5zTh/K9nw8aoW
LQiSvvotMbMv1pDk3zqFfy345ekz+4FsF+Zp89j1BQkB09LObjjOV1PgdKdK9QZUefW/XLkYzfdX
tpYrK2F5V04FeZYi/UbR/v2V+y75EpeZuo1zs7+fo/wAiRls3LOpHM1iUr4bA+9zr0t0yLBrdw/F
v3cL5r8/UUfXjsYQqw8JhGZbp6nKr1bTvSxN28z/HWojKp1z8l3RFPUl6J1kp/OhfwhSXzmC345P
URI357GN573lzcUnJ/QhjA5N7VeENF5vQ+M2FD8Ifu0MkoAfbmOavb/cRmS6xZ9uo+bB5mzwnLzt
Rj7P1YB8BUWI7BNUsMWj0fK1soxMT+VAL1/uTPmdmHjaanZeY3RHGcr0cKZXSYatMV6mg+t2mu0y
FWAAGHNIkZ3ZjHa9EVrPfqFlj+ykaExorWf0BKznPliSMIgg3YitDoKl63fhuoLk+JkOo+zR9l+n
IwlGPTGyyCaYnXrb/Q9rV7Ykp65sv4gIkBhfa557HtwvhO1tI+ZBgICvv0tJu6vt7XNP3Ij7QqDM
lKqHqkLKXLlWa79fpL5LAX93jR7oUj1y435CbiXjSJxqD8h5oNpjmXsTLJUr0nWwLWQXUAKZTmCD
haae+Z3MUBeFVIyOIp0aiiqmcTxVtXmHfUu4jKsKfJijsptTrxlU6MLavsf+GGTQMegf91cHpBEQ
bX5Ej0OzLttwB7nObsmRP9tT8S5LwX0FhgkfZKjAWZMXnNfBngp/OZsgx+uDXtYNw/UMHJiUEIsw
VP62jK2Gr0jv3dJGaCr4WxJ2J7F4uiMvA4vbotXeugV2plMtVNdBEnYzCf7IiKVWj0bXfCQKW/Lp
0dWnI82PyN/nQWB4jqx4w9FIBlhYqJxxnbbgUKIt4LwbJOMQV9AJ0ZtFKpXTZY62W44uX5Tmr5dg
NMb1WGH3q4S7S2yDA6QQj28Adq2qLEhfxrip0OoHO3HTpnEAJos6m+3+qBnG/HB80/ZrvMXsH9i+
KXyHIfcyaMZ2urQpQ7eI6mKk22C7eiMdl3vtBLADnRaLLBeXyMKDq20VOi10mScIwmg18JwdqLrj
lbfTNMqXP6KUl+ja4iHDCf7OwD+t4y4KF37s2Su/EChwamFWxeVwV4/4l1JZo2c4s1F5beCGd5fZ
Jn8Ay87awPMGmilOdzIynNdIqYZlFrZzTKCJSOvYQPalADRdyCN528w5jKCtuI8iYdMaZO4hLXoS
OdagJTnyYMAjpfkiF2UKBatOPFRjXYN+B0ClmsfioQRxP8ha/OU0gH12WfMemoZh6G1q2333pjhW
01Qy/W2+jiCnhwa7tQNNGvQONF5b6V9FzgTmXmnXJ/wqcuYsNx3RnMg76co4eVEdR7AAv/nVS58m
GgqPfZ77t2D6rOFbLT2pYxF7w7JwA+PRiMZ/3Y0De7epj7s/4owEWu6DbIatLFJ+FIMP0h39pgUO
4n6shvHB6Vt+rLoxg6oh3pwN6L45Ti+f7PRmDn/FqwRcoFNfKtdcV66HBBFITI6TFOw4stZdQRKe
L8h2dfxtiFwCqxc07+rmxeSuWgGF7D8cll4/wxN31focEl+GJW7okpfZI/pXPSAef5noDrxuwRKc
8tm6JL1MMlaJBG2K64MC7ffoWADsnrnfrmY+RvH1FXKvfH8FzwF2S7PGBUsWiWxNM67BrpE/RCrf
GwZYNtG9lCzqfEg2LVQ+oSXns307mfXF1JVeQ+TB0ewAMdCVXjxp5b1EzgkyCzV0W3UEOXJp7y30
kM2T0F7crSTEzUZrCi+QI20XRhZUX9oK5UiH5eKYh331Aj2y2d6MUCmCIJG9rtOm/lJhr2pZZXnP
ixBsRfkIpLG293o6OqCi6/QakqsPkds9Q+SiXEF7L31QJtItdEc2pW2jttHd/0+cUSK9UJjgmh4G
YS0DPoFuX3+jOdupH9tXm4nxOJrALJM1zXJrOSh8o1SCQ79i3U0gwQ4gwmOAIG/TyMTaktDF5PGL
Y5XmfZoP6W0s2T9kpig/9s1tYdvjq44yA2/Lc+BhSsN+wF6zOFoOvgRQj3ceyFYKsRrQ5HjHHe48
JBBqXnlAXW8pgibYI9KdWgD2gWx6Qu+CvXXOA/gsigHiS9dg7RYvgEs3+7Bv2Fro1JcHu9M6n+0l
jkVvOv5vdjVlUJ+tw4UYRHdJC+VvUtaX67IQ+RNoDPkOupTBUoRt/qREg6ZlL/IWRoBhMoVISlSg
x6Rgi4PPp8/VhZxplUz3KUjIImydFHS2VnlUskfWqfhOea3a9anrm0jDue2hwsMyWygrCvc231qO
lP0/5DBK0F0dcza0hzkcsn3Qm4EIFdBTNVhYpmq42HHZvbQrd7DVi2nIFoJTQ7agYVR1mmHSgAys
9kKVtIK4AlpZaJgPUDCLHPWAynRw53fumcz464KhKALIvUobLOlDBS2HEMyOvJ41voX22G7SDOe7
6+MW2ZFsXMTIkEAL4NNjmJ6214dvOKx1U++nAPIJUmCBc4LMy/yspokMOegYZEgnG+zuOENaatPr
KlveDe19PIWbthPRDZk604fesWj+IR+ZrpOutt8ntcNUH61O/UPx/9dJcQe0GNge8KN10kee1Btu
giQC1KOSitffxiY6Ggl2mw9F2JaPRRr+tPSuq/aaeOFjM3kGnSCfh+7vQ/Jeg5GxkufrUKXoOLOy
qF4Fxj60dWfxwP3pFqOI+oz7v464VxQLlbn1PSAhbOnkgt35zBo3kJVuTiCC6w9KQiwn8Hx5g/wy
XxkATDxNNYQ0xrJuvvm12EsLeNtFCTg3+AkgFJrzb1DeEa8u89gyRbltXrI3NO2jV7wvqSYAljrl
vC+JlvJThPdu3Er1apSsBzUj7kb04C2gc6BeC4nXpDulbX+NK/kEmtgAhKXLoc3FhrTBQqRVzq4H
iosaxMlrGjZdA6FwKHKSUhhphlU5884fdpIWc5HAwMM4TbAXPPsFZIMXuLFDPH8WkOqYbz67/pcY
E4CfQz/FfBN1vFuJyQv3cRCMrx7krDtVVs/SKpNzBoboxQBdj1cKi+PU2IMjGDqbtreoWB/skpSF
W4FmxRUak+11rCr8r6ts6la8zKD7QeOxtTvQitj2eoCoEHRB3WnNTW8LLNM/oTNGe+KtB+iqvaG7
D/vVRPbJseZ4orgnk6MBIwPseKpGe7KTiZz/1f7H+niPf/p5fl+ffs6AEB0fayvmbAJ0tW0sw7Xx
hvx16UFkO7LupitS8L7Xykfpoki+NdwL0zWw7cj/NB1IRvSEOYZPCYReEg+qMAm+pf+91NXysdw8
PQGlrzvkUAjXagh26eh3kayWgeVnG7KRdkIH5tOLyswF7xl4sfEo5XZk7VEaNWfcmPIze+FIvzt7
YJl/imv+/gBOqvewGUamw4K27M5gDXGf0l9hUzv8a7Xfw2h6GUb4F7t49/MJB2MoMN20lQNNel57
d7GM7TugPRX6h/FGL81T1oLZgiKlzdud63IfXIkMhxId30wxqA5FA65bihkNx100Emg6hhrLHKNf
AezLzqdXMFdzeKbC6QTaiFuKpmWHAN9bfC4OmXI4DB5QK3Zo5LsMOpjPZoWSROiF0ZmGoPrbNnkb
PxhQpHvIR74adY9rmnGGridZLmg4TRbfgYzZnL3ZIACEGYpiR15aUkBw40xDveSYgZOPlixAr5N1
UXt2ohC0KEaAZIVYMsqb6ItscsDEIQd3olxKF1UTNPHiaENDKxXqyExoFvW1KB4j1I0e7GxOpVBA
U4Py+TpdytpcBl63tloOlcIoCe6GGq1qTKuFVqoH7YTXAmjc9WB/+HeE8ttjM+BR/0cEkFNIi+uS
x1/W8HB+Xw0xhz489iw5WwOJg5SKy21cJ0273yfGhoj0Z9vsB6k+SPbrBiywTmFYW6e2UZVgYDVF
Oa0+eTREyWQeEsKGMDVCObPpiqn5mFTrMhhFfZhoRKEfExnaEU4iQit1wsqbLkuPkB/0HgAN9h48
xp7RxtWcQRLrQbK89tfIbw9rcraeEZxHpKxa7SRTUWSX0ssYWGkxO42dZI2W+mZD031TWjiJNt/m
2XoSpDS2gPfHt2Qy/R6bKhA/b+knGHq/OwroAS/IS2sw1OAKk/V3ZFKVgQ4i5aU7+hGgrl0fHOaa
AID8+olA+gPVL+OeLK2ZQ/Vp+hYmcb+nBJwEQe52qrtqTuCpmLcXPGjvyElvMlRjIfqeiDt6g4m0
RdvH79NlXlUr4TLQNxepv4/xHAB219+3QZ0/OiwpHnPsk/iQDjdRzfEed5i9dJiQO3ICIT3tOIgS
ljThYzq+r3KQuI7e2nfL5ML5A4EmGB5CK0B6J7DvgO8+rVFUbtQQfwMN7le3g74PiEaCfS6gxuhl
mfWGieSniWNl+CsnAWimWBlmwvaOhuBbRj3uUBa3NPRC3qEu7CzCqsk2PlgLFGSQXrs05mA7zVDB
0JXFVku5aDuQteyT/fd41AzPLGhEt0fr8gAIawqkgs78/ZEDrLy4WvIYBY2r41OysKFMoKfAqlnE
+A7v+xJcGiq8g4pXeOdaqLJgexxse8jY3oEjADl/F61fyg9OFMHCxLoduq/T6DjJMguEq+nDf4Se
cpOlo9mBG70kxdIatKRTN9Ds069Q9wzJ2w7q3WGPpjd9ssP3kgsZv6jd07Bh5kqAFfYpxskD25Z/
h9GjonegoB3k7V/Dar0aAZk/wvQ5Zl6N7PSiRmfL64vSal0PRuU+VQBOQJhs205peoQuWHbMLcPe
jkAh3AhVAsZeWv5DFyJ1XTOn/MJi8SUWqvpRJ9C7S71BLPgACHQjyh9dUH8ZDVF8yesigTRO6j2M
DB/myhDZDQQq3l+ltobPr+LacbJGHawB/fFbzc131hgoTasjMFvEEfPJDG3ImVbmbzaapCk4/Mha
AvzqrzPk3h4gElMeHJRsIMzj2A9ki+Rrq+z+Xll4HAQOZIebCVxY13hIXwHSKE3sUhuruZsvL307
QbS0tG+dcXAPXG9WXWA3NlY6JihjT/IGxfYBaNffjbN4PBm5jkzW9mGQvv9PmZonEywn1xvPtWZL
8Ovmt5gyCcbnuK3faI9Mu2XaKI89xOZlaO7JrgL/RnAf2Ids+tJFkB24pncpDaztNoPYue1GG+o8
GNVzFUGpAlIR1ipGnRGSc8l04aE0lxTgBM9pW9tLUaBZvZFRtpSTGW2m2LEvBhC388UKmDgF0l73
eYj0FjkoREFuaVngQ7YhW4/+v5XpxBGE6Tp50yvQhbROOmzKQuLvV5cGEpByPGDTOL6CPdeDRKVj
HDo9ZGxTB4P3UoG85uj4UO8TWjvayidv2UlQ+E+eUYAJq/pRjdx40zd+Wr3fWODHTSUEQRwL1cXC
yqzn2m/bleikfaMsaAukTZwfUDAAo0M4BeuKQRUhscJimVUg34m0PF2h7zofaG8AeTA2LRT9ksG0
1v85hgLpkiRgOxE6+roY3Yn8a1G0AY5b/ERHzr4U0y0zphPJkKUJG2+1j06Y5GsY3i36cPrh+9/m
gQ8FLPeD/dZAlmEB4iPxIHjob0YfGBsFGsMzS4J43dXSei6N7mteDlAzj8GDh13dd9A988WgJxns
1ySAb4czGnoSMGsa5vM0DPMkyKrOk5oSCS3ATYywT49x7RjLbFLJEjmn9BiFA0jaydOGyfh+S64p
NZFAcfLpwAcU0ArdVlkaaASPLQivQwssPgUhGDSMXDb3hp1Uy7KS4m3M1Y3noNdr0auvvfTbH2iZ
+il8x3/2Mg4eZn+wb1LPTKH7JMUBf9nqnI6craXtew8skS9xGG0nXT+iiyrHANgagb5xGmcc5eLU
GQ4WVaA+xXy4hS/GA41aE4rz7RhMW4IElQN0yvsGGb0ZIaThQ6Bk+btNumCgIFFqCqa44WMuoY5o
PYr7j+s5DfboftqewL+B9hTTM1bXDEtvm49gSQfmRidpChugwNJxQVWm0dH6QpNCaDutr7YpCS6W
8Vbj2H2I/aDCKdk0BvwNo9U8HFTu3owqT9C5GwdIF4A4KdYXcoDJLlxwpxDbT9HYLa+aMevP12DH
08TeafXwKQxC7vF6cPIGXOAvIIgJzrKsHL5okQ/YBzx8qRgLL6PEuWUF+P3G5WAgm0PQczUtkjg0
8O0y5ivgiSBqcP1+GlhWgcx6TV9MLdntsbMvRdbmK6WDyRNmqMAtTAmAYCLn4D++/Gj1nHELZIto
S9dsh66mR4xYgb5MujWJ+PDqIqOyEhuoPmAz9BTSwPsUJ3qrFCsKdGIL7UG88vie2Wq2zSvwsdo1
kGmzxSKvcshNWJZ9G6dTvXPiNtsX3BlvJghBQiMuqb8MkHv0jMj44at655bMe2u9fFjSpNxN6p3K
LDCPBN14w7HkPCk33TN9I9hFu0OOyJ0nhcC13QbJuGZQ6FvkulPB1Z0KdKmGeomkVXDmtrKAq9FH
e3BtCNBfofUAhIzvcTg1gblEVjXw5kj5LD4mm2WsttBHg7wxyjk3wAwPN3mq6jNzoVAvWe5CfAcU
KGbcjIcyMO9o5GoT3YG3JNt1rm5P0FNpEXIURpRuzArwOy9sivdVgixrV6xDJjW2/DBeFzYOmkPK
QEh4fSnUlvDTAEGzo9WGMdmFSSIvEqQKa99X8Zo+UaX+WJlx8QAlN3aiURMG7bmoO/D+wUeXoDbV
2gXiYp2UwbsNnat3YWn482cRXbXFuZr4DcXTRxHk8XIdCVWvrwupUN5yyBafaR0kh0G/MXoJkkyg
VKk0/5WVxj+lSrxbp4d4twzBWk926Tre0mosdmyiYnhiidi2o299yZQFJeuiGbcUlqKEnlk42DdT
zw7/admJGdXCVaDhomXzUBUHTrDAxuj4Dl2D4Tp3pnZDLGQ0TJBb/zQUekiUZWZTh+urN1RISpjF
zwiPhacemkIHmeK3pKEtkC0vXR+NCNqbOJojUlTAJeqhmQB7KDVNPw1RMojPadWm8zAalXmOKuPH
vBIqHpckKr7SKJKOc+lb89mbpumpLWR7Y0BHjHzC4uK2yYIL+QYgF2+bkYMzAK8IRo36DhusXQiC
lafYmAxgisYN+fKeWfcuCANpXud0zcPYxkvyVVMUP7r5zwrvvK1KgHXvwqJ/UHmRgpYr64+uJncC
bJjvEmZX0NIBX9Qcgm6amjvOHY2SImPAAMbWhoa9BQx3kQYXGtGkAhv0BRIE/ZGGtKTnd3demjyO
mvYk65v03tBZ26IS9hYbjB5yN6LaD+jdv1AIijLiAg2K/XVCm0tzi0YAICj0InTp8ljOi0R53e85
oMsLMEwEKGVX7iKpA6CZK9s2FsxwBES2ZLCyuym8rbIyvEW3ZLaLIW+0MCmmZmizK6ruQl66UPB4
KILIvZ2D0gZfLg3eA/O6aQCmJNNJo9110vW1Cv0yVgIK2yAtnBUaroAhCSKTHR38cT72ArmKgdam
8aen/xCP2brzkASvWnObdFm/c9Et9BAJ5x+RTPn3wgxQOfDKpxx0aX8LSBvvKRjLag7Ag7ffVSMO
XXqFDIelew88MovYhaZ9YUXV2csM/sLkZgrz+KWqh/oyxBFw2trcFUpsUwDHNyhG8ZfrpPchdusJ
MlnTVB7nJ+PAAnxGYlGivQ/ySJ8uXQjAm+hHqPzC0ehnK91B5t274MAT8yFYkSVgDPuctCy3YVZA
Dc+xA8i6ZnLtSJY8yRxbwbiN2n9K5KoMZts/JcpYlTcmX5wWSY0M+GyctDscD7H9PlhVg2Y7PT2E
2M08ffLN5gklj36dZNjtNxoL4Wp8hGxsPC697kIjzwSbwtSmcmmNFvAd2tv56t0bRWiXr50SiCk9
9WN+4A/FxgzAYBqDwhq5ADTC97oFJeOgVcEH5AF1ex9cUTgL9B4z3zr1SP4Q3G4rxoPpSBMzPbHV
E+tpeKyzeDx4uq2ibv3i4ug7GkZuiM9p2J+sCVrbYOEAP2NdqhOFUcRkROW27UAWuwf4qFv6Tl6j
4jkac29AmCXlIrZMdWv1fnUB9sUAmhWlU1dVJd6flRYn/TWDR2lwB0JAcJhn9ndP+vJID6euiYML
ZNC2rcCTftmwqN+ASa9ZXbd6eoKrsvZIJgWavo3pc4CkkR6ViTu8hVm1B/GO8cNyrBOES6cvEswC
Sw/9/jfgzTJ2Tmf2O7SXArWpJ3kO+hYTs95PgyhvptAuFulYiHOmu1LTGPBoBUmgefRhd6RTyFWu
8kPBwaV4JZkBLBS6PkbngV3VLA7kyPD2WpeZjRo/C6Hk2pnjuQZD2kv3s1JW9xKxIQJHLljRgjrg
LxL8X5vEUsOGgsDa+j6HubX9Yn23o2yn6iK+62ouHljOAYzPTNBXNUn8kMmyOeEb5ws5JyGqMyiq
z8XgZic+ptkKyrgQWNTDoMMTcEG3dAmNBF9h2jMOKTwehDu1UI+7JmPvfAMkLruzR6++ZMCPLto+
MF9FMxirsmbFnoYpKhZQx1RPqaWPYMDZLgSYYV7DpB6ArTD9vSf85IiuU3eJ7dCiS6V8nvJInE1j
DECgCxgAhGTblVH60aHUQx0mdZgZ1eKMfCU00aIGxTCgsFagshEHGn6EWXo1gMXAjUaggqn5hs4O
MGxV5dfARU5dZ8wTs1FAWnX+ZQiK8oSOOHf1EYGSBFoAEqWWro4IW1DKUwQ0icqvUf2+BkUYUJwD
FxE4kvGFZN63KKatpxo9IENZW/dopbfuMxlsGmQpbygijxMOxEEwLJCdAs+ul7jTAt82456CbY7G
bDk2wFxhKs1o9JpIRzZru1RTvqxcYzP0zhcGTa19CjqmRauZYZwprI40hEgNf3I6+T6MhjHexGhV
Xg21dHdVAcEwOqu7+K13slTxig7y5KUhndavwXarwiOSOsmCqlqt3YIqOCn6Tdz4BkDKeXeQNveP
JlBbc3UsDUHJNaDCShPITqWzZhzi7QgM0LzSdcKfayJTBFXCVSqw7WEZgG4i79PbIMUTbZi8uzos
YAKG4Dgw/+1q6hMXkgh2rpZRm3XJ0hO5XCVGm27mcRVNmrM85vt5bIV4+NZlcaElytxNb8ehw/lQ
Twbebl4/Q4stSOqGQxYf80ilJ+x23i+TnwDs8+dYlFV/zJsj2WlGGwYcNKomUc3wi6fB5lMfQjDY
Qy8lDw22IJujHfj3l8sCoKj1lQaE7pBGRxkVSDsR5w+TMzqPgwRMZoxvOmk4j2ThxrQHfUR3K7Wp
52a9SKrOO1JEgYrEqpFQQmuMxsWOCq2SsgaHFE0VkJI9oBkrWNAQLbHW5b+8ksfr7jYGxKVBFT7o
Mged0lOdH1t9iQeOcTeKHJihKT/SHblLuxtATswH8DZ+zIkonPwUWU0V+Hz+vCW/0fT1GlJa8dbO
onRFuuH7XHeHVXifrFhjqnMHAP7ZybJ0lZmMHwe3/CHDtDtZqnu/RIndncjm+uDXc+zsSM5JR3Rg
a0Ae7SOEPAM66EDpDF613Li7lqmm3hNHc6y/yI/OchtlBjJRmYouRguKSh1FIwqliZNo54lzRevX
Wtflf1+L7B+veF2L/XpFWpkVBT+iFxtfn/gyqlN03hKC1/8Y4rjDnpIWXytXL7YTn4fkRUFcZKw5
246hzgOT4R6PtkPLEiB2yDbf+gCo7BPLOpCNLoVboZ9ZX9BmAJLSF9HiBAHeLumNTwbg935ivFRt
XX4ruP/i443wDVTQ8w3wpPPNby4zHLxnSGUctLvQM//LEv/vMZAAQ5cX+LvXTuc4p3pw7QURPeQi
E5sGOrUzOwT3oOxSVaZzafErPzP/MZ4Yf/nbpNBnzcwO8e9JQ1Lxl4jb8UkVaL7scmO4pUsbexm0
MpdXy4RE3K0b6w15KrToq6nZLIvK2loxzqiussZPU7NuaYR1Gc5L9ha4OsxBJyX0K+ic3m0dCmub
hiCCJZuNCuWiab0C1KBFte7RU78PPZk9j8a0LWoGUKu2mzwNrnYVle92D4xt+xr4umenxBnyw36N
/91e1uhfo+rVXPjS1StQXkKTeZyLZTVoa09d0Dxe62dZz+pt7/jD8lo/UyhhIgsb+5trUayzoy9Z
ZA9HMs12sSxDdJRRzW0ywvQkePV4fekOXzjbuhbj8rpME/aflybHaGXz0rSQCSrn285ly8lCh6B0
JyQGM0BSLlnlukujkTn6AIbwMnvwDTXu0dfylGsbxTUshIIiECRbWmGeSwt8rKLA7oOGJr3oxwXb
03mlq+m6Zh2nWzxvvCM5gQO7T5ysO/Vo418NuYcdt97IzDsPPPiq0UZpVpt88EzvymwEVZce0nbF
KSLU2lSYHsnm+iA4ACj8hpxzmF7XRSl8c7UV7Od1WWP0Py9LkwIDyaxEyRTnKGyDaNkejNbkpEv7
sWwocVQYK+yqhtZw9lWLnR3tZ/wIOAga0n6Ghq7fKzQioTRxHZIXvWz4vKQnP8Kpp0cH8TYcpq9B
iyNR5Jn9CYTi2OPR2NNGuqNLHBaQiE2bLU0NwbKOx4aeQuPrCmEJgn/eN/d/2OeVP73ImAXxwvML
tUGKo98PXvTA7N588yDEGoRO/D3vkn7ZDIl/geBvewKNB9oJxzL4atVnCnCgSrwsPXDK10NVnQvo
iKzI4UICKEfDfVPWK7dW8TkQUX4RE7AHKG3F31322FfW9JWjKX0FHdtCb5vDLUrEyD1ICHfimTu+
5aYtF3HKo9uicO0LOXAEQG+FdhhosZsdlQH+5ZChj2KoD54lQK3oaAjUINU92VTrAGU39uN9jczg
hkeGugkzwW6sxryTelOboJREI9UaYmOAMR+KwBB5jDyPHZBV2VNTy7XRhYZQd3YOID+fnRRPdrqM
KC0dnNjd/WnXy4Id2jiUVrv7FK/t9ALpZIgjGnJm5x/T0b2L+rGp5h/v2m9DYYBEFsepyrbXZRkw
9efEV8vakMPZdVHQGYDJv+lDPK7RaBbfyzQA7LeEYsPQBMXSsq3qxZMN2vhUk735PlAAShXfgxTk
SYXb/ezsYpWmuQf90HsUgxKcUjK5rAIe/kTpDDDuLP02xP+gR69+srtuXAt8NZ5qsyiPFqqrm8m3
sakE+cAiyv32O2fR0piy/Cc4uJ87Z7RfAmNAch+Z94trmOa+tNG67+FMdpcUfr9UrWm9jXa/V66V
/TS96dCNQf0G0CYEusB+6HVyIVQ/PZisSLahXaeH2pPpje2LaGUFvXoDkn47Vmn2wxzFa5cl43Ov
hhGnT6s4BVZnn/DJLtde75UvXod0oA7l7bSPPV8c6yZ2llWUdKDAduQx9q3poZXWA3g6nDdoNEPN
KbTbE/TDqnvQtH0jO34ZZGX6Wp0L0NbdNVIASB37KyNAcx0IMKOLkRfxubYEDvuc998aZ+0mcfEd
4BrIZOkAJt1xix5KsU5YWtyi+aW4LUM0eCHhUCFf7+S3FrTX/EWV4yeeshsyoYfLQGVaBVwsBqPc
RUabbJQGfeBfbdwxP4sXSBurA9fPvdkRoltgCstbGgk3LM85E+frpKzEU38UMUg8PxYqUDBe4cOU
bAyCiGBD/b4wxXjCkovcb74T2duk+TirtBuPbb4oHE35NhO/zVeKocuncTVE01EC69pZ/gESNgvH
BYtHmfHLjFmYII2B5ECyIYxDVDB5RoPGMznJ5ArrzHj/Hi+BcEeZLHKORuM7S6KjsMvmtYxt654h
aXb6i72vi8/2hLWvTibf42sAgJbEXoH3zWsQJux+iNBNNWeyirCX7/yuKIKcPBfcoIRJoFa1HPwL
bdOCeyK0b/GHKZ96SDLtWrRwb9qRW68TvnijzhPf8AgDfYpMjdPYOdMNVKp9EGWgIVnPRE23fBr0
TFkiMRS51TyTApwQTWA0kwNRcdMlEB33fs2k1zQ9QBRppiN881UCfEQB2Omh9yJa51Fj3wMhnmzw
zwhOKo3BNwzx6h2XvEJdQHCohXcm9Kg56FU5S79DumgzVt4UoSdRrMHRZX1PbHQWAjGbPDuTqVYB
U+ymVJGx7ae+Pbh1O55QZ4f4uFfW9zW+5tGe1xdfsI14DFOAexfifuoaMIZVXqVVRewv0jCL5d9+
tqnj//rZosr89LPFhgGRXd37Ra1bYpD5UnLRHubmLD0Ear49UNuXZMY9+kjkvlJpqhbIrIJCjtJ1
fuPVax6DMWA2uijbrv1BGAuUsQucWltvM0DMbCmGEH91MsoyxjM6ck6TVvEa9KXoTG8jI4ide9Ww
5YNXHAxAQs7K7YYz3dGlS0owlIWuu7o66jr8FkszXOSNN2x4EvG971Xi3h91S9sIql8gT05o8axe
KGK0OUN9kz+h+0ctocceHQZ8lfBrWf9Tjn++paAJQVQC8JLY2ahB4NgPNroRyV3H89GDEmbrWsOK
JZftwmqBDOwBC3p0HUCk7XR6pbDQBM2pU1XIwPU4a8Rx215aHdZH6OXT0/8WNuCTvy0ARYSMldc9
NXm+RSs36nr45G2YI6Ztrocqq5YJdENe0qI2DylzITtuTOYX0xl+jEng36LQPNyATRsd6zqeW4G7
lJ2HypVeNu+KLcWPife+bIm88W7K0dkOam0w7G58YMaWqC7Gezra0rAyk2Q/H3y1Fx0b8achcpnx
PqlNVKJrdJf6BFyNYqdfWFbvrIMiME8OoV3xkOjdDdozbt9fEeo0x6hFniabWHtCkwnoJXIQVZ8g
0BmyTVShqbz0BrUhP10ML/6auBXbDgXr0MOCS1xE/bmUdYlW/swBg4zvDgsyxqV8j+Fu1y0rKVH9
1dHk6LxoAP8llBbSCsVbaK13506FABNCX2rZlpBoVCnQ/Cjd4xY7r3YDxrd24SM1OSzI2GgP3flA
yuzL2ru52iuLgfpj9nZ8ZVUAGg7YGTh4jB8lfdDwERLnNrXxmaNb4T9UPEugcIa8OV1Qo8oUUrq/
xi34hQrw+pPl00waT2lsQbN8SWtd50BICKl4fWG5x9f2kLnZBfRg7cYEF/ilskJ+NrsnS8O96EJm
upuE4ks3GYt1jJ2KhzNI6J+mKF9SSEq2MSga6PcIe31doYnNJ5xOBGj6/K5YGFAlOwT6QndR6rQF
mBRcGHGeC9ZkbafGBnxXRzmeDaVzOe4ohky2U/6aTUtexxRDw7LMHXt59biWV64sF4KSjULBSBXx
+yX5H8q+bElOXdv2V3bs50tcAUKIE/ech+z7qsysxuUXouyy6XtE9/V3MKnlLDd7rTgOB4GmGkgq
U0hzzjEGvJEl8PIox50sQDjkfZtsMdVQc6u0s1WTaN/JA/nBSRkFAVR+fJCn18hmP2Dv+NGb+Ytz
kzpLy3vUAu0JWdDm0dDAD9iafg+l+D48Fn2cgntJaWeA0Ix5UfsGfDyxNwNjZPrWedESSYopcj8C
CNdYrv9NhcWXzBP1p7JH3F4TPrtgwSPBPVkx/B2zaIuXVgMWnBJofjtaCrxc8XuwUjyLsO0P06lm
Km2nl1hTpVEBJNFYQwfRIjOrBy1eh91gHRgA7YEO4wWJl2eIdZZXOeTOAWDBck52TYF8MSv94i5y
zeHesTqsX8YOPrgCEDHKrD0HvvhBZpDTbVn66GVDOevAyHegQ99qyYGNh5uNiqpV1dyKjVU2ICG8
TatjJbzs0UEW7KWS7pwZpY+8lkUp0vjR6ursEZ5XpDfm6kINvSw+IUtK3lGpDMu3Li36aRDo1YFW
NfbxOxzHzMYNLSaidkvFeLCGBXKB+JqKtcwRHoSDe0XFPnAr7MZKuTDHi4IrNNgiumHOqRaReG1X
ZKC3oFopmuBY11ihUi3rjPIOLoMzVWLpGsxyq2ebRNPMAWzLUQlARrmrsTiAKymJ3CO+W+6RzrQ2
/wS+7HZj6Jk1zIzCbeCA78EEryfYGCZQZh7P6OBBFWDnBjjcin9qd+tGPagJdbsV//dD3S75y1C/
3MHtGr+0owq7atW20a+uD5FlDSoh2YxObwcQf1iLzMy7GYQS4v2twg5ASV9kyV9dqHyrluOItyKd
/XqBuEZEUrfBcvj3w/jFjxujq9CdTMbbVckoyoJnM8H186AC7N3Gm7h1oeLUhE6pS56Hz1DeLLaa
GWT3NaQhLYSCDunI2EmHvLeQBaK5+bw3zHdbS2dhtNIganTsx18AcqNVtSpVBKzEj77UIwuRLdfZ
xvFmHxiw20OMmYiueqvoQa/TijY6pdLHylz5jVhGeeDMpyv+GBheKgC3weHd0rVjlWKXXOjhYhqK
OvvqJbZb/24aKlZ6vvQDrZiaOJpzMkFCtAbDhNoJxdRuOrPj5v3sDzZq0klux/hhox8d0h9nN5sY
h7mNShU3WwGW0HnI8YsHvZtzyRsb3FQ+mNSp6FqRc1EGJLTbyLjzxxYF5NU2fm01c6osuHQuGfwt
SdGy49SpVVAKBIgHni+kiKaqSu+kaZ5Ak1K85YN10gTL37iyT76NkxQW6YbVwQ5icDM5zN3aZfdI
CemUhu6NuejwBEz2m4lakD0phjugzGesx4YgtsJ7EOjxcxiE9gkT0pJKdNAGsDnHZv3W9F6ESF+N
jLzcKaq5FC5YDOzE25cxH/fzhXipf5xFof5uo7Mm5uLF9/t4xrLEfplqvTXTnWukVHS2LCs6g/da
HKp62JMJ4hDRuUYi/p2LuQyqeZ03p2ZNc/ZBxnRPrehQl9UmMrP2SKUuCKNzmWbPmZ2CSWMcmUxd
Bc4KoRne9mZrMrOcy5BFa2pCFbFKALrIAOIhG43pF5AT9WoeLW5X9WxlrqMODNS38TwzNra23iFf
S5e44TAb5J6L+kzd6CMhL6KAUmn+YXS9AA1vON3C7SNE2FG2YP863UypW953ju0fbnembDeY6aBJ
BCYVD4zaVqJ0Z5om7A+fqjBcpJEaoKuiJnRwBnCAVHqlT5+KBrUbB6J7SaLmt8uyOpUbrUDe+u2T
NmWj7ZhsP90eHByk4P1X8fZ2d11qOXeZ90JjTX9Dp8tHr2t/NxWHnO/AsNGOYJp2axsQSdCypHsN
q/rBiJPoIYRk485mDBm6ox16dqaW1acB63Akf8pqVYPKaCuTnD8qEN1RIyYMfV4LVh4D09IWmpUl
MwUBvmvT6U9t3afHdiyJ3BlWyBUBc3Lh6NdSdOW9BOlVLSP9SqZGB7WXl3jBnmxd4+WbJMjYfOpg
Gd6101euUjqYOJGih3V1E25pcHDiRjt4RfQZFamDgy+LJvTuTKZmgCsx7ppyTYMDbZIcQjP9RpV0
u1qg7xHC9e6mq9dmi2yzQCxpMGlH7Ynx/ETt6eCE4WsW2fqBSh2Wh2vXNhrQieADDVrnnZGpsqBK
MmWQyJzx0u12VIyG3NzYAZx11IRuoQUyjg1XMmg2NF6cYmAbugHQerCdpzpsJbGnaoNnFpjNeeC2
us+H9s1tHecTpN37JRQB+43XoegrbQHSLeRoho5zyMsECnxAUH8CTyEHJW5S7/MmQOqacZ7MDRT4
VFGALwQ+mvn7jhsUapspT++Wmx8h9LFv0nz2IVHPDCuIievmRcNt5577TPFrj6VfVKWyhxxBto2q
IPEDL63zMDag0DbWgF949VmDk/NLaCEBMmr598iM7+q4N15UWPfQAzXSszCDZi0Lo9u5hYjgp4gY
WAN59xD1UMZNIdD5dewOjVL+PUB3O4EzGF9Rd+WaMb4aMQMkYcSRB1IDs4UeAXwW+90TNCrA5Qz7
rVk7os9jx0YYEQ61qZkA9p6aAR3xPlo/NruNFoRfXSI6gORxD5pvwDu0WdK/JbaP7FLHeIbscIGk
RD3ZVF0dPRUNP9i57n8Bniee50iPPinbYMdM7xFaM/vgy4+ebQwxCuqZCQ9p26bJFloYIkDkpfET
naWeiKaz9g+2P7XzmM4wb+bxhzibJsx+D2awzYeo3hRjs/qrZg1iS+G1qdZGlGxpaQVgJj9idNSY
RomLakP2Loxn6YDA7ilv8nwtQD/wbCT5xGclYqkvI1OWW2QhQZw3ziY+K6ylYQ9rEGgbjvY0tpfw
kwGlhjQFq8/Ao2zkrbEcc+fnvnDAg1340X8ot/NQzdxAuXsnguwIUmWi7JQMFgIuerugCsQJs1MA
DUFzEQ7dAjlU7v7WzO0tf9V7sT3vONCcLRI19ippmge/NdIlWMq61VQcQMTGRYlbMuzmQbX6AALX
+ECVdGhtEIYB1HWmEo3WRfr7aFxv30fzTM1bNSqt4fGSRjQjzizIDx1aqZcnKlUsrjahk5RzKtIB
Tl4Qc3rViRcOEjbHFhUIxOZ8lBIh2x/GmFqMHX4e409XMQtov+YNuCf9nudXLdL3xM3gQp10EwFr
tezGHwU0+oLRF93eFRDtvvJ22DOIvy4xOdp7v/L8eS0HfqiizHxioEufaOtUmu3AQpkvPGTNfaJm
blzwg868tTSyBqB68YV+MVUF4YoCPotzzVi9r71GLpgXBV9UcswK0/ncRKBdHeoh2LEkTq9jR6ov
owwaOgbShcwgEtsoxjiiMsSbB4eP79ftF0RL23nDHf8+kroOMdcBLKNmNkBEOXpva0GRRUGOMV3o
CJ42YOgF9wdni47OTGxV21RJuAtwNtWOZ6b/atUdVNwlYELjAaSYyltXSOhdWzVHUFZhJqqxjAC/
vz2sHcwz58JGaH3kS5v+GH7dLyoBpyv9LWO/Cc9Qlhs1uO4th1mfY3DtQkyx/WwMHZurKGyhpee1
m1o02oYh0nnXAhI+R1xueCm67kAc2k4K9s4gaz+zIoYcJPAXWhsmDymg94Bu48wrc8iGYkp+0EL1
brvV0lnKWLVs0xLMQBwTJSAayY5u2RVxfBBF+Trd8fhRRA6yL2qR+GoDxYLw0UnyQ5ZpzkMIwqcd
ZpTxV9j2n0d7zPC2MHyf74QNqpSf7QMCGbNMr4oNpr/uiAV/dxws0UIfmmfryMiDWcG6sJ9Rje0H
w6wuLH+dtT10zTToIEhndGqNxZvNjuJ+g9y28tyMhwrE+ohewEZFqrjZssquVoVrNHPKcqN8N+yB
zzYX7pby2252zQ6HNUPu8CwmmtabspVjlmfE1qplqjB7eJpu3KWRpS2D8cwT/fsZ2f5Ui8RS0Ocg
V3Id4tuzkwgdrKrBzh/LMn0z4WV8C4pqBUdc+1lP3GiB/Kn+pKSEZ0/PqlUa22JupIM2c2WiHyQx
IpCjmMoWPHJY53g7MtHBHr3IdIYwBbRc8wFCtEheXYW2Alp5BNxREhfZQAAA/RtTHOHIyU7OOP2m
yngxhpptQm5hSs61LtpypuEtUUTQQG8qj0NMRw/fXPwqpCGs19zxw4VuWcnJiZjc+0NWLTuVKmC9
gReHmucbr5LvfdbUD9IP6rXrZsnWSywopY2DUYvBhOJ6UFmvcO2HC9ce0oXNZL8BhSDlqNPBSdNi
6dqWsaRiC/DeRbw34Ka1FkmCdPG+vg6pC2h/FCRbxDQAMITCwxnKIO+2wj5qbrhNfbH8k2aFa+JV
O1YOYyjeTn22QMpiq13hXcNTaAMvXxD2P0LoaoNYr4FXGMScQKRYnn04YyYbFakC2e31xpxrNggQ
Gt4Yj4CBNztu5CM3tYT7sIQ0xK0oQKCI52oeQ9NDhrQUzjwaGcYh1fokqtK72lYdH5o+cufE6C3+
sqvMjA+ZOWouwQO/BJdvDFHCfIafrf4FfBsKOf9GfG8r0YPrBX+I2AqaK5MlCIfGqbb339s2PhiN
TUP5F18HebVyEcjC3nD4zBmUeTrVP0Mu5t1OiRjgyJzs1H5IQ3fpaQMwBnUdbXgb+CsEORDXkwPm
RcTKwW4DUEgUxxs9SupP1MKvA74OIc43w2IrmU/U87XGuvUfy0Q8j3gZUDKWdDaGADWcLyqon9Ej
VeXHItXC499u6fkXQftb7S99b42bcahCamo9eMOu7RF0hRR6se/gAVilpW5eU6SEQeY4Hd4y9y7v
WvebORTfTUvKRxXr2Fl6nXtAFng59VFJri3THkgl+r2xnpfrUPMz+J7GNZAaFzzteIidwZwz9nrD
TN9w1TnIJLZJAXEfDuR1K5IKAsW9ekdi39pBkwFr8yZ55Kxi+J62JbhpEnMVW0guDqIiPwIEny6R
9lQ8lbb+laCNmviKaSt6u/VhweAvNNd6UQJ/TEKtIcO4WN2KTtUVK8gj+6vY9ryD1QN6ZXXPlP2e
ZQ2k6Xy3P0ku24OhsJEJCld/raKpgdldWafPEC0okCGCn0SGFSbcwjw/kAxNMhatsUi1ZgNsJ9Vi
r2g8Uu2f+kbCR+QiSUGgqqUnLBOwroQArVF0cl8ohqXmaG9LAcKAvn4plMzM7yqy5QV6tAsw3HrJ
2fdGAIMKDmDqtvjXFBjiBWg1+J2WQ/Wv1+zo0YuzcgklqeEIyFe8E3kk1kOemfdmmFvzxhL+S2Ok
lyTO+HcA+5Hf6Kg3v/iru+0rpG80kQEif7wrwI/gwBXjJAerblxkD3RP9PMnu8FTsbbzclIfcnoj
uQe2e5+mEEa6CRIluV+vLeWDDHeAINGtQs85BD+0ezDYgIkqR9Y+nCuzwgraPRXrPnsvEvQQb4eP
tf3PRaoNGeBh/7FvNiBHp0iTBahtD1Zlp1tnXGAhGxGKbLJI/COV6TA2cbMh3YaRHRx0LD6JzyBU
7TfXyvx70Xb8woboRGQIZtqaa6SNhitq1SfDN6D0vHusbadWZDZ6E626GK3GleuPscBfMbVKq1ys
lKzMJTyUSBDuSvYcmOCGw+/aPad+BT5uTP5HYGQQg3IbH06X1jwOSBWHOGJlXuqsqueZnnafQsd8
bRw7+mYUNbqPcSgrLrBVYtGbcCC02nkWgyCbh9+0V4Ebpe0RJmn04Ojq2musuXxaUDaRnhyy0H+l
ZRptECRQrjNpNtGOFmsOx3cQYPh8SWxexOulOjc+aiVeFSPzF9nrTgHaMdp5K+e3pmSHTGeMF4NT
zEDYO6wBmkmebciLp7r0vyQuYNA2uNhOYey3JwkANVINav9LCGkAi4F7w7ADd/1zz0gPhvs0MZ9T
rGyOoGBKj1j1pkfsQMKN1WlP0gyCvRkGK89Iimsch829iGwktLRQBu3gc5mXLmMbqtUaqz54nvw8
1bJevFUAf+yxOMKuRXANkpfwkFFbOoC4bmW1qXZHpaBwxOLf//q///P/vnb/5X3L7pFG6mXpv1KV
3GdBWlf//W/B/v2vfDJv3/7739yRprQsDg4LywH7iBAS9V9fLwiCo7X+f/wafGNQIzKuvMqqa20s
IECQvIWp6wGb5hVw3Tp8YzojqwKQ9Jc66gHDVcp+Q+gc4fP0a6Mtpn2s1/rRHoiVdUQrrNaymg1S
zaz4JAY/WUvilYNcKp/5fRGsJ5XBKKh/KgNHfPKRCHNbZoSRFS4QjUkgEAJmIjp4kfvRRo2LJF4w
fMd3kCdG9ux4sNKkO5rjoQvrcpVh0gMj01+1cak+gUw/2VgNw4rdSkSJfCTZTE2oLzWmAaCmwGZ/
/+i58fujF4ILfLMsCzFowX9+9KDHy7S2ssW1boN+gyCwh6wpfVgmXCteyghBk3E50Q7AQReSl/fU
QgDzBKg2Q5rYn1uVqavtEl9+GKdlI82G2SmIFWs7y6r8lzgojUVoRu3RhiTmvsjBk9EjNvU0gPQZ
j1e8jU3BP40c77Epc6E04sX9gX5metnfKT80d5wbmHMBabD/4XvpmL8+HM7g9cXT4UgNEZawfn44
rYwKidT59Dot0kVuAZef8SdEKLIzFGWbM6D6jzQdBlWqrWjKo+LYCula6bnPoVVs+M4rfMBqKawk
BWsaJiY/rSDWYFn1J0OVR3tcI+KleElDlj1bWg7JoLxF0z7j+8q+97WsvEei/QoBe+uajWz6Bbht
QXcQuXuygTIsWtc5+B+pljqUQbeyRl5+eM2gWlsGHLg9M5nDORVuBzsFa7+bAvLYueDMMNuonFcu
UIR+fYV2vXX9pS3X7ythbCWUO35Z2pPCnKEsZzdWkvzc0HhAJ7VwemD5yw46D76VrZM81OMBnsK8
tEIQgKGQBKKZNYAe7hInTx8MpZcrTR+yJdVS77aNp94ZyHvvJn8jzw22NHgdfSCXb2p7nJX1ekUV
hcH8f/hGcOenb4TFmNTx34Jitg0Ysm2OP6cPMxVmFqMHlYx3tfCKgnwc606tDnplwhkGxZPuVMYr
LcK41nQHz3K7k+Y7WKJpJaQgw+hIqrKTSiyJx07ysHRaOnmez+pR7S1AEiC0d4oQ4jJRsadOVEHF
/2ibBvNY5K6rSiLLpjdlvLHbQd8zLvU9nfEuMotZGvTItkKgiG24DLe36t/aTAZeqvU/zD0/T/vj
wwQBlOBMSMcAEZ0jfn6YkV8yPU6Ye7G7qkcoNnFmOvAL90agOUj6TvRlEzvpS8asJa11qUVZ+kDp
tbwFwy2IZxFGzCWwx02+qRBnGOfZcpxdPxwAMjo2CuJtaEBmaHzA6aT7cKd5QzovIx30rgZLzroT
BTNytlAFS7T3CkRnAngJQOuucZXOwzwHl43rxGeBPJe/fyqO/dtXzOQ2s2zdAOUu4+YvTwUrKu6l
dSwuDHK5R3MUzAC1SYQUtlHlljhRPRGGiy4/B2KIFx+olzMIGhBdMtnAnwdgrASVPFEru3aPPLhO
1IuqDDVwcSfVnFIBMwv0HJBC9vbWmDEYemtb5fbzrVUlkJ1mM0g3tqNrKHdDkGIEmrehohptrQRC
ye/N32zULh9dTVPjsR3Z+kpiqc21l3Kk957Z3sCvmIahK2J4IZi6RLGlmqCAxpZbQoaLaj+0dnhV
QSCXOwdfGeNXoP+Mr1O+Co1q2KQWElVGO8s6gTkCTkWwpmDHD8J+iWR8S86ayumuxgggyQFERugW
O6WxNNa1PRSU4hpuOUiE+V4KeudWd7cQ985Pqg5AMz/U7l4m9qc4VfWFTBleXYsYMYwVFalCjwGh
Yvrr339HDOu3n44DvQ1Hh7iAY3Hswsf6D/NQ7zC87nqzuPi+Pnqd0+ewKoMvaYukQ7cT7B6RnwDp
eUgABr+e/yUHIwbi++5LjrDSCrqpYMmwRfDwc0+nbBg2MP3BSbQAGFdwsYg2LOGTAl0tFWUwLP1c
DdfGt8Eq4qWrYBTWyzMtO4ImFqmmYxE7jHoj7ZHlZiwmJchHC2l1GyoCaPQ+JBUhhbwMkGq2lCa+
5YQIClyjWgaDqD9Ar4EWx8qoLCfgEBxVwzbmgLpN0GsrAZEElMD0CXoNtbnszjWtD9Dr3OuqpWoT
NV2CrtMDmIO8byOyXwzDVmdhON5d1AD/2gHE82IqA0rhjCUHZCjYD7pXbF0/11/AKlKvMKe6a2oW
huA/zxHramuJfKcGOwiyC16/3oY1vQEe4LE7DZurzIMrPj9Uig/IG4V0Y180/gM41znyc+CtK+1q
21eICABWYM/BfhG8YfmUzpKhcB+jZjAWrtbFdylyQzcqa4wtjWTViADeRmpZ4l2cvAM4GTpZjdvN
DYjGwTkNbLIcD2S3yrpfVpap5roY3m1UQe069DIZM6cxZLCGiFV1Jz14UFKuks8ggN+RMmQd1nur
G5wXJDGKeWj3PvATkE+161LfdAEc9rphmrgDmXyWQbWr3PQRYIbojmE6PPfYGEHzAgLXVtY8IM7l
Qc7Oyx6yZKggE5A3ayqKIlbbqkHiOBUhwmzeVxVbhcrMzvCw64uMxfbFKLL4jhX2Wu87+0KmLnDr
hWu4w8ocbQYvKih3TM3dNk5PRp5uyVkL0SCwG8ZiSw4jnyJko63ubORGNwyAcCyWJKjbXrRUPwel
BadeVm1Ntyy+N0b0aoaDBOa1cufYpvP7QjerNY8rDflAA+gagOJc5YHKLn8aJ462XZIXazgsmmXR
QBIvDfJLPqJRkAYJleQRiJJqGUQbqzjFTwo2OlgQDqC2YsAsJYMCMfmu/ySzbDH0Wf8YRgBoyELo
iLVgx47VLQdAI8OLdCQ3tOJ8AWBRt2vLukQErm3a6FiFWTGvdOacwU/qr02ZB1CcyfpDZMA7j5RE
+yoMBApE5ssvwFQt48Tj3z3l7JsaERnqjnQA58w9P1gjoWlY/f1MaP76tsSqgTOT4cUgdF3HnPLz
RAg3VFEbndZAMF6Hi7V1EV4iyADopu4dX+kbUIXBI0K2BtpRft08DLUoIHgDlnxh5/o5bFKsB9oi
+ZrhW4nkMv58a4Ecfg+BajfY2CPFCvGsKJCsYv/TOEsiVVGjgC2dQcIRwrhzr6qSaR1hIvt4rngf
nZRfG/dUwRABuf/7x6D/ui4dH4PFsG4Y/wlBO+wP7wO765DnLZk6vee0286IJMVPnkH5GCRecAOY
xgC+zNuPPvbMBe/M4tfJgHrkMZL86dfv5+CzQ6QsnP/9LXP9l3WOrUtdSvzlJCYP/tvOE0hTHUKD
QXiaFvSDa5dgQveCz/AJx6NTHmw70bpwXLb+y0zv+FJHKtXvZg+8jZOZmSr4DKmNW+sqrO2FFRQp
OJqW5OZMbCd4NCxwuWTxsvcrEAcj5LFII92/aF7xfgYhBL5oFWAeqafzRT+e3dqlkMj7h+047R9u
nhAL73Rsgzk2FqZwOEP5569z2w9dUA5WtOldQL2suQlRlmaA1LaNhSYcSPalHVoI6o6Ak1ZF90h6
K59uLVyND4gPGd2s9VyoNhqAMgRdByknHwTTMd45QIFm/tViSbFrx1oq0sFDILgXnXfwOYNW1Y/+
aWtFwAnr+hfW7v/+O2CM3oWfPy5+vNIGSwg3bBuYrJ8/LqAWSY9IlreZMFxmPp88MvDtO0fDSxG4
BIdKOR6iwavAAw5706fAtIGgehYJsDh6qgExH7PhtvYMc92Dy9nHfgHQ3Q/lWz1hwmT5D99m/JHM
0Rvw4cNYzMAncRzTgIeHS/mrF4tB1TezA79axyriOwW58DkyhZDB1lrepyBxQIGHxHNpl0BK8i6Y
kR0ZQPYKXIwIQAep/8lhWQyxI0ucdMQcHhPERalZmlnp3vPhdqFiZoGWugpbBlLHAKvlrs53iJh9
QbJV+D3JT1g04o2UeiYiUq58GamG5/AMqgt343qVsKI41HFj7xBEbtd1yYd7YLO9BaZy43kcp6nd
4PswvI9jaGB6FAgm5vlJ93y8QMAg2ZyQaH+UXpTtDPy69dE9pMBA5anjoD2W4N04USsyU7FXxbAB
+vmV7GSiSjr0TeEudCz759MVyFiNQ1Z618xUmnprsn24mLTrterDav/BljRpcqhZsbDaAnqT1IUu
ZQH8tTbiMvloozaaVWajBloDh8Xvdw0pauwJJXPWWGkVW4+BBTEGcgwqjjrwmTJOF0D7GdYhzA24
6yPdBU2e0po9lTOZefPa0wOsbvtl7FYCqmpD1M9BoIw3iqiTq618+zhw905wH6XRpGJXn1U1s6AV
YiWI33h8r/Hk+61Fa7HvIMG2MbXzCOtF9EQgzt7WNmSWaQxnHAjE6SAtUNaRWvC4iDbwjcMBPVaS
zYz4Eq4r/366UuL0q6Tvh8U0RoAVbziEd3a5DqoITHFjP6OS6VJ3dHs5jZC5xdmEvuVtUFsfggWA
nvmaRuVD7p6C2NtJi1nZHHBAKFLkbr+J2XSd2nP5AdItz9ScxukQ1p/VINLcUdH1JR9RO8jrHG+B
DoUHPo1YGAfq5UlP25Q5/iZ0V2QzDcAREOs+UfuAByDncHV/Qc+m79zPZlYFBwluOMwxzcrwOb+A
6JFfzAFUWNCTcJa1sPx03mnRDIotyZmaIMfABIQNaqSBYWRLI+T12mnAJlzFr3Ebx6tu4MGWa0b+
FA8uFiB2/IoMyGoh6szYQ3W0u2hN80Uv3OgVeVFYSqS1fpKeE91hdSpmVJGK7ntT2No5cLPoMFR1
vKALwDO+l2M6Y9b0J1D1gca+w5+CLhK7D1numGBf7eJ1nLfOuuJa/gnS2/Oele7KiCtASx2EcbR6
34YFYg8KzsA5Zpdwq0c2A8YajwyeRzbLu4AVcxeTmKt76ZlqdRE0C4Gd/5qKvuYgnwnCq9NQJb7D
BXw0J+kodoUgRrByDTjyqFikJbsDpHEzta074LMhFZCt3Mr8SqPZua2tIbJrzbEL16+G1vFLYu6p
brKkQEIkyHibblVqdbrDngVSK+OdmzH2VyARAWyowksT/tj3ex59oiGCdWu6D5UxfjB5+n7PrZB3
SCdOp3sevw4rcBtkS7pqbCGDfbBtRNLHC4wHum/4m9vpvv7unqlTV2m/3bMXlSDsR9ztrk67VatF
1lqVzjZHbA4YNJUjsUNrsLSg0z5WJdJWERPJA9vaOFQjtQxoxTSGrNvUsgaoI7SkB9W2MS9kHKNF
RvXKDeRzZPoQkiYbA72of6DTyZo3Bpsh1c5NtWjhB3gBmNE1rArgOUqwvGEJEl+Bu4yvRQJFytY5
UwMkDZhLBijVkoo5i4wLOlND6gIFMLlo/TZdka2SCBarYA4p1H6bNfH8vRvGrfwaeTmqAO+20cRX
5ln1Xa+L9a1FUvQKH1NlGxpLDbVzxBNJm3mR53tqR11Lr4McG+uqLdnSjrWHnocvQzGorTSLeAHP
brjmdWftWJQmR68rsVLvFm6ab2WUQd6Kpcks9vP+mz+s4tSuvvfx8BU7aONJZgguhKWbIiccxHdD
xbGxNGrv3LngkUkbI/ls6BKxYnRCwix2OrXxGlomiPjrIbnQlbs+s3Zh2IktqAHXuRSgFzIGe1+H
/jezNQqESTWQWwppHQO8NVY893Sg6SCZ3UeFM2cuch60allwEHPEyLJ4lR47gUJ7DH/CayM7POQQ
iQJ+YGRvmvK+FlB2/SQ6Fs1527vXCvyUC8gwMMA+hvdrA8Wf7365bqA8eQYeArA532+fkCUMgLOO
jIKfrgeJbuD5sipfOX0OBnOwn69KcIAs3BgSOmmjY8HdN/orgHkztzGqF6cC1N4Ha9yGwZfx5HCx
K5Jx1NLR53KA0JHZNfpdGkSI5VBP+CJdv+ivrqPnOxti0kvqkKTrwQjlZ0BLYgjktNUWafryYXDE
PdUPIoRPVy/ak5/DPQ90I/TOxysljgeiL24/4GdXbzvmR6vCKN3PbrmaOpqyWRpqyHY6g4cLIn+f
phtB1uxMS/HgImwIjgbiN/NsHBCJS7ssUOnTIP1+YwAKvkpqpV6ivJ9RA80EPg/afcke5EvFxZEQ
n6JLVRbA2xVWDfceciAOAgyYC6rQrGrlYNZ8VtLkawmq0rUfddpzxvGXH68JirtiMfgyRggXGT/Q
SC6mx5VBWH2GfBfvIjQo1LijiDD1KENk/MCR9FIPwlt3Q15uoELSPw0ZdFbGBx0l4FUAAWZyFIPm
IAUvNGYDXkmPCFY9Fj0UPALkE2wyL4Js2BT4RvTbAncC/FkCocuRCIYqdM++ah3EOce3aamF1iUf
DzLG2q4wQ21Jr8/AaVAhv/qiq6YXap4EwzoD78+cOlGrBtm7PZaTRyqJTjlQ3WjxGs4yY41lrr4D
gmpmIyvmMeaado68fK+7jffc2RkeDsCeky+yLHWkObGkW1KtSLx4oSF0tyXnIzJJv8e5ZCcqjSMa
yKJ4TMcRQU8HYnX4L60C1/0LLB770JsEKOSA3FN5UFaD1WlTdMamtdWdMVYA6wYQ2Ydqrcs3mPTF
dshDaNghL0seXMv467T3BVR2hu7N0z+33APZt2oSOMEcM5r7tl/PJd6R68JkPJpDjnFtNNI8VcCb
XIaS+UczYXfvjVMNAb9OJYupbMBfCIRmUUPpZhysSqFDyv4/ZeexIzeypeEnIkBvtkzvs5xUpQ3R
6pYY9N4+/XyM1O0SehoXMxuC4cisyiQj4pzfxE9p5KXPpMYJ+AvvR2entOmdm230tuFnJm/UmMWf
XdlqG5Do6ga8s4ESlx1/TUPF3mSKV2BsQ7EakGQPRFKeZXE09D0YNFZRRWC95HO5KaY8+RqKmkzG
YurFQjr5iluCu6vV4FdrnI7JGsWm6SBbe9X5wyxEfZNDlXAzGyqMhbQq7wRf3uR9stysjvJDZcv1
oYz/+4eSrRnRR/mhFBQ+WSwk1S6YZvUsUZ4PvOdSzEmA+wE7mYdYgOzykBH4DRkaKgEB9qWTI8UE
Pi/06CSvGS2drCyb11UbbtjSr4AlxS/gQOY3A7R70sIOliV1KFiiocYuS65mHIxZTR6ltJzORlgM
d9kWtN4NvS73Jkt6qL5USEs+SqAqv3ajo11lWx5m3zVhRQ/VcBWHeXIj5nB53EKtU59nIzhLbXAE
Vms/9yYAIcuHC7oCzQItdU+yNWee97XMJE8jW/F/55lKQdp2ofpmO166ytRLa9fJgdRY8TrbTrxL
FFVby2KYqu3FrYN3R7UjfsX4lIYTamOyUW25VWE03jFvlOJ1TPpim8eE6GXrEBjZuZl4oz3Gtuik
uOmr7JrlSJUTqGfhvtxUdEO/wfEhJfvOhTwUGI6g/9N6aK6pgbVAmmTamvx6c7UqfH4B5XAaCzAW
E44N20dlJTyaqka7x1lvHgg9TFjCLddQAYJkRvZeD+IwzmDUEUfMXzRvyK5VJK6qoikFYNGZDZtm
YCe0tFpR056CCcRZkFXFi6zD6OqblekAsZaqyBswjV82QpO8wKTBWtCLhrcv40cN6FQgMHeURTlC
L7ci6dVnWaMJ1nqTlSZb2SamZLgTBnl0lz2GEcPrriSSJIsuYU+E+/vn2Rm/IZXTnmV1qwBr5Afa
H2UxbCoTphF0AVmUh6HWX402TS/yTt4MvSJi9oKyxAeVB9Va472x5oeS3gdzVDeG2vUb3jTVNm8L
Zy0H9oWmPA8/Hn9tU3nzeoJsDiyPq8yxod+SNN7pYspfZHcrJzGrq7P+6+O7ockeyPrqJfhNreCL
wscPVzg7oeztGMY9cRZktuIeP6vkWTI6W5B840WWHlUYbpA2HMcdhNpfw9H5N4COT/0KpYODKEdn
k5rwHCZQsPc+drPHIWjcxXAhOHpdgcxM1iB3N475r36G1w3bzsHYzxNltB6SULuQz24vIAGzdTKm
4s/gIMPMn+2q2f/XdjmeqTlj85cWW7JczroiRXTqWrj50h39syhFdD6LUIeQn1k6Q1OkM8vvt89W
ObYBlrmuPXU8uGSwbo2h/ZQpYdsVSLTVtb2TKWFWbZcJI4LnllWo7BXEzts0oFccZoO3fXgo6dpb
30Xtk2d61VNqpF8kEqaMQ3frlKW37Zg6Scn6kw2tEpJxsfvU2UqVOjsLti1JEokSFNB/ukiNrWQU
1RopnHEzDUUy+Y6X39E9jA8SIPWokzApe2yb9cPcDc9vACLliAK6rbr80xBSFrMJZDeHOIPun/Em
W7EYw+AYX4c0GcLtGBKnK5UBNU1NL9SLSLyNRnbsbiyHCfWLe5iV3ye9To6yJOvdTv81VNbJg2or
43pi03azDLSOI8SpT5PT9K9W0jWbthLNdliKpqI5BzsOo5VsLczYu1W1eZSNsqrs+7VnqNqTLOGX
gzzvlBUnPNh/v5qqbaOwtp9wym6fleTS6fnwpC3250NGCt0LWtWXbbLODhVsrKKBgNDSX9Z5yaWt
O/3cx9n1c6A9jaovi/8YaOQWaXEGwQcbCFPMv+4kB8RZHuwL3XXTa846AdEFjRBW6OwVJddPeTDY
/+uMFf5WcwLQXy3RIyJpRCkWFgLwgKHqrbMsdaNinTDG+EOW5AHI/7SKcTrfGdmAUHfvhs898dRl
sLxMELXK8nRH675JUN1ertgKyzoPgyKebQFIKs3xgJy/6PJPipG1XpvCdpFA5d8nD3Fdn1LDUC6y
NA3waMdB+yJLtTP057pw511K5uwchQJHyeWQ/H1mRV63a5PqQ/ZItepXD1mc0nRlmWWMLaHZIkEL
CWjGstb3UMu+DlXq3dSlIVsaChMwK4Kw0PSLwbtBNv41Arbrz7nUoetY6aFfIAqGNptPJuqXs948
ZwtMweHVvm9Kwiiyg6wbFjEgBSzsY1BTKOaT421z52Jb48pO9AiwdG5e5WHwRmzY8NDd9hgqsaGn
QbgL0HlaWkz4i6NBSE32k62AC197XNn2Ulkr92wsUWz3JIW1PA2NfV82yPLSqgThn2A+4d8LvIRy
b9BfPs9CZRLrcqlTQlrNxPu99bPfWFhnzG6+i2GoPgjOkg7h67+Sd9WfK7KRsr7Gg56wWVPu1TGq
PgTbpGws7S99x4IHCU623Ev95/Acl5pTDTT73uoo1sz4OH1lI4EA+nJWL3XyTNbJVtlv6Gvxz1bX
G36NLeqgXnmD0HfKbECSawUiSSjxHwGgbGTVZ708K+w2vHSu2ew8K5lfzTS4KJh0/LWcAJkc5Amm
8I8ap8bJ92FFHvBNdHEnjkqt3dOAPUQkvzl52ngzZj3uNBAg4Tu1l4NsMGZdHL3/jHD5S68PKpCD
cQsYD2Ne68XY7ga30l75KpXdkIb5WhbTBqSxRdjGl8VmTNimsVII60jvVoaib4chjsEOMdQD4ehX
PHknpTW0V3nhOq4IrC5FYXNhLyfWHhDhRSd4cu8IjG1KoY9XbyEHJSMWoaoVrntYT6Syg9Y0vqIY
hqRhkpUrzUvNr4qdE61V8gqeW2V8rcvmY7KM9B4S/3z9l0GKNqnrvNDtS46ttqLECWuldRiCuuSJ
WUfyZJjXzFj23jZsa5sper6bwHgTH2fylUWjMdlZLZOvLLb4qa7mTFRP05SaRz31lBUyUNO7imjS
qu+s7EzIpf8KJi038UyQvURpKtDNvPHdcxHtRfApOxu9InvJwf/Wy1DgguSaLYiGJP1XU7nIK5Rt
9+u2sviP29KrSYdiWymDtiZ/mF0/D7GBHlypXj5rMo153AeTtaprqzzLBtxF8ivk9+6sIuz7nmc8
y8wzb7iE2ftsqqxtQubzva+bdbpglmIHE4OwbN1zjBLsbeyxPH+AmRgZ1HHyllbtr5FakD1Gyg7p
3yMrPTMeIyXaCYvJp6lo9xFeFX80+W5EsOpnjROlX5W9/Wah0rEp+iG61JWSnGpl1LeeZRcvRFrI
bTm9+Wc3d74clRTTRyfm6GtLMH4NqkxchUlqVbOI30GCTZ7jJhCrMEur79HgovJA5iwJmFGVsnmf
I69Cs6URN+Qi+4NbFx8s+rN1NZrEojBeQu9pcr+x4ART20U/F6OTBNbbR55pzioorOiutYG+d93E
3heGRpII/D02vcP4YdoFNjbMrZoSfHRMCJ1medeg0orXHgrBqsQjZK95RfGqkqqC7unNq9IU5esw
DeqtxS2R5654lT2s0d2H85TeZZVde80qdl1xkP3nsLd2Vaala9lKEL+9Io/2JG8lq1wxrrHa6Z5k
qRWGB98IHxN57Siqla2NpzLSsHwYOzQKQLDlN9l3LLL6mkUWjO9IMTDTibJXQlfXPs2Lb0YERtpE
0udYuy7Y2hlSR6MV36ZgQs2zM/lR4OXxXqrfZXdFA5s0uizsZRFdBqdoh4/C6Ko9znrNVlbjY7pu
zTiDS5Hph0IX1UZetFesY8HD+GrnLZQ8wzyAIUuek8LEt8cE3N04Pf5URR8wFVbM1USTn8sWlJGY
ekhe+ZCs7LDu9qh4KSRIl/L/cfDjUsvd/vUCWogLaNwWqK8sig0tzH70LN5iDTGyTistX9bn2jiv
y3AwHt3qfPytW+umv3ezWSwdVNbJlymSluAkEf+KktbzG0fDL6Gdza8qzrs5etBfVNUTN9uuhD8v
L1HWB/3Og5uxkUW7ssjDEyg4y2JgvPWh3X4RRm1exyxMSGNysd62IBN3SBzGvW+T8/8TNvta1XOC
EwCbTrHmed9MAzc5rBPVZ8Ra+u2YtMop8KruBLnb3RpRqTzFE4JvAo73N6vvrrocPyfIQA1R/VeZ
Y1ExOu2AQivew2Xg5VennLoDMtbTPg6a9pZNCqrCWJF8IUH0I4t78TNU95Zu8DkqTX9zU3fEjYZn
T1lIZnFcaTuYAd2xFTNurX1ubSK0P1/V5UXB7n38rtgNWtbExPCL7PeJoQb7SanDddvoxlsete6+
rAhCyOIEpGyfKEn8KGJyaux1r0kexSHkKc2wPlurRWy+pepIttzIc+ZXiq0VjxTt4tHZIV29rzBS
fLTaddjuHSJCj7GicFjnpQKrwWVsaZM9aSYN+8flU0HvybCNU/pHa2ZBJO1cFRXKpdXzymgfasr0
aE29QNmFvaY+Wuc0Dnak2CFjLFeuHRIhWIIbj1ZLw+nZ0hEcl5cSkWrs1BYdVVlkbtN2c9cgW7CM
zcdh3ulWgGnKcl+t18cd9m1Qtabm0Lhluw+m/A3voXH0YVk2F3ng6/11Fhs3p5nH8z97yG4CyqtP
Ii/dyWJTYjKcCwvTpMU+MjN19+LNLTijMrgx+RoO4ih2tK1CxE9lpewnD2ERf3cikKWyJBttBf3J
Lhu28TL+s2ucEotKY3Jhn3XyrNXVVz3H0vTz2g3OrCdXWMcmCpjxZLcghnNboZWzlhfWMl4+fgR7
PINlffq8WVBgP1IpxT1hQ/7b/aFwNIgc5fFG9v28maMnB8ttyvNnfRcq2RHt6i/yzp/XjnLdXREY
0x7XcF4CR4MqutityIMS4bQiPFyyp4VV9p/qNBVW68uyjlXG36cWqTT0W5AcMJRsrQKwOD9OZde2
TBVftPjxyZb/crk2jXZ6EJJaWG45Ldexw45dkSybk+IiMeLpGy12WZuhg+sNmneoQn7lsmhbicO+
SRQX1fLCLzUebrJeG13jUNUqy1jAV+9aAxXMboA7g3I23zKiAbI+ybzxMIsRcqC8OLY85EjAFRID
YUGrkQqQh7KNvXO9HGSxba1qqwYQxWXdUFUkqcnxl76qqyaRqdi5xE7rXJK0WXeeMZ+YhE1iY0uD
HTj9hsAX80qSs86WHWWLFmHbuPQWy9jPennmBdqvYbL4GFuH1tEs0Fz9XqXNbpp05QykIXXN7CIP
kxkhWLUc5Jmsi0gYrcFB16t/NCA1DgFxGSs7x0q/m9SyOP6jXvaQQ0mTB9ua5fLjjv92MzlWq73v
BBCXyByh33QIpq262CNOywFc169DKQ0UU2glBztUN7UsfvYZjFBdqZ4y7PTGiX1LsyIMpevw4JRZ
uhtEmH6JguRJUkrmJoj5WbS/9/AAo//3HoFStetpbpGH9VAQ9bqW4FUb5mdddTamgdfuZ5WTxogj
fJY/R9R60u2NorpAj8nOsv7R2ZlUZ91nONpZXdfe0ZqH2WLi2DESO/FI99XOHluqwq8mq70/Ksu8
2QHoW4RcqSuWQ1On0YY9trqWl3k0aA7+MQlq2rO62Dgt3k6jMqmrNA261Wdd7ArHeZQL6d302aRp
yKn6cqSs/K1dlpsGLYx/XO5fO47LJ5At8iCvaGvur7rPIk8dE7vs4+YVjjDbBALa2iPjMvplOJWX
ETdGMjtFpZ4quCmqISjKli5o9G4dtjXcSr7lray0a3sxBZmMeJ3UaJ8aQ/NcRSrvEj1yDq6XEC4Z
6uRJd99lm6wBcRrvHSKPq88628LHI8ph02mJVT8LsALPxbPsLg+p4bFsV13ncQ9ZZwo1RjRENHu9
cIe9lqlgYLIsvRCMSy8NsY+9QAWiCgpt4LfrcpQtsg9YzhY8do+O89JbNsCd1LZFbyAZlqX6sbCS
vnkNMgx/rQorPM8NXzIrGj+0DMx6bWUteegKU7o0BCCRN9NxqiDVs3AM7whpYtCowMBM2Dr7Q2ZO
f0G0X0FCGUI/7QawRoYHZslEUCCNulclIInXGzXSHQ7S22qaxAdlWXfBXSo2xjiNr2UDmDyyUdbX
3OTwuBJGpwRXAgQfOx6/NMuvwZwhotqWJ8PSyeM6U1qSHfpPWZ7JQxM1xd5sDMSewvBi/30gtAb3
feS1lkWuvlPd5kM2ftb/o+88VmLBtv3rNT6HisTtj3jybeS1P+vl2WfdXLrROUI2e/kE/7jTZ538
MMmM9LKLC+HfXd3cjHaVnSO0FVrNBWFYjOqd0NiObtZs6ngGv589eQ5ETqVo3dcy1+8l9ks3lUTq
a9Npsz87bXrqh8x7nYOuWRN3cfgf0Go2g701WP5v9KXoLV66swIER14p7msN3xjxh2y0kAp6Dnhc
WHOf68QqsWELedTxXucYLHK2ZKDAMsiyPEUmfTiCaF14H6P3lgX4fKfjcJUlqJwvWa4Ot0dJmAS2
3PH+KNnOPpsL9UmWvIQIiY1uQG44X8GfQxse2vkmDzpA2E0eGCoQBeryyvzVUIOoxHLFdTetanU2
DP+lBVEVP+QNtf+8QoVOwC0OxS5PI8zo/74y5HhvkxugLz1MOKE7ZeYG7TH73gK6uZuFE+8n04FZ
1pdAS5aDQVTkkmE9rwfsRliVUtcZ4c6o55HlKSXZN45M3a/tCLo69j73DtOkWBnPajQN64zI1ndU
eCrN/l6jtLdWk0w/G0rpXKeetJpsqGCb49upfvSDBYdzbn9AyHJ3U9MWxwyzBkQAP09j4NlH0rrN
vIpDvTi2mo1316gEBywdiDlDqLStunwVPTBwZvj6QHCvfM1Y4OxqrLDXsjWDXHiph+wLwei0XXXD
7Ltd1DyXS1IVlZnZtxxcHPvQwxQAhhS2Il2uHhstmB+HJB9+L35XZjtD6FcJT0SF4KUsZ8FciN+K
suEfdenSr3RzLGjlEG1uN7xbrH0NHGgUgozHlImNI9QaVmwUP2lWDROmaqrvTW+/eqNqvCbdaO4T
xwy2adkHXxVoBCNQGmxzkRzN+6m9xmpmXEaynauqHvPbGAm12YUhTLQclBd6GENw0JoEr8hGD+76
cmDXVF2HhcgWE+7fgIFlkd4MuMbQKLsxRf8gfB0f5TXkQdgRIPBwCy0VXJowZ7zNkTI0jembUZYo
bZJIxxWqi3dRDyI86C1xjdFxuBaVQPO1CWwiERQ/G8RSzMwW6JOBCdNng2Jb1UUBuOlUOcq5eeO8
G2GA1rKonZMNsfjr0H23l+oAD6hDtwQHyRJUPgjmcK/BdUUBa1BwR7WVM+RhczOEGYmfpUHWyVZL
Y5uLWDt9gMNWKzQIfSWbnZvXghB3HTP6rk7pc1NVymsJtGvfzKa+Tatcec8tZSU7TDhsr7sqMc9y
ZJAD1ZHWK9iMPGeaSn73lxVEa6XMdolxi21LvxGRHLZhpuAg8nedPKtjUa2WcMZ28qYeDiE7o34a
XX6YjJUHq071q1e8yoJR8ILwM0B/h7Fw/nLqqUs2rLvTjQmDb/05qlrGh0bZ+80UODvZID9KAPYB
C58QkfnFFduBiq90jfgy4fl+60st9EnoE3Cu52nnVI2zkd3cgBSBbXrMu0vr/3uU1UfVW4f5kmLo
/R1xov4OGwGpDwOfZDJJ58/6LspJFM+zy3aQbrIhSVX1TIj1IAfJev5eRB/aYQlxOcaNbDcR9sG1
v6qW+i5FdWJvh+6A80MJG+T7Nbf84jSKve498HVGKNpDg2PUHmSWcbPK5tdo/qPvoId/GmH3g8uF
l4fOn1QAdBZpGmHh4hQFGHp+SgPKhrYfb3maqGs91QADN+5l0lBVk4pUca/vQjVyL7Ik65cq2cub
RbB7JH71vADwZ9ripZz04EnJngEJQ3lZDjOWTOu4GqOtLAIXXWyUq2lXxTPClm53brR2ullzhpAl
WfcVlKr5IBsjZ5y2uDDnG9mK3+14ynJ8eGRrnaHoNYHjko2yCqYFUFtzusmSFRBjCJpzwPYm19eL
33S62Gn0AErXKYD0lSx++lU/jG5keVz6NJXSrqSnteq4I9xobXpxXWQ7dQUjU5a884sCq4fNxPg2
LSVZper6F2Ri04vs3/CT3WETz6yz9HCBET31wiSAz8U8yBSIbIAU07HR0aMr9lgsAUfePmX6NKk2
q0czupCXUtd8oOEJWTudha3Pe/NprPsScKWerKZswm9P6XEJ6N7D1vLuydHmZfPkwO1Op4lsa5o5
O5Po+tZ1PHtrFul7GZcKIH1bWQnSk3vSsQeEgKMnL+DlrsFR/OYS6DZbFJo13TTQuDDHqzxTLOBG
VYmAo27ztcbKkGHfXi6ix96K+BOzNKFYImdMyYMa4HbcBObaLXSiuMmCJN8749PkLSsiD2nfkPsj
gTEVR0Ov59WbHsHyRj7jyPM/+sDY/iyQ2HsuVSM8hG724fXhHyIOvV0Qad4+CRRiW2yHmSUjfkXz
mxVN6c5e0AxuMx7iuuRvRT/HjbApNi1/Qk7qXsJE3ApkD5IA9HmlvXaG9s3TdNdXQYStzS4g2qk4
fm2QIFIngD9D2K36gaeHKEGO51SLbReaIerd81Tkz8kT+vosIACRiNgAenYgnpZjsybTsRmGjnlZ
TePTCGzRF0V76QjHh0Ts/0qsHInZymg3YaFV27JVMn8wAZjqab9CVxKgU/Sh2d38R1t1O/wLD81s
3YyyVk9eA7aVyanfeFGd+1o0/Qy6P+oc9WX2vj+QwuZ/0XygMriLvfxrnwEm0csOKm7xrINW84ca
c3ld+RrmycqqK6aVqsV+TJh/pPk7ul9bg/9M7mGaNzrND5Vlwtoyv8AGqI5AjtmdYPbim3FPyEBR
hpU+5ykAK+ubHukzgG/WlF5UiBUdPiCTbsqcCXbKMJuqyuQa2SCr55C8nZXgUTAW3Q606B/KkOev
XfCzQkJ3BwntTSE6yjphvpYjAaQsWgSnxpTJY3bWqqZfwWPyl8wVqkyEF4BIDj/SOKyv2mRghpa+
dn2vvRnOsQdBuVIC8arBC1kXKBusR94BRDzNA/biV3Mej4VQceJKsuvQ4vmkQZHZzAlfBonefheB
Jz1G4cGr2o2jY54YFDUWOebw1GlRzeKzrXaRjehg33d3oB9rs54GUMjmUStcxVejKANp1704c0HC
cirmdRfk9VHEw6HuwOYitURqFvi60qn7YYBjVpg5wFdwXcjWk+2PHCxUStJEbYdbXI8rQxTYV9cB
5oxrjugqe9d2EdqZkbqyQUAKpBf28wyPwcQCyNeCXDuyLXdXQ6ewdA/qAzFs36zaCRSHeow9AT+8
qiJ9U01Vc+wShNNv8rSC95b6v7XNukpFXtj9rlG7Q1ES6AIdySh5FU02Py4Q4hEUB7qfjfOwg+yR
w3Y2ax+r9xEdjbk5Ci/St1an3lS9rI4AyWeesMjFLoX98bqZAJl0+vSDucqGJjN7T41Y1ORZGfjM
fuHR1hFXyMNVUDp4UKXuX8/4OX3ELhu4yakiP9e/67bzIoLO18npHUK4qhsn7v8sG74e4c330rQR
8C3RbiYDX+SLSHbv3eo0idAPxnjVFq95NFebtAOIXHc/MgfNEoC6DrKpZbmZlci99XVwyGZXeQkQ
+A2m6KQZ3VtutcUW5ZKPNk+VjRM0fHkIO6L+019UW/Sk8ElUa03x0kT9t7A2W5QMI3uX2CRUyqHb
Bn2dr/i8ySnLxp0X8Q/JSjRb9MzqL1XBP0tLxWs2kNfXK7YugdglcbadCSjvbdGcs6xA2icp3oZS
XYnFGwafSmyi8Ewjo5ls2yI41yWqEgkPo6r19zLQ3iPdIVTT1CeV/caqm/t+A3PROiq6IojZJ+Yh
FYhc1G31U2hF4eNJbaj1T1R6Yn80Y6zJmxTD1PCpzQ1tj0JvHXbWGgXkwmle1FR8qUw18j1jZOvr
ZtfIscNtbQzoC4dgU2svO+gai4TETd7b2pv9LnGnldOcyzb1XXuyfeHlGL5npbstSPdcOyCLddi0
19zqiOYiR4KYGjysVqhoUjbdGzH92Be99W4UIYwsQk43oXr7IUXzxG2OhTL98Bz0ryzvwxoy7D+N
4ZCTefIjQbqYyXlcTRZwvkL33BVh6HHPzislu4aaTZpVp3hoeQe7o7nFPEP3u8Xp00i1LxC6R7Cr
9dmcXG8dlz3eGQnkVDHEJ3nohRWfyI6e0qy2oQ7bGTDe/sVNIFgQWfIzW/G7tv4ZG9YXa5j+rPWW
HFhkngFjn0pYiM5EHNG03WqNDsLXBrPRjZOnr8iKW9eR6d5v67Tel2GT3bMJHJ4SdU+im32zy9JN
xqJurUPMQhQrxuFLG8DSZvaq03BWrnRhIAjkJvs6c8MztjQBaj9GdJq9zDoErNSOIkq0YzwYMDSj
fD4VcTLsc0SQz0DDjZ0mxHTpoyxkMQutFXhMte0HjBHJNWmbMk6ce9aG0SasL1UHrccUNslUDCDR
zmBJnFf4HEaI/64WFOSqTVTy5iaQeEsI69U2POwCZ1G9Nc2+V2z8BvLYfWtJ2q9qx+pQ24/QGO6A
ARkTlkxI5Ktf54qdk1b1xbtSkRP1knY8lJZpraG8Nn7L6/J9tGD6RPBa3qEVt4CTwT6AU8X1rxPG
OxMYzopQtd5Hu+vw8BUq3poW/hnERd5DBFF8XuvDO/F0NmxJ1b9rXtD7GSipd89CCsma3fo9LHhF
oGNYvUMhGxHVRuItVIwjhoP6Ff1Jj4CEE6xlMRazfs0VWERj9D63SbmCl2SC6Q7bbWWOTLKmeYxs
9sRBaPbXFhHXa8PfehrdegvgjL0yE9C69DKolqljXVhrE1Hy7spcK69twr9sMFe9zadEYihBynsc
0EhGFKYLjSUKipoP0ChgvyEOevZoaisbyPhWVZUG45TmD7dPSTGjDQLHv3ghpzNte/RE1iCF7BVu
WIbfa0Z6q6zB8SeRGJuEELBvWP1OLxIPT/J42M7ltU+qad81cXCd+VuU2D6DWXxLo0DcCaR2PppU
TFm1ot6QQkfRL5/vtjkxYRf1tCKQALoO5W4SU+xk1T7uVpAZ2q2xmKB2ebyCEZ/c7KErDt6M0yrS
jniwlPO3oivwGSnmXYUr32YqvS+Ag9ddPcQQX3j+gxnE71S5gj/FBhuC4XA7g9Z27E2QRKEfpARa
mxodHMHpNo6hDIkAjS9tSO+2klz15dUdpgSu7Kyr1x3aoQo6bEzcAuIDAQG0WANr1XmZ46tZQSKS
6aGNA/t5KD2C6la2bTqj9IeCoEbhhe46wQDOb8gsb5qotNeTW/dHhDrsSyy0mB/dDG6hIVymmbxQ
c5bQN6eIz7lRAdI1zhPSdJvemuIT3I5qx8Lf4pPd0E2r9hqKGUJpglPLo4o4VPmn6cwdRmzC2vdI
0URRTAh5crRN2wbFrghFujLjt8bWqns4jbpPRO0bb28yzIOYjrnl91Nf+lETKje7bLrraI+Kn5Ou
vzRiECs0m/nDVe8YYb2RF4R5kra+E+0G3NAB/ClqFChzCwNtR9NQpkfz0keU1lW15Aq9cctPYry2
DdlGbBS9Yxi4OKZm7gUh910fKqnfu+rNJKCzMexp8rVWObZe8SaE7ZzzVvlRj3xRo6UZF7Os8k0z
JX81BvidGlFxnHPuRVfH57QfRl+JJ8cfcRlomfdRhWBaUe3siJF3sJkC3INED1O6CwJM15DuEI7y
wxzN4WQGwLfGMlpF3WitGsHvpCv17KiIHgqoQWB0GouDO/U4g7hFdUZz7KrWbKkMoCIGlog6lhuA
ZVmRicw+1aOHo8vI4kmr+2YHyXYTjQqUtUrM+8xKG6CV5WvbFE+KCuANge1m5zTNhyZSfWXUmskT
lvLweeZt7kZYcnN4cENci5aYaNdHyQY5aFbwoTatVXYfpReJIxwllezV/K1pDLByLAvWPBRwKPBZ
X83jiPtQ532kQW76rdMT60CmaUzRhm7sG6nS8ToCMkSzqNmmbvjFQaxmM3o6bqYi3cxjaLMZ7vkH
9b3Y2mGgboSTfsEQaFxXhMw2SK6qmzQCTVgoIUIrennOR/SwmoApKrNNw3eQhNsqce+s2ixuVyKI
dsTg0mOC9K6t6vaJNf4Zs8sWGfP4bmiasit5kPxguqcAOIYsFk8N+9nQItFsuORNBLyStmrYsaq1
zkqfnV1phOMuK21tHQOw8YWLnGx8C8Vosbxp+lUGQnJtOclT5ImTbbn1pkUil7x1pm576Hj72VE9
GL+InPAOh0rTJ9m2Q/h97uwCOa8YLwb01LfBpG4ax6196MrpNvAs3iSBCDeoPH1o6O5sqq4ZXrSM
sFAG+6bSday+PA/PUuN/6DqP5caRLQ0/ESLgzZbeSJRISqqu3iCqStXwPuHy6edDsu9VR8/MJgOZ
MKJg0pzzG4S/mjCdNpg/3nlUPjEW/wfhz3wXazhdzNbGy8HIRATlQOt7LY4mLYJ2ZlgA85nij4T4
DDzXtQY2EFC7aNcDU4pd46Bg3qAEATq8Ercmh8JlkQgMyPm3Ewj6fLLnlc5M2u6xBqP/+YnMwniO
0/yqhY1cD7oRPsed9d21ycPLoT6lfRYfy5nu2taAc1VkM2rv7LHKhHp6xnt3Y+BCt24aA0WkKoQ6
F4JTyrqTMEtAXlOOpmPUrEIEVve6xpplaJz2UTgSFIRdFVgjuc41DDK5g6OJGUYGIbWXGiv1qUgB
AgTNEcvL/jSN8XBSW19F5Nr9qUiBTsGpYaT2CLeDb9/PZe7vebj1ycr1+uQS79oJWV1mxH5PSCLJ
U1qwaAvgJa3V1XxBMqDPp31DghEZmjPRC39FqP8SG0F7ypryo/ULAiilPbYHmRQskQNYzX4+I0vc
z6fR6tEy9zq8cF2jKFaOgzqLWdrHQVsM8er9NMvyxChSsgiawq3TVx9uAipADFHF9Qm1dPjsFna1
1pIqYS3lhydVMH1lHppkF4ew+y7U9PYk+xa9rNHZt3SHp1bPwC4mTEtXTVu9pZn41Ymyf9wrtaVu
UyIdtM/nUPoov/TxPlzcKNU6Q235S3Wx5uN5b9q6nPjRFO4Ujic3eofUVNPRbQ2k/lldkJUNvPTD
KqPSWHd6kx2FkCTc5cYYs6uhBSlu9vxjJN8cZChRgmAG33VhuKaTWn5A8zJU3SXT6C6Q0F0n2RwW
q0QPw73Mm8PYNQgrlLgipslxFPASNSZrwGAn66R+AWIe5IU9+U7arsavwvLlWm12RlKz/A2tVSIA
USIVAv37rSoDllajTbwGQ6oTQAfzFMMxX9cePLbmpy/zn8RdfO5siIbcYDo+q2PqeGBhg5rER/Ws
anOqTu1SqKoqbMQ8eM2XR/l/7Q4xov/H0aMXdLt5jAkulnujHteYLX9ncdKvOxtVuK2r2QiMlNlh
aIqApA4HRDX+35WfIpY+r9qgBZ8Zew2QO4oBxN9u/ozxlCADOBmaeArzPjnmWoGc+0uPTeCuT4Zr
GdZPGf3ACZVsHNLq4gdychGB8g6aVo/HrDRfOrThCYdr/tbLWm0FMJp0QpTKW9gUJX23LHbGGF09
smJhccd3/b3VfWs/LGEC3XGK0xQhE9m25nk2sLbZQ0Tw7n3LNxwMPnjJonoLFA0S+4Eygkg5jEet
cjM+HX++xDOCbI6ndcyaiDMGiDc0Q34K9RhdbqExrYKMdebWHNGC0ZyVJOu80iZAWr5lrrIgsu8o
HpV1nZ2CSn7ysPGnAbR6tMcSb00zFZuEFJk5iuAyxtLaE1SuYY2tU5YQG6ftqhe9gNQ4sIxax3md
rvo8ql6clIwzQlaI9pd7iPZyQxYm4CgEn60JZVs8bkxfZn+A+m/PYZnaayyRy02nyeYpQzjDMirt
o6ab3XlT6x9zfImueGeSk3ak+DVl8d6TAu95Yd89L672fALlISSO/lGVIYoJqfajD+16jTztAGI0
zi+azrqnC4ZtnSfxj6hO3okkrXHgtr8PUXxFENX7XcTE0xgXzFJzX/KQ6UsZpc2q1bFtszv3J5F5
n1gAfZSni/5AsORGahCOS99AtCJasqmiLjuaKM5vvMKWB1RM5V6SOtiA0rQ2UhPdlunjpqrHdK83
S7wjICJVEmkVce9eAPpjVxgPtxI+iZVWyfdQq12Y4CQTzHtW69VCXkm2uuXKWzfq30Vn/FGOokGd
HMIk2X7yMHi1pH4aoAM0lhs0l7NrnGYF5NZsppPairnIz01Rj2dnid7NQH1Hq20OwdBq71hfb+PA
IqQKY28T9vl2itLoHaTgzxijqWe7NbU3S3c07DP0cev3BchGp0p2eTv531vi123gg63vwvlM4DPa
5DZySgMZ5AOK/BsfJfcfXTBaay/zjBdWANaxrZNu38E9uye2gPVOJvx3i3ywE6SfLYbEzKcN6xpU
eb14j9iHwBriq9WEhDa0uPyV17+RFUjIkSb1SrZucAdtHO6ixIMw3Eg8tmQmXwgxfM6mOMo5Fvex
E/61R9giKcEzYzTd7lECpztS+e+cH3tSOe+MXFq++qo/dqsjVaOqq0Id/nX2V9v/eQm125Wh6ucR
K9OOEZFP2B+LqfFjsxqxO1Z1taXGmyHROUjV/7H5tf/rcNWmin+1qeuottkQ5cbS62nF2i5H+60s
awbVZVP3mMIQTv1PqzXYTAiW/bkGZHeLH9vf9cepjzKeSQNqjraLsrg5qaJehtnRrhAfU3W7m/9T
R72aWeSQPlWzGd0cQ+dz8AtrDYgouqm2unDp3VN73Ks2Vehw0/VkDJ8eTYWbvUZ0Y18nCZwbjzZq
/o82taPsZEt+Z9E6Xi7+aEu1bmUYg378amPFuUbM3nqp7NzYJn4d7Z0aqfFKa5yLXtv6JSyChKFv
Ej9a3/goACLfTV2bTjKMi62LAdG1miXLp2heIfFWfU9AXOxTDCAPJEZgLcNOxGRvY5jBsBnanFhK
WD671dA92Wm+9xljzzh5MkWSWX6EObbPWPKfSyRb94i7vJdt7l2gH+pbjWUX3UrkPo9iSpnh68/Z
JE6IoRRn3HtjLHUAcoOiklsrMFxMTwr04yr5I/aQneRGB3cC+s+laPXv6K2Vm3h0y60ujVfSzT1L
zB6Zxiqb1h3qhnu7rcj06AgyGSZEOabem2wY9PfGGwGMimxhUxBJyvGHwoIqsv5I60+r6ztWygAa
+8j5kKNdbwq4c7c8QaSgnqqfxPLns2pqI7O/BHlxVDVVQBSOdh3U7406XrWJ3nwPnKF9UrUhqSQZ
pulZiDkApybiTVVk462MwxIabDJutWgcb6otqZjsAo66qFqAK+c5aYrfyND8fYCckKomKgkGZbmG
Kgrzr2R04qu6TFDL5KhjXbj6OmDosXuwtTY/qraG7/ZJaOEl6Mjhz9UGvcTo1ZCFjolnNu88P1rC
E3Tbqi1ykmtRkkFVTU41gLrNq1+qX1dNySjntV4b5l5V07mrbjNR8ccVSiywTYBKCvOqQK7AQV/T
OvUOaUf/imTLf0C3j0M6yfzcCL99tf/7OEL8JXBIy9yp630dOBjJfSIbx8qmGNcoOFXPSAbaR2ta
9HOaZFqpNlUMlV49i6WIUg04pznLRfMJas5/d3wdbGTSO9Sm/vrVpLbmPKyev9r8tPitBy2znzYJ
Vn7bpc+VSco4xqz3sfXV5moCEEEbnNQRGhmmx2Fl1OQHzQQMI0xUx9PaxgxFL8R7RCBoGzJn2Kmq
EVcFbgg9vGvP6d7jMFxAPkuscDk4GePikMYxoOqlOsZ9jWMwOBOkmlh7xe67FeTg2yqbCPNStUmq
H8wO5L4Ye/d9KtvxEGvM2NTefOqyg2jreRPZcOUH4XqnsGVS4mZE53TNiBFJy903byhZggXxh6o5
hZHdlzyBqiV+6L5ZtoNKkiiuqqnqI2YTRS2fVBXElL3Gw/F7g87Dxpya4M1JBg1JsETbOkHgvxlM
jQ56yaROVSukXtBfY5KjDrboLl5hMJzVzhBEx9s3k9d6WI+zxXdV16/6ctFMMN0VQVA+qQOxJWZO
N/c4I2FcuFJtIyPPNu5QoQpY3wdJPUCiYcib1MCmxibf9ELCnUsaRwzQRdaWa8qDl3e72BtysJ9R
si9RC3mLxmtdt8Uu0DCGzsdF93J07wQJHJK/Rr+tQGW9a9lAdCrXv/VRxug+l8W7Y0wz83x6OUxj
cubilneWCXRndETz90GbSLYE4Qdy0FhwTIg/B729V7WmHts3zzrSOyZbFy9LD1TQyTPNAPpWhhR1
Gcbv3UQkK29ISUGjMQ9GGXnrmJzAEuXz1gNIl22S2/2OMNYSG/OZzhf3ubfKtW0W0SEwN4iP+q/u
4gejCjM/WLb2YpXtt97UsOLxm/mFH40MRzURr85Zu2gWtMiU5PE6cmuohiYagqhmVT9EObyGYaO/
4WSoEDer1g7Ce0FcK2uYq+taw/2ZDdBFS6G24mWO4Vb2c1RG+aPJmMLkpFnDLe3yX7XrW4cOG4tL
7KAPNzPFPRdN8Qdz7+6Xb8eXYSqM39hs7LKgc1gsvXSzXDEhL8lhCwFcwslWAeLK36IFfx2X7SrC
G+PdTrtjApD3l1EgDKe95tiY3Ey3OqPMW+4qgzhtqaXl1h/TmqR38o1JX7MffIgMsQhi9Okz8WoP
VUsgwE1+tfEPPZLuPuiMBZ1f+ptZJ0ZYpnGFcbZP0FYHGetK8yrTsXwb+3RhF+bxSVXzBr1RQBNP
MO/d17CfyUP1YwNXw5pek9Ze+GVptwMVnB66Bo0QRysP2D1h4pC77YGgX7u1F1o5K3PrxtSfPy/J
QZKg2ACC2qYaiX6SWvkqNUVC8MZd2eYV18FbJOmBLLraXRSaFW7fJagvzajfTU+gWVuUV4fV2vsg
feMqOnOn9iF9Gpx7PLRXk/vZ0zm/27EX3IsaeX4sMt4Hx5px0caEedk3IQRHrBlX06Wmo7d4awYi
90ttIFl8K3HiVTX0gOtbF2S7OKydd1E1mO2WxV7t6wNHv3phe3jUaru5ilEebT3TkbUwD1mTy0ux
FEIfzzIVJuEaanXfDbvB11y0jEz3MpmGx5p3LlZEdNAMUI3Wsid1GGPmuTgXZute9NFgbzgLubWT
ZECwdqmrXaoggYnN03BRlceliqZzSKpWhFGLMT6MQ0FYsosxTPOdNoYwhHKYqlbLHyAJ4HL2Ansm
awGciOokTI6Wvi6PfTy/Papqj9HWwylxskuRD3/YVVodCyJel2Fo/i5QwPS2+Mo163/tGPVgejb5
KV/HCsszrFU3Gc0KADnSIstVEkEwaDJTBAPsMHqxMn/axQNkSiPXoxe+JEgC7iDnp8XDSLWp43ys
gV5U1W/sVxh3RBmW87/aZdMhX9S6GrqMUctULjQ28RzGME4pylSUAIyhWI55TRJ5aUtsek+EgCLg
HK54K5zyvQ6b+KJqQTCHC7QSR/Jl5yhSba+NbspCuuzfdLc0n118P0CMCEAvHNEAS2VxfFeVuCXH
hF69fFJVQwDlgIyX71W1nsv0GI4ByOHlTGQ8ixc5Jo8/rJpcZ14nbR7dVM0pRkKsI5ooqprg/b51
7SUQvZweu059govhrlQ1Nz3ntYWCq2rq94nIPORu0b6q314sOK/JSTX8NJffvQCLZtOot6paYy7P
q1nidqN+m1sgg5QiBLXU1NWScHjNa0K8JJZJrTlGqa+1pmtPLskCAslzQ19tV91Bd8kMRZh/vntT
Na/SKPJ+ACA+t2zhScf31DnyL+IWHzOR0O91D12EpHx8x+eboZ6p4QqPzvoCgiM/1JUbnoQl43MY
asmBPGR5qBDxfDGL9CNHnu1TzN7NnvFr9/z6sywqF8vlbDoZNabGfgr6hthP8nkkEd8RwWdhYER+
esmnMgWJE0VnUqT7dJJvriytFXKcwDfq3H0Wsq/kqmgMXm++1CEvXlShuW7+QjQUiezwh4fC43rI
YKD7Y0M+LWoGAFdAz+HQ6Whs9rBYAjGdAcvLY9s1P7HN1I6OUcxvTt/w2k2vBn7wH/iu/SqlvyZB
j3J3He5iN/7d9EX2kqQJurW5p+2g6esftZMaTFrFzvBN9z1296TE8m+WlOPO0pJ062v5OdKCX0zX
9ZPdJr/tpPrZT7FNeqfxDgaIUbJsPsZZCI1NbZqjwAT5IYit7M+RJFE+Oz5QpIZkpceHnTVTsDFj
0ksNQIBbVe2JyKek/DA9F2WK+QvqxGQJjG+NjIKDE5D5BPieb5sYeUzbA6w0goXvuiF8cv70YX1f
xtK4WXp3gojerMhCRTu9IiLmIHdJ4GUi3qszN28962Wa/jRxPLGulXD9w1z0yB9OAJTbNXFG7WBo
5NXgNDU7uPMm8iChdfoF1EO/5ETANugruZvSLRcfWXlkeERi042+N4Xf3qXJoE2T+eKRuAfc7cVE
TCk0e4qfpiD9NZeYLk4j2rlYLf4locHUwgxwA4y6tTPE4kry1tg7jROfIqckKp/U/iYqdesD5OfP
0Unrv2xUMMkF/U76voH8HROsr2rEIUbRr3RE6o449403vTKS1waUiqqponGEsYM4T3BsOUIVYW2C
dJmCcwhZ5YaMigHsLz2AjdimeDG8DIat32dSq9vAJNetqg5CipciRQt+2TmALryPFmTsyR2eVJMF
+2DvJW6z6fzMuAeDJUB5AiBaaqrJsBwE30SendQJy+hztBiZmbskh8oIF7XPur/PIZBWO6mvqoYn
VbTN/RALnWXnxMqGfLU4qVpgGv090XIQAh6S9KrNxCPkOASlC4uGE1TBpGTHp4G96HJC5GvzNmsy
HTQCRzCrTl97k+zDslNbimkk8KdBGjiqIwh1j6ewQgXq65KRn58QX80ev7lIxmqdBPN9Tgl3zI5h
3rsQa7SyjU95ETPSVSL9yxUuutLMnW5e7N7y8bPGE/eNmOZ6tpwJa5LSequn+lecITSh9hGi1deI
UwYHEKP2m2vgZ6gNwbhVx5aWGZ0abGrWau+ok+nBft3Zh/Yr430NGKadi1MQM4OAipbcVIE4SrVt
srDaZv9tM+ekWEVNgHi3aya3OZpAeYUB2t/2Po8T6+5XvXXPpEanD6blqKqpFvRHQwIPUYcYo2vd
GcBmr0gex5cdaeQJldaDu5zeRO0OuHuIIDrctkbrvZsqsrSjt+vG6ehFqXcTaKNfplSDZm4CQKvs
CHY0jjR7dTARwfiKlhxrmlCUa1C/3ZYbNG0BNv99vbb/qyq0cAuzH2AUtik3uHQmFndd/6iqNmG3
m9ZgPFM1TEyrvWwA2D2qZshZstiHADdeVNNkSdJ5fapj69FEd9U2y/BklHwYqtYKbTgIp604gj+q
isGdX2rAIc+PJliQOFqNwcryyuTV8/nMBdpZ7mzaK3K7ZIqtMbqpItDjvV5Z8qJqU+h3l6T195WZ
J9ladksUuG28ldpbJYzyuWMSOuuydPfVZgXZ70DXGfSGursaCayy3x7eolOn31TBe4SCx0C2+qst
tMf3NtGnJxR99NsQhelTa7h/fB2QsU5BeaPr9l9tPnZlYnpctBtGBCuQEVo7kzs/mUn6KqaguDAG
FhdS6KcBEsRJ1TDKdPWV2gzy+GYIWxz/0aZOc7rqZyvCaGPUTQHIp/SuqvBbooQehAAY6rTVugZI
l1xMO24yOKr3Ng3re5jVhNeCNNmrtiIpiVWmQMzjsqrXcxPqK9798KgOti08WitUii0b+E+tY4eV
081uoz5p762sb4JA4TN6r+29yhC5tWMtXOvQQfF6GM9ebw/cAHbGwKc2JFJBShlue9fnNn3pUv+o
dqomfMYMgvddcDTmsb7M9nR223jgeY7We2eP9SmY2h5U0BwVz21Ub8t6q+ljvek6r90YTiQBHoXd
ztYs73nIoGikQ5gt9mNbfNy+dVZYwYcfnsJ6eHaGCMX2mJwUvISfYZ/unBjBg8xhpVMxAwhqozlM
ifsp/RIEW3vUhwjmhBaD6dYHcyOYg6w7Zh9lgL+QWawkKOH1lGgQSUNGc5XtAx8Du94Gg65r4wnE
xLvResk+YkAgwK0DSQekPAzmWZdozQlDs0guwE7ytX0+mR+su+hsQC9saku/FH1+xIxae2r6Gnrs
MPrHYoAAZ1nvaTemLP981smgPYsh9u+ycIzTTEabeIcgmGhVq6KcBZyplT7hpIs6MenbGTeAoB6y
lZCMkSyGn/XhasRd8LqI8M2QGNy5seE9RtaT3aX6TsMYZVUlH1LKNzJCm0QY9a5yhX8eCtxgCASw
+VXMIwrwrtWcES37BsJiwoVODLvai/FxNc3wMpSfXCY+IbdirdB9HteebZG5rTTjqWCuWjiTfrVy
rjw2hTw7CM5GMSCRQsNyMTPh5M3ZoTPG9tT2YbvFPnLcdJ4XPeV+Kze6ML9FE/4BIKb6bSShaOiy
vjrAP66Nab9radIcCtQan5BJBFfCmLLNO0881VVFlMQc4W/JcB018/AEkODQtwgyijZbl229D4op
OJbW3Gxy5g0srex4ZeGmtW6H/uA0CyIw6o2tPbrZDoDwT6SafixmogebLPmauzWsgcP1a9TZiODx
3ridBlwvE+JsUKKTAFwLLQlW7L3FaG+5sG30n01mzvDq7PY8AjQ4akvAw+quakZtLNNqpii8Rj15
kDxGmKXMkIxIRqG/m8WPwdUueQ7PF3GUdZ5eQS//JX2rOZF/0xkJsxbNNf00V41xs2F42Lz2pHvd
dszA33jN2irj5Kkvm+gUTcwwCoPvd47x5cn7Grm9cXl764KQlTegSeEl7xj1MsHMiKG6TdvuY3f+
6du6/zT5mVgTChQxodAH2AFvNXJLrneMhhhHiAgyjVFiWla1S6TkG0SAcj2myWdX1LhkJ/aBsXzI
QKwgb9XuuKF/tTkWMRNheLIPmHKIxnklMGKuUtBlmzDt7oHfwTHzO9zfdKs6xi39YKrZazkO3bru
iQm05SuapvrTkCTGk1gKz8aw0oOEmZer2IzCrd2D1IsNkxWK5vX0vU63jbLMXwPK2iVV9KmReUCJ
IUFRiFDGr8EZ6w+BrDmD9qEvsbHzfDhNZkQORJ+gpwZMj5+jDiCPvLIiEWvynk1tX7A1L1a4Abzn
qR7z5z1ngVBvZsjFL1NAgL01+5mscHRDWIXhUzQglEK9B4dvp08TyMsVtlnMKlgU9pkOh8cWBK9l
Hu3cYFGfbYbPyA8LBMos4I2+mQNisEuAh+E+llg1mhDmV70BlUn8HiENJsB+t10AnK91PaLO3sou
hb5GaLra6lUPQrnXMGAxdA35SPRioigksVD797mZb1Psdk+EGou17GdE0QrxAnv5RqS5WznoyR+D
2QQFaobO0XP9kxYOwUnLQv/kLDidJu1/dH7wVCd0s3an0Y3lTXOQKCxhofrnCBB13/T9n3gfWHCC
3Wir1dn8POJV9OQRPK4WAnGUm/fc88/gH2Zm2VPIHRz/nFi1E92IgC+l6da0+nDVVZAoirQhUCEi
m6xb7Rwav6lWTuaKPdD1ClBc4AC6YTDYQWY+eSVJKbNCcwvp2Hvt9D5RnsrYZGm6r2dh74e2Cf7I
gze4TL0uwl/SbTdw3hlLgwUio/1KrGFdOkV0MqcIf8RG7zas1IPDAPBs74ADBXdCSkoLWbz1EO49
pyLoodsb5ozPweSMr/mIRpFHDTGZbCvs6K0sNPf8VTRj5T2qLjP/o9tCEcPm6+KEzB2D0QHH6BcA
PZsg2IVRGKzjAPU1g65vzZJ5ZeoRn2JoW2fZpqRNmX185qW5LaNsPukS+SaEoq5GGv12FocoqDpP
6Barl5HVGQPxUiziOXY5GU+63YrrOIj5ItKl56YW1JG4tglT3abN93Xk6fE693iMYMKOmmD90Q85
Mw8n+chyE51Du3p1rMndTWXC+nspQv9ZBj08NGGk266/5l6XnWKWB6c89JKNVUEAgI2dnB3XvpqR
BXsjmHijsHscQVwR30u3o9ZeJQaVBPZYnPWLwJlRHBQGzF0y0lCFgSXazuJ1BQLzv4XWky8a0Dat
AuwyrBhJrbAGqTEVgSDMgl+Dh+z5kgjQpLk1Q2xdMdyCI4EZaADHOhpAY83ROLPiDDmX0MgTgtJH
XtTq3Nnzqx7LCWpH6G4mVGnW81JFpmBeDzYPy859gGZenMMr6ZGelAboosCuziAyDuMMIwW40qW3
+6sm8H8q7TTbmJhoyrXCzMULgd8Bf7b1xrmEUyD9y5QbBlPBvngJSM2d0q75kMCN3vHaAG1Y/YjH
JH/XS1xiAvHpVyEvt4oSeEuooJUmK52cF8oLfONZFTNDGACrQNuE6mg0wLFXq1WpAfYMQQrMbWmf
1GVwrXxL2qg8FmlNlz313gbDbuAhpBQAwVVyXaGYlniVy3fhrm26vOfRgNLbAhTAf23cZR1/D8mR
8DklwHrIZPwRIwWH+Ohuxlpu43kTBPcFbwRAe5MZPF30f3NtnQ/tX6xrxFmMxb6dWoZJUIGZh6W1
nkESEvA42/boxd+rsra+ISGPIud0M7PIOeSjdpMEARZ6q75v7MV4IP1T761DGkwx2fpNkMrgGCfO
JSWVts5NZJWEXiL8Z4EYd8++bc5PRp6+TTqr1LiJkFGMoQwvJk1NiK5N1vH3gAJ9PBQgoqLtdy4J
b7BctfsQjsjnv/rRM+7Adn2ksbWZhYBNP20suPoyH7pNlbvBKywA70Wf3yQIvlcLMIJbRt2uSbNv
NRMD5CsToJU1yVRVlblZMOerCwCamrbPej9m/mTlwF+cTRn11rqpq+EAO6J66+22O0ywRdaqamZe
B964dfAL1bpnpsv8P6J3N2Ydfc6uNu+rNJdnhD9eBwnY2/bd7CVCyuUl6oyWzDBSmN7g5VundZt9
DQ3cimBnaBkScwU/b2Fq+CNSwV5MkrGKVp6cii2r6BeLOAe9+KYoXvoYsNiP0n3DtEwciwUzUy+4
uhiExdH2XpIFN9pas34EGBEvSFJVzGbyoWlWuE3/26Ta1eHF8tm1pzrivgYCOt2qqHJKBfTsTJDT
RttEm3A34wh5cOK3tAMpEN6nLsp3EXReV1hwi8bpjlA56oZ43j10NRRGSOGGCpsFg596KHkvghtq
Rx/mkCSnn7PfRSdwWY7cMlnll6hN9UU7DVyyg9rMJBEkWFj8e2Nbgfb1hYmCUK3t5wVSyFy2OFUD
cOuow+shXGWascQRaI3AYm3Jqnz3tHKT6REOuZ/2MIJiXm5ct1xRbX3hE10j0+VWQRVV4ySLuTio
IxNPcGeQRYz+Pl8sF1FHGbE+r1yvyDfqV2ZoTZOARfhscfXbR52+VwojXrCG5D4ewXD+6pfnN9mJ
dyhRo1Y5YFVk6v6rzZQlMiktjO9UtSiafVxrJv4zy28qwX1GeGcc1J9UPwPn5ThpRsRJhmYb1PWn
Oi+fIjjmy2N8PGHVqPBSZUjWxVlIo19tU232e6RW8GQC9PHA/qq3AdotGeppzqetbrY/FB5YFSMw
6r6FX0c8FcmRohldzIgaL6eP97utSno/cF6xHv05wFzcBl3ME3WREN2JrLurZ+9m/stI3GcnW4tu
3RkT9PaYupPeqk65x/JPxGi2fT00sMMmEOou2qjHpZ6G2qrx+MxWalO9BU5shuSV+1VQDeUJX8cA
9JnaXAqICLwb2r7B652+ZcwkQARgzlgNYwT6j011tocjBUhk3ypPj02ZD6Ch3OSg/t7UdcSou00q
sm9yMk/qzj3uEtTSVeXk80bda3VXMlGx/hcG4isLBkA9E3WG2lJtj9dB1VVh5TiGdH0MRBPRx7G/
qQf/eDXVrfl6G9SelsjnqgHDvlG3Qv1Ic2i5PyKqzDURdGa5TvNTLLYhyF0+7q9deoMEeGXtCmYD
vHV3oykFTNt4V0qIzsKcb+bSdahhu0hdby8jCRIYO76VDp0TJdwOPSEnK6v/9Yf/8RvUJrZXkN3N
2Hwc+Xh6qMngUDpY5kZ1AWp875EbP7gAsqZbDpf3cXMfcIp/fDX/AFX8+w5apPGqBNak7HZWXBpy
m/rxn1pf6NuvO0wneDI9H0r3V+eiD68FJpY79VuGsHnJXanv0Ggc5Lor4icxmhowj6UfWj5rdaba
+n/bgr6WCAfE2Ua9CUOa75jCsHRZXgRzQtrJhmP99fosB7iN5ADbXI9IsB3UGzz1zniYS4dlSbMt
vRHjI38BV/6/f9et8mMYgxUOSgu4wgJI+Xr3ZPrsmwuA0arcdpG3oXtbumX1JqnqV1tF9GfpkRxT
etvQa0YwK/mrF2n0kep4VXx9rf94RR+bar9sgvEQdPZavQmPU7AV2GsfoiNBoPpCFuzdHoXu49cX
/vUuqzZVjZa3UB+GXQdIbx97yU7ts9XLro74Ov/fr6Cqq6emth7nqPpj81/7VfVfbY/Xtm5c9++u
B1s5Evy5fYzgyq1y4DFVDshtcEE4LwOHGUA0jUwWqrO5w4eCPD3zAvXER9fEGNR7KaW4eswNWB8+
mUQspF7hsZ1dS0ApY9ufnQWrKqf6Wo5+v7NtyVSiM/WNHlXEbgYEZlYkeHeKdzCXi12kLcd2EyX1
i4d58deDV39VVR+f01ddNX69Jv86pRpzcRiwH1QvoyrapbtWW2YGfclO4Typu68uUoFnnMGs8NoN
IbT6tfpKYLXTqjb/0Tr61h+lg4iSWrfMuAZvIdV9dxWXIuaG9amWH4mDQw1JF3zDlJnvyQDcHRmT
rbrHqlCPPV2mJwjlskae85/lbJ6C1Cp2upzOmV0jUBb0B9XJGPTaAs5ujXruJq6ixwhgiU9I+cVR
XVA9ebVFTy8WNoybjJ9yDF4xi/MfmOUw+x/GzmM5cl1r1k/ECHozLe9VapmWesJoS+89n/5+BHsf
6ij2ufFPEHAEq2hAYK2VmeaTi+bZLhVPxDIZyIpsHTlu+X1q3SubdgB4v1zFPLGYSaPpM5PYibFx
DeBCAlQCLuCNuGSNlbgD/ajogm8NyIkGL0qvGNuZx0wstojXLfaDbR0HAnPw5+6BR8JRHJjrBMWw
eXU176ICxcvwuanKPAmDpb6VWqTtxPjid7lm0B9r9WHU0non69qjuKvLrRW5tGl+htoQrPosg+kf
CPnfDdoycUji2y/K88KO7WmOIg3bB2L8t0pipqDz67S7QsiuHwhNK04CtdMFTXHiWfiT+0ky319x
J5Y5ZrkxfKB/x8Az9cEpNwYAaWgxLA2Fk4yXwGYG38AQuM25ZOLOiMfak7E9GoQHuxm6If+ZzEWH
ZUZf7uT8QE/z/XIRllaRE13+/0OxVutBL12XqV78GFGc1+JLWeTmyjFA9oMFLcQMYqErNeZBRmNR
dBGnnZdcIovCJq/anMWv/Tesfv5Qit/5YZUxH5un9pqwgAsOQeQx+NCL9SvOEUzX4jUZM+hg1t6g
f4NrBXuy30aHrPJ9eSu6z1l3+oIGBIM0Xjyv48STKlZ0S7LUDWOCy0GBKVIhTGxahIm/syRzlKQo
f1jLzr8+H3uQONc+g9etJV8Rnr4z8VKNa/h6M5xQP2zxQ/TypNqqfBTLMrGoEzmRzENPy0JRxBEE
57UHAGTpLLosRZFbkuU2LnXLOT4dG6QvDUQdzGHMmWLibAgESA+iLN48rnjENn5qn3/8mCvZKpA6
+cMyUtzC+ckbv3sA7Y/icQ1g0iVoeroHftNAuSGelH/PiqPnqYqgnOpg5/HmMxTEAymybOE+YUIE
wEO0Lg3LHlA0iGTpJ4qd+7NTyvQ4//rpSZ7BHss7M69n5odZ1Dpq2uA/+c97J3JzL5H9XBYHzaN+
6PX5BJ+PkhQcG7X5rIxQzYp5ZVk9iGP/rW7pIlrndbbILom4H0tR5MRx/3PUD9sZ0Vt0/HSqf6v7
NOqnM3nThI/QXNn4IPqmVxwNZ3wVxTjvVcULLxJMKYAzgRGxeZ/MbEuy1I0JmqDA7+hT1BrZuZOY
bsXgS9cPLSLr6h4RQrjg5ydavCziPVleluWl+p91y2HivRP9/q3u/zqUO6YTuD8LifbrNzYKbSxr
p7Ww+HAtybyTXcofbBX/1v1T3byfmIadzyDG+dRnPkMXORdF6v7IjeOvxdQg9qAit3yjxRyyFEVu
WZAtnT/VfSqKfm4LYUD7UymhRIgyEyAfLye+d5a34hGes6JWlEdM2WyrkyLZqU72tEzvBFMBG1/K
0jjByEVZzPyshTwsSkZi2LPpyPWMelyL6QHrP5SsFczAf+Fq86RhytgQxOyS5SMgTMjfNv823S6P
giU2/Uuf5TFY6j49LqIoWnuvijFZ2CC9OnnUN42lxuNa7H8jAgwwF0X9s1d3wW5+48VFWZJ5Wl3K
4nL9z6JoWF5dUfQwpPydvkX50wiibkwiYieUiNdomeznhfXcLu7PcmSFVgmbt+RoYBjRJgvJh53j
0k0cKxKxMFiKIvepn5hEl7oPf1y0fDqkcwppO2pXogLvJVAKVANEDyzlmkIkx/ThylHEq5/E1OUm
UZIcxJXJozZNDqNsrarEMg7iZV/u6PzufzBmflgqLF1FTtzeIGux6M2dZiNXakF6ooUBNCkqXNnd
6OS4Y2BzUYabeEVnO6V4AvpRDas38SL/tWqVsrdFOhvXSYVzME2TYwRFMChxQGsiKSu8laul7Bqe
BP+Zb6zyiXfYGg0EyJiQF8uHoSreXlfds8BsGzgAAhnuGnFVxX0pE6BMapE95yE4E4EnV6cbPNaQ
7tSzPfPT5RcX9cMtmreu81UXexaRnV/zAOfk6OjDVlxlcdolET9gKYoL+6lu3tWJls9gzqWnaF7+
kur76tpEWm+FjCFScV7qvjZZ2O81iAC3KohZikDPICDNjuhM0mqo+M40C5qeqdVxCPNUowjtptJ7
CpRkr0xjyFGZXHOvrFei19gk/UEac30jtwlBel2XraqAV10kTmLra9MhwFMhpugSR/ZODnwj3UIZ
hOAyO/stVkmihgfrWKle9QAmC18zpLEAzxML9aJQvsRu/zxFtH/xoIH9Av6m3MAa18PKQVHUJRAe
JRHuibKHBSI0i/hL6FgwC+rNdQjhQrAIW9ip+Pb3juGO97iofoJ3PLS6kr/2qY6qVux+S3OW5CU6
8CfXk4kUT6rn1hmN7w7Wejy7rofDQalhx+m6lVeV5ddyJKaXLXn+osqxuYZRh/CqANouOZtkAXRM
yWNqFPA3yfKmgCIYZqicOG6EGItbP7VgSkJMoENRwI+UfZWZ+W0couImciJJssyC9yxNIRbGCG9k
obfJC+iH3KF713Ge7Wt5ovJL5EJDjgQmjs1kAF7ZLju3MAthvZYBfGouQqIyDIabOsmICXLqjv1w
ldknIjVwrzkY22tYv4Z2CO7dlAB0Ce6uHH2DVlM6iqo8QaQb3kVYuTKIzzQDb43l3SvYsO8yntB7
LCnKeuh7jx0EDaHpEFoVm1zLFElRNGRXQ9c1NyVqnIdxSsqEsD2TZwt0NT2WBl9N4rWSW6iidXhn
9AGxub5X4YVxfw9RMN7mEtEcMP9aPHPL8UVgOA+wzATrwq9X8J5qW0sx9M0wVCkcbwTTZ5qin0yL
UGfCWpWNaqpRvUIKHhoMFMBzx88vBVC7SzUlS5Hncx9l2FA7qI1MsGm5ekpHPdbWiq4pJ5Fkg/dP
ZdYW0npwQLk7foyxGVKD59YlYNQ2+/Y96tI3DVc6ceHA/Xm3dPDMRCYSrZAVsMS042/cnV/9NFLf
hyoiWgFCnGevTwi7hgfrYVTwJRtDZJwLO21PahvWhzgOsxu3QAHyX8tfql7i4Upi/Spr7XMJa9DV
DqKHziwqoK9S+SVscRxZkD1uRVE04Ap9gX493Zb9qkW4YzVM3UMlRpQvJJZrOg4PNlWWBOyWOWPz
4WAj/WbFo34WQ5WVrtwsxz8ADkOpM4EWbccHp9gsv6D2oj++P0bzuKU21g9VU29TGVqbtYvEcusl
TwgVjhjts4q9sqmfAVpUX8CetzdMx0dRQmi3/oJoHWCopIesaeoh6iwt/3xQZD/LNnxcqAYSqA3s
B4vFlJVA0F3gT2svZYdZOY9hOxENFkwWR2gwI6LZuBSqLtV7yDaVtSiKy5PE8vSpsogJm66P2fcE
uhTTQi/cm/2f+e/EUeruzawEczZdP1inichLBgd9ep6ZvtNhThFZkRTeCMJ9KYunra+hkPxQKZpF
SwO4Y9M9EDhDBJ7XrYjrQlIhL5iU1PKtLD3/0JqdB8e7X3zL851oDzu/3MUqrE3FKFkYrCUbtXDs
gcfKC7xLMyVdBO+Jrbn7Dw1tGyMn8+q5ZrgFwhCe8z5Bw3BKRE7U6eyykWwwYVQLlaBCb/B/dBSH
zL2Xo5seccD/yyGx3RFfISv7z8PUTQbJ7WN/y2WsgetPv070FicZslytLnE94ShwO+pGDQIWRspr
MCUpBBNXURxcF8bCwO0Ar8shxvWpOZdhLl8tnUQOBb0zH74GPzIHhzZWFT8vHDQxBkk6Wa8Gofgw
S4nWT4eKojhxDevowYIIfD5UnO3DEYmqb5ucAI3PDdOvGvIQsOPjmJlvMfKkRC6NdnyuhyI+231A
wIkC82aT4GeU8VZso8xXnuTc7y62Wv5IfUV+6sxMflL98tYwwd7wTYN0gXSQr1+rwf9llbV6Ngkt
ebUThsKZk19j2Axeg0L6Ch7ZexCNeu5d3Sw076KNSOFtDKDuSzr17MvXqFP0Z8UNshclOooufHOS
J7mqgF/e/DIeLq2nxNd+SiD3U7uVHpVkzWpcMWcTjTcVRR+ApjhyXPu3HHWol9rYLkEuxa+JU8Kj
rWj1WhS1tuoOGqqpm1w3YMRfmUbTfkHGCuoio1e3AYDK16pFFkEGr7ef8JWvhILlGzNx9UOPZOY9
N/tnQmiadyP/PtqV/dWQ7PqU5AHUSabavFcjgRSyZaR3SHTg0vXbP55l1u+EbKmbMURF3KzcZ4Xg
Mzhs6454T3KhX29HpGHBC/9TBSzyb+OnOtWwiIpNxkveOeUWvbYchjkre04kwzxVcTPAud1mzyqI
6S9Iv69Eo0QY2zMRGF9B8spXUWW6Ff4Fu8v3otjDJnFUnCFai2IZ2vp9xEsnSmLEppOvMlxvKojo
szeMxCVkhq+dS7higEWXLixsZnrF6B42G2LxoPWEWnZbuJ11Ei1t7TpbXekMnjvUTkaXmQfCmOC1
lYt2DcYnOImiFcgmYQpBexZFEyEidCBV9yKKozR8t/nm30RpaJM783V610Lie9zeO/hBJz3GSS1f
AxcYse8iV9WlxZ1Any20E+1j7tQvUVjLZ4IVukdVrXlVQljli8i+iA6iHl7EXS6VyU1UiUSH5Sgw
ATCUjYrgaoZ6bGJ6j6J7CBztnuqPVZXt7MYuECwst9CY52dzsLJz0ACWm8iC87Mkk1RNYUMzKw+b
0GkhHTeD6sFXLKTAB+MZhrD4XTYKZwtvZn4QRTA6hNSr2Wuu91BSai2xBFM3pR3cFZx+RNWkPerK
ck2geBG/E0Wd7IHjWzsV38e7aWjn1JaMJ91PrGseGQRYTN3qQf49EC155NOmXFnWKagRkbOnZFRi
d40FryJ+95+6pYvIGVL9u2hVZf9vx6s1ATCNGT6U/VjdeqkgXDqzob4jqkvnS/Q7ld0Xve/M18rq
4QdK1eyS+JoJs3ERExHXjV/bwn4UXXstvpSB5ryVVSpv7DI0rnHuIMBSlrClwAv7AhzppwT51TbM
1jZhQxc556Wy+/B7oxAgZmh29eDojXeSTCvaB7EvP8GqUq7E8Nb4JudO9bPBb0QYkR7CwzhoB2y2
Oay7ufHomHCO87pbEFsq6SpKygxmXDiqLjlz6sXM/U3rquGphJz8b8PcRzTnSy04EoKfofHfyKMn
hxvR7hP3eBGjhZZNpVkAJyws/TgXRbPqKFG/49UO5p6eoj4aemTsZbMDu70MYVj62SS8/GT5hrSN
lUxFlqqzDgbxvke0bqqLounWzoyS4T6g47Jpa7l64W2UCf2xrW+snR/h5pH+VM6z3UUsSfvM2D0+
mXWm/wSTCFmkzjzP08dLm0QWIBVv3JZFUd5CtS4PulZ0p8CuDdR93RxZgsaCH4tgVSY+kJlqDi2W
27rvode/RIEu/ZaItJxPlKQKVHGZ8WuIu+++JFlvilklsB0r45Nvwg3OEsV7AEJt75OJVFyW3Pjc
xqGxxxwQP9hAgYhxrgzsZ0xkpjv670zA3wAfSr9UDx1kopNYYbMIjzxb/53AjKw27bOHNEdVf2kb
YpbhKa6enZo9YdMWygNxGw3hOSgsgbuyNhjXXPegqhoaVL01URrIMWpxSpOcRc6ySlyAUCBcmwha
F/RrvihW5zynsfOmDKF01VvH4RpA31v6cXkSxUaDeS61wuaohi3EVArrsmOTE+qWVbbz4gFIXxWd
L1/bIndfgnJ8Vw1PvYnSOEWAW6rxILo6inUOFMO9i5Lfevs6zuMveqa6L+6ILzEzqqdcs6wXd9+7
ifUe8qnc171c7626875l6r7sSvNbTkQWkjlFeei8LntD5m7dGoH9hX3kBZGH7Fa6EuT5HuCNpvWV
1Vw3NQQZHmeUdSckS7+H7GjgJYJ4TQu030Lu0IBMzbe85mXpUGmltinMxth1SAreminhwRg2FdrI
G1EUDThss1s1oraFZPWZYCfO7DUF0Q0Ijq6w3WU3bUpMqHjPtqRdU6sYv2AFeGvyYPg2BFOgRw2e
Ax4oKPdi9S0cu+FbXwbGup/qg6n+v/vbUC4t/V3bZRzC09aVZ0P49s/4S/3/Gv+/+4vzqkUHctvR
t3pqhOuODftj3g3lo2rp6t6c6qDLKB9FQ8rmd64TXSCKrB7zqe7TsXw5obOSnH2o8k0UiTGhLZ2i
knc8GcnfOhn5aCfVd0s30diHjrMqS/AGXv4gJbUBYBLMV6+Unbe1eNc3LTw2m6RXsgeR9Dr3K2tf
1ZVSFVvVj+SLVwDEY5ISBRja5Us9JaJoahKg+7mcFJuW7Rpcj/+0ivqlKI4QdXDbndOAgLalah5p
KcdMemNvP+Rcru8t8h8wkjnvEXgmHqo8PTouWFK1t74MZut81yCgw1rodA+GbSM4GsG3ksVygPcV
NDHA42OVSztNdcavMDJ0+4ZRBeHpK7CsoziHnxDO1xa1cUUJ27m5jYKjaxob8YoHlav2QtyIgeqA
pu3Uqu5PaunD2T0J7ghFnVlcx/AzwLlsvkSDSFq4urc2QVYg0VvrqMd6DrlO7T4mViQ9QhDdbNSD
g4xYNI5wumhwx0BCbukrliDgYsK+3EtF0u7Z/EGLr/0p9PobFCPd1yBECT5q6vYhqFrlIId1cnT7
WL/5noomhpSPr7Ef/yHoMPnDwT5y8CdJ12HHQvr3ET2ZvdY33q3IquoxmxJNZnnoZ9AlTh00dYIi
VYRsGHV+U2Jw8VAmy9vOyZqb6C+6IfC0RTRyQAANcppo0mQnZB4t2TZ69CDrQFetiu+QDiEQYSCM
pjVyv0MHrbwZXhPtC6A11ygBVKH1+nixbCKLQcebZyvpgmMGlfHZ0QPjiNkjOznD2J2Sou+Pkhzk
50TLEPZx2+ASVS4UT51lX6J8QOu1xEgSNJG7C+taRoFBLne2k/UAXSFdhgCqveOfyLdxaDWPLmxP
8AYTO8iMQzRQ0bZPY4PUD+LO/XNgQI/c6Ku28TFKeZn8UuGDXvu9rL32tg2XN7ynX9GeaVdFMPRX
Fx0qKKjTeFMMfgATFvxxfJsAfLjx+COq7K2LHtkb3usKXptgwtqPwROxpH8CUx5/SJH2A8Mv8HLD
w1Du2eouqfk4u52+b6cR7BD9DuLAciQeejZU5gBJJyEmPzLiEtVG/+4Qa8AWMOnOcKP29xIh9YmN
f4R0rbw6xtBAhcwbwM4oPySVApEM5H39LYSthUV5f0h1KXh2Jce6WQpoWiEE7+stkDvD7Q5t3A1v
usneSVG8ZzvjTVGGNIM2QO7fAgIAt17etQdxlBpGx1LrlFNqKd0GW2J2AhEUslWdIoMNB0EOt17N
VfoAIaLoInIfKs2pRVR+blm694ngJ+QEyziirihscGg48NYJioE3I6+Rcqyl5rVBwPLUu3ICfQWX
JIFvG7tlB9JjKsJo52yHOkPnciqq+gBoSTeyoyi6camsQCeGK0QeAMmZFpuCKVFTH72nXB/yc+9E
BQoW5ESy9BE5UYfSOL0rlRClLiUa6/9w3AhhVA5A/b/GFsUPp7bQETiyElp9qFsOEefvg3w8JfFb
Nfj+M3Ouu8pCyziqLtiKNtWeZMdy91rnS+sx5TZbThbezSI7iJI4SNecp7pJnKthSAeoi8ab01RA
Cuu0/tr2VrHSOsv7XnvSM4Ai55euKLvUZjqAB3ztKaka0AFS3iYJ/2DMeIAdJPxRBGXIZ6eq3ya5
+3VkNPkVO/dZhsT9ClCguKZK4e+gMx1XkS4X16VBtLLA+ttPR5Inq6213LwSIoNy8zSCOER0XIqt
2VsrqyvxWf7nJJ+GlvoIvJDqvsbEqEKYOZ1kGUAU404+4PwKTxu7k6xL03sIECEdiuKL1PpASFTr
rsPkeI/NafZVMiIMdN+e60D6IqkU2wcLU8HVkhEuCWWo/ufiVIdSd3cNpkTUEYKpbNFFwwsytS4N
op+oK0o52ekdqgCiWJtaug2ghdk04YB5vyh/BAAXnEwu3xVvAP7W5sOrlbNpL4fKfUrHtN0QKtY+
qk0IG6bVJw+2BqlKCInbdTDa7pARVQuDY0DMPrJVRyN24ASZZvHOkoNbGsvFLmGve5fh2sVigPU6
NkoJw3qWvPDr/DU2b/trZMKAYoy6/g1N0Te3is2fueGeZAyZHkw44JqiMmIp/ZLltQl9H0YGHBrN
n35wLm6aZj+1Kvwu6VipmS0JoCdqyDBa1LB0qBYMKD2TMele3LKr4DRnAyFae8vPz34CFFC0pkh4
Xtx2rFaiNYz9BM1LOOVE61Cb8a2U9G/RNBIej/QhLosn0RbqNjYniJZYkwcPeS1LtxAlIfKeMQYP
IicSOfHeR1UujkuVyKGG6m9CdHzmo5ZW2UqsfYgjaiXqrMqHbtKuwJ1CDrpe+i3nkbvkWumZeXJH
lb5jiCoVSKSnPnJyXEQuzhMlVs6O3ShnGRwVmPVA2ccjVDGiQSS9DWvQWpr6lJI0FLvlGMWVfuZj
DrPdf4b50MWwQjBkYvBltBaZjnVrDflmHlc0u3HIKT70HE1JWiOHpW800wEINg0vdSUQQRCsHw4U
DfMpxQ/0E9ndObr+Otdp4hcsJx+ciEfQtRr5WPn15l//09L777jKr8SDt2H+DdNVELkPP3b6cfNv
Ei3zSZs8eQghdgUqvjdqWz5nUzfRwdVLzDwiK1pEMojLL7K63UDd0P1w8AhdpabbsdpATq2vrlUU
FOsSAQsvAGrmVel3I6sGOPSIaWzlo+m7495ymt+E5Q6bGGJFOfjZqhHSkbqJHoUDP5jTNUc/rn+V
ievsWDOdbShMg0INNoo5TFS2zk9TQiI7bFZSyUQO0awOHb7tYGOsULeyy+iVfeYBEN6LXrXOquW1
g9djeC7dguDi5kXxegYD5gcjdnRr5epiheAvC6KeMOhsY6xbma5+97PuIuH1HDIkEQcoGPLJ4ZdJ
OB0i8L4HcMRsU53oHEjKY1lH0l0O2fLm6BndC/essxZBXm6q6voWmFQcXec6BRGX1Zh1yXE5ysOS
t0lKKJfQTZXuogEM2vd6BHFV1C1QzvGpKp6qWO/uHQuh2irhQk/ZkncjISOQl4X8EO9FyhFZQSEH
2YOisWB2qPtVD9RUd4g3NOJbq/QogE3JELuPZQeOP8nOltcZRP2TZFiL12DM+p2awTUm6lIYGPYj
KmsYTP+pa0YWElCaqvsCFb3MNtyHZEqgo3Byq7jXJnRNcQ0vTs8a5j5OSRBr+cEerGEliswg2j2E
jQLAUDVXLfWVqX8NjFo7iSpbKlR4yfoRudAq24o6kWiqq+ImgrNRdPnQAGOeNlTziUW1oWb4d4cs
PYoTizrX71amU2ubeijxWE8/UjQGkZyeDRMCwqnKwKx+syxp03l++Jjl2wxA8L1WlOARn/mfPijc
Y6doV4jI40uPWNVdJPYI1z+0VsZuqYuHNkXEDWb+SJZCCUijq6F53ZwiIzLuGPuN+dgmMLdj5qJ+
5NcVKlo2mzY3RmNoNHJ7P5dRSCp2ZRbra+J8afdzQz1Pi+ewsh9Gh9VBOxb4iopGvztOJD0Ywdmb
CloQ/k16o3xvsFqeBj2etoXgfVD/IzBj6ddHsBzFI1OvGMiSMxPtiuCO4F1zy7NhMz9RYx54xBrX
K1iRq4esTLxHHSPZoxpmT7nr9WfRTSQsydQVskD5QRRFXwWW9Y1REDkujhJ1ICpiIAnRlT1cv3Zk
z7nHqebc4eUeT5rWfPPcEpaQqV61khYlqXDlhjbIf9ENBswjnnv/Knqw8rvLgaKdg5HnLxuC+iB5
jnkHLGrdURArtopvo2XQj9ZdNCg15J5yjnNGFEUDhCn6rYhZMKK8IcEc69e4kjVt3QbMv1FrXJa+
PrZTxMwqax+rRbizByImoLP0H3PQEBvkWaKtZsGMtrbqwt1pjgZzOPwtj1A9B496XYEN1SLsBz32
UFuLERWatExEwtplRC0LNU917Flt5B5yeBJiIe7E1OdCPPw3NxXh1/ua1mj5oa3hEH83Sau4iEOf
RA655gT/9ameUELNFMIociLpRKDklLCpJXBSVEJd2+wdFY93H0L4kg3P/hx4NcV5yyy7yzdZHTGz
1OxiJ+DDkrBGBuogyolAPbR68lWfgEfNhKQpp5+ANhHII1Pgj4wCYjfYIDEKwLt7Eola1P2IwFE5
8W/8J6vGzs8gUuHAqFJoH0Vz244gREU2hHYGyv8oxM0BcT5OO1j25itmD0iQRPCMhLaJC1FcxbkZ
spfzZJXZw32C3AEIM+AL+lYaNAmIXfN7aPRfLmwRcVbse+S/Noby5KHreMqa9s3isp4D5MB2taJ/
8wfd2fZTVG3EMJlzZsZJtuL/Lldb5MQdwIflb3WPayWhknaWG3VTRp5+qBFqO5lalh9NNglREZYr
SW72nW6+xPxrw+hB6APqkLnDPAJKyZrchpB+lIxNWAJinkBp6RRxbU03S+QSSBu2BbQgfHdb5VTB
bOEVJo4uLYeJL4r7y4cLA0SZ62Y6FRSKlrKWpMTF3o/BrfCNn3riS1vNuGRd2Z8q3+zmRNOD/uSq
05VLhm+JohYnIL/FyUkLSMdFNrWdVtmKrJBeFTmRRJZbEO3kwIYxxc5nkxxLrhUAdFh0/OuDlTtW
egwSiAAmjOj0N0Ui/vBSbBINZhkF3Ux3wjCNU4yiuByZwJyKbD1i8EoTa9gsd0Y8p0tR5BylQ94K
AC+TdwZPIIk2hf0tidHo/r7RjXM0xd6L50AkwVTscHHsxqC6iKrcNRB38GxWI0LWoBWKBqbUcn/b
LPsSK1WJ+qiWggGbUGNz1mrU7hhB8gVInms68UMUOjIGIhHFMICFWAmkPyVLyu6MMGS9GiurRRVF
CvuzZWcbDZmuOuuHlZcgreujT72R7YJdjCq7e2w/v5y4f1byiViX9Qi6sRmCc0DpB1znWzVpwY1G
1yQr/BUcZThKx9y/mMTCXD23WeNvr1bdkNwShU9E6hTGxoFl9SwX9ZopI8eFjmUxL5ojdAPT1naU
H0Hfq4exQ0HItNGktb7WZZ3udJwwRLE3LVoslbcLaoQo9XQltQn+EcIEN3xwmTTCB11VzPWgDNLW
lWpkYVp1B/c/9HTji6bHxzTPsd8hSRRU+nvRFWgWDvEO+qVgawD0y+rm4nulvOLjCDLZz7JNBSDD
by4QvxJPEuLSlWRcr16IUQUs1RpStmDXFZNGdK0RhYuJAuf0eszVDn1ju9rkUFRUNrbGtv9TWVwY
u3WQSuH4sXUu3hCF6wCBLTcNZXhNkSgNFMzVrQzxrRbCjo9oZtH+CV0Q2TKRVOt+NOy9C9eNlNeH
WvW5CPDQBbrJldZ9sOJVpxMX07069mS6RAiS9Vj1y+LTPc0tigJ3jGUe02ivSQNAYIl4/6aT9qwo
xjX+x28snv2tPYDfzyUzgpuIMB17ZO2pg82xoUcjfJM/7qXOcIjsxx4KpAMeT/lCMC3qGTYKDHLK
jc5B6YKZbzwIg23PltHaanQ4p0A9+dKf2kVbpuyv0xOkhmZ9jf3xt0HjOq34UBZssiXLvWVq87NI
YEdSeUXXStci1jR0+Bt9C8UcOdQ3GEQvWVShgGuCEwPBvYkxJ2g6oPAxkuO1WU+UInAtr3q1/ury
vdjA8rpClxl90AQXjs25zMIJ4IQY2zVROQOMXsa1KaRd4lXu4wDj+ljYP/IYVT1P9r4PrbSrbTaC
ndJupgVga2r+mVi5neH4vyR4WFdZjzax0o9vToHBAgOkIv22kEiE10gLjpqCJc8J5UcYF+y1NsQb
12+fB8XeIYRL+IhPKJaky3hb2SFJ0c+oUJrdWPTNZvDjfCfZr76UpisjTNxtGafYZ9p0Z5hSdhl9
BuxqLIOBojx4fVhDTTkcG/k7O39/7QxWu23KpypCqrVErwt7/tZ08nelbqFngSDJ1hA9rttXInI1
yI5Cf42KZ7JiNaisR/hXVw6Cqat66JNVaPkHQ5fkVQtllxnqrxCJFTpBktB8xayPCnmThqiv2DCG
ykpzUDTPoG346jntd9crSkidsl/h+DaqEeRrsf+T4NxkU6kvSCi+tMRL4nWBLbU7O1CmTr6Num/s
Dba2fmgsTGYEAZuu+gfzDRQm5nvYGbesx2kfOxddpVuidFdNZvXPnB5uW1SH67y6uGODgGw67JHn
NVGXTf3D8APlbOzVz1HafFMaBOXlerjrISv/ZpzoejMMgUij4+jTmaFTSCYbYoYhNvR4JtZl1kAI
Fn5vuUirMkcUWNKkY96zyPJ1pVjXe669vIktDP5ICpy1fFcmhvuItmG9xbUTrvvCejH7ZKOlDROB
BA1tHL+hcR9vFAeHd1XWwaqqkq/EiwJyrNlD91GAXhLRm2aJkPCkE0tkdL+tpPgVMv9HqNPsVfW1
NWGgK4II3H13tAP1VyZFv5JA/VkVGmKBJcz8MnsoLNz7tGuGnZ3gLAgUYtntmDgif/DeFKygfQLZ
XzdkT3JY3IrJUJUOkyP2t1ZZSC90/GCfUNmq1Vfw3pXbXjInuHP+0PrhKshMrCVToG7h9cdM4aOQ
ECNkQt4H1wuzpumtQ+VYJsGDRSDGKo+zWxJlfxLNOhaF+b0K2Hj1+t2342Sjy/GBQBXsQW6NXkvn
gqu3u1ONmpkHVfWmIAJ922ghjDxdG21MCTV6VaqHlWSk/cbVpJ82zEa+2xKIHmhbHVEptbbM/dCX
z8i84YZO9D1WgL0xYsn005e0l3c6qt472zeJHyZmJTB4zKTszZGz8NSuPd+eOMS+tJoP23j8Oox1
vIF/5tkvx59Zb35Vs+GxNddqYhY70+uvI9SckQnzXIX+pGKa1wwaazur4BnMVDxqenWMXJcwbXPf
BdLGDtC6fx+C/Jvjxc9m3lx6k5hGuXv16/hQEYMT9TwTYV3toGSDmqa9+BAHEtAGMVoZG5soZwcu
lRut5P2EVd6ID0WVdRhxBzjj4IeGNADtCs/4NtT9N7Spk5UVSy+VDZFNHajvVRL97KDT04r+HXzZ
b8J2iYvV9mMbHBs9eR6Aka9jOfuSN5CXB/AwtRER1VyPJx0RsX2GG4CYPw3bUTXucUBCplYdvaZ5
RNMIDUEb+3hXW78rvYKagi8sGttIvac6lL8QKK8kvUPyUk6hbYovav3/6Dqv5QaVrVs/EVWEJt0K
RSs5y/YN5UgOTWrg6c8nrb3/VbWrzo3LQhjJEjRzjjlC+ZBhzbMwZmWvhO9vRsffvRctBn24De2q
0e7w288gy0/QI2JyNElj3xOKUZ3QDUPhc7FNN7ki6xBkB1S4s7/1ojtkunrreVO0fpcEEgZOn/mr
32h7Vr4nyGX1ou9dPvroZJBMX9nmpkvVdqzCdbttVblu+VhYJOj8mR2OC2Z7CfW/wgrYrU8JKNW2
I09NbwkWG/1DVuH12VsZ85RyrRKuXuWFv3lOhHIGP60cm4vTdwfT7+57Lw/Ic3iou+jDLugbkZAR
3aDydxdNPf6k1RAwmiHlQRD9OXNuMBHANr6kbGgMRUUzrjxLh2DcbwR9xs6nW66KE9GjDXVAooNV
cbn0F6cDVJ5zb1zgw3PO07FdSBdHQF1AOLKK6Lly8t+6G5tF0eVqKf2exEhEh02s7wbdf3Qtisgp
xjm7jIa91VJl13340Xdcd3Nvrh3MvN12OFqgdzinZEss7hwtZxoqQ6xE4U5huXvBgxCiUwSEZoEd
NoPFh+zyMRJ5MrOgG8WyN10fwb/nLYZUFcviqS3wiBoyTV+bFp4NbZM8EgDfhXjbc4Ojknzwf/Sx
7w8GRmR0Y/bWC7tnTUzYbvr9h+hwGp+0BN5L/9G0/joasBRtEzKK/cxf5kAEDQOOHGL8stQ1Lh6K
MCnSQEYgAr2uFyDW2baYB29HyOTFTTDv4Q7eD/WP0VEbT4rLs8JfJ00OQqtImFN4KKacLjJ5NFh+
lqiTYDWR3zMn8hAl1R8ho/FCGD1jJeslbD2CSsovA+c6b25QSRgkgoWJRz5neewjuXcoFqOuPA0+
Q0PyRbC6OiIgeqXWfvUYWgR2dM2KMMfvyaYDyLxhPHk+txpnWmZef00Y5G7uECCVtvioyktmSq4O
FTjNrJ/toRgpxvNsITxqMCeHtxElfwN4dre3q6tDlj3i9zaqF7tSK8O0RworQjMSF28Hp7/X1Fjv
Ei27tyIKcjJpS9MuNxbIlJSzoqCNhw0ibat1iiWA0IsTR1/4W+GdmsHZiw3JFcBJo/0B+n0mVbYL
HWskGbhjWnkqamzMsLgXixy27Xa2o2bZ4ojpqzRIZ/vY9D7c1P7X1u6IWj4kBLOWgNAYPsK9y+oV
Usb7dBBirZfyHZOFu76ccXyurhbNH1IQXD36BmL9Kn6phUslBAfKAyRYSD2i7qwSbCahoJfeBtKS
TTSkq4LUQdzjTKhC7M+0xwJyUBOZ7Y65Ftb0bOrOQaZcgTGfcCYIlWAq+Wu74bDMOxyHi1VsOJvE
GT/m8Q7mzEsOI3VBLohcFQafE1HiJ5QY0EZm+nUHrVI3XSF4+6LhzHfltgW4h7yZ7V4z1g6BRwvf
1p5EJdYDBrfXRapa4IOKFGqCQL25usuR/pGxsGnWHuvA9yG2vkxHm9ahOWCWjIQUR0Pa0zzH3o6K
0PY5+ysN7QCFCbGJMfoVavwuifFIyqw/y+nKhTMC99u4JrFuAiHa2Aua+kPi6Saucu4yI+V0ofmc
Ja5tfgK4/JKhXO+HjKm1yeB+IqooM41HDPuKJVQZBJSWsdSzyr7+wSoBI16aJoN9L9sIG19aYxy3
rjF41AFpHWA11+Ke0r2lhsSOuttrCWdb1YhFm9cvaV4iR3LuMMZczhX1s+p8Un0BKRZOHm8UieO4
ds4nBwp7LX4mw/+uizldQmSrOU37B7dU726rvnES3c7TFDim8VGNiY1bssKiF/FFODY2/iSqDJiD
6LV4GjL3oW89ZBlpcRy8ngGK1Blk+++p3ZFoX1jPYffYCx2rbjxESRAjcUd3w+UYl8fcFgdhOFy6
UUeeE3OMRnfPNV3HUJVqGSf6PYEjL+ZAKqbfl+sonh7j0B7gAroPDFQIcElDPJvnN89/9BwNkoh5
9eIrujHoupQCmwIT+7pomZrVcsLFlpjzxdD0zBvijVaXxzJ/wTbPZ9gZbjkng6aOrdWYGnRig8Gu
ZlKuNNOxAu+ujTDsBPSDu0A2uN/DOSndlZL6m5bnjFp6cxOOeO6NIWF4OTZo0u2DaOi+Ywn13rZ2
1BdtmVNgKHdhU1XSfamznu2opG1ch3NSqhI/MKrB4WXIQ8h9LQjh5pbSMgLPS38mN36LmVNOU18E
2oA3YOqb086dLpVI8lVobnLBQLpEh4oGNVo55MBUon/LyuiKUNP5hynfmu80ATcEZiWNAdJKXp22
SRGRTk72Mo7cvW1Svde1ouQYnI4xYct4OCYk2nd9PJR/6pCMjCyuT10Ury2CRNb+NO7rzPzKNQS7
cYrz+9VvSHbfMJJeGIhXaw2OykJyxa98zaU39LmUlGpP5bT2cQGeJuB2+FxyGWYR7mwVskCJEiFn
qpW2aP/yECwkSX6qMD/oroapeVqTLBTajJ6SdhtjsLGAtOQumsr8URa2U/mL4bjlJqqMD9fQtu48
gp/4sHms+qeqsDrFr/sHv5lPKmq1lmZ8mrEcxtk3ywLSYHEhmM9NTITr/cjdlEsRwWH5CSUG6vfw
R77lKfSJWE5YowyCzovBffWNcT81mJHgM0eWvNWch0Z8lnxZWKI8JJlvbrRr5HJcT4fc1nF9T8p+
nST0aTq1f12rV65RaCCQ6q/LobNqomnD3zEF7yOMb+MdsUIvmWFqSxKwNq8IScOFkiHsoR9/vEjP
uoBtP7tFT7UJMdWeYZwRXY10Yp9nPm0qS1RoUfBybUKyBeuVDfSad90xP6QBl6qAMwFg+1jx4S1K
ZT1oeQZkKKy3gbmlEalhSfrP1U/Fjw6xLZ6j2dkaOQW6iAjlY3WiAsBpjx7WM/Fulb0F0RgnYQCr
ez+OHupfFt6QyY9CWTnGw0Mu6NScBj1NqohFEfpb3BDUMJkVeVDqGQPSfA2H6z51hwNjBYR+Wn4S
edQtaQIP6urcOllPxmdUep9u3762OidmZr+SffFkOuVSROQUEgGMCzhBstNd23C1IOuCIb5tLf2t
7+wvzR3AlWG6tRbZdakOGJNy/3fnxEIxMexkf8okPuAsANDgrubNxnt4bV49LTrMOBViqX3ITGcG
uGu/azmupau95kQSL9zYUoGqKLx1GzZDyNlCFdOXlY9UXOgLW+R3Vdh9lQIJRdzPmFJCf2r6JzcX
e6tw2sDUemqqEvq9jkH1mGraUlzzeXvfWCEFJ4o+rb7jIt5iXHHXJPFaz+yf2GvAqRqmgCSpEqWY
bMypPmUOgaKNzHf1QGRqr9crWOGfmdFCFzVJ6LaTVZoxeE47+G9hiXGwveIt7Pv47CYlJGF1KDUD
fyfHiBeIHkNlPYYdEoow/JtL7dkkSmh0qvhZyz7wTCzt2Qy0SIeNpczThPfY0uqMb7fvdqafPFWK
yToKwJ8uvH7Ycf4xGcMlK9FVk7aA+1XF/5yo05SpY5VCzwujT0qIT4JV44VbDWu7nj76+qrL07mR
a4UPI3Cu8B43YdtRm1+RynHDFC9eWhPQrJ6YBMCboAnxh2+TSJG15aHIiVOq7MfCU4IJuvY+R+qg
Syyk/fJosoQL19t0VeUFhcLkruxWiUrekrwRwZ+062/byr/CuoZraVYPBW6NnVuwuDgNaUt2hz3e
fi7VKiQ/HpYTWm2j3qMzejK1AXI6yl9UFttJYUsYkw2apjqgXl8OnI1wzmdhLXVmqnhwRWhBShXo
QTePKUmJSbaeI3ePgvLTEfIjn+fzgM8XYzXnyBVycTLc2rR+6ZcVHEwv2phNGriqh3CskRaVzifE
S3e41s4baVsrG3sD7j8GeZR54JlcXcOsD1syHXDRhwY+ej0m6/xTteU/ji7gjQuesrCo6DiLy6OV
v/YiWxKget/E3Vs8MAK/noLzRMQUxBJ9HTmcKOgnTnMebkDE30K3O4HcnkOM8ukS0KHl0liRQrTP
RfHUxeZ7MTqCRi+mrEVP5fm4PImOG2OZPN2oApEOKAN4XG/pxp4I1X6ru/Sb7vcZFWi3wzafTOU5
XKJ7ebPrQ1OH75QH8DFiSpQQoP6gMchpDMJW+snOVl5hbmEZAeulk0XJICPyIbVD5dbaiV7zMhZg
u3PvrsnLLpeV7Sh6+tFfFzNWNLPIs23ZHMtKY0DAAVZepn3T9y4mtBAiCb3tOGvoJgssKwnJikYv
uhsSRdOIcwKzfS2oU5vY4sneTG1h3Gk5EyyJEoFJhEuj5sU68gxjM02+3CGPSxbNRAbTaFjFoza1
mMa7Wbu5PfxnGzb0Kddlm4dLFwkHRvy1yb2qI2zcLSqyDK7pT+ObJxLMuAmwcNxxCqQ/7SoXSToi
pw8HHNkQ8E9dq9e2/D/r2aBQ7UUI0oeJPa3N65w37WagQm8U97ChAYBMuifyhT/7Lr8qu7j7zJra
CWPwN27455LZGUy58QmPjHtNC90t1UVEznH+rvUYqlYWpb2jjN+w9LhoqLCLMPyyUtEHQETeEtsA
4VuYOOsl/5PDsuTJu0RdS7ZY28cuHL7Q/Y5983tooW9PLMJhH+5wYsYgHcSq882Ln2H6ba/rSTvK
68sl1wmM5UCfUjjf+94r/nnYHpYkS8xlMEzpYdadx6I+16kYFmmunsqI6XPuebumFkCa7jkzUZO7
3k8z2pj4R/J+svOH9Do68LUC2HBs9kKPVNA2FleETwo8qrI78jHKpYzkyAy/W1JcKy5ra1cOgkAd
m+5ta0WxwGwCZofu4EhguDWeqJnl4tAYNavUrs9NOryNxTVocUyHTWgVfyqZ22OH00YEvK3bdMpW
5HODnSzmA5a18mP9LZncox/9ma3FTLYhD82j4awTr2R5TJ8K9RpaCe5CHj1aHFnRAon1Yuzwchir
MfD8lN7ZtdWCmeomTXTjkvms1njH0t0CsYwF+VBGshc96IsziBM99rOjF5e28PKV1ogEokX0hscI
EnbP3KBm0gOIHiyDV9KhS+wQyCEgVR9cYc/VYCJWN/mOzeu0ddYIhrSzbEOQKX9l7i1mYWvdcz5n
lPyFAqoMB4YrWKggcWfirrqRHk4jd8krcy/IHMdA0TQ8GzmGgLqF5ctQ1dCqAKzs+idLJd4vpdrm
Ezizkdv+zhS7ruj6xRQxmGpnwCfXzT57QD7uNpW2KCE9tHkV76J0uBbQ5ruNxGUBWhlhdzI293pR
MFgx7a/qOnoKPyQIS2BkGrVrd2jBLKHJNncR0sCeYuQhdDgrywqws9fRnQynAX1dAEelXvmljUv6
xNjDuSbW9BLEL5l7xbyMEwZnhGzTxLhUUN4txibrHySZ6cuWeKOrIf8eXP4Y2TLIe3CbEUcNQwFr
UkvVu3SQOH5wR4ilCAPZJ/qxU/q6oKZcTC7K6WQmsVzoZ78W1kbovVzjELmbZeounKxcxSaBLXPE
zSGKRLtX4O2ZB8E9zcZXp4RkqncvTM34/ssZ6g+IbJi06V1eAavTt+JTmzpErwxrvBhwkZBlcuhc
5qeyAbSvrVFDFIsfZO4Xq7mzuBmr9g2LnlVpX+vPCmncPOzsjJU0T6rX0pmtrWtWsJlFNd2J9joT
aqDTEL8Bh8/NGuranDxxtBsrEXNaaEogwG4BArnQaLMc+7XImyJwjTIMsFwp4XKieq3TgMi2EgOo
6yV5zkdeIpu4hK28sQMhxDVPQR5skV46h882NDpnmyYZBCYue2Q+r43DfyxtXhI9EUhM5LCsMZJx
vOFi+zbE4qw4YPU57qPqQQdC4YwqFyHfyirOWuy+24Z2j9c26mlN0MjA1Jkqy2XWs3K8ugrSaNgK
GnfihQsiVntRbhgWW3jErP3hWMWEt6CV/dQd0T0WZrga0uliKVSXgzu8tCFaT2hAzaYkiIYlujuP
ycxO2p8gJQhYJ/qqLadful5/FzFDBTj0TYxRognY3Kl/8G/mI5rS+0HvNcKnPRQwg0fsRokwQdbw
aU0QOpOwkZ6EzZIz2Q6xW+NCQvVfH8XUsdyMpbnDqKSaKStszjlRGz9jZH/q5t8wzj9YzxBugVG4
Le/n1tFxxgnBocNPzLf4a2E6az1HQcHIEPeaFpEJuIemhpNixuyQ4pPGw6qNtXe/Ed6qNxoC15Ks
OjL5c1f57JGOJ5jpMPYKdINKhz4HcS8VK33tBmMfEeCJkS25be9SK5zunFBntkHrI0ooOW5UjWsN
L3h4yE+dluvrxrvH44LCUJ9eh9HYzq0OKjw2L93ARMRRXWBGZRuMyjcoFPOZdx8d47Z7zx1GZNaf
OST3Ht0+TTB3xWEYoRrRDvQjA+jY16jZtw268XNEHolWEWZNuNNStdpPUw3vVkSuVx4esx5upeh/
lAegX6dA8LArnztAAfLefHx/Swfww3oZQtrDFPeGFQKdT+2qXovdaT+6RBcUafqgiRr3fHvilJvr
alFBRVkaAz2fe/XEb+vyV7fUVzfoVCyO2hqsPZur6baq8i+4G6RX4n7KvJfO2HSbR/6jlLMqToFf
7HwTY4EL2XCZaem20Al0bkLrXrZ+ele1nNuWXEZ8yIup9qEHMgQ3pG+v4k6pU+2tLNizS28UpG30
n9NUnbnDplTB1kLUyOeaqoQHUq+n9CrY7eg7CG2DID/XPykiK1qF9MnU/TCIJdBrXNkJvwGc5FHV
n0sHZa72DdauPrRoy/RVx9pJnIaWMds8lt+ue/VmEbRGTQuxbuBbMfR5E/lze06uP2zQtwIm7d1t
k5NLooxAHurM4b9trxE04bgtoD/CyTVZSwlW9zQfF/9mmJa1ZB0Oa+M57ZOU80C/tNhLLA3TdIPI
2nqOYy/F7F+iJBao3MC0q7ZQqyakkSkUOoh00YyV3MmxfR7cet6YqZWshiY/jVDGmB0znbOaXG64
eAg29voMH+GRWS2TOEo41lhU+thUgA6vrKbtT0PtPeYlH2g554uiNppT53c1Gd5rj5u+V+PJ0jHe
wHXs3IQTID8wYxePX6o3cBF3GcunvfFqOTAL6/ajlji5oOiiFCpWfuOeCyZiy3oWbUDRugqRDg6M
WPHMuQZtqN+0mZahM3TEF95lTT+uMf6GuRie/Dk6Rg69Cm3ZOjPrOFBaBh5jqDuD/AGKnPGXJRfz
KNe7N6zmQfYZMIwTveYT80/BfSnCQbrRpr+R/OA0tIxTYlvDsiuLaK3lJCNIw/tzbTiaRfc6dkO4
ENggB+6kB247sT5b848YvW1jEZOd/rkOJ+hc5N9yRFurux21n0aIUTlFe2XVL00GmaLj5DLbZ3Qc
e7+B4ROF8SpMGlw8enPh+uL7qjihEMedpPVNKwhN92DCvM6Zv6yGyNn5UH7uECq+GNeY8ajWmLZX
fACu+GlzxJboiCrA1/UYepjapPmz7zCnNl0yivACuXOq6TxYTA9sEb7H9zBQWFWCUM2r3oS6PzTH
qc/yDbSM3TSEZ+JCkL6ARWTGCFXH5ZjRNF2K0v5t5vEoRH+mSsW2ON5nIXtwdmoQgtp1JnrO7mt1
xhzl7KSxoJxtC5ATayvtbmeM5KAX45M2zcaxhwtkwgNeV8m2aChxO9/6NTOrX5ROe9GqbgbnyrgZ
8LmZKDMlpKfGi/cdszQwt09TdN3BICw2jb1prXWdv2znKvBFzNmSPOQ4MwQRa33VbLBV2sGZ5Fae
6Sb6/vojd4gTC0eLxGntN7L7z0xkX10Tz5z95kZJvheREF5I3vramduPyAKETNOrnD5lgmaR8WRW
XhQILMpAGJjY2nzMQzOsIT6xwt6lXfrC9//ofjV14y8j8AJgWkD/1tcXmqKtsqPfsR0fW9P9rfPu
4k3tE1OIMDBTDZ98l+AsH0cpGdIOCOPK3mGOqpEa7Ago2UQeeIu+mCUtv87U2Q2tPUZpX0aovECW
8MSu06yyQ55Pp5Yvid3ZDaOD+cPdZE0blyuojKpNwcIdOtqb1Sd/mJuVIM9y3FQ6tDbk73HzW7rt
hZwp0OiyOkuxNkLunKzpuCv720IMuB+XX2bmwU0fV72XQKnTRU0uA7rT+ho/o00Q7ELjxzV/GWh6
q3j2jyOUtGVpYI0A9TqROpxeP74b7dlYpEl8rCuN1EqrODio1bJSFptusvUVtDmb6kIFfelsDDVG
uI3VkggW+WhyYBzWuPwzcdfQlEYoOkl3jBFe+7Jjhd9MdfobV/JqOtXtrFLj/yaVUzigOJS3NGHX
DLRJvRpz7O9BNoKxJXvcsxNjNbrlc1w391ZPEAQ21byNZKkKuK4eaDl6b/voZLRCknF5kEw6wVVW
dsBT7wH6N6Z/Y83EamSIMRLuBHNqIzutXqn63M26sS+LYa1KLVrKjKKsbrdVaVC3ggknZcK3N5Yr
L56PScECFMayXOl1dxd5BLdHOrELMI4MX2tXfq4hVx7e8rFZNUNLCdBF95pB0a/K6idioCdTwij9
SEuW2mR+Op08C73bFn4+rTqDejfvMgc8yEIslOPIEqr7LrK+arGPLFZNcgJdxmF/PhyHStjI3Af/
l4yUT8AvIb1XJiibkRg4NC17i6Y0jigjxsg8I1g5x0o/J6qH7WHs6igv1gbwgFM496PpX6k8lKO1
JEhxgutaN+alHZNnGJaUo/hQ2d2AUKN0TuVsPYVW+ihYU9ae22+yZt74tXEXcidHLBr0FQMyoilX
aQoaSWJnmjQLU47WEholj7yIYqeGF9MWoOZouZMq3kyDsXa7jqoEsNEns2BRa/lBjM1PmA4/Wcus
Ip0XhnzMZd9z0SD5C6s3M3Z+ktH+7YcKv35zael5vcH8nnnZhLGCpGt34i8gWQb2ddkAnmlnq5qf
Y9t9Td1xq5vWTsaUqlpnHrDfQe4h4Oj03BDt1usXhz9DaCup19wwsIYYfLG2JXdYXX01JbaB2Zew
BDls2Q5Q98FxQeLyrrrMob9splls4s548clhldJ/j/srIz6JD5qCSAHRjhSIYjzYBbmnlQnAXXgv
Oi5ufVidMTwaYF4NT3IAi+kixLCV6xwRjhFoF9aPBUKGhT9Ph7L3l8lsk6LELkxMDhY+KYxZvbXt
NY+WXXw2LVllmu7itQ8hTR+efQG8bPnICmzvSXUGBZu9ZMllAo1HAjRc8ZIR0IncBHsx22o+S71f
arBUJamhY2KeHcMlMxTfwBTMva/D7fWWx1zgMpeZvRBxiTYdqU8o7QdptSe7Gb2AWSNtN6F1C01a
93nvtKsSTo/yYD6O3d7smQZHjFMa7RsnB6IewVYXqsFBEl6q6fLVKubleW7Ql7o7IHjWxsSoua/N
m97oXwsdCAxXpKsifaMh7G59h6KEQlGhVrmOAfGTSrCd0KMJcIDqN2w/pGes+0YcetfFD6UmGTJj
zcbQwq0ANPvuqGrRHY0q6Y8AEDNjPaVtoY+oRavV465oRf2YCi17pK2+/n7bULXoH/Ep4rbphHhB
hnFkBI2tt5v/PM2O2jisiDWU59sm6ADMIWzx/u9BUhWlrOPeuLLntn4Eh5GP0MWeah3zjtsmi3jX
k/T17T87XPfKCTBd827j5b8HAkhHpa9MbXfbD7L1+DBK4uuvR739QFuyjRFUMrbmnd22tU7bBTDs
bGxc/rstT7zAwNTnfNsD764JtksKoG1n6izG4T8/6O0ePFGqu//ZLqgNsNJRDLT+u78hHVwsxIE5
qXn6d3NOtNopgmF0O+hte15NRE/F9j29yLo2ZXifkun5LEOIU1WturvbQ8evsmsG3LxKxrR/9pso
35sSLLGMVM+do/MeyEAIcuQ3XVC641HpLL63P50avw0iyHq728M099MNwgax/OfAUagOZBUCml1f
tslxncuMf3a9vZTn1xemLuJ4eyWVENk4h14EIMHuqpfFlnZaC24PE5SnR+WbL4XUeB+6frak0T7d
jmPwl0AZjTzcDmSXkPpk6Yfr27NdagcTnF5UNXn1cPth57JZZw2XFlZZcRz0ToXXhSra4PY0jObq
gRdMtg0ZzKzi132KZI5hXTHU+vc4WTuN9APlBpDCXHedlZyB2ON1pcb8nhH8lTlQ1w9Y1LnLKkqG
xwxLzWWLq8LT1EgnCFHfPFN7NUGknPy1A33jurPVJZ7xs3Nz230rR7tc5FpffYim/iVUFrlkU168
IS2+x7pENphaP+UMkT33qr9upKIomKkw4aiCQa9ZOGb9PhypaBbNAbQKSm6BC41wUugHRBNT7gzs
PVebmFnIL4OIvdXN8idv3AcXhv9XotJ3r4ybT52egOqt9d9NZreLLM2ndVJHRKP4hnwgTB5fzdxl
CboGLt+2RVmNpHLWKH4GKR9uTxiR4bJIhPXq9vD2RJMADqVRrlHucKh/9qujceVAMVveHnbXA1Su
6a2G0cNR7/9eg6znCvo0czRbySoO5sbV15pl4EJ83ed2fJ+Z4GaU9vDPW709UbZhvylbZlq3XW7H
HzUdnv8QM++vJHw2FOnbeciIi2QEeiYtqNj20k6JBK3jI5eZtuq0MX3CxCAJGsPuPopcO5l2rSJm
xA+zF8Z/srA/IXj7F+WYHhHIHbJZ5eagKr7ca2Vl7V1TeWua14HrvzCZi1vDmwqHN7vCyiW2V6gH
+ILmbH4o3dp5Hx2zCqJIzY++kVRr3ymw2yna4Q52v7chtTk8E2vaLi2Z6a8wClMMk+J7qWeP5Wya
J6suMFqwHMVogllgn8XyxInDoCiqslNG67Sx8Fo4ZpnIN73EJSUvGXAVmZqOmW11G6uEVVAKhv+9
MIqj0U/mBmeb6Gj4prPhQnEPWYYQoGLB5Sq7KyGdbGqk/VvLTuMHqhFKOsN1vqP8Dl8J56ejD1+0
XTQ93nZN7FkDlfnvruPQ/s+uFjLnR52M783Q2ay+ffYEeyo9kH22USHeprgtA2fctgF4bgZZq3il
iAtd1o3O1C9UD4XZkqychvPKTGb1cPtBvKwbWNhJrG8Pjet+xoASN7Jqe1OztBHcnYJl4+oT7cxE
jv/8XZwCKntm2NwxBP+ZSfPDqAqkH67/fVf72N6gU6Ib9LYVKSpwLBViYHQJDxauwktIO+Pqtk1V
XvhAdQ9HH8dNZkLsd9vmKmupJuyZbo9UHBYnLMq2t0e3A6FP87cp6XnQmTnG7Yct7JDgZq6hf7fB
52wY5Trmrv+//Zh/LE2s7c63TbXvlVi6NduqIUJ9zPNuqZsKdgUASrfWUsF3RxxkvEKNiB5TmzOw
LLM9u9wWIAJcN4JNZsE/j1vZYMAHjvvPnreHGOcDNV1//HuI2xOVHXVnh5E6ntMeNjCqPRvhpG9v
wH2p5bwJTsz/z8bIdvStZgDx3/7wtuPtx+0JdKiMg69/PM819PHMd3bRtQGVcWOdBvCfc1RIaC24
Bn6AGrYMeezq3qwxqrBn9DhVz8DRcsvf0qz8hyRCeONL8PTb9sL1n7D70J/8a7krJbIYLe7Zv6z2
VY0rlD2RNh1OpVzdtvcxHZHq6wtTHBdzopF41ZTRZWETOWvEStu3LmfT4vZrN5FcWo4DVua2tr9t
atKMZ2+P//n1tvXf5wcf4VpeaH//s/328H+22aZn7AqZrZQHhkru1bSPzek/P3S9fUh6/tdZwBcv
Ytd+M1LEB3qd1R8M7X5sUTufmlu+dobR7YRjiY1npPHKLyxcP/CAfxWVwfgMhUdpeqynkYEvU5Mn
FxIvCTVmwYSVoa1aa9p7uGyFU2otYYWz/pXjaZKy+J1qTD371nyL7FaHQVp5dOxKu1OXrWkM2Irq
jO4XurKibViUtNYd0i7PLD5r33gnn1x7xDC72pcmNoOJO0NIGPu1LOr8MugM0SYtN9YaEq4PJww4
QLHqL0MT1XeGbPK1jkBsV/VR8epN0w4wsvw0lFWhegrDfREP6WMoor/by82mxzcox+rsVsVwCiOm
DOP1D67vAwYlM60UbmDpRGKDneRXiiXp8fbDKsf+KEUPvdb2sDjQ6NIlBMmjZSZiXNz2Qct5/RWa
Nho4sf/Pw/87xG33oq4vRZFX238PnVvQgoU2dKteIg0Yx3mHb4t/uj0qMwRo7oDt/e1h2sBigZ66
U157chkIdrsWBAR2mJ4EldSayzQwV01LId/dmbl1MubtZ5UXF2ge6puI5mNPPfrbDg6SrDIiwb6a
F5WHTGCh0chf4Wg/Qt9SjDBkvEhc5fYFOvEOnfLVXK5yJQ5zplEvEqKlN7eH/z6R5VpBDjI8ywG4
+5y8agMx4tb/Y+7MmttGujT9V77w9aAaewITXd8Fd5GiJEqiZOsGIcsS9i2x49fPA8hVsl3VFd0z
N1NRZhBAAhRBIJF5znmfFyD1pWMHpbupCkp8u96uLgKj2c9L88vcxJrazYvlpC4yO594WS1OYa8q
F5mDritFpc4svQWioCO+WoXT5rmNVDx1mSTERKVl0YbH6gtTemX/vouuJUup+9b1e2N+pysNZwlL
WuKEYIiD/PkZ7/t3Xiq5sviMipKCQ1/U3WZZU4d968dpdutNU45QldTq/LnOqZp6FRMCo3QHJBzK
Ff1Gqo5zWeqRvETL8sic2LpXkVXBG7NvikqAlI2oJxdciJfzRguq/Yo6kGKnFtQJ1q1RbDNBvWtS
G/459HKxLlrgCHrUo6NC3ol5TovUrU/t+zGhysbNfeV1Q37Ne81ahqSGrK37lGOtKZCNL3vLCFZF
lCAgolLgjmjmuudYN4ZlWHej9AicCp0ZJiI75uZA3Q2zjhbzVmGQ6Rxq4V2SngcwGobJVVHZ8kpQ
sUYKXYZfS5HuZRZZD9IoBJoKHxzImIaPhUIAYWogft6TXGpFUN0JvlIv8r6nTY+1LIZKvyG3RMRd
lMl9l6BQAuAZniLPgxul1TkpkkRsu8HWDxHPCMph0oaMdpRf0r/V2yFVxZXJ+VmLODZOeYL9Xagq
4r6fkEXweBdlaTrbqvHGYZFOHgyNGLQjqc6EwCXUrWlVRgX/sZhe3tvV0szxtlC+7zFvqYcBh+TO
9LAgRNxOjntNRWJzaxtNcFfYMCtCQG/reXF+oYEp7OaWkf2kAgI89NFgXkcDzSQcSASku/DcxsSZ
tvUPdpbIYxd06TpOk/pBD6OX+afWjLfQ6oJvEdcqwfQBo4tpHwdU0cGc9kkEMQUZmdXDaEzpg857
NbP3fTI30Ra6k37fp7SpS4mT7ICkyj1o9eAeSHmS3+p0EhJllPmbmGeDxA2bTdm86de3DIKNldKE
m6Qv0waTAhMdH666i4pvD+UZH/XBB8KwsFSH12xa8fFSJyEGwFS93o8IaddNj+N6FfbGZZ7p8Tq0
IuURkfx1x1X4zQrbG7PqjEd0Cxlp8eovTb20uZ6HrmbQ3xRu+L3pL0c1RxWP9byMCSM+6zIzzqon
i3u//WEhbJ+11tbft2juD1t+3adwi25bSY8ilLFscRav1J5nLIp/EqKquZ7fxhpAgHB6KdwIwqRz
rcLtOsh4mq/NbzMYtAqeqj+vnZchw8v9aBCydgdln1n+AcmIuU1IFe/Jyiv7eT3Cd4Kn80ot7R24
yFNrkn5utphbNbbWWLu5QTWvnd/OL6VjkSsTTbQoIGd8bz9vGTT/qXFlcBjo5298bo1d0hOY09Iy
u/EyLbuZ3zEKfahJpu4/1veer+0cg8T9vOvPbak2/d62ht27gHHQgB12/OP8YgH65DpKzbUoU9gl
dYP2e3770aYaSHf82mbebKsWsJYWY5mQMkP/XgH+fsiyWiU+Pb3VFSq+5nfzS+Xz7KI8KVh8rGt1
ZyiPH8uxPcabKIVjNu+MxBFS0y/HIVxJkqaqbLorhxzZD8dg4CSW2dCr1NcUaLXA9bVueAPIILvx
1SC7KZNBoBH3jJU76OmPG3Z1C8DvY21hGGJFptVYzTvOL6CVs5tqJ6eW84qqoz7MZsixRaeR4jTz
OJJuPGKGUC7mRaRM+bYyIC3Ni7qJZFRBq3k5L4Z2uOIBqd8Xrq7fxKl5P6/uQtittYmHXDRkw2Ol
keplCiEu5q2KpV7jpDmeMMo276psfD+0m5jNoYuaAp4SO5HxGNZwhZiPTn+WlkATzC3FuOrwVXrU
PZxJ/vrXmtNfyzAs2JBJ6h8//tr5kDF/bVoBaC5R6W9nEnrK42JT5z510RMs/Z2OPvHUPxbLKkCJ
5lJCM2+dN4x9Qs8+Lydq9iXRkmw3Lw1peaCrROKTaGs3YqyLLDAMb2C79auKePa6r8RAKVOQLj1A
BVc5QyGskzyL9IMEnzW3ft9RGAG106Uz+XqEN5ZShTfUm/lMLbpTjP/FJQD5Q6P0zqOq8/GD26M6
ct2bso3P1bQ6c9HZyJh0et3EzmNfG9GSQHx4OW+t7QhPjCF+8DWqp2sTi52+U5xHiWhsk8mo38x7
6XpHOLKJoitXSdyHMbqcP9JRWvUS0isZwOmjvCgikSszZTsvDvHwZcR3FoZVVdxXvreeP9KtyY1p
I87XTZvoDyaqsTh0jnVikPFQVcTFGFkdccoWx660yL1Emu1RF2reDUNighv6c3OvUMPwscs4jgOd
KIh9i0erYaE6Cdo7P2jaO4yWCB0mFId6PosgbzCQ6YbnjxZa4527yEiOc3tcT6qt0SK0nBfldMAp
izsda96nk6m1hCnibl3D2tbNIK/7DL09AwBK7aXC3aoCyWwM2/8WnJqgzb/h4ZRSJ+hPXgMmatux
dhD6d9HZsquvrqFk32JPp/zFLj8bulWua8iEl0Qj7WMxaiUeSK54ipRyNTctHfJ8eqc6t2OCN9yg
hjxJLNndjoXbLubPsxEpJq1dPnsFpYpK2TMYU2LrUCGqXOeh7TxSOHCcm9aR/qV1VDSIuq3xRxHR
mb9D7nXlUjCP+uM7xMyh3r9DnjKmmr+DRDV0DrPyK+W77cYrY3OTqPG4ozggXemAPc7zYivjbKUH
qn426+r71tH1jR8W1VgvdySN0g1qZ/IkhhI9qPikr9RBlVcUw3cXpRZXO7DJcESVMFkJuHmfh6F9
pATafHOqQ5Uo42td0k0AIY8QlLP36HryqiKemTcAFzoje+7SMtjCy0rB3yVdcUlkDsuo6d0viw2Q
Z2yGzXrJPIDWZdkNqCOwgfbq1L5KNGPt9Up4SdrIWSbEXdfz+tLRqQVC6JxdGla+zusOywi/YQ/D
DTF+cXvn/QDdhSFMXLW0yV5PCPXSNKkFnZbKyKeKJ5fD+8ZWBtpayhYiwbRhbjJvdVs9P5BAgKIf
kaCCBLZJpG8dTeKbR3t6mReDpLMPI+aS89K8fm6hpeSPSPoIyNRZhPR92rfL8TgKrHQT4HqznAHs
KF3PBaD/u9CnYLLSqLOYQehirM6268R3pNOD9/VFIpaNpldP0DZQm7ffoI3zDKP85eQXprfzQQdt
nSDJ7uKOJEetqO03o1OXAKCbZxVq0wqMo3YFOhUHtCYJN32pVA9S1c6+jDuQOhhlDZn7aEV4qESa
iC+bouzwADEGqP2Df8McAzF25p+QlXeXhl7bJ2t6MXXqFq38NEShPRHFmiMlmAf0f9RaSjOWF/rI
sOKjfVNV4UatmbLN6+bd2oAq/CFs0u28OG9QQ/kKtt7afzQTVFKJKk+vEW/ap6T0qmunVZYfDSDL
MDSLhpePw1SGKLf1iKhv3mne0DRhv4qTwENywYHmdVqd9Zhdh+nFvNjmnr3JwoJqCBVvHNe3Hh2m
dIfOpQhgXqyGIVhDqlF386KI83NNuusGMZV3h0J9U9WN9VgMPgI291brI/NI6gIEv6++UYalbiNZ
MKWZ180vYZhVl2iukC3TVh1zY+ONsrio2+wLtcBIz11PX2mqE912Q2bdmPrXhtgCwhnsKi7AmCF5
nTbmMo9vVTNUVyrZofW87n2DV3wxBl07zEugFK0bN/s6N5/XhJamXjBo/fE4UZKrVEXUylqKtkVI
WldffDRU78dgckG5djl+QfziLKVLZjoi9a9NHVAI7/XuY8nz3pfmvqqHcvGxrf1p6c/95k7uz5bz
fuScuju9I1c9dYB/tnz/vGnbBNz5m/3c3qf60e8u/G6Ijygb46MVe7dNOrQ7cCzx8WP9/O59XdmT
MOuobKD5x+pM0tMv5uVqbF8Sn8J8/BmOXmrlx/nd/FKVA0wVPWkwEPtjg6epYf/DsinCXa766T7q
8KF8P8zHEdpKGdZaNLH7puPPL/OxGBS0i0//+o9//+dL/7/91/wmTwY/z/6FWvEmh6dV/f7J1j79
q3hfffHt90+C6kbXdk1HN1QVEaml2Wx/eb4NM5/W2v/K1Drwor5wX9RIt+yn3uvRK0xTr3Yly1o9
W9R1nwcEaLyfJ2vExdz+WrdjlOKUXnzxpiFzMA2j02lAjczs3iX0t4/nsXamty0PGMpr5ybzi5OW
zjKT1PuWCyXsXAYqmAQkGz+KzSs5Wsb7SzpqVyZd657cMOcaWpJ5RVV+sVU0v1l8tJs3kHPDQDMP
QSYXIUFRK9uVmdMdrSztj/M74893UwvIKRnDOOpOA6YmR0/XLuqwyU9FSCmtZw4/LLmZemEF7rD5
5zNvub+eeWEatm06rmU4Qjcc5+czH1oDdXx+KL5JbFyPtp7mV12jJle4W0zvUW9X5DemNeXaGnAm
o2yjBx0yvXxfHUkXbGBZeUeF5OYqNVUL4E1fndxQSBAKrOs926KcVG0DVH1/LBeNfCkT2eA+EzyU
lOtfh2TDH1T9IYnr5mwgmrqNqeWe1zpNHR01D4nhvJhoJFV6QwGeP+1joT1Y+0klEe831gO1Fsly
FFlymLdmefzD8fvih+MrhnrRNRKhpafheup5NbCOqj0Sff7nE+0afznRtqZynQvT0ZB8mebPJ7px
MocBq5+9EhHp4MVw/uYz7KcuJ9UCZYGwD1refI4/Nnc5WNQqy/bv7YKqQSkMR3QfmKO8JKyDHjbm
gkvtocE0c1rZOlP98PzW88zprdC/tyos+7UtGXeVfuFewKwy1q1Tj891vRgq4uEjBjEbNdWbiyY1
nXvL027m7SmzHCLmeoGS07OvJHjjZdU647NXxfc9MeZ7+oBfDphQfnCrugaFhss+gVs6Wv1NK0Rw
2XTFcV4CEjjcfF/f3uDzDIGvLTJv0RqQHylzMVae+dGEXWsze99VV0y5Ghmf7PKIKo8AdAgI+7C/
Vb3yfug1DYO3lliSU0/fxVc+C7EeGkv9okL/31EsZL8v2kN4laFhvTMcTILC3EoxTGXvvzvqtLs0
YCHMl8Z//NT9VXN3+JIXgwz9oP5l8d/b1/zqOX2t/nPa689WP+/z7/s85f9/bHIMX2ReUUnwa6uf
jsunf//rVs/1808L66wO6+HUvMrh9rVqkvqPbnxq+d/d+K/X+Sj3Q/H6+6dn+FmEWTFnDV/qT983
vXf7Lr3Nn8+J6QO+b51Oxe+fqJ7KXl/q8KX5m91en6v6909UpP4mHFdFU64btkE+jNuue33fZPwm
dEuoqiEcUxM8YD79KwOBFvz+ydR/Uy3IYIKkly6EMd2MFWqdaZP6m+vwCHIMy6L+ynG1T3+cge8P
svef7u8fbI6wfrrtLdMRhuHqqs5dLyxV1dWfb3vU/7Zr52G7kwzVYMFSZuuXlyYlMSiOKfCw6vpz
rbzF0rh11JbYG9OvdTbZl8QRgqLMSRAFUOC/bJ3sscjNa7V27p3WifcoM7xDW771TcItb1aEgW3s
nhLkfuFFoirkF6LWXYJn5dnuE9BD5NOT9zER58DVzGzylNl4xvw4AqDD9CNQToVLrQR+VM9VH5+F
q5+YDMFD8juI3RIM1o26xkUE0EhB1X8Jm8zHD2zBnOuy6zZUuz9HWobVeY6ZWn+GGxEtSZOd3OEW
JMW9RFGjjNm9HIO3QNpXthV9bTr3mmjZsZPeZV9n+5i+CXOxlgJTsppNY6vLopWfx6C4D7z8FmLV
lyqRWxxP1hWj+FXqiQfTCG4aEb+1zNBRfRafKc5+y/3awCeN0yxs/WQX1kFadLEZ5yn2+Zt9IT+b
+bpA9W6k8De8ao3bJTIEdMEamVILcYYbfU5abztFUTD3IcPpZ9+MMmLK5pAE4rR5FQIuY5qxTDiJ
1vVQvaToHBKQxvZw1GPAV7bNr2rGO8c0QV8gNFBL/gbwFAAComSnmtnKR8HcB7azpg7uwuztJwTO
L55kv7AdqdOPqL/vwOhmhCcCT0chMV8pSoXadXzSgFxEVB/hgJrgGNf7F3Zph8s2Nk8j5r/8nPpu
OnBkeohqp1/bQ9xjFo/+wHkoEqNel8R5omYK10c9c9o8OVU+1XQl+R48AEK7YzbJ3OqCGp5V18LD
Mim7D6vuqoFgSs0E/SzFBHivTCbio3+OK5eBpoBN6ObZW4WdJyqqDNMJHy8fLh3+bWunsijOrTQg
D+IR3UJ7gOz34uEKs6ilex8JKpZC9BgGBuY8PkRAcUcFmmsZpBFZwpoYqiaGG6XVXnT5osWhcqtX
lGxgZUFRTaFCiofJReYYRwqi/fFGon3fuf2+c6SBEI6/tbPEReuJi6DFr2O6WTzX7al+b+FwUKI0
qm8FOdiVNhinFD3rUqrufdn7j6CkMUTj94WCkqrWqQ2lvtQ1/1TWWbiJBw/gHdNVcnx8TSbMEUK1
waO2Uk9eemhEGGC1K7Cvty7k2IV/q3YNNXNY9kBmB66Ck0+TuK9evQ7C9LbQjfVEZ0xM9c1G3Yna
bbrxSjxag96nMMG6Qk/2hkWMsdB1zgpEjEer26Goxxgw5k5QH3EC2nONThbSmJab8tLsuEQE0tVl
mvJb+QyEIacBN8SoblXndstlWrlLqoM/d5ENc475C+mENuEWg3YsQEpQgo/xhsHlEBpYzFBNT2ht
B1drP8ZfY8TnsYNIq+Rco+9/UzX/zcSLj7GPOYb3IVx9PJtvoMMWWNNx08gWd5YglQu8jy5KE35W
kE7GmiLGpZbtthN9NTRRIVyjNgR0yWeyJcOu4ScUprjXJaXljtms2QKpyw3B/Jd9vEps+lMjw0DD
DzqQtF0CjKb6LKDQ4CtZGgv62m1AFsmh94xtgfFbcZMV9EBpRR0twimJ30H6VaEjW0Z1eZEWdCyZ
wJ+dcrZEr6x14QMF0FUQQioepTLRbhsHEUXklw0OTbCX9AIgeydRr7v6dM8S2lgMobgi5kSqU8pn
6lbe8EuMl0qVECgpAcSVKOtiqqhyUzk4hFi3lMvfTLx3GRj62ij5Qm7wUFV0R7HIYUl1BpXesAKz
BhhvWSGVwTRxQ91AxsMgBrNAHRdF2VCID6T1wwWJsTuFNF1fK+bSQeNF/XS+UqP4zchTVGxUv23a
wLrqFH7B1rSA7/toT1uMZMFgUtNNHil3tGBJcUx5VCmootgryhdq2lQrV+R0b2mH5N/HeQrBPcVf
GDkjy163GoahLfJeipVcVFQTAwxvO34KuBKXeuG9UCSNyZAGFKKIUOgkd1gZFfgJfYbjmi5GEY+b
HNnLljnu14JEwgJA7j2SQX1pGwG3XuKAt9T9Ja6a1dyX+JV+GnCiWflufQtX9U6Vzbe+6c/STtCT
1TWdhe3fCFCg01Xeu7saFirUuBZx1bYzO+pLqwElsaC4wUCklnZ0t5lJBbwBHnB+YFkBP8mo8Ifm
SoXOsiLB77kIXCMr/ErU+bpHziCa7C0w0200Nl/ykstA05JvqsK9SPWuu/T1dJuaOsnh1rzwKhVz
KleBvaMGB4rIykNfeVurt0DvoEP0mgvFB8rn6fYVzI9jR7jNi1R6YBTsy5LwUgOEhcERHf6ovlKK
84AKgRqPZDiNBkLmEb5b2IxI6HweRtBZ6Mp7jXTypIwZWyl5OOElV7l8rwxdnojSZ0iSj7KgnJWa
g7DnOYm6pVDVV8tEg+l4/VPtUfNPdaK/tP1nCvzaZVtcWt2XoM6TFWIWOH0axVyyr9VlZ9PZuDEC
tIa9BWbqGybvO0wV1BWeP0sl8emkfI0KmYKfpRPKfdWOdBXONBNv9FPbSMTmfQ9cgg7SRhSxaCue
xCqCCcLkGJZ7i9JHYOGRalt2DRSAKMB1fTBh8mpXhuB3TdQanXpiLObHITcPMV5GHMk0+oow/+wV
bYvQtmXiqtyPQ/25j8d43yOmIHpAZ2uZJ1WBMKWpwcZteFIGxtGq82n8xrBBsYo7BbX5MnCPRqV5
9G7AeaGIZMRVqdNTAkLE8VsIX0NUlbIQunY1jOrn+cpxjYljw/TJUYZ9kCn2WvRKjgo9cTdmZsfr
eDTlQiqkxlsPfU66A4kECfbKRSLEhWRChOkFcIjAu9HHLljVEZXYgeqRfSkCItgDiPLs1ek0MBgW
/NlS9Z4JG6K7aIN10KCtFYu8FA9pzlApVhhm2RPS2UPJSXmIXbTRhvrwW055ttNtcla1juphfimH
vD7IrkUSNciMIdPa7lt3b2jV1qkLbccI/EtQ4sZAfcqqqtJ5cNztpYRNhNj3MVF7oNjVdLRbKxDP
vrDwjigKHVW8HPE6rXh5X1arMVllbWSDeBi9PQaI11Fk9qvGUO8cB8+CYjCqvZal1T4Xk9ItWlM4
h1WMKZu91ajNnnhLs58X55dm2uBtBr9q9rb5tdPiei8UUe1trHGWNlruZUNg4RCnzrVJHHMTV3a9
dx2JACjS7KVioMTUpYNscILx6rsRellfmVcaOe2tGoIkpUAhWJEXiLRlFDfuNqX6pjJrAw+/6W/B
Pbfe92lytqSbbMp5A34TwMJDsrRa6df7sdb8PeGmsEREGmm+z53kYUdYQQttkEkFGfijWl1nuq8v
bFL4l7ieXxZN0Cxl4pUM2iv/0iPdq+S6ujWwed47CFj2LhCCwDb7nU1EV2bZnWe92n3m3VWjwQDM
bV+oRACpK9T2cjwlgX1VlJDfjMSx9nwKrMqnwvHtiWGE32KbXCR1lKxLyQXjTFURJKEVoHTT21jo
DHHshBwPS2EBUBM2InKoMboj0d7tQWn1+/ldQp1/JvyDmHz6sB9tNr0uvmTK2Kzwe6SuvLE/C9XG
k1HXjD0G5BhEqIYLNvzPZR292NrOgm9pPeh7QqEihdcwvTVjczmImLGjx+costD3muJBN05Q6+Gz
E0I+g80R9s64zVP9ssxbgBIRtgO+hVx+WtK7cJIugVzGBrwtVsRglMP8Uk2b3xe74sEghryx8bZb
M1Eh7Y0D3AHps7bWOxwLVGG3h1RtmRsKBgFxFnaXthegS9ItGALSv0pH1TpoRPMOZZrZ7+9wqRIr
s4ZhOK+bm8D22KNE2mtgyNfzGmPayc4IrghZgLmu1KNmWEevi1oUosqh6FX5JZZetnIs1QZ2AIO2
dZv20FEOeiRndEkN81KMZncX1pVyVafWIet0NKQ4AR7INWn3SpW5Kz23/e28aI3BlZEGxZoSaRBF
narfJ2GkXVYjdRZdm+S4EqTFJnEdf1WHRvcEf2ErehGfYksH0BP3X9JGpA9Fgwg6yRggxBmuECoK
KKPhbAfCvv8hvvA3cWhtmo1/xKGtabZOoZhDRJSLxXEN/efZOtxEfTRz2eyo2c+2VM9Nc9UwHhxA
5M59IxnVGICXQ+AlKHh5ev3ffL6pwfy0HVUQDf/5893B1AeE8M2uEv3ZGssrKRhMMhGEMAHDYqFX
FGw2drD3QHP/82dPgd6/fHVhU19uakDunV8+msG/YsJ+b0DXME+cJoxV4xLbo7rNNwcgVepODSp/
OX/q9+jS91P+S7Drl8X/Mvb1/2HISnMdkxPzX8esjs88MH8Mcn3f43u4yrZ/cw3b4hojjUGIySXw
9Ee4SvtNdVRiwxoBCWT9BjmSP8JV4jfTIjrvCFfVHYOpxEe4yiCSJYgsCZVfzdRd8T8JV815lp8v
AuEaKgdyHQPZjc2f92MephaRqtS9Mu4aamDASvJgoZZ9pWJG+qLt5VNzr1zg3gRz4wIVzQ8n6u9u
vp+TQNPN52i2ZTma6/JtLO2XD88pvCxt1R13Rt8Tw1qO9SHpSJdvbEgNMPdLrFpfAXj/P37sFMH7
IfcEksxqJaKUnfzc4LKcXjfKdt3gdAf5tDpYxYYHwT9/5F9vtZ+/6C/Zrth2pYfnybirjWUznjRw
wDg2ecwJGaE9/PNnmcL4y8c5mgZ1TOg6+QeNYvSfvyDVEwVUH7zjQbIwPLLFlsD6dY8qfkGvVh7D
Kg7WRj6RN1wGY4MR40WedjEdrDU9QOOjSLNxHWHesuHKxVh5SI1lh2EYcq4Uv2jHIMNeqThyCPXR
E3g+5NBLNgMhkCYyv7Wlu4C/hkKkE9kOP1ljJY20huvCGYZ1vg6ijsqPUl+lEYFGWyPuNVbRykIk
v7JLZ9Py36pSL5hDqBcgh28bf2I1wvvo+8GnjyawYdjplYcMee/lcsXMDKoYuCMl7M+Gg6pEGcQd
8EHv7sjIrWegGO46vHWod1RR6AIbx5icQal8RjLIlWc8BwNkkjwbzjwMEbkTn4H4tK9sivg0ozqK
DkSDZe2zoLno9PrFyN0r3RuRzGfGq5U2x7Aonwy9PXf4Z1ZVdVSQDQ46KndRc2ZHShyWle3BwJDL
plOAplS9vxzxX07sr01YEZwY0ByMLQJljIrOKMXgDxTySSXwswgQmWWhsoHSzgyGYumF3WMNZOS7
Mn7BnffVmITNncEvoWOLYescSkfuBws4XWrZeMq1fFt0aPMljhFrTttOKYfPmQLLI07XdT3aK6r1
tJRC4SzUeqLSWLGb+RN0IvSe8Vo0w2s89ufANlaWD5BD9mfY/gREvGLbZgSpYjG+GkZ69otvDLyf
MRdOVoPjgN6OoGwBd8LmJ2VkUDxNjA9F2Bs9c8yNYbdnq0hf1S7H8ZYSp+k4qdGf1cG6HvIbu4R+
HUPcAKW2xM/dWTl1DiIkuPUtuqtC9itwojTJ87WJ0HsMvcmKFzx/ozDdTu0+XiQGRJa04qw5BQJs
W32rdL7jRe+AdGOq8wqTRN8CgF6aQIQWuFCCmASgEoVvcNQ5SOUB+FGwSMC2hon7CIUhkZ8jY1KB
5NU3N6dwXwkEyIo43qcxrZXReFUTZpOJzzWnj/YShAqTf+JvpcMfUprEKcdshOXWkkslC35MwCuX
NoQFwkHxQlTZydXkrTlymSSadgkn21+2ipusqRZAJ6AEuNNOo33NxHyJ66eM6465PnW8g7oKPRwQ
ghhZ7TCwQ1tu5x/adeh0Su/ZcZ0bjuVj0kgf73EyOp2qRRx3+PR6hSzp6BeEUKZo+nT5ZvgwIITP
X7TIhtvqJCd/iIj/MSlb1KZzyzAyIefHt2Osj8Z/jCvEBCMJBDu+mK6bfsju4xRAq24RpknqJ1TT
gByVdp3n0JlN4VKL6sqBAlrqX3qYyFT2vCbKBG8K1F2L0p3b9wBZLrpo1LFbQBVbt7G8CbNeo76/
OsJAOysZtlxRw+mbrzwVEDT9LiR2v3ii+JErIQT/EUUU4kjPJ73NbZILNKdiq2JU7WI5NXkrCcwN
9GjXWky99QJBBcQxkqbcnTH+PVJRX6k1pS4kuoLPzkBpoq1PL8gnqKuDtc18UiIF7c6t4BxXlnyC
iStXwm1OcoBsHrnD1sl8goJKMCzbB6+V+hqdMZiAGmMuGI/IZanr1vxkXHkN3rpcTrhK4Vqm05n5
dbgSRXhOjAdZ6pAfnQKQYEqBVI7ls80NGQAwGPIBBXMBB4qSxTX+s5v3oM70e8bqcqi0eDmk9bGh
qIvwM8iE1ONLEd9XbT4k8s1Xhv3moh34RfCvz5d9t8p079YpOBXMDc7mqL/KpKMvdkEUG/ZtAAvG
5g+re1ZmLqJtMzzJFqKQzM6KHsuNDImquWj5p/37sd5YIn909e5ctsNZumm1UrxrpnXFcpqvLf2o
P5PM3fgivGug09CpcjF25isBVJgN3dTHyPRJhtYZlEnrFxSvSOM1j4azPgFc6MuwazROnZmcNDVF
Bl2+uaNYgdICYTbdxya/6NhzunBo3Jht3ixUJx2WVpn6S08MW1NJsWiujo3KqUgpgl820SXJcRI4
U+feK/RBmMgtRA2M0oqjglIdG0oozx+8ufujTBSemq5P5bjUX0Oh0HdG4X1SX+M+XI71wxDvelzN
ufr5aoBYAGIqw0XlyqfplAwljxjdZELgczelcTIs43acv6CmoNMpG9hA0wVvFfVTWUX7zBXFFvxt
xWcy3eI5Sop7K6DD8UTGEEoPEInwg7secG21Sk/CrKjQLZ4Cw/8sYyoTQmFubTHGlwOPcfI1a80N
va3bE2ityUw0Mvk6ajal3VOvZnmgI4mXEKOQY7lIxkkv21FA2XWksLr45BAG36GJQspfeMTaRXWi
gLtd5i6m6I4EvRNY4HaJi2uBxMOgS08y46bQ++7GzAmWgcEuM2p+OtwSkunJF9TJEcu+E0YizdrK
gzue0Qd+Qg+LS/zEY+LATncumO1vsEUgkRXl2RL27lvtZ9uUuf4qSNViRVAaUzq+Qh2E+SqwirWC
SmepcMfuHTJvS7sezlQJLyMcYtb0ssq2KFIgPSEeAeFAtKgi3HU/+ulaFfF1jd0WuYdyhCjnfJal
IAuiu9hFWiBjsBxLNUw2BbUCy9qvEvBCHIqH6rfKGtdFat5EkY5xe91fxvzLa1CPg1fvCr3VH7sA
DyQr3SYtwxovmirr6+YAEIirFKOAjAAFlFN8ERugCmFI7WlnfbEFlzJeUHxUrz91AM0qcKJZgNNS
LsfmgpLidd757vUo+1MwBgp9rPncexgcxomPCr8jpp2AbFs4Bl8qwKRoYyY24lg3vm9HiCkwzL1l
nCRfMapFx2GPU37Jx3Foqs8dAqnjYEdNZk4qpx99c1/p/EVtV1+QJTPwIO1s1Iynxva+mgOZEGxl
n6DXMNZRBs4GlXIhVDofo4U+7RwE/Pqtgr+MdGsH3jL2XFVhLTKl30AEQhLZ+cCZJHW9aoO0m1qR
S30sr43Ozg7VSGG8QufT9jpGnWO0LkhMWK26oxgg3dhasSqyEEQT83OGZeTMSw2ijzZa4a51updR
FJi5GhInRXibreUsh7q9p84Ei3fw+jwdci4i1SHQ6qAq45lOjbOyHqtv9HbdwW77S98YtXVN4h69
S3MfafC+QgsAZckD6P2PCMsAeLD1f3g6j+W4zTWIPhGqkMN2ECfPcJg3KFIUkXPG0/tAt+ou7JJl
m5oA/PhCd59AXa6ysJ5ImPmUtjDWRpyIBVPQk0ox5ndwjB3pk5Zss1v1UkF8E+CA2UlfBxBhxGBF
JQ7SrmanUcY7Oe1bv6IJZRGtPi9K8gSPsHAMiC/EuLOIRlkJf9RiBiRVlD81Mhx/nk1C81l5JQq7
JzFIm7DaJyljHTZvLNi/Q1PVHIxBMjYHR1rnHxICZfh9Un1O0nzPAUxR0IdkIPWQ00huEoE0Vk/l
hmoVmu5Px63pVvVPUnBBxGP8BzYBXIcVOnGaizUuydWxqHhxnPShO9dOps0/RIwTnUUIOYUW2Wny
ik9sO3IhcpCno/Di/11RHBQJ4CnulxBtj06c4wxUvsXGyOkRLSdpqpkaD2XJ6hCnBZ8EA54tuzqW
lm2DFyanWQhvufYT5XzZnV6RG1qWyDfX3FUHrrRuXl0i2hJ3MaGqK0nynfVj7pJiTAeSFjuEj4Jr
aaQk09xS2ZhwF8KSFeKKfcgz2Ey5rCUwz8niSwKjAPMkC0+6L9sCueADv/oqipF9IGm5ZjveimTh
GEClhNUT6GVpeim5NrRW/e/c8iCe5uybrohc102tXjcqtXDR+oIy4K+sI57osDi5jFOnV2qkB6TL
lSjuNJkQvJ6QEmiCLLolnJZJhrY5ZsOdkHds13H2VIuwN9IxfM6qIfbJAkEAiZqFqVTDrjDlPOpl
tpLwJM1iTIk5VxC6ZN9xOZU82/aDIRf2kMsQO1UVlIz2M9Cw2kaTW36LmNs1abda1WAJB8NQZcvS
apS2NQn+u0bme93STcCbNXtd60BtbFoAMRvecn18MmpWfRJ2Uh5BRCmbLVeBHPZ3VsTOaEiTGxvp
BZvGr9bCO9Jq9AvVkr6wJ4o9QZ4mXA/ZRStzT84BJyQm4BFJHptjR2mBA0QASUKzmaUuNaVOlCay
hRQpnrMqXNI6WEI6BWJCks6PDCDW7TySyGO+95lECJUqPJLaeJJr+CyZUHR+rpBiPGFeUAEEjRFr
KeQTFLFL3flhGlijlpwVLXyExHto2lOXVS3Cjyxmy3FgtQHmsyLWikRWQvax0sCid7S1L4mQXr+N
lbAVohK8yRpVl4UnwKgl5bQZfUV9s8yp/5pz66ErS7+nsiIVedZJCQ5j3UktgyN80k4UwoU/ztzX
FvocomvpyBkZoMCA7NO1JRAu0/R6BrqarF4Fc/5W2xxxvCTz/UaXdLKmfdlSbef65Bf1/G1qmsWh
yH0mdWLlTiFq99nsYqbFPZd7j3cF5ppjqIgI2fHS0aktq1sdtq7a9SiDttstbadAJ7tjRYuxk5fV
2rpNLk8LYOwctd5kaAJ58tuVhlbCkTTWGo3s8md7U0zH2EoWRFhOS1i0ZBMkgnKAbbpfBWr9uCHJ
acsLg1/NBCIoTVFDH8DsoWPeUGauMBLKLaSG3ZfiSlpWdqxQMfbQO3eWvjAqpuZLsBZtskswuV4N
rhyJh/JREufVSmN2GIv824AfMbGxR8UnrgeVqmZXa80XS376glk6ZJJ6YAl3GmQCwczZJzDRYEZS
3HHM/M2IOVB5BNtEGtWYBQgHYNcVe8wLCVUrP0QixtHUSfulqu9VInzVEUgj6mxyqUUCThc2liP7
XZ0yB2Ou9dTHY+dcpYr4KaVtf9jtwqGsCfYmj6H0jaTx1sxonGpTo8FcHjQ62bBH9iBX2XeqRN1O
LNXJXlTsE/wxj1JlcpitSxAS+WyaqqMPinQKDZOoZpFIylcB65+/6lrshVJxQXwHLJr0tZg1lFuU
bKuFhtSOBHVPPfwtuvppLOKHUYavZRqlcNYaWva4BGucc6gawlERNUKJYvbwiVa91b0mO3mpVx40
C5l51K6ZII5aePLbzFyP9arYecQr4NM9za1y7xL1rOgtEQGQK/20JjYtV+a9qvJqct0MVGK8UKeu
QRWlZyFkkpLytVHVKjdS/HiV0QJ8DPArOVSqD9/bAGSJzylvXsSS+ckcs3qfEStlHTkuUV3c9I6F
uMQ0yV1q2ju8FZYzUNhDLeAQJKjW1Zvx1itzy3SIQ3wQ9Vey2vst0tAuWtbdOIv0o2KK++RGHNIY
kNMw74p0+NXjLazUN+DD2EjVUd51ETXSJsIilBoaYp76NEebsEcKD3k49zsCbvIiKwO9IluH6fNL
vSSWt/V3mda07tK8yUwwiNWJ7Y3lq6cp+UsYEW015h00Natrbsd4yeNTnlL+LCpeZFF+yklXNxC0
O+qCAnAslkuG85ADZZApVmCLbgqOWFOdQZJKe+o6MB2gwv4pKFBVICSLM2Lh5/E89/NM1xaTZ8VI
MFjwPniLVM2BQMy7pfBPVV4rb0NqnIYGCeIqkPalqivZLhn5VOlKMr9YC/tRS5+MSCj24JvuSqMo
R+yNxBtx1GeicRBDOFNz2nHPoWCJjVACUsbkV4lwxjVCpGHTmEFxrcBtuvZ56uqrbMSGo4StBUJ4
OebSRDQFNgduZ+s8FWu7H6Z8P8ryNQeUc5xXGZxQM/l1wdN1C9tsx5iBU3PkwKGx357V+oBofaJN
S2O6Jsviga1tUblLSCRtZkA0nNbmrVqRiAxoCc2Yk31emdpK7TDaLJSo5IzwhmjAYWepIEzjRqrl
/NSSTgkGeLnO04Sdk+APXcYvA3oJIzp6rspQELJM/87F9GXcXrwlMSkmqNHpWjAE5F0B9JKL3G1V
Rq2N9hZWq+LKM+gOvf2pC+Ejz7jOumzOEX/xVAB84E7bByhDHJA6ygqpAgwG2DfKFtWZkGeRb5ES
PcnZKwFm81gdvpoaCghN5TMts65zNVIUCxMewaweEJMfda24xwJTw87iiTkRSG33mZMyaeOTgRqq
G9w+GViCheTvykLIoSKt2Ygq3gJVxlE3hU4/KJsjHIUQLvXcnbhyckHoaN/+6KjlDoUmv1oR89sc
nAV52E7WRrRGH3orTSdIWvkCF6ht9xUk+EM/MXwsV7JOFin/LZF62tk/iJlGWR4Ofe9ikEablWjz
kYnvjzY0DAVzXhmwmHOuCFdyUjx9nk9lKRU2GVHZTa2F7xI9CegWRxbrL6sVkSoAJw14FKF7+NTB
PmII9UHpIGPt4J7EVWz5WhoBrRlZKhhEtiQQ3XCIgYwqAiR9qN8S/humvfdEKU+CSgNhrZIGtCX7
KWfOd9AwqV++VOvsFkaNfkkTQW2T+mI3MxVbxk5whmppK8BY7M4oTmA1Gc9pXH+bck7bpHSpDMnJ
KEfTYZtL4rIYx+4aQp012qLEXcMkyALOKjbRxJSWLOztJ296ZmjwCNEaPl4ZtO7E5ttainuyfK1k
t/tMUc66gLErlixOkxwUpgUtvIRbgQhkVwwaritjGwKSer6rpuY6ySZYwgkEXTFVL1OvAkPGs4D0
iKcElnVqa1L+W0m/TgIDaPxrOQySYiyehR8Nr/G69gbKoJVM2pi0zyXx+lohWkxQPW2Mvaau94Pa
fDXaHlVZxIyUlrzTwm+INV6YmheKK1igrbtapKES6Eky0ObMnZWjnne70VhWwpMlCLSMsZsOYyz3
+8S7MKv2K2uJb08J88BJhsOoc1Fb/FgyI+VEyi96BvIgiyjc025xq6dZPyn6IjDin4m7IzPBKQ2e
eX0berXenQAPoiDaVvO1yAnfRc64NRmxADlSi+9RGe+1FqQw0XwVtbTyFmaIlZvmy2QPzRcu3KlQ
v2oZhfiwvKWReWJPcO8kDjtinurEyFGjtl8zNit0k1WgJ7w1ouK/GAyS0KE8r4L6PGW5l/TTWWDn
uMsU6DdRTYQuV/wXgL6HKpQfastvZEJ7tLqBIClNoNayyCAUiP+sY0gsPCyzVRNcvBk9c6z3vkFP
UifWiUx8Snml+qMIYBT6TQKOEjSxl1fYuJ/EAfCx4BFlq0mXmG0q+YqTnGxru4GiqpUtEcDbuYBr
49Bics3pr8QQ6gXanI4+ZiLSfY7Pm7Zboq3N2Q85BTmKtqY+wfG2HkrY/8M60iciqg+Rgs4dCM4W
wkSvsWbR01a3x16GULlfuCVtKwxHXxTRjk0mAcR1mk73amwCw5g/5TR0aLSvHfMlN1Uhh9T6fKOR
RAKiBWVYMGvCO5511XpeOuNt1fR3UR8TQuIoneIY2qxaXiAajDyjN91mSucuRgNFJ/ISoqiZQOko
wP81eTlMIYkgUa7/1IuF5Js0+fnSaRz7iQDBp0Aolar0fgRWd05vGDWCxuohjYpJwAMTvSUitQ8j
Z72XZbKy9bC37lPhi8XfabS+S1O5CQjud5oFR3bktOg3LLH5LLQzfx6RVrvcWlglR2gaKIxQ6Ylw
TaaEq15JF2bKW2PbK4EWYj2QuK1yRUJcX9zNvOcrTDkg57g6mIQ/2NZAWWJIxjNsoKcWTSCp8Aje
lvrwr2BpGkZEEpqToybcuzJtsc4bN/S31Wli43DXITYr4msxSYnXteQ8a3OCIr6JDoK0Jc8vChxK
VJgVu7qd2OovWjOpqO1ujAUSn9wXEscS0LWsmJqmhgVWZE+jMTYXWAj7qsexsHZR6quSn5qrcM4q
5Tle5p9OaNgNMfQ/Uuy1R0KabGEuLAdUHvp5uvlhXkFidhUP3YgvQg51Tio+M9OoLAaA7XOrvRRC
Eu0VVYsC4a1pnYXci/3amjAMmF81W53671kYCfyAVH4yDKSQ0axfIo1HNqiGiyIwACZ+X3BzDaiV
GTqw4U1HqI1nbePjtjNaWM2yvCTs2I3OrBFFvrx/Bz2KBahGZCH2Wp2S2Jd8/7t0BSgu6kUEVYkN
fatANwX3JPzmkkohpFgnsTBvolT2JJOMl2SNEFp3PevAcNhkhZ/qbFzMEf3rv/ucfuVXafne5fS7
TUBt5U39O0Sxa4b8WKtDPJrWFV6xJUaQytWwuU2s7TVWW7nVEBHam4wummqriJgjNmlVEVq/+cbA
OlYob/WadS/CjWBO0PhYNU+zOK07J1VWb5BM3U4kTSZ+y/qyiFM/JKHq1siMARRRAaQGAeiiNGwH
UQqWXWXegXHkPqgPhcHiwaigGVa5y/EDAzAn/YLpcGyLpmuRB8+lQdg7w0paduE3JcHiIGFGd8py
dXTD4B5UipX6hBcp028g5BSCHneP1dA+0XtROYqCa87iL8nRRJPEQEJG4yD1+s/axUguu0jcoQoA
qWD08+Xfr4ZulBwuVImF/px4VkjsAg7Fys4pBRKRR0QfjVNACjiplVTHmEjMkmT3+kXrs2wvZYFB
vqbAPZuiA9tFcVfvynmpDgsZAGi33+QkhKHb5gdpxAOTxowpZGxc11pUIDdOY0SOBwmYaUTXw/MR
ZMZ805BEMbAokmsv5n9zlafMrLdgvCgf9VDO35tU8bFg+EpOqHRG5PMKvskLk1vMZMaL1vSnFA3W
pDJ4JZxijgotSxuJCJZ5+XZdfC5TNDDKzqkajXNJ4to6WDtB70lAscR816wjwNWkeSszvBcmzZSA
TrDrIG6n7wuvnHuS/AKtpberIxLKiYSD5FmdKqC8zPVx0gzYen2j0v9MLOA1OeeerROSy83IKyFn
fBhVc5u2B9qqXZW6FXngpRGS4XR0WYOR7Z4sv0M/HtMePzK6iNtIH7HTku6jLBuf0f9PWCdnoScw
MVdERm/xxga12Gsk0Up3GIVvUS8In8boGQqg03R9Jit32M1G95eU+9kROkadzHvr3iBBW2HUoqYj
BTKrVUclQ8HrDe1TTuT1AFoaWDEh9hu++SoBYq9LsneXYuz2TZ1dirqRCaiABwQ4y6sUFlhSOH4J
UwlTY2AUawH9YK71Ui51tZ8SHDJUrDaYYAWvC/vPRBEPIXnUfD3jxciWNNAUgmupbrYp+Dye1FqN
3WECT66GLzLtWY0PAZdA/Cypbejw4INqXi5I5fmrassL2/FDqIsRs7XUwiBnnjG2AUUvpK+cyIcd
kamSP3E1OjkXrwcxeHUrolD8QmD5qZbZScmWX5mFiDOMy3qQmS35ala+lzHLTgsFKYeXOnvx7I2h
Ph3lxiLChzxEXeupjmTZB7LKxbeuJOPpVc7GlnDgVBhE1CZJykWzaSdAVaoGg9KlnB61uFSOrvEI
pbDBb8OuzyTA8clQ0V83uj9U1m2SGXTqiC/ZuuhBKSiZ16cjkYaTdKjXwrSZuLrQKhmm0A9FjWZ6
Um5ca5TztB1W3B3+/a3iKY7+uoxlF6XB/38pi1xgEtpjnHa1qntN2V3+97+yP+Rf/ftvm75dlfd/
PyERn9MQHgBiBTqLpDz06pjsWr5H5vH82LToE0i44YsY1RqJludngqvba04IKEu2SPHpbEhIGmUL
Bcpq3S3uAFupIcrPcW0FkuVlQhnZcxpdrbgVvp70tWp3XWeFl8XgYinl77I3/mZ3oi2kfdLDe6iX
jSozHTNovTfeQ3IQa1zlqeYaZjKgZRytqyjD70Fp6i6RnNzLhO1xPsQZApi/msY5VoiqgbAtY7/P
n/eQeKCvpvAIid7Pcgu4gbovkfV7aV1/ZPDdmSRMH2khAfMKxzOa1JHUf5WYPhot6hrlHLUk6y45
36GSrC9zDaCCvT4A1SHJjkUx+xhwIqeoC5qXQhvPTZWWKFpmgAb0ejIlU5GWXmIpR/K3Myrr7Kkg
HMYTSPqYZYQZaVgcVnRfnM0z32AxvPVVeNKz+rFkIDskub/pLSD6SZ/QnHTtkZkUGazruEVnj9pB
ILuMlipT9wq6P1sTN8uVVHEg9DaWol9GixTpWv5mVYVTJIY3aWHN13too4FJabOrJPiPxXanq8jz
LGVOngB2X8bJwCHE5NCVos46sMXfNyLb5Ukmj4uQDhb2UNWLgpW7CO9ZX3gKW0jBpoSkbcy6HYBN
Kqio6y+KKAM3Wa12G6NZfsdajemDNryg0klpvBcvTuR6zwAwucaiFUy53dORHiph+buUZvaGoAIW
p3QgNHyGu4f2I4nZNjfksNlQX3gtIwg/3ZIH7Dxc7Ki1YI2T9DV0MauvOgOFHuryloQ1OVlNgHSs
GF4dm091PTGZqNniNgur6XSTIWGXSo/qrJHv2+qHRdZJKu2mXzmFKlMV4DzZ3Rlr9ZsqJBZMy58h
bpAVJepJM7Cn9pLDYIhhpASnjMnSG7I8opyH8pmLWLuoC+6Rvs3boI9X9aHfTCEZ7pAWabsjBpYi
vnRFXEunIzvG0aXJ2JcFXgTSYt2c7dahRY/KrTIa59BSJ18zcoZmNORB2xfmMWVctI87wTqMY2jh
a+riw6TxNrj8i31k6cqxEquOHsSSTzoBmj7cJOWchrXpZcoIXSRkw57G5w7W4AU9lOy2cireDImY
RrTbZQA12kDh0m7+wi56kphDOpqkjU9MYAeHmH3hSZlMB1xlYpsRHKdeZbXeCn3y3Kh41IS2EZ8H
q1lAGhjFC5IdzD9GRQGMhcC2WJTvpZCGSuUOs/UybF8n2hgMrFn7arUwjDUtqV+jkNp0FofytW9Y
ItUzwf6SaUKvnNgLi22NcWjq0tdu+6Hy0savzEIRzUlZ9Bou7Jd6itSXuUREkKeW+cLBxEC+q40X
5FWVLY1qewszy02WSmbCjTyKqH+edds/pvEqX7SwEt05eR9yXYduzW49tARWi41wi1NN2yc6vtow
UsdL35O3PZW1coLABQ6X3++bqXdrC6iPnBvauZPw2KRGIA26+dpn5ks/oYss1+98nhJnyLb1Ar4u
tzCjj3TtSYYkc9xWo85w9BnUkl6mMzSEpHW7oWC2PvJFCHMlOWjd/rCvhCCAZYsxta7C+2Y32ooS
tmbqEgYjmeJmffEFbeskilJ1S/V08tf6MhHC7OdNZtxWXrGQ6mAf0oOVNvlToXEcswEumL1anGdj
iS6K1x9mrXHMJji4UsdGUK1RSqiltgl2IIlVMenm8KXBo+joAozxrKkj25MpNA+IdhSnbIenPkqP
fVvBpO4mtjVadmuTJCDZIz1gyMCKt3LIjyP75FnJT2FlTvCwD2Fj6C6DfSo7yikeAv1nKVZrwJKt
c4ul/YEvyMAtu8jbqR3l9QYWGkjLLQv6IzLGk3Dra9mSbIRWjcOdQ6QcO1AOPBr0uGHrp/srPi8P
IViNQEBmyhMrlouKUt8Rlk/Bno+wuQ1zJVZM188pxSZNk+WZyjIcJXVSdyUjYJKrQQkX47FrW7LQ
Q7PyajOR9xwIc8Dlp/HCrsI4N4hYV28aSYGbDYgQ8ACQghgrVVoea8Gg6/T0M+S9hToEjgWdQ8pi
UU1fOl1qbtFCTr3CUIxje/XJR10OtEJylLyu67g+RYwRTkaDtqVUxPBMfiJejBZCB46CA5I4u6wU
ld1/zlEStXY2NIazzMwEeJMrfuV+vRmrJDOpO0Nez6Ac6N4yDeopT0bqPMMwD+pIwuaQxLhvxMWH
Mrn1ZfKVrSBCVUV5E9L675K3LzFCZq6s5arXLMtnTVLI6uTEjbtx3HWcWkEeaQwtwRRVQ5uexLBj
KJAChZ2t6YrQYjY4ji0ReCzP/hBma1za4pY6N7MfWURrsclG33gt6nQk6FfxZeNKlmKFQZeFzVDL
xUGIR5FTfzjNyMv25jJOZBFVxDtM0iVaw9EbuN5YrWe2IsbVM22dhNoIUu1sYYSaMe9J7dj5NbZl
1rGDR2eSHzRDaF2ybs9DFX0IooXsnZGxvwzNjcAWHg2tpAY8Q99lmTYoVsxt+BO0RnuxZEG01S5P
vbIxcz/MlMa1QsRVvR4dIA7z8Kzbe6fQAY8UBE4xTMxQy1hx1nlmFxuKJyqbhYtxPBlG74FJafGc
6td/jSOf5K4tdAHG7xoYwNUYF6AgGDXwY5F+F3Q88M2g5Zg11cHLZeOsGchx83LUSfukj25EGWW4
EF3WQiaUb6W9EJSlcAtdZawTYnRDhW/YU4FufEzTV8LB80O2lntdlPUjkZinJdX6QE3Tm1YtTEly
6CZKo5IAnUz0Qn2US2BvBwmYL/tBEN0MQrff+/e3cftVuFrI0rR2YVgN99opdEMJWr0LIs0Qj8jY
TEjzbeqpYVPslXkRj8n2L/79Sia3ziktbZuI96Fjns3WU+9j78MZh/OJUkE/JHisWV7fychH7v4M
dm2fONKtfDc/xz8Wod1wpN7A7ZFxwGC3cNRX2gX13nAhqO50N5dz+EXGbz/du8a30BIKu22sAtdP
9WJrJ31Eo1f7aSAGuU+89B9+41o9dP5XZPRknUvVrniV70l3WT8MPOcZjmBbu5UYExlfvxinxFvP
AgSW4BXDf5Uy5N6tVzIerGdWhOK3secppdjKI/vWDU+tHOInRH+GHueUP/UzqT9WczZq8B2Ofo9e
1SLomu+xPnMgAPRSeI6wyoQZ17lLjmnNGSIPLuIAjYVpIikDDOwcy/QTrG8k+KenMPeRwshPzXcl
7oagyM+m8SwIf3jriPM85SXrbaQ9zJimn2aPsKRnFfnVk2dKzDfAELs+1H6TPRcPqm613C+SKyJX
5Oy44yEZ9uVr+ip8IiVglITtwSVCFkv0q/qdy0dZxO5sr/Hf/qy8WIeUSzUAK6saQcQycYd7+IS+
LW926ef4VYw75R475o03t9jqn9mf3mrSnd/j5+GVhFDFRmp7FphJr7vlwVMNCZFPx0m+o74bL/iN
a2yXqDB25YtYOahJhOdU2M3pDmbW2Dthf1mvsCnSE0EtoJNx1+B0yTV7Su3usD6mAPtL5bHsEVKX
7dYRZgbfzXIoT8WrdNWey8lW9fsgB+S/hGf1AD1+HA4ze4iHeCceAWoyF46wF7muG+d9OOANwEot
prZwKo7mmcExjeRzus/n7QqI6DiWIHpjYQdU+297bj6E+3zIUej7xX511eMLwkk3Phe8mbeksxHU
ME3+01HyfrUOs78L0GXG/TvNabA5XKEk95/YId44gAtlX9WulOCshz1j9zxUL9Y+Rnzd2cZ+KXai
sk9fTNEe6GTng8GQmVvVGZ4br7zQh6MlWGxBPMSv+aarJp/DxvUatU53knfpIXrML4KfXjQ/2Rsv
bXnTkr0eOWHkvEl3+RbuqU3xupdvpF5lf9tjAQ581zEsYbbqRSrPnV33ASn2vT2GjAHfBk91hKcE
ugI6tl0fxLGHmiS+zF/5oT0bt9r/mmO7Oyl+Dat11zimM79lnxhCHsYdjUv1rhK+7eBUUTOC5N3Y
tPvf9JcoM8QT5EEgQryIyq0PpCNDn+mTo0z5Zs+3CepRgPtMv4kcVvBSombcj0H5sL6h1zef1Ytg
szKpffW5P5oTcodA+u4+xYx8YttyhXOzFwcbFahlz7b53uzNB3kN4CB2UDL84Vo8NkcPUlwYcEH2
yKdAeGZWlPZ8pYyDxGfVk/907+lXyJrKNXyNQJld+1bnjvmgT1x/JUCdeVCcxIdyt+5xumcMFu5X
BsgXPiGa9fSQEZP8LahO71NulC5rIv0QH6qr/j55xmd4ao+RXwb1b+fFoZ1+N9umaWcVR4PtCT98
V6s78uTDKmBPdxyMp/yeM+vyRmGXvzC3fxcVO7uCnNUomnDaBOQaIEZGWjf9RuKZ3JV04JG4M37Q
cS4LBpjLhLRGwUi9a5/xLDQ8a7hoZORgpIYgzXM0ak9M5sqeT35Xv8ZfgoHXyO7+0LHOLp551Iks
Y3M4710g3WLUx35KCvZxOCUtXzYXU0mqMI+mTfuwM6/1XeyZEjrQE8vkKEy+odkIoJHX6W53CF/U
GuS5LbZPCCLn9SY8iL9YntIX9NwCo+BdXmANd6XzEmC8UwN2pmDsvsc/0cU816kzOqLbn4THfLNO
6xXUZ0bFcLZOEebev/Ba05Pg0SXiw1CeeSJK1G7v2rNxMz6iB4+ED2Ov/AinLuD+S2nqGRhs2T52
HLSv7QExUIJS1BavlouZwY4/9N/oiEw8Yvm6kz8kBv3Tjo3EyI40kC5WtEt8FrnWoYvQKdgIgEUC
zS3XfLSF0/6KcFAP6afIV/ok7aVrM3ylp+INrzFTOwjgybTrbbo2ZDKVwz9U/TXnKFvCoOE8FCdf
BXziRPti8dJfq38FX0h6N/EqvQr41WbRK4DDhWbNcYi61hk+in1XB6yU0FRgLRf3wpkVLCrrxVEQ
y7AACdZ7XPqivCtdfMiTHbsG0uy7suxgxr1aZ0n06yMmSM3YNf580n2L20S6Cu+Z2weU7vIt+Rud
08oxf8Rxr3Om3vDMol0Ac1/46IQpgtQ/ZdAf2XEWvMXmhUy+BfwvXvEjMl+SGC7lh/VOjS6dGjIg
DJs1oPDFnB85bvijXQBAksGu7loI9LQp/bclotNDYHxuQ44FR7jrj2i86/NhPRIg40P9wwDkN+do
N36Xb/Lz8l6wNPpm9BMfzGN5IVW/+4hf68Xt/nDLScA4j8q38MSn60E8jck1BtJ75YNYGzvpnOQ5
iwPLuhPBD2RVZo0Gr1jgW+Ke3ilvYnIgvWrea3BJdmMg+Ssijfc+6FHu4iUG//0D0zcjJ93WxWMo
OsZ5/O3FIGT2JTML8svXDsGgPb4IHyuf9OhONGNX85go7JvccnnKjwAqwoCIFGQDpzhQv1XrPlwR
JlbzYi9e9yfcYzK3Em94SrVAmLzuBdAx/kWYx0hUCz68IwbFBaQY6+cARONw0mOIJ7Z8Mn4rru1k
pxFXc2Ynr90HHvfCY6HeSGywJncCPKrvEs2lK+D0uAlehKQGZa2BMnlHNgY3ZunXvhlssezrlSus
uxX1XoK5J9osrJA/DEdwXSZWpPIgP/HfGwIkapvp0/I0j0cj8zZtZbbjrGKPBD9AKT0SFejZyTWm
UkirF10992RlmM80ksJwpmCr/7ZPvfXo04DcSu0zLfbSnQMK+ZOcvDAULJ+gx19LPJWHqXGjx/CW
NT6cBe4Y1jW7yDH2JoVL/Uc07JiH/qt2nRV8Kh5dMcoAPYiqS5ORRgG+AZL4LrlEX+anfOaQyP+m
9/HTYHYXjK7yWZ2afXwYjv2H+lTn/sJGGE3pQ6ni3YBtCqDmGsSFU7uNEViffUEICIfjsVLspbyW
hoMFMLbN8Bqtj+qn/qxjnBs7Wr/EpDT/GxEeyrv5xdtVqH/xli3veBexYeX6DpUcwsFN8A3A1jOu
rbwTD4xJn0vYVsfuwbYzfBOE3Xpef6uT/qjeU9Mmev45ovw6lK94UG2IlTPePKgvTs2XhXVEtxtu
Vr4lLrZ7A+kUBYqdv1DH9eUX+KSK0eh5Zq73xuvEHIp5gMfXgQguDDrmExu3sH7TxrtwKx44ZWZ1
RznO9jpFKvqN2HP9y4OtwRhxjCgldiahTG/oVh4dXceBJAdCbMKLGXQIppkrrrZ2187o6Ak/90Jq
1G8ufOEw5gfqVgw/DgPz8jNpnPbvcOociVuGxxOqOgT5ryVH9SEMqFuc4g4+uXU0rzrkHhl2Z/NU
4wUzqYJt4xxfqRyiT+6Z/DhWhxoLjOr34q5+6Ct4eG/z22Yo2F3S2UKsMVxt2kG7GOCbj8zVmVOo
QYiDj2gk7gjZrh+sf6NPiQOLiip1MJaUx+w/0s6sqXEtTdd/pWPfq1qztCK66sKjbIPBYMYbBZmQ
mudZv74fsavPyTQOfDrORVGZmwRZ0lrf+oZ3sNfxo6ssxuz9RXrN+1c5O7Txonim6+xJG3dFBhWs
gSgApCY968tjrxdr+67Jl65HWl+jvkDuI8/EOy+DUzUijaeg2agz6To59g92MGtfhbUot/jN0WV/
x5rOOEJoYTqp6IvxFpUWaVU8yQ6v0b1zgRR1nHc7n8RPXdEItlXHf2CDZiDHV/o2OXhrQLaoKNlb
xEyusrfWnnm7+Ojtc0ooQa6E1lb4QSPgTv/BfIZClITVXkKTEVcglpFDAiy+DW7TOz62ciu/ygft
SDODy8KOokZ4geszuaUBZ99lC16utItf6d1RKMQflbsDQDJN2Y/eO9E4kbYgquq9/QRh90f4q3RC
RnqbfKn/dK9syJpYpcFzkGdoNt/BZaSvl191W8xTjUW1RP0kZIZFPeSgpMs+KrfhkjOK9dI80yrg
vG6eaX3UxbyE2LJQF96Nfie9JCv5p4xLrTer2Kq3GFdDkkJl67p+C+kv/Sx/cWqhDogYPfJjHYp6
C1T0f7q76skrdyFg3o16JS2sbQLNzUezZdbYG3lVvAh85Ht2KA/7FxB6yZiJLTwQbKSUhduvjLU4
lIf6ATAnHvaLDP4jwE/2KojQ1XDlv5FVh7+Ifkq8wAMk/jHQ4PNmHy3CdpwK+hJ8Nqd8/dQcfO0q
fjeeWZ13wZu7Thzh4vu8EDtrr8AvfGe2AOhCjI8+DcylpQGFn+mv0pXsFBDll2LAl53ob+4YnSz8
a5ZVj2bkpsITmBJfuZ+CzQQSo4azNsptPhWxNhOGNf08bz88KM/PBe7S9YK2D0NbOOccjMVrDJZ9
3q/0PQuHl+Qf1J3/Af3VvkO/L/gVHtufHALSPb6gL+lxSNYZ58TBXfcb654Yxaaw3pm6XWlXwxbH
GeslQroB9eN7fln/gv90M250nGg0srS5vyEjdj9AjlOug70NsaydobnHuJGzx7+GXiXfEeU9HNln
9CLhwByzffYGHF1cTf1NianP0r3z7n3208x9ij9Yw+0zKfSwBY8pH4IbwhESYBKUM+SD5tVT9WS8
VE+ER/9O3kEkuC1W3RO1K77CV5ij7zbRQV5azyW7rQBQmuEvMAVL44Xc+qF97RymMU/5AwA1aTGA
I922pNKr4ZmC3Q1m1VUOThLX3pXMyI9h36PYspp+lIdCoi0zjwCFpYvuaD8P/U4sMP/72fVPYbWS
8ImRkdejtpyB6nesfUTrn20Dw4ciroPGOEMtmA3U74tul/9yVwZKTvoqIQNoVnLheGv+YbY2dsM+
vyEKgjkU24EPW67LO2Pbr3kC8pW2rBgIPsAx9mcR/aD0ES/OjL4QByXDrf2UPsMl/JGSlvnLfim/
F/Y6qpYE8CeJQD4BF2a5Y13nb9UzdAqVwlM5SA+BMfdwumMrNfraAgTdidjdSoxmtp9/inp8vYwo
F4tqlMOFVbKlAe9DaHr1IpeXp0XdSKMhUIIdXFmMTHbB53+PAGElEUqHuo/hYaW09jIsOcfhPLmL
IIQwpY3xsxRr1cqqDe7brCRElJBnAipnR1sYh0z8MMZEZpCXzphlYrndRnJYrOOUz+PnLVTngc3Q
TV9CYDfzhskGHO9RAwZXXelKT7qExtrfX3q7vG5ws1xHph9v+y5lRKmTUMZlXGzFh/jIkKW6ElKD
tT1wLpqw4BOWSS5RqXx+MceH2JK8NcMFmpgAjPMlasWkD779BMiydHxsTSfcIxREGs863FOQHLRo
h/FdNsKjFN16dCy63MPiI1KgPpf7Tlff1UiuZmlIMWfaB5f73aI5aYBlahZZQc3lStTfAnZ34Q0f
Wu5eu8jjkcKiiag3z6GpVmwVGf4xL6LRVQe8cjKTupHjsT9YVROtR6gWdGYYnLn5o149DTro1enP
gd2jHhhU71IYHkWc35d9dVdj+UqM1OdZH791Zk4LdXgacklb17rs0FlfKYN1Gw2ek0uYDVN4ita9
SxX93nIpjpBTnkXmQMVSao4auweX4c6yq20kmEZUzjzQQG4/PnSjesPrIIHJsP4A//eOZ5CPvnCz
KOX+p60a0la4Pow+33G18qrCeW/TwLIizsTxprRIXa3e6eTB35cSpBPIGMPaLZp1K6P4F+jTFLOy
ru1Y9Ls2JckULc3AIqEdhB/XWgj150DTeGmrljsLAGcsPMWFP/o0NsYvvQP4KLnsuqiJV0ZMujBp
vEFg34eFTzWs2H+LGP2h3/0fv9kXKF9ko2zAS5YxWRgIhYueCLqYfaymrWSXTqejD5EJZApazgvV
DTZVUs+SpFiXWCKhxMthXA4Pf/1fhaEzwjlf9V2mqwtFk22TCZF+ou+Ct29fG5mFXGPU/XJ7fSFX
Hq2DkC6GNAGU3NKk2yXDlf7+ugqyQ/kfakHctqJqlrANhlu6On2w35Rz5MrMe7VXSiYtiTsrYYqV
5jqwutvBhAs/yqDpk/IaGt61KcBzMk6mss20jS667YWPMt3j14+CCLiuC8EnOnkDSmTIA/DQ0nFl
ZBHCQkIWQvrwM+zqpRv/xsuZT06CMCxfTFfd9sHAN2QuyIRbb7iwHKwzn0VVwKJqtm6o4vSzGIGr
qFIWMCsvUghVIQf8JCsQD/mbDxfNlWz9wpvQzi1AFYqHBcVENnXz5E1ETOzGPJdKx0xp91ld8mBp
BjhJMq1mrAFv8vgtpX7NcxfBGKQGYaIWPak9cABYJvFWixF7xAJ8JkOlnUUqub5u8EMulndDDeOq
LB9tMCD5ADK1Tni9Oe4vQCtp6+K7GxT4WdaH71/quXeqapoFRdaeVK9O1vXg6Tmnklc5dsJBaCIP
MzOL7sLm+VykpytHU9k7hoz+lmWpfy5izG3roUat0WlL44g2zaFNrF1n0fyu2TE5LVirSw9jjgAg
IuqHsbM3fWhcw/9ATbmLD6bPisIL7ba7cnX7ine/zm39AxU3zrP8FZP163FAQCPHnU6u3Fu58X/h
UlWuvn9Y6hf1LDajppqGinabIhT9RL9NGHqveKpGOSBITT0rQ63ABOPEqGVIeKdjGSROYmmbHrUn
eWor26u0jCePOACOKCCaZv/h4RFsR+VDNWkuaB5qBejC3WJdX17YI2djh6YzuOPwslTz8/u/xQ6t
QhXfCvi4rKx5o6BqA+FqjmlPBJSpfYgYqU+c/tfe2IUavUsPABw9mVlsy/Wlz3Ju92gEblkHUQ8w
9GQJ4IgoK5I9lE5kMD2ximhYTGojg09PqFCLtWewn+qWEbvHGKPzk/fv393Z7asJQ9VldN5MFuKf
a1DAN/l7DfYAihalghJ71AaARIcHG3++mTppoE87D14WhqWTSozWqvehTV9pkpPpoclBY+8/3EkQ
ZQTsP69D5aNGWVb2vOs8ztHuiamyBVrYYji2vvsDnYgdNEoapmGLEuf4UU8yVN/f2NmDURO2aXEa
q7r9JS6BQWUByaVTZTujocVuarACQa2teqRm6hAs8aiITUzjPET55furnzsXWWGT4pmM4J52cibo
vas3esKZMEw6PRKtiW5kmtp24VrxrIcQc+Ch7OoL93wuaukyikk6+j4o2Z3IyUV9k7ZD3JXO2PMu
Ady8mnb2+v2dXbrGyZ0FRq3CE2XBAvK7Hs1yrdvJheB7dk2yGRReH6vS+rImRYhWi1qzKQplpXWM
AAaiiOhZYEaWHvpPmSA9WBpFcw1f5gCpiWE8+OE4vkJfdheU7XUrww+1VWXRDTFTKouOgT/4r0Hu
reoKBHCrsZIbaXjwc87mYRKM8qy7PHB/TIJjtgtK4/sHp0xb+c9oj6gm5h42sUcA2T85U3QjbzQJ
sSB06uko1hzjMz1OliogqHmYsM2sKn6A3c3IAbkbTyqYmuSkvjlmqt9/lD+NlwydI02W8S4hWTVU
xToNOgUKpPaQa4VTpL8kj2G7r9K/tmqFOe5w6Mva3WkIVvja7vvrfs1OQE3aAOssE78t+/MJ/RZ4
hafUYxnFhTOO/sJS2ZMVD3ue5S18NIJu6V7Kh6YVf/LMuT/bsCDOG2iun6xWUQXBOAw27DAdFe8Q
ZDap7HNeho/f39nZ6+iqrPCCieb6dOe/3ZlJDYcXh5VhOIyYmquupQ4yA0K431/G/pr2aor123VO
ki0JKX0X4EjmIElRS0JfgPmmyjdnUg8sQMl05op3cZBtMuw0iNv5ix5urCI8cvv0GtqmXUliwlxp
CTYh5lLRfHkVkgnNRh9bgQB7Fr6H8kEHgg3tZ6ZYHj0jXfTQ73Ok9NEPlZa9IYPoRd2nETagCte7
Rzd9oaouZX6obYyi8lZju8LSE3MWbDNnSmtlc+HpAOAzZJez8Sc8c2nTUVDCmcQI12CWnzc/8QwF
XhD5HgUxfDEERd46a0F5yqjN62vwavaLYoGUQPYxh9zU1YtsAwxJOcJj3Nqe/9IlpgxwFXUdo9fx
h/R/yWjiLSKXCbZl2PQwR8ValYbxLK/UcLylaC7WLh3WbHJha03oNmEEeMDu/cdgHI9ecPP9K1TO
HEwklJbBFpRBhhmn2VIcj5JGmZY5YYIggOp3922cHrROvUfF+wfdiHaGge4BOs+TSMLbSvg6Ik0d
VP+rLEDoGntjyOvPhlIsFT9/GKX4VcGNkJO6LmdZrK7HwaexU5j4z3uPZWumvFy3mUNKXPeu/F5W
8KtROobWxpRK9x+zltGphCCoJn7EXXdv1GI/1s29GtFybd2VHqYMRBKxLwt/qUMjrHV+IIyDudY3
C7+DyxkeElW/gktyUOv2HsqcV76HQ7rRNOV98JS1K1l79GDQ6i7VtyZV1nnP6DHgsbsuU6wgiGk1
LYtyBFwBZ2E+fU5V76JFZTX3vqm8f/5ca15VWXUAfYvrMQoVKnC+OhbbXnMdg7FgU8pvVdg6bk9M
U/RnTU038Cy2cZBej76Kfbh+40VoQ/jlgzRm17Bd0Nzx/Qe/i15KnDivah9NHteT7uq0wvLUeheG
STffLp8y6Ii3USvgbqW3UOOyO2pQ1pQL4erCCjlzUKi4gCk0nwxQmdZJMHETVEvVcgAdjQxZ5pXD
tka5dG4K+pBJaayCRLwHANiBZJTAWWRee1T1DEFdrXMufJYpQJ4EUE21dOQmBFoe4rREocvStl2e
ZA5yIMDTt5EkBRNRLVna4OWwdG+3AO/luZR3b71V/1Qy+b4qQdb4vq0vszZnmmhL3qar+wuHmPK1
6tCo0GTTVBUbVczT2F56Qyv5jYlpA5QB+l25DVSWwQvgcm/n9uWLm4yoE1pqjKQ1Olu+1G2aRnYv
HGqTOPLpI0LfdvIvtA3+d1or1kNkd+7QIC9rP6AIkKzh/yXS8lM3BFLHrA/7YZfGgBO1bFNOahr1
xDnX8fMugxjrCtn8aSS7GDoBbfn+Fr2/8TpzJeBPEEtUPZqrAuSsW9aL0ZRutTbmXoJaRXEObS09
G1duY86gbMT/++JEoz7SkGQw6G2o6kltUEU1uvhwqlBobfa1Khi9l29oUOHFUx6LLj3GDYaghTYi
FpO9fb/yvmbQ+nSaKhaS0JYwjJOTO2pz2E0KLlXYCj0N8JUW/TAc6datArO46tTkbpQAD31/0TNr
iqwduWvLIjHSZPPkjvMqyxqvbWIni4B8giXMo+ptNBtEP8IbwwUnncKR69+S0DqAon7//vKfKeCf
u03HH0ShcMAE0DROEzMviPNUj4vYGY1aZ7bYsjpMFegdbsajfhPG5qGFHMB422AmLSFt0dGdKFp9
1st4rDfasZm+bQfRzVDB5c97m45J9jYMd1pzjYzfNsyg6Fvlpbf1NUzwwSk6SNoNg48/hbTf8p/C
oG9tNgkfHNK9r8EGHu33EBI+EpQXqoNzC0Oj6YelpUomZJxcygcq7Nq1iJwI93nNguHhWevEaK4t
cN5Qxqgoa/H0/Yv5mjBzeyima4icT8HmNO3Sc4Q1JTsCCcSvF/lbNihHJBkWcq48fD7yyE2Wumpd
WI9f00pdpiTXPpN1LnyyCYyKJkbtWpEjNc12iFtH16ObwJSvvr895dwzNWTaXRixkqKftnFJu/og
4Hc7XmoczJYaPmOj0XDjqMxeCkm7inR1FcoGNighslhE2VKDadUMG+wFU0SqMNfRRutJci+trDPp
Es9AkcnfbVXG+vtkS/aS2qdhCO23hAc0Bv69ZvTEAPcKM8ld074obgjIJ0QjSrm01IzppD3dj1Po
swxEwjhpTq7NAVILVI4iRxiIS+gQ/eiAoLUgWxlxPes2NZpuMwiayDWgRJJqWA8hbw+rzrvxIcFj
NeGOc8QHrz8Fb20FIiCWCnNNgXvcJxGKNZwEGCOx7WmYKWq5gBkHKCRv0pVbpXexDom8nxRkPkXH
6lyHQA+bBJ5YPDHajp9aBlJhL40O8aLPf44gnkA7CdEnSOS0WpGD67rXujK2ZYskw5jJEyneW/m2
hvs7GIFJf4G+Hsi3HnE/KWsdhLjEXFWKNwSeV/lUBlxYcNMm/fJg8bpkR+EYghfTn/FiDNFw9XUC
3dBJr24IXs43luawTUrQaAWCKK7RbLMUJRJIU++wc5ZaXt1+/yHObi4sBxhfCBX9/5NAkugFyQOG
gw6cTiBV3LYcKUfbqi8UbWf6jaxgYVL3EtRNen1/3ixsNy3NizR2Oo2hE9hEu8GkmDhdFe2WFOqI
5gF4cN5NrRkHv1GvSre96uzx0gf5mqlMHXqFMZFN85On/+cHGUMZGjHSrI5STV4efFn05bry3qJk
eDYmKmdVxT/KwthPRPjE/vG/f+A8BZ0DXbdlTE7+vDzbwGwjn2g2RO779LxL8GVJ6V4I1urXIpkm
GJGROQPte/V01/ZVlCpjRsQwI0YMAp3/WZzHoLOsQzQoqDwQs0KtdoIWz/SuZpWjPD9rwZioJSri
EYQHKgdnFKS80/gu0MVTgmaO6mI20AMPrBQATpfD8LlogzuDToUvzrRlbLO0kfBrI5CdzVbq6q2U
5288ynmqqleDfDHqn31OqobWHbIX9pfJTcxDsky6X87Q30hKgyRylL81tE2RhLRB1sTBjyb+oSP8
0knIVXVkpCZuXSkAmO8XhjXtgNNwwItiyKsrGuYkJ+ecaFQEnrwiciAZw9JB6N9G+AEFygLVygDs
FySprK5ufbIJUoKDsKu1bL9Ytn5MwNZkH70HdSVIWqciXQo5IJGa9rFy4EsrFJDtvXGNedj1UKtH
u6eZkbMYZC1/0+voUWj1fZJnb6KXr3KE6mcVyEm9fCltY1l4Euha8iVa1bQgxXFUijsNtSZsHifh
4Y8gY9ju27hZZ6p5Bcf4rtWQgMmtcuc3GvIW8ooJ/8K1LARPzac0oMxl2csgTnsZWUsVOysdsoIR
oLXz+vlny0yWn085L+io+NmPUL50qupn371Fh5X4B7fvNLUvcfijpZBwshXlNkVsyY7abceQczFt
iLLrwAdhcWkoGNf34Q+TJx0K5RiW6VvolT8bv9qMsn6U8CKDMkTALsriHi2OW2zhOtJSPOhK/2f4
QxFIjmD8tUDp8RaGl5OhRRZNOlNWbIKMlsz3lsVl55g8thq4xykWaxbfklHAR14qh63TwiTIvLu6
Yp5lSReOgXMJhiLrlJEQvMVXG/rYavowQEDEkWplpvTpnde7WzlcKl7xkJXDm5yD1XHjg8iGCzWO
euYImozZp6SZYa12mu+rCrtah77tjK7yjlzbM2L/j5biLwuR3of5a6NojuYMH+ZELDMA7vjPcmZd
Za72Zrf1fVogqGfnTP3yqVO1rnoAFKqbruj3QKkS9b1fxpvv9+q56EpPSzHJ98nHvpTdLWqrfell
mdOFINqsdFM09HeS7r6M0s2YR1u5s1aaD0MLlOaQ8uHAkcw6ubmPa9ARlg91xr+JrfFn2OvPiS2/
j2jBhfaDkgxvUSVfqKnOvl5FYSzJLIaa7vT01SURBqVdZQ50un1hdiWgoUevzneyHBw8kq007pdD
iDOjbVz0FTqTWHPtqfOsKoYgVv955BHyurrSC9YW5ilzldWs9PoVu2ZtZAtDCu9h1m/9UX7PY/md
PvUKxbZ12rl7Q23uoebPotoGxoz4NN5f19+/yXPFLh+OckYjB6NyO4m6iVvqCM7zJsc6e0ZubDWM
xnNoEC4938I82riSU3pLHi6/pie2eu89XvgEZ+oq3owsNNukwLJP08Dc0oM6SekuFUN7P72fzhSO
VyFiXj/ror2X5egxS8yrPrL3AXwycB5ZqD2H1fheW95BSvVnPAbnkg5r1lIu7M4zx7GigaoRms6Z
9GU636JvmY70oUFCN9TV2YdhFMe4YgEFXnGwm/TSMPjcYtGw2VINRQXdclplsjLcTK3G1KE7sCo9
0PDomcxQXl3kpn8f+gP/sb+wnad3fHLyMq+XDU1jAq2rYopQvxXu+dj1pezSvIKx/DSCY+zhhlv1
tZellxrf1rm3/fu1TtabkMIo1PWpUTY5NleBC8FUQamLCkcJ3ooeV97ABtaoa2tfLvZjnmEBWts7
exBsWnMBZf04KfomurXymOeV+bCRM/0JofqEST7uJMgtxeM6V5oAGR55U0n5EUqsj4S+VtOsRUVi
Z+3ypjx+Kh8D0UwYP6LNl3/oqeIMGnmh0SK7Eo6bylc2RWot06y9GYJ3T7WWokpB0llbGw42LRe1
z5w6G9ZyIXZ52e5FguiLNKzLsdpLXXGMEPBpJKimEEDj9jpph43WwFIrml9hWB/bik/ppfs+RcEk
ccd7I2ZSogosjTJI2vPAQsIm7sdZ/sPe+BHlWaYLNF9c+Rkrmxd8P50SyTJp0IY5QtqiX7QyJjka
ijSrAj7ap8Kl4FZWOihJ2Hj61gQTZOENvUp6kNJy8pYDzaKzWOGDVe9Gb4jRQk05R8wCJ5+MFYi8
wFrXRoyKhRds2cEwQRm1rEOvA7hZd2jTIRTVDSEGEU101yQkiZrQEQaJ5ZhfManuA0tEK8HY+73l
r1EWAjJOB3uGCcOzW4CzDoW2TrEFsqX8gIweHB1W/WinB6TOF1pOPmbJ/aZKOQoNVOMi+MLYjg4i
+hDQg6ygOtquvTPs8qMNsoNXpge8W8FSuGCedCjt2U/ctJ/UGN5iGmWPYb9By3BmmcjdMjh4shBH
cnNI3ogUC9/xDX5X5F7LmFo1CAdovrGqpc20JHqzOIjB2tnmAImUDznFAUTS1+Bb11qE7qHrX3VB
85xZXr9Im2H9fbg8u38Uy1IIDhqwlZOC1Syqoh5MAtLkNV+aRGS/ux1yHC9ACemDuWxGseMWL8TB
c0kK/Q+qV8AUYJVOLmv4Axoq3gCLjPGPIot9GiX089MLkejscWSQYTLhpOWM8M2foUgHHIR4vUid
bhBO0zVwolCCT2Dr0k3JgNMhuukfRKleB9jiFMrlTOFcxOdQtUyeMV3Y08JR5EmR5J3BRAEOR1yA
OG3Av3eSecV/3gMUoOizZ6433hH8l34A4hVJxCu5RCDZpvnYYMhT1+VtpGKpZZs7N1GZYBmIJbsY
0XQoZ84SJWULVq7jxel75tV3je/hr8zyG1rEFHCbao0ShkJKN9/DKMSDQJx0zWLIzKPWIAMXES6b
YZoRxtJcLVEr9YeJ6SQPb1o6OumI4Y5vzRVh7RNfBsj/rlYRwJwWAj6+XjNLC+6K/FDaGRh2HdKA
XI9v09vMUAaD/4VvvR2aj5RSUWIi2jAgnxUeSvSWUO4lE3l1pQ7gwjSx84kbGjp6C8ULaNS04bVN
kopXQYicAl2oKrHqhRq2Hl0GZBwVJIRjN1hj+YELAQD1Os4/IFIhTCqjzd23yPIDjOg8HUuDWj/m
fVesBjD/Vl57yDsIGNoKOhTMHq3W3FYyJMq49GZND8e2DR/HKEd9I5lA4nA+A5cLTLKC3+/Bc+el
qVGiC/BuLNVpj/52XgZyZSRp1KaoHzJjUh8SM94NnbyOFOxq/r8udVqitTl6wxmSj45voaSYoi+c
0mNHJnHe1dKF2zqbJZvUVeBSgKNRzv15X3Kh5lmhl9xX5FQ+bnpeuvT7bDXl7aEyvCge9mIw2ZEb
vnCb57IeujS0pEi1qMNOUmSzBFaQxoSXnrEvCuhJAuWlrveWL3ZKzvvl798/2PNXNOjkT8amX7oN
iFODbkHH0CnDEgJYeURV5k1xh6csLj9qzhBUnZbfX/IzdJzmWRM+ll4naGXrFPwzVjmq/jgoOGEf
+3Mdk8MWjCNkS4HRqFzOxtq8r9Bmwguui+9t+1hEqDiWAzlC2U2jvgyOeX2QOKgqyK7wTJOajDQY
12IA2mBIGaoTOI9YWCNHgN5odLmQ4saNmVvmfCzHtefm9dyy2W8drDS8Buht71p0dBfslV0QoC/F
8LaaK+59GUOMq9GES4Tm4Dr90IviNpXSYebSiQXQvPBrHzVhgfm8in8CvdkO1vHEPi8qRJMAAGIS
ls2pPtM5Ov4voY3qhIE43vdP9eyqZc1qjIIYTYNB/XPVdr2LV5ovEqcr8o94eBSojUxO5MjX7VV9
WTeLEL7jeKmReW4BoQdEI5OGrv6lMqhaafBz1UwcFKo/wpHXJ8bqbYjrt2TCYPRlfkD35/j9zZ47
/Zk8gXiXpy+f2fVvkUcWZQQgGeXDiCMkQ65mLsBpTUd/mRnb0FZu4qw4TvnJ99c9F/F+u+5p/RyO
etxmhpxAbO7XdswaC+1q36nKU5m1+++vJc50qHEhNgGJUZYSFU5a5XVnY+iBKZOjpeFd37fdIgC2
7tGNVcu4xsYl/2Vg5sb0aVwPsg+X3UYzg76hwot23Qqr9srRvPc4Q/3INPub0NMOaFX2iYvAqRYD
8pOUd8+Ei1XpiOW5xksIRnKpqsDyemz3KjQG/RDhHGN8qBskTcbontiIdi/KUys/3ZDTQouGbVLB
1sa57emTXGLaoYztE7Q7sY8y2EiFRL2hIH89o/KiYZyR60vpEZuNCkoIfWdXWXutgcddXeGmhzEk
UKplanQvLTbnmMBR9ii1sQbutXdNDyXnDvFLPE04gms0JqK5p6IhHGn9QY/97ZQ3F6X2ZJMR9xVr
A0uFpef3T7o3YoNVH8Os2WP3gCF6JO36yFh2yM8Gkv9LGsthafj1Fo/Zem+UPm5RkF9x6L1wxJzb
NGIyoGbwwG49BXXGcV6Bu8zpq+dUV5n21CJHUcv6k5EbOwa+TzUWZRcivXpu8QowGbAhLEbFp+uJ
+tLDt5AAYcbWXkXwHtitqy6Ual6ghBtM7lDKNIKrAuGYboilYeLu+yAMHS9M7suGsWauMvZNcO1Q
w1+pmz+Dt8fcqh0naYlohxYvegkNgurIZi3jFgqwYqAG8f2+OMMU0OFYgPNQCTf0Kk/2hScNMZjK
GM0jN1mBn4LhLtPx7ktlryfcFf5b+SyA1CcN6K9Hko/ZnhAAs4eMDrkHEVES9bptiMJ1eo+rHvgt
qE5rXAtg4qLfjqVH/NhqK9fUEI/PUbysJQwoYnmyhpbxfQ1a3/n+pr46fiP9CGhAmZIpm/bPtGJ+
i2jCHOykVrXY6dVwWdBUR0rNPtYZVhal2q8U4eaLLEE6PFGVo4++AjV8Cr3XwxukTqN1EFEGoFpp
+/aFOHQOiAFom9HRlCVYXxqzXm+MudsSbHPbv2qC+E2Ki4OfQYw2dIjINR4nJTreldEfEX+88fv6
2mD0NWtdKs+6sh67VeKnH3XEi0KlHphb8jHgVmB1/IomtXeY1oD20aVfF56pfCaCgo0AKgDAjcHO
6VRTDl3PpG2UgM8uMVKK4Ps1A2HDlbc4P4MR4en2YxZsOn8rOqQHsjAar4WMdkPnv8tDod4wQGO6
HaMYpLmTP2dTgHpThjdvZLsM8Q/8IdNll9Y3qKOie4KzosjpcaQmu8UIWmkRoquKbyebbUB13LCD
O4IVApVpZjlxJHTcdlNqKVvbZioOOZpPX3iafKGb4m8RUEOkL6ZB0baTrqn7AU/x7qkqNB+soZCW
cpGDPJW0O9sInlJgSDOt0ZVZl5Mr2ZJ9FYmfVkcINsPm3TPkhWuQzaStA5BtUZivKJZ+eK637T20
n7zQWHhadpjOk9Z6wAbzdUoK61h7qsryqDTNu8qsj7n5UxuoCtN/frEm10efnL/r2o3Iawbk/g7V
+nbhBd2va1fW9oLTwNPDaE23EEp6WWCZIqwDdsiUjygCEmJbNL/y2hnjSXd0kF/TbPh5YS2cWwoA
0jQZ0ApF7elUbWCYEFe1ljh9mMXIQmoz5H3vEq/q19RzPJ9AHFpdwsRzil/wbKJEuYAsOZO0QBC0
wZkb04l+2uDF7rookilBExmvr4vzR9NCYrgVBc8GOKkjhmI5wiOdBWgtX9rFZ6I/rRJmOrRxyRBP
u+8pM/amS4LUiRpMJPM0dPQMDTMLofuFVkCvyiAjXdnGvcEeWCWuj3ho5bh5hu+zX9trNQ33blOo
G22YLABbgQghvlyysWmb3r1GLXOBYdIxsDEOJbdYk9WQE5bl36fYf/5B8qz+9V/8/WeWY7zq+fXJ
X/+1/sj2b8lH9V/TT/2ff/WvP//KD/37ly7e6rc//rJMgcMMh+ajHO4+qiauPy/nfWTTv/x//eZ/
fHz+luOQf/zzr7d3nhwiwrCVf9Z//ftbm/d//qVqislS/M/fr/Dvb0+38M+/9h/df7xkZXTmhz7e
qvqff0mW8g9oAgDx7KnSJprRk+o+/v6W+IdlyhOOgeDG/00ztTQra/+ff+nGP2RQQgCmTCabNKso
B6qs+fyW/I+JnGl8MlUNWJrGX//z8W7/LtP+fuA8kH///Q/S7ZedZdADAMKtGQA77C/HsdKCuZNl
L9sMshfftHJc37kqZgyocXT4uyxGBdjPQKBrPPeXYUbe3/v8t4d27lNMNfkfNSWfArYB5cAU6L/M
C9pKlsbCVtJNGotilaN504rkemwHZQ+bPVkNMGBLE8FNXyXSoWLrGfWvoc/pwhqIjOjq/6zUPxbq
7w9G/dJBMxjkkKpYMiwFxjoneUopASbObTndqAPNmCiW6oXcjAr2vVhr1mgyx33jFFlVrzXN+0HS
ls0bg9Y+kJUZLiB3LjqsyybtmrVmGC6/YNLBESOdW1k15pZMyghvRZlbWe0xNHaNxUQ+lrrKoSBB
gsDrHy485C8xhHNb5jQli8RzkTP1zySlkOSKZnmZbmQxosZp9XhF+1m5hClEr12gieaWdMyjXnWU
XF9HCb5J2tz8b+7ObMtNpM3aV0SvYIZTzUJTDspMp09YtssFwTwGw9X/D6rq9tf+/u467xOWwLJS
AwQR77v3fsquOntjcZela9wKw/sIMU/+Q1FB51T//QTAQYCfyDGXi+R3cXbXdnApPTc/dtHwEg7O
ZgAqiiAcKGQkSDfBOlCuJ7P+tP2+CzLbyFfGUB8zJwamFaakb2q3SEz/+L7+7cSkjETjmmvE8dFN
/q7dTYQ2Vkbb+AcrPdZd4RJB28OO0uhOV3px7pDqo6rzt7NeJHsjGt4rWFkI62u49vas0yr5p5KP
/W+rD5cJMQtKWDH8lsbv9S0Q82KOwlEdzEQfdnYSaiengZdteNrFxwP4moUXQsWj53rIknuhO9vJ
JllxJtF/lzdqXImwGq+FtbSklNZvFPMjCMvRsShn8dGQmemqEHmCSURg5hHbZ6fW3ZlG/ewoEVi9
tSv0pLnorEg9krZHrcTfWhkzbk/IUt5oblU4fS8x8K09DVIwQuSz1bqKJld7tM3yM+46MgBbfB5Z
oh9Mrb2aQ6PtShQK14YsuWn6UyYgRwU1ws3oVmrjWuRsdf2IQthv5Ib4WYJFikFtJsP7h9qEgTz5
93PRZSLP8cWdRA/z9zt9kQM4gL/QHwwq946Rl1cydE914fsnIwHyl9TkRqW1p57GcKTpZc2nOcVK
kcTFk9aPlMI6qkmFTnCGr5qfTe5CBqn5gqb+jyEu+exTHZ4o7oSnOHR/VHUi91JOPt+vsWFUGgDW
aNVn2EGmjj34rKPRItsw3GAwrKfUMyiNxIpsaFdctYbN41HqR1HQOf2T8oGYYwkkFlHT49tjk8X+
VSftmjW/Hm57h+Yhkkx+xv6a4Xo9tJ2t35VVTM9xeMPk3j8VXa7vRTrrd8A667Rt4pufEOs1TGBy
OHlmomo3jgGdw+7yZF8Ju1nrehWtgfbVu5im65FZyhGKZHrp/Cq9GPb3qTfIrsVgfTEyzFpwYwBb
m+5GANPacXGjRjWa9BBPrXV2FrzBmZSQ7ux4vPuuzuSFpA5WUFH0nCdACdr+wK2tBbcw40polH4l
psHQpulK8+fJs2ttoyqC8uFCEiEV183RIuAhyMToUsGvdGAnabLpBKm0WLvKk+71WGtj2bJM8tdJ
N09EU1vjuc0qWAS9eUjb8Fuh1JtXlR6+I34jB2cq62+TrPeh7XYUSD7t2IcvWEOLHAfbPidwpMxc
u0ZVV9BTXWgBOXWM2pXPLg3hvMvNM/gISUqIks8CxghTufpqNmW917Raf+0LN2Rk9oo1YfM73XCi
s13xGWs4z1fMxsPGsIgY6LPpbLiJS/fCorfnyORYmo3Y91X3VXZRcQaMi1PX7ynaEA7vg/9GaEB+
O9nRM967CBuMsgz+SJacrWXTwuo5hEN8TWdgzL6+hAaXOsOsN74kWCkCzdblbRTobxNFCMrc0/0t
wBAcVWzOT2UhxVPosJaXiTzWU/9tbOrpqSeF4El1+bufpqe5B0w266P5Yolau8mBZLFlD9vpvZhH
vmS99G9YJkgjBYJhZ0CJI9+9PTZ21Mij72V0jJZjs194f/1DStmaSMDBgxzIMWpgcO/matznRjmf
H09GuyA3tldYW0BJ3i53WfRVURs9A8yInjOgJUcuEqThy+5Ez5BlVTxeLJI5HocssUB8qMa1Zj7A
4fHiPfnk0WtaxO4eXxZxhYalvTw2IrGDOJvmq1ieEXuiP2ReF+KIvbit6Tw9Np3BFzpZ04/HXt54
85WPtwEvwNjcqopk0Dh7fWxGFX7iWCp2FP9xteHhCHGfg+1zO4uAvxyeyVhXT36GKdseUU5F9P65
wc5nrSqIuTP9d10K8oOHdiBaUBEGFb1XRe7SMCawobeTblU6bU/NGZ+38Fvt2rdpv4InQmRPWFef
Xk1aoPPHIFP51k2cxEK1LHjtd91u/bVX5iR3ocdZ9TU0mNoYf2Rl7z811Ddd4yv6QvWkSA/pp/fe
6U6W0+9RUhG6QQRaUUTAeDsdVIlvb5LeJ7EyTI4j18VWa62VDRngaGd2vW2Hzt7K3D73DfmX0m2a
fWoR8Bu5M1gFZI6QvYZpD5l33kUDQRwqSfWjqOSfBkPbzq9gPNhdj358YJxoYEysCdwsNXqBZgFH
bAyf4yz/2pk9OcUMvgcK8SsQCd611ECDayBtWqHA9FWQxLXJeEs6iiMMXfUTEfjPUgz3EGX0doh8
j2JQHAa+XhabLPPjbehFlyyWizeQbzOzZg3CD+HlNLSOFUCilUw+7L7vnkQHTrymSvMYn+bMM+8T
53LTfvEEEgPuVNfcnIcTIFiY4N746joDsX+QclmH7OeMo0zdnW1jjlUwDONXC0DgziLYnFJvtO4H
BglSQ8gS8P11Ww1kIiYkTHpefcBOuwDgis8om1+dKLLOEg7NtsAit08LosDHwacwJ7WAvKdYb8mT
i/X8xO/35FE8IC2ebFwK4KtUhO62BqZDccs92BnRUUt2UM9UeF+EOLAsL3SYaAD7hMIEjFeSnqfF
xNk1mv5dQIpnvtpvATySMI3X9JQoE7G37OLzaJJKH3vD2Yq2IJnmq96rU1Em2scM083PQeRS8jh4
MksPpqyuM3C2HQuybO/WhdxZGiWaAfpNqj5kSQKmN4Z3YVKPToX9mkbTxupjwiU7XXuP+sjb0EXc
+70CxmBH85NXPzd2Qs5rK6OdW40Vfx53r+g8bqxqPnljkx7hEy43Aj27wepzAj+bL5Rk11EYD8e0
zu2g8nJm4BF3Vvhe/jle5gG5tiOLqAmcyLKDuUX5LfCllj+EV6YbMVTJAc/wpc6M8ir8nwTtqSAM
zS9Mauxjajc/ZVJqlBMd86h1/k3vTTfA9NFsCwddT5Qlw6F3zfHFsWb9VECLvxheV69mA4WM6Mbm
qelJElaFY30rW6/6lG78rtLBhoFHmuFgVUBRspzcZbJ7jlYfNQFpaQ3dz73XkrbsSZUeRe1ca0W/
W0arosUer7X5oUidJz3Jyz3pwlUFzqz2K7gfLq5mN6Fw4rkhDPLlzWtd1D5XvX8powp6XI34xp7w
ZnaQei5+TqJXlOu72L8rBWIbtbQEv0TYHrPl+GDL5BPFL6mKMNstPhm4nO5mJTF5spbMT2M8ehs/
6cNduVCMemUefLO+ZY1qDmO7a9FaHbF7UmYbfzZ2UV4GOCebOWz+rGYPI0zEDTwhZiWf66NOSNLO
i0rSm0rTDLipFVuLH2/t68SeOBFxhHGKYLptGQr7cPwwVEWM68RHSGVO9q1WErqJe/vxGl0YFmsg
xjVphwqJlUmO45ygUTAiIkfo+0QD/Y4xQkTAuOJDukDPUdTbkGbMOVNdtpkbO930rbvlNCF3t1vL
xPmZWXJ+ijtCe13QBB3ogCYhp9OavKCvemMVSyh9klrFShGXTgpcdu+HTb94caKqqU/DsHFBZNyb
nkTmqFnlY19+hPNQ7Trp340+REdIql0/gO7h7ZiQu0DS0BRL3vpJ/NnYkbOC+pO8ND358+1kflNK
m9eznldEkXV0V8GMEpiuKqyj/J3M5tLt+pRbE1BBp3WZm5p5ctAgFG4eu32vxjN3lqWU5Z2oQWlX
Zafja5/nx1Tzt6oenItXxCQOOjYJdZMTXpimGkQ1pPkXUNlP2pCon6bbHqk9XLymGteG5YO4zxGw
0N63F4ZuvxXKCEaWcY8jchick2eQhVnPZrrFNV41nHE8t3r8r746Ncq3yD1343VWyOHc9FG16UVK
iFHeDSdnQcnImGWS1RjsauEfJIMhLhsqsZN2/pU2pHZSkYzOj0ePjRuDiRiEC3oGAA40aUGd00/o
yxnKCh5PaWUajHWn7cfZ/9NdILk4QK6anZiBoznGX5si49erFRgBqZaUOpZfEymkycYWZXbzZvkp
ahjfGsgBlnTPVv00wlZ60lASD2VYvYjMsA81FRyYsFP18jjW22Ozjhrl7ekkaUylQTBh2W9e4Eri
Fevqp8ceaU564OAWWz12o4NdRN2O07igip3LrePRzeOUMZ9TxzCfpxTWY0p7lrhjYuyRjiaQtDDr
j44+XsXQnXskyK8Rf4PbxgttjygAqke90uLtNI1enz0/fdPDwT3rnXf0rMHdWIK4FBHF+kuX6uIF
Iz6B9rxBaLsW8CbBCsyItpSmCAnvl8vHK7ZG5R5YbpRnj/F3bQMtQZ2g3fTWF8E0CxEQ/UjQ7mMf
WzaBm1YFt4BmZsIC6aRNnreG905MKEW0wNKiF7P3gNiao3fCHj0EioldP4xz8NiUmdfn/7IfIyda
wiLmrcH3zC1zwqOhA6x29IPj1jGQNfs5q3rQqFxEJ+blitzkmKA84iH5H8nJjSP4a219NULgsIa0
v2hi5nJwRbFh3nAcCwcOhvQwdEf52eizL03pfA8bEZ00EGnCTxxeTZ5VKSQ/bPQsBiCfs7w2ZJI6
nXFnhndI9J4+I2910sEgZ7nOEAkcquMu4NkDmdvT+LXOYuKGjeRDE9ZKn8ENJIm8I+KkKmAeTeZo
kCBpppCsySXo/7Bn65s7u4fBU2+gdcCNzp+5cEC54jpZR/e4IrQUXUe5L0YS9GOPrNWhndZ6OxwS
q3tmcvIRL3eYDEbbhH5LEG5a1QdDT45RdjSa+CktnHDfkdcmjEeKawStYMCGnk0RZPfpOLjtpsXV
JlrxrexfmOeH27Ce2tW8hN/pjasfE5McSluNB4XhFFatph8yh2uqJgxUirJZC6//aWluv3PsFLw3
jU3heh90u7tjQV8qZIbuRZlzpNS2nsg5SqgpBe4yXD42ub1xmtg56In/s535nEnf7mvTOepeJ7bI
c54dScBHRwvdKEn30orKW3uWAFyF+Jg4O21TJcYhcbQXzYyhi9bK3Y5l9n30eybxS3kH7mWdeu+0
HLRt6NDyrdvR3zjT7K/sJqKlJlMyU5J4LRXLIeLa/gz5qqsBwsOscd/WdCYCXVp/Sz/NpMqfKpET
/1mPQOyoIBfV3P3BwHFjGMLCjSf5RoKCvSoGtz5ATf1zsEeLoBXb2Omjb79Hjnn14cGXsvOpgDp6
UGSxxfoqNt8cv/rS0L8MZMUS2PIJ8I79ITkbdXtq6wpDnLvMvormqyzK6oOf5KJl4XtTw9WUTf3N
6WGdZ04908myQdupLFzLOBUrco5eWLSnJ8slG8xDz7edXOyNWuYTXG801y7N3F3bae+K4aeQrNqT
iTjXquL25YUVRlfdRLPdhPGhyzRIxOLFn69ExpVEpVbVs0SDtphr8x5BuoVik0W5Y+wVUIqKbupZ
ZRVx+v2b0DtxFgPWIU5hElGLmi/RaE5W3TXIstES2llTr3UNQIJvw1ijcESzC1CjMcY7xj3GL1vc
zEx3geAJZE7Ok5cclTWJb5UYaoJ8XeuUoPM8JKL4WjOX2qfKexazcyHoB/I2ytm9p8f6KlOEOqaD
QgdwHygqHzSZwOCrwvpGJOura6UbbQ69M78aOGybelJI627rpZSUEyL93X52TlbK1X90x7TekZrT
bR73jUgz3ojWM49MFM5lGgGEbHn3mZU8ew5MQPidOzpL765vDgSyG6g6YXZRqG7K9SzhQpPd9qzj
hNkWY0QWOagovZrX0oBa2bZhuIbQ5a3MqL6psr2mWl6twSavabAzp5UiDFkW1YehrY11WITeitrE
0KUwzcp5wGc8moHel9w3c7fckeb6RiOsCpbSNebn5WGrSxjwLUgb2VVfYYqFq1Hcy8IHKTqQFTqg
0A6qPDOCuGJNWbnWJqu/ezO9ZooRwcwckNAJw/aCx35hoBVFpHh0ZEVYPEL8AMFAGTx2HxtLnyVQ
rP/pn9F7/+uzB9dvYcHFr56BHqQa1rVyPl3o4evWygxn6wDszacCY2ad+4dmeQKVqWAuyQ2qbYwI
fpOBh3Lr4LFRyaTvpj9i1uCmwNugdcCmennMNIwIzq2v6Nb0Uj2jJqFZnXhBkZvkP1f5tykfSeIx
W4/TvtcCsm7b3AeOPGsewp1GW+lOPOyiKJlfoIShJA7nfKcP0bO7J9UHEpWr3hrhmXvVQscVCKhp
c/vIRBrjBI54AybIH9zXvqGt4ivvQ4x5efdJZL7PLtirCOKKGo5a6aTBYHrTNZ4I9rddrd2kGN4j
P9P5ajK49jER9h1upqHtqWQQ9DNbIfnpcweoRhu1PCBUc0Vx1XolcbqocIX55fwHPzbRhkqzj2DK
PYiE4H5kNX0xBhKHhng295nvVCwU14mcuRs3bckKcLI2qoSSGWdUVvosKm920l68sixOdV/sfc7k
jSYKArZLLCXmGOtr0W4Nb06/OITAnsKCYkMoW4J96Zed06y4mnqpvVe+BweIOcIxgzj+jHqL+Ah7
7n4gRN+7M3KZuSOd2KUrzCVQHMI4Lt7LIjwVRaJ960Oqd4TYqeuYx9mVWzQLJV+BZpfxt6iixgMK
tHRH61NF8bMTSvdnHg8b1TXAVzTnloWmWuiUiDzFRNRW63zPC9Nj6YUZ3BUU0mEEv2BJpTLYU+Rl
Qe1uyqhNjwYCbPAu1nzoiYzfzwVDx2RmkPS0rqU0N2/KipxBUUMgkH4btAVm746knGtURzD+slLf
kNWtnd0GYs/UkiLGYv9Ps24PLCido1OjLIrc4pbqSr9TbAsiCgrMUfzpZLOCmyBrvJIR12+XPbem
Hddj2yQgBpnJmM8AAa2efJupuMesEaAgsQqOmpyUO0+Ve4sQTSecEpLFSrhe0QWynnsh5pv7kOb8
wKo3He2vxYgEGEGHPo7wR21hnCqz4ovxdes4JKO2ayposkOTX7ykkGc98zPag+OJ7mR5ZMy8KD3p
n43c+ZYSmRATtLcpqfg+JaJFNh9zk9LJRqmd/qVvuRnDqYec5c1/tDXKdysE8atRXCVhKS52Dkmw
h6aJd0mDZNcdZXsxUbtukqFnlTALWHfkIfb99BnHHVP0AVXWoyzl2+aetpHzootvNZHXu6IsuYV1
3henwqETV7FJNtVsU8Wodr2BypHYIrqe0fwup8XnMQ2v/FrT0SkQvctUzbuCiKOV66GU893eAFgu
5p3OCcYQka2dxAdZR3W4LXk+booPHzvtWtFGqifRn1TWnSlz2udR/3T7/FbYbfMcz0RGF07UXbS8
XeUWt7RmQCJiT5+TP1yR1IpzlCLj4esNJll8yWZvOCnHOSVGQubFNHxEhVY+9XV4duOeK3Bw0rUY
admkk3PzK3wKGCJW6Ry1t5nSduTSsbGGHh5gWcenTvYvs5NSSbf/qE1S520j2QyIJTdmYgEJMotl
pd5RmUTb06l82w+mu8ediK1g6H6IYYpPs2bLTaswZCks5J3c5+XYX+JaGessopKmzZeh9uy9OTUm
mS1VvH1UDto8d8DfwVjwI9TghO0eVYrZWHo1brCUrwPP3FXmnvvZvKE0ze2wu02GaoJJpa/RaMhr
MlXGKYWf7NQWbN3Jx7IZV+WF+CYdNV9AqpJz0Cy5iycWnjEFvYEMqv3csvynVFx9MNozCxfJbibw
7Ws3Hycpg9605NXR6DUzSSLdTzShuAEvZ4pL5+kpbhkOzabTzkmj8aJG9DQsvjVUgBfPCvVDT377
TmcRso3oSgBw5/tjYuucSKXuT33pvw1Iuve10YRrvSnMN9eaNgw8/KeqszekxfnIQEVinMYw+alI
HdxVWaJhFH+Ro9d/QbD0pe+4w7oFIsJY5ye2MotUt2aOj1FPsmZMf37KaY3piWPuAd1DXxNCXZ2R
HjDwxDDprPMcVe7RH8t3S0/is90aNUgew99mVQicJwfjZU9a+owfxUQthhXOAO6+F9ANse6p0T1I
1v8n0NxwNf3JOZXMGcOOwlGqDLAcXlRfbGLwgzGmamqX+gWK77vIrf7AWPVOqwLKT1HW7W5cphZ6
Q8PX8MAIpgZnn+FV+dqfBrKVOtw73B00EuailMIJ2l3FrTewpAGdxkrV3pLTWWe6cTaXjTQYkUGV
n8KBGWElCGbvaUsF0qHZXEn9PuRZtw8TDapHfaKSmp8iE3BbO2h/kl9a058Iq7tpeeqmpene9j6F
Pdn3Vmuc+0zRvyOuTgrVEXmkN2e7Dw/uoMN3mZMw4BsB/sI6sZsq+1rXM/08r0vhVeT5Kc+s/BRH
UBaKJrLwUNXFiYAdFoj5CEGSKV8sLHOT2U4/biDv/nRAJ+/62MY7KDLvCPUsj0o6B3oSrskQRLrs
cGOn3GrwsMnI2pMp8J6QkgU2awYM3iCko5auwMpv9d2oIop+bjJZmKEjdUyoCzVDHTbYB4Grhcoe
VyVaCnSE3F9movgM7oiL+cr29F2S0YhXRfdmmHKAQ4tgl442LaasMIcLMTqzz5CctpCY6qa9dcvm
MexkXMHoUNKDO95oWjJXr/EGXd2lTU12dXuxx5sR2fHBSxjhkwJRzzTp6S1eHrlS+5mWLLqLbnDg
vOv0Rn21wQjPsbC4OKVqz1aS7T2msQBzRntbzSkYYuBiqYpjuqwuK1DffCPzmtukJQR0ozDhzh05
l6Ebk8OQi0s6dgEO0/zkD2l8RNdKjmFYzYQm65CmGJv3WTl/i10yhoSX+2RAygv2bPEZmjALSMYo
tmLWn/qWhX+e94AI+SJBi9XF3mpKLahE9nXQDUS9A37VggRiuuYulomMbMcqcIUZ3QHBn+RAXF1k
9zA2Exceoun9mKDc76ewHLZaDCKGvtHnKCLS6Ehnb5iSArGJAH+OScR0WG1hpzeBYqqnu6X+PcXF
Ncuc7gGT0MKj+pf3WkNv06Cys1cm4AcUzP49KXz8l916YO56HjPqCSo3Al1v6lstyhsl+m2aGtW3
UYmfgDN+kH5XQnFrp3tFeZrSwl1WpjwMHcWlx/nwODNCQfgvU45t1WUlBrs8PILu5TqPJGd8m75Z
TS2I4EMs0BZW81ywMp3IGAMdOIE6pFRGH+qrisnGJbyJrqlRNOco0e80wAWAYfo5irUb1nn+Rka7
c93L9kWluXWsSyoVyUhysWrK8R1870+tnTmUZWLPPNN4m3tmrcVszPvHIGyWdJWkx5wOqsIPSCry
kjet2E+qLjdTQWezSQwNT7FrX+bWfY/LsrsXwrcusWm8p/WzQ///1SFK5O43SMTjgjCBOPGRCfiC
FMuhqgRlAR4+9rFT//1oxmAdPHbjyUJmJaXPva7jliAT/2iSjzWvAVrUwWNTFMOHTozvhtiMveXL
Kujdis69yMR/Pkxpax+H6UKxuQweG3tZivnLsuvxSPQYCFHBUgDnkk+wlJhF4BFCmVIucYEx/vW4
kAC5o8ZMbCQK2TGUYR4Ug/73xocKkK6c+qR3NWZvs/8DKHy9TeaJFximuQg6rS4gvfBIT0uHMdz5
SFw7hk9L0Sz46+G4PJQIlIPaZTSKMfht6CtXgc5NK5iXzWP318Z2Y7mtU3q10k7L4PECjxf866X+
61hj+ZvZjcpDzgJsXmdpFpJKO7w/ngZejGOPF0hFyVt6vIXfXjCtEGchZnyvqZEGpTPwQ2hJXAd/
7S8HoxgO5YAoY1MoE2t1VgA+Uizy6d2VwePRr90whtPQR5D8lmf8Ov74+n879mv31/NM2jxkuP7X
KxMakFE7KHqm9vyA8a9f8bGvadXC1WyjgJNf0LiUVhBajRVkQ+xgLrdzBBm45IfB8ykdvj6eoFnf
faOtjqM7Vu3J1/O/X9edC86Ox58IS1XQGeZfHo/02Gu3Iul+/Dr0OO4tT3s8apfAoMktj79e7nH8
r9csRwp/VoV+LjcYhKngkZPYOn8/euw+/qGXrMCztLfWsoLtV07HrsLXOikn2/oal1VW523AvAho
vZkdHz9z/Djdfv2sWbpTy0X1uJJG2dfBY6OWR5YzpXRJZLzVomEM6qoYA4PyPEU9dn9tHsfyeGZl
qFE1T7sQ/GCWl9vHB4kSLpLHZnKbaIuJeEQu4hVvPmH73aIXyJYIT3QupAWja4K9amI0JgkKprOk
3OeLaevl7h5qAIot7655ZADRbt4neYFnGJJPXteIg+M3vShe8L1nG1IoiQBgdhojqp8jHdnBtGeC
Zpw8myW+DoVuYoW3onX4Rs7pLTcS6L9T+ofns96hEf4GkWFv5t3SWeSa1oryw5vMoypaa12EMfgk
07xYnG7kGiPUi/A/UwV9N2r71hlJdIZrtIvnpdgsw3MIqylweYOrYeVO7XdqcfTKaYyuEIClVcgv
wwuiIiDurJu2HQnE+VRDoaByF2dZjqgldY44YQiXtxrcBeBdaa/2Xb5qneRGoNzJmlpyvp2T6mp6
pP20sdv+w8qwfk/hvg/fcH7pQOq8H5X9gWvFwRPpH9so/cFovaEJyOchryfRPPRa9fRjBsKkWTk/
N41Z4i6g/FX2mzG43zSxFy2Q9JFsXa+jzzL5rrYCPGCuwjadIc3RwYkNFgvcxuUjR68v1rKH2KqF
YttTA7pEofxayzpj6ZHhWTPGY4nYIqFzo3LWlmH4BEClXGPx38eFFa7cChu6vzEzq1/TzaEg43kG
TmB1tDoN4AglY5ZuOhTNzHvN4GDqJt9cy0osCA111CIQivQV4l0VZ/TPff2zdPaGv6Dscqb4VRPu
iJV+lt0V0wO5WTlkRx87DDaufEMMtWJNm7UeAfRFRCMQ2JNlEjGE2GY11nVPx4qqpGHIi9+YryR6
+evQ6YBdzekLJaoLnx3X1iRRFEvWVUu+w9j4+iqxybGoHLCbkfknLLxupk6atDS4meAfrYiTS9eN
QzgTpNia8X5WoGWcXnxnAdFyyRp6s+HcRvNPauCGuvxq3IVd9TF1ZkFNWn6X1TCt0ERvUEiG29l2
gWnn+svk2n+EzgI+DapUK9YNALElqtrYhgbIaL3Iw30zWgcLkddaoNzZCa1Od13cjW9G1hu7UdOm
LbNkY1/Ehdg0NdF5SUREiBV31n0EO5gPojjNfowaIM/t+1zo7TNd9d28LBseh6IU80I/6C+imJZs
dNvftvX8aYSGfSHl0j26SZqvE4tywUzWyTGyR/eu9XFNB50IM/qKCDrt8D6iLl5MLwtHruACNaVL
8cDWkftYxibkE7RWRRqFU8yvcYx/q0mA500hMx7wPjsfjR+6FvRKJm00KhOtuo/jlFxVlbxxo1D3
x6Ybg3FsxWtSnmXIKyW1CZrO9FljhcPdtRqq/ZjStGT+mUnZB4Yc5JM0NWwswLoq8veTPPMPrjsv
l4kmXwg0CmKLpDgas56y1amebXoEXa+tcvfF7Ez3hQya3ZTNCkqO8VoXzY9Y5D7/NFGrnszi5lhY
ewehD0dPT01GjQaxTamPGz1vqm3uNwD9WvOqs7JTZdGdEH5/Y74DxIgyInU/eI9ZYQ1nN3nPq8Rj
9j8027AdOQuGO0KPbmUonK1ENTF1AvE6Z+JS4xm/2MYEr9BArjiia9g52uRwJScQgSsno+zvrjGU
6IDrrOdaKbpLTjRuKVe1q1L7MEflXMzOO4/oruAu1HKDwX7c4JSoNo3sFrV6Hm/Rh/+cMuMVZUX8
2lGej8Muf3OG0zS3/qtNKnpspx+5PkEa8qfqkmj6y0N1UzdUJWUpgmgGY+Tw5/9Bf784Bv6byQHL
s71E1LmG7oh/C3OclZH40jUrbM/k7w6KpneXhwCMY/fNQ7T4OuZts2nmaWcv4o7R6eQ/vAXj39we
mKgYUAUJKBhJxe8+KnByXQ+3oDrkGnKnsDdubsQIoA0x0IPE+8wM5ucIAqqdX6r4Sjj+2jdyfa1h
JFq3NZDsnMLhaRGbCqXnN+VF947m8pHlqrguKtBHNep//+L+PxZGvjmSnYgcXchkziLS/xd3JW6G
zEzKkS/O78iWtXXvGKnwqpsAshEvWHtbgbAdlX5UzhTvWTalnzAQdSv9LofpjD/a/zZuK92LvzuG
IIYLFLYc7Z8IVGyL8YspMNWYp7a0iS8Cs/EP3v7Fx/P7D49vbAmE8B0+xu/pZFOb4I3THTAJUcHU
3SKHEa80H8JuaLJN4ogqo1gjeVK7OXO/KEcyPFiXpPM7ohhLmAmGR4jqdztNAOI43hd/qYDUSfXJ
lfeUjFW1H6tyWLd5bO+7xLpaXdb/5dv9v+rcws5k4Jn6n51b7+juGbv+1bj19//5ZdyysMv6sJQQ
VVPf5lr6T+OW+R8WyvLFS8OFrONd+u/GLQ4/XNomgrtfvi3jP8h1+H/Undl23EbWpV+lXwC1EIH5
pi9yHpjJJJVMUrzBomgRQ2CegafvD3TXb1tyW8uXXauKJVsSM5kAIk6cs/e3BXRSiwYPGHrn3/i2
fvAoQDezBLFIvEHTINNA//GREF07Rblr7QLbe3dbh5PMwwRCfQETy/iF9dyYv9lfFi6UfPykGIfQ
RfN5/GAc8tuuJDsr8HdjJdRGukjGnI6Ic1EaPDrTstJ/q2t936p1qY8nxpwvpTbsk1TnKNilr6mT
HvIElwjN+H7VN4x8hzFYmYp5nptFT5GrX4uE0zqP/zFKLMSBskR/VtXLylSoZweHOa0V3eWBy+SW
aoOpSL7utOrypzvg8vtP9GfPl/OT54sf1LJ1V/e4Ug6X968LDcD5ZDCU6+1IzdsNjQsJPHbR00XY
gU0aByLB7hDJdySkH0lk7ArEknqUpcvGz4p1hIE28NMdu+1HaqZ3SYI501UErduVtVaZTJejTSGG
aWIhczgjVSqeFTi+A9OPNjH30qUMsc2ausWUUGKNkxOoUxLj0teN9edcWpNgrD023sg220MyhdBt
wwwNOgMYSK9EFSYVM3HNYYhkmbztpnOpllldFx4V28IJmhfyVJDMBCVCX/GURSPx4llIEI0X7+Bh
BPTJDFBRTvQh4nGXFf2lw05GN8EAkbIQ4/S9TEqCaIMPW0nkMCr6UnBskD14bn4sdzWa6mtekszs
e91bV1rxErRQv/rFtfrJBsW1mp15wChZUklt/Ou10iuz4JQ1ebswpFgSpX+NDfXqNRits0FfZCoj
TDNr29m9bK26Ul+oHJ7rZFu7WptTNto57jokcsNwlwT16ExN7LXfS7miBjsUIUu1VbovQ20naAMZ
++jA8mJaodTowbYqUHQA8gg2LpOBZ4yT1txm/rBi4E5FRCB0iYhkEefc92WnUfTSX5tMYmmwlByM
qnxJwuzOBAbGYceKmVu2c2FyTGVxa/vskjInXqGdYPLU3XHsfK2t7OLXY72xDjmT7VHa6E6SM/av
+1Y2d5aDTyg9GHrd4X2gvccfwBXCVTQz3aLZ4D1Q8BGmOwoufhzfE6iLryq5YpH/cCt14EI9ph53
zC+u09+sHVj4PTydLqFVP2IratNgmuj03i4yin5V6ROZDoE1bsQcvy6/NKZ6+ecXFH/3EMPJII4I
QQae1h9uDKsTkLPA9lKXG8g/7csEpG+JWqpe2Fn7XEQMzUHtLCKmP2rkDo5yrrCTS4Vd093jaf6o
8RGUwa5rv/7ze/u7exZkOLCI2bn3E+RHCpiEKbqinSPvvDpnNh/y1tjJmFZCc1u2MzAio+v7r1+W
BBLTsOCjklb2Y0wTnDnpJr3m7lIr+RgAU8AB1hduHn/UZQsFaUCMXP/KSCf0n+rdGcHFvwZCxzb1
0x4VBwwXeh7cnd4IDCPBPb2fahH2yR35W93SKQRk7k41S/MJ3M1VxZz5P1GPuaN/AFs9ph0gBY9t
iccuPRGMQM3DIuPratxGfJtEeFuaCCjM45Gmrc6JDzYVJDs7vZjkpS2TEaxCpT0QSXDIOj7q0QmS
lbLzdcnrrpOB00Bi2pu4IH6r0i+2kSN1tmfDW5LuMarWiwBcio6iM38NRjlPCYMUc91QLp3JJ7kZ
Fa3tVu+N/qQK5uh+2997oCCJNUH3P5XOa9PTeYKbD5HcUStVImDwPcWB1zU/IIUfhQ9YL45oFxXp
sCYyj/D1RWvTUh7nhQdqJu4GNgPdBHYBY3lRlBvNhiAYDTZJ8sl4Nbr8qRXzn2VrXXgEpDgNe06p
dfoCI9vVDHjwfI8P1yqNF6R9eBfn3WHEOteXJeNBb6O7IakUKX1sRrqLwcSCkVTpL9Avs4fyx9UA
WD7nD9iIMJE8z5qf3T9V8jC3kIJM1bAjIpW+l7GJs+6+HSdid3xYuZ33QH4HnWtRnAyD1kjYOKep
n+hVlsF+HOhCdzOZxliECP0WvqvvEOy2CDridpPGbETUKkur7zlVktDFwDS4y6V4auNaoMRV5ZIR
IAv6ilMQgyZyi8B8cXDWrPfISRjZpnjd6xRRp4v9kMkmQfaOtfaFs6yNyWUHCcJNmI4fTWYfHBmR
wml533J9X4X9o0f+2ybq0GHOpnCpzOpE0s1vSiMm2PfH61Bw1mPNWufcTrVCLjR9MfTwjh7mo4ub
b8FAGRxPriysxfLFa5N+A0NnA6XPWSStp9ZNrGFam2jXtZRYgcAtjT1/2Qpk21nWbsJOe7Zti+F5
OG7xWT3VU/7Vz1trWdXWc0Wjb5Em0Zc41gjAgkNo+wBOfOfOTVCoQ1Y9l1O7hy+FfrxxHnjdeuk7
UIzbak+EArJ3At5Qee5kF61dnZw8W/WnaozblcsnRFiVtTZvTZ/Uy6HsHrPS+hhLRJA0FTYMo9qF
KLwYbyvvm6CTh5DCeulYpAPZSmxQjxXLZJL8XWbugy/ZnaZhxWe1SsYcFYZm8elFU7v2DY/GHMVX
ofbDkHIn83eX0h7fKM1cBqcpVoIxmatTejnCX41+jDCa1vrKZd7Qgsy6r+si2nRTlC05Uq3KmDir
wfEQrJbcEswEQm5/lA59bFACGmgIlYqReyh5rDJL3+P/VCsjSlGLYqsA9MUoUqQvowUtdijD2xQk
X2KL9M642Md2KNHYovyPo3CXtuUuKY0Vje5Nj0crNLkZxoz4HSdvKXIxOBA9VOqIXrDr0rQcvQcv
sDGbaN2XoC69ZSGqp5THddEJ4yHsHQ0HgzqKWk5vGSIexbdhK7G3hW/eLPIvbL1Ua2IeNJYh6LQ6
uwtBgayCMpAIEHpkjfR88+gpU8MxFjj5+lyHr5IUT4MsndXkJUixhtxg2Cm2TkrGszln5IRANeGE
OcMm7BdaoCDWZKij0bBgHJuc+zwqjlNo3I8d5i1Ne0PH8kDRumC3cRaRIamehrRcCL/72klI9TrX
P610/YhU9oC1eS87KlSLaiW3inQD2P+L4bMyc+S990xELjUSiSSOHmI343ly+8daQ/CC2JAUPk3e
TRXZ9bbgqW5EjAQmmpYAPb8aPDaQodNF4Y8I/Pr4pGbrkUq3ZZl/rRgdgnOWIGXSUYN1VNAyS4w3
rzn4YftbyWqzr3qeY29gymr556Qsv2SutX/Y9F54KkZaqa6WnfSh2thIAgusUyrtvpdOiV5d93es
bOd6OLZ2+bUp26tXy1dlHlQ5HZgiM4Xz8nitsMog6s7i5eT0z4llraCmU3Q3W0vBkh4arDOZUy3i
Dr/z2OZEraVPVdLNyGjvTbklWYh4YRJvgjjpQHAwwJ86eddtEpZ6srbkfVMl2NGhaTBUga+vBkEE
IZQk3QZDTPRsl/nXXsNwN+TTuavxuxcy+RpnfDqheUNMnN6l9FEXms0cltL2mViaenahqodC87Kd
gwl84YnywQxsnP2cDlQc7rShwf8zLn3OjYvYAa0USlRUicmohu/5hOqg5vTRPZZgPmKTh7nIpbco
zebJITRca4p7ZTTxagYUoVhD+e6667Im+6eenCdwcIg3s5REDOCTywlQJeYFHzqP2+7dBo6Y8Mxs
QWv5zY+uVe0xoB9ZNEPjIQt0nUMXbn9j2wxmuBVhDEqTlTSubFKymAdFhQ8YOvcYsih93cxzbKJa
nXXXkjgafdJe+6diDg2vJWMLb2oPrdhHPVpANWrbaOBaKW/8pkWvPOX12o97rDeed2tr72EQ7NUB
npW6IIV4gGjUwGRZPOhVGuztGvFFGTkAakdwldD7lkXXbvQUsTio+yV1JBOXFmDVZLyA8fjqAvQu
gHe4Oftm1LVHy84OhRG8GxL8U/CemiQCpyUqO6qpp6ZAzgi/Nl4VtPWlXz/rmvfup9HOLojOGH3t
pmx4C47IV5z1u5LZnNq1uvnSVeM1ZXkhcti9jx10zUj0dh7BkqrnGKmSQ+s5AMLlrLGveKNd/tx7
pI/DwQS6FZ4BKb34wUtNhHYGAFFXJnEphodumSDuJsS5MP/dfoyCVcT2Vk/eGjultTAQ/y96YaHN
spZw34alE/TPod3LRaUhZO5i0IQVEQa7qp2etBaGbw/zLfMI7x74/Ywh2tioD4tOGzI01e/EKJ7z
KQQKq1trWZpijQj2MLHG0YsAihm57pHJy8cwv9jkgs6AvXULC/roJfbcsQyeQsxlgxEvRdx/bTS8
ir7zIgOB5aZ6iCP9Me1xYGpOw8hLmzxslCzxWZWmX1WubQV7bj/G8Za287C2UKgtNE98R8WPuXJ8
yxr70vdavHLoIuy1YnghM4CET/8ADWzjZVq4zC3tCaGPiVe6WY99gaycgmctzMlcsQ0kK1z/F1Uc
JXxks0LBpXFyJR7Itxln61pYzwdAtC7zF2sCa2LmabdqbOuBcnXaYG4clq4a02U7afR1yGjEOOPN
Bkh0SkMfdofPX/3xJZgbFGmsWrA5s6BvVpnRLt6OWeJu7VlKb8wqC7uk/m4AZo34Yw5h2UyHOGXO
hVMWncr8zd1G4phIhm1pBTtAcRidUPgnSXMOBWIPVWa3yk2jTVY1zSECTrOX2H4XoYOWTsVi2xry
VFj6Sc+MVdbLgqJSnmIZcoemT9zibLumIrAKLQ2iOKoRq2uAXqZYbSUoebfblLVQMC/Vd1rFl35K
DUQe2XdLJCcnfCgizh54oy6+P+AxdAfip8NLn9dPWa2+ACU8pm3+veqHYyTNmQ705rb2q3lw5+Nn
5yHES/PvMgkukmhEIfFg544DfkJEC6qMU9fa7Ovt09Am36mhjgSqUqaYIVOjia2PZpgLH7Qa3ZDZ
FLC7pOFVECmh3PLSV85948HS2xERfAvm3sGUmtvIKSGS87jKzGTwnnSHuYM8a0vwfGYHWw6oO9r8
9mk6gHGd8yHvhaqtY5DyiGoEBa3q0fUPn1+yPsGiG6kzdbe/8Wf1wNSyjCU9OPlZ11HpCoxnlFZA
uKv8ypT/Hehh+/sN8/mrz3sF9bBYRaNPnW0gvNz6n3qJWQLw+SvXhHwm8AuuwxCzOoFxtgTugUbw
m8SXtGRSvo/QkAUx3Z++y26+628Ra2BVj9VH3DHwo/VjJjnwi8y6k03w5BlttB1tj/erW7sIOBJL
A9Mr0QYHd6S/EzQgKKOOiSwPwT5OKeKiHGFXSem2NI1miVjfWlty+s0c+/1nD7OJXXfRzRHRqLPd
HC1jEVmbqWpfOLVRHumavrank+3D2OI3DNbNdW9zPPH5eKom/pjtOlwd7fvQxQw6K36ARmoLqxhm
EjEEaZMS8+BwvKwcnwdxHOW6tD/UvK3Prb/PQ6IPybCwixwvarNzc5iCn0fuCbXrQkSACtKu2Rcy
RSk+v1zkG09CjGtkSNwftPA+21zkJF8R772WE8JwZqq415L4vfbVh4kn0WmSvT3w88XVOdQ1A0dy
AqWTrKN11OiPsXTpsfX8IWe812b+oZezu9qhyJYt6+EaebWGgHRZDMEEBxRafIOtQxANvLIltswu
YnumhIuj4g1cxhcLojdiS2dZGYgfk/YttQmZiDqJx89w7mR0l7SJu0p9uejcTC5DW/Y7h35q81bn
nKDmO2aYQntVzn1Me5LrNNx0gu5B1UDmt6xhZVYjmYTkBtBGoB3t+lz9ONPRv1g84+3cVuzzEOBt
Pzw0TsUonI5A1o/HQmCK8zsaFXZcP/tusXVGOhwM0m6inWBjlLPTSPXHypT+KmnYtfuKTGH8xwt6
7jNvwpGwTnlTttZcho7Q82MreLg/Lw+qZPS+0Ww2iF8bLsS6m5j962xlpEm+9lZ+jzQuWygdDxNk
isfJhM3pTwWPhzLOmoHHy6JxEpVU0+TnPGoRyTiDR1ei4VNx4hnFZEdfozZ60Igl+f2uU+Rap0JH
GIpOkdgxndht/WOaqB8g6342QlTFzTMZQcbtFXLEor8Y+u41iZEtxPPvcWoruaEwgsrPC2CE85F6
7sRA936oKvM9KegNgUeFMKx/j3AfkwkednkMVsvbfH6ksKD6tUGyCo3KMeAZtRADfn63XL1R22LK
nbrwzknnPq6GRhG1LhxidBwYu76kw3COc7rzXc5ZLo1Md9HiSFwlE/pFIAKnpFC7jGYDbBFDridu
eEQUXNfP5nZGM47ONumYPXAiRYcHGHK2zhU85XQiTq7s47UcaAzn5FnuRAPZORnBDgSptW+bHqXb
GL8GJl0Yod0xMVULVASHJDUffRdlBO17tuMQ4nFPVBbeg2oZd+4GKA3CDTNrdp7/JazraBuiQ+bd
06ypdkAw0pUVM49Pek4KkzfsRTTuK816CRg9cCoo1mXmH5pAfesDhVCoLbE+utNHqj818w1shTTW
NE+9RsQ9L4hoJGyWF1H0zUSlP/QFMbQG3Tk9pq00wVOgL0TLghuP/oVF9sjxcyaTaPEH7RUuc+9e
o0Sek8l6qH1uWwqoOkkb+A8t5Q7k1c97bDLn7OPY2AiMtDy6FYyvtnyoa5OTQK4+dKLal211Mlgq
F3qUosIYLbphQh6lNPGXbwX2Ukg74JkGtFqpXtNXg9YwKhLtcHIlLDL1u+/7p7mL66u7phwfoew+
A9+wsI9LjZQLBEF4/umjUQUHnYtqyApXI88zP2H9vSxUtRyj8IitEC2MbggMxTRIPagZGmsKSK5J
0H9g1JaSao1hrvDXffSo7OGtwi7MFksYxbjnwH/nzX5inY4htl+qxIFjTm2iqpINFCVvl4Kuzcsd
8hmoJ/kG8MuWoFMYXZiXI0zMOmZmoMEUBaiRaWI3TN3KfCsyxDFszk1KMRYE+qq3v1aCgW+QjE82
pmmROm+dq71Xn25qoSFQp4Irjb0tKAuhMdGKsqD+cr4psGQXszc7wqTtzG7tGts2Lok7AKqcazLR
LbwEhl1n12ffkzurkdcS8ze8gLNeJmdjjB7a2R2eYBOfZr+4j3Hcmx3kJVZygaW8wVoOZAlhYUcU
HcL3vZr95/7sRBdY0vHGBxsMmWfNM8stLdv4mE6xhxGOva5pOyphlR8HMoMPdvMQmfQzF1G7G6d0
xBhvfPcnWbpL3S+nNX3mcOEbyPg/vwR62eLq/p9/rjzammiZD1qdI28vRbU1MOVXsztfzD59h1Rh
3BjaeKyxMrGWlCuA/TREZ7M/BIwxXYx2pYOE4J89UGkk25BmgOWU7qKR3fkMZKeZHCBmhADNAtAa
aNMy8AJ2TyjqqBni0ChlcEfMvyysQB4+f/X5RSmkbxF79zppRnn4/OK3CRl65IByIFJ4rP7nN6YQ
rxgnuXUQ0yescncDIP5L0BrRXbEKyr5EWKapXC5N2iI7DJoEMWJYwfK1x9/kWkfd44Vydm2U/7F+
+OOLhbFjYZjtsA5RRhGWUv0uiPhXWoJrnvLfv0Jf/8qN/d+n6L3K6/yj+cc/9f8TTtax55Hy/1uU
8Bjmv33/X/s6ect++7MyQf7+F/9QJgipoyEybHxXiKgQB/xXmSD+A0DV1JleM51wUB/8Fygr/8Pf
ECbQFQb5+idr9r9AWfEfYVq6mCUO8l/BZG3np5EPUz7i18jF4iCmGz9iPAkWaKvU8wgJhC/IGTl8
HQ+hrV9HDnFb3c8vmAA4nhpVt8T8wiHeG2woPPG+8oTYtHhKYta09OKW3dUFoRFJ68WdD2bc1W4d
q6XFzq/UG22dk5MDOtDMhRufwjSHw4+qL3og6OzcxyzyFhkPnSDPwpuPc/gRtpxAkf3Y2KOKh6bH
B835fjXlvaIJGeyCNDknOJFWjUtqACz3lK4tfY+k1W/tdHIq14Rw2eoMVmjYMXhBs0eTS+dZ7oT1
0ZT6MdNeAZ8gKw31m4ah0MvmAFrqjKzJEG1GOAI6IPUzfh8oBjkjtXMuErYuOYiLSpJdYzq/daOz
qjz8OFHdg+OrTeBE6QkAENZDc2WAjS2r9tqYvHZcrzwn/d4z8tFQ29K/+D5aK8doqMeou4ClLXD8
fHEIXifupDspH0pIzafpDNoqy7qHXqewbJJTnpm7FvsYp4yViQFB68dLVDlnLdIBWUzH3NMvxL/e
Qs3aGdl48ct20csN+oVbpTGRVtW6RiYd2ckJy+KH4ODhadEz4+pHpqxXGVovrQrW6aH26zW4p7Nj
QOMb1MlW8Rv5FOQO8WOq7NSL7jHU/b0M9p5qIJW1G1OqExOiixmPx9jut4SHHHovOlSxtuim+IR6
hLsiOhUAXZCkO7TGGhOlNoB2mfRbq1Gs7Xiypc7B2n6B4LEh2u4yQw+a8VknFWPhmeGHkXIfBIAM
YLUhmBZHH7RJn2H9i4lY0/DdoIfFjsgr57UPOmPgsNoUEIoMjvHJG/aBu6DnBCUuRWjtiiY8xGDS
hAwOegX9kisMkIZuH17SSX0zVfJhBeFH2QyP88dYaNOt5LjvmNMV/FOl9HdsriRNMdbTB5omHA5d
gewSDK1iqzeYN2VVtqjy/ogT1V8EtDxqwzsMor8Mk71rx+hAo0IJ65yTWCdDPsFiOIrQ3AXBeIQm
+OEGDU23AZPoYIBFUyfDmm7zPTmV1k6nI2pa0cG3hne3kCc6rYMarnY4PvaF+RIaJL73Am6wOlVl
/Pb5GiOFHgLTC04tSFX0F9uSKqx2GbJmwzYYkrfZ14zAZU1W8SF0MtyNy8zk/mvGS2f08BmiF6uN
PypVs0g0cBnjgz4mJ81UB4PnPB2jnQ8DDVLsbZjKZYpIcwCeRXzZSfXNpoy5V7Xqi0IdFIOGZwpl
Ju210tJTNy8H7rchnG70Zh97JhzB8Ci5JJWdvNXdV29sDk0/3Zxyus1XkBgyIDjqZIbp2/zBzPej
AE7sRBwC8ulWj6BzQXh0dB3nH4lE7dVgobF3zJ1FYMFCK6cLaqVLI/ttHmzkkO4Do+L7VSuPn0fB
y4g5wfW99VLTEPYmWhCm+41gxClkTfDN9guzjNV8bytGM/N7SwLWMqgc10gMy3hCGxxnpzhiKWCq
erStFkoZz3qbMg2tGfWb5jqKXrChrUU0XKVoNvPN5GETLSN585sAG9mt4ZMyOudloCKej5A33dzX
mvclKOoNgLuDFpNkbbQs09PFqbDskhSR6tYKnikj64vWjjcn7rdYZ1hl8ujNDbTnzgseII5aZ7PS
38OqWJIGterQxywN3T6Dnn73LP8ps5hXWzHT1PEoW4AM3MxaEK2b8ZAH9hkRRqFd/D6/mymVdg+J
Qja7clKHxLXPptVdOa1dCpN51vxLa2cZ09H4ZsfqQc/jAxG9u1Imp7TkvQ88HmPILcEnbSfMLF5r
o7pv2+mIAvxa19gAEmcR+8Nx4kGY/6dFEcCcgwbKlE2DMWwgjqXV0v8YLgP3JmSAaynnXqBZbP1w
WlcO7SUWq6jmsZpES8UGowDrFQVzewVNRWo2sht2tiaebnDw3pqyfJL+jaS6q+FzIo/M4V2G30lw
2QeDfZ4fyXlNgKxyDmOuHQ8RwwW2K4G2oQvcl7aFGygydhrPfClbi7kLRXOnN4+2yTPPQrVQHeS3
+K3hNZKM1c3DTD44NrN3m0ctfYu9nucjvKtCDEzqlErn/PnEgboRsiKJSDNfG007i8xHbKuF911E
6IMd9+jORuNpkmhmA44Rh0FrjIUcjV0yBP5St5pnNy7fRq/pdlYs3uPADuD9WQvECXiLW9rJsrcP
gGSDOxWOyToaRzpjs4PHsQ9sd7hrJkA1Xb1KQ4I2k1a9cJa/eLkaj2OeHhtRvxoa+l3Ddxv8lIjb
fHoxEM0iMuUyyKcLU4ppn+jXP9rTn6q5P1rW4xSN2z5t9q1jP0RhLDcTBu0DE3CTiBF+9fmFAvj/
/qM5d8ElRzrMUZ7b1gdc8tUBBcozXTtSS43mzmnpymOaYPQCfoj5dhgZS6+axOHzSz+Wgq642Wz8
yXoW2KlBnPkH8L4bwEzPHBfqddD4/cH1imCfdmrZJh3ZgXp0E6Rp78e0h4UzsYS0+q5s7I1wtfWU
4eGdFFhmjTAkTCCiRzD/4tYfdmVv1JCsxwwQydisBlRp5Wp0+DeNhAcb9usUTRJBrlp9LMa8+f1L
K4cGHHI57SanJr6uGjYURUyl0NQBUtkkWnjJcjNfU3/dXE6I1ttkocRjF1iXoftWZYLBXNu5B+Y2
r/jslxleP+Zv3qKNHVhHNt0khNs3GzPQqih68tk0W7Hc0J5sGD4EGTf2FMv3REOZlllnZuwNnid9
qSp3Bx/opS1Q10085vSZjpJHIBvbx5TM+qAalzxs69Gn0DExnCe0dO85eXosNiKv1+6nSx6Nzqic
F0ezz1baX2U1Xhk/nRMbVY+PpcGK3iITHD/WChAyfyrq/0Zn+nOUCGWAN/+H1HrKcoTKf1bB9AH2
TDrLxIO6kFzgE5jMiRdO32/nhQ2Q5QW9kl8Ev4g/Ez9X54xhCXkwXWnjRPhRhx7FjGTiXuU7jGkf
pdqDJb1mDqBadzhXEOI595aUb4NTrv/5B/6bQNRZUStnUZ5uEr46v7M/6X48GBlkBzlQQQJyL2f8
yQj2LFmR7wNam656jO4Drwa21vNcof3i5Wfd7l8EzO6sWXUd3gFDKcSuf3353pknc4Sh7GTD2YEl
jnHjRiuLrac/KtE/2kZEk3jfoFCAwlCZLKbU02H8q9hb8ZMAcH4jLsc5akVv/v+/vhHQCB4OTwg8
8z1HS/bRoiBKtCP2h/uxoB5JmkfHyRZuiRhQ4DhL2sdsLNeZYNNLqJNJaYigVhfO8z9/RPPR8OeP
yGPYR2CsJX6Kdy8gcU3x6GY7COFz0+poMBfXajq1Q4/5G9n02lTtt8+nqqg5FiR4/XpxDepLbsVv
uje8GyHrzmdV6lrTJdhKW6O5NN0adkyDQDJ7pPqhpERagYV+wCtrvdhev1WxtQt57ubDgQ73x02G
xzSMD26qXybD2lVcix78LqGAdN+6x7itmGu+JK6+KdlzfbfdzgnF4HYey7HfJY21VPjSRBKxYvgb
kOSAH2s8HtV6SIObFozvatKf7cE8kzi5dIzq4or20S/Sj9Jr+fbxW0Xjg60T3S/AGYe7hmg+NHUJ
x050LGrR9t0VIln2b4Wa3B4mbX0sIjgE5I9iWZlEXppLk5xUWWND0y8AsA8pvL65oB9uoqn2/3zZ
kd79zXU3hTE3C1wUoj+qZb0ebDS/SVCwTdcrib/EKcoV4xbnCGrYbzeuqd7GgbV00kAJtN2VUzam
baTGHCeSztoL7HE1yS35aUq7R88Day2ze8OZbwadOjjpxovRI8ZmQMWoH37ehBAXfzB+AVLr7iaW
4ZYKcP6+vVtsEAgwmN+Z1L3zYSThTvDC9IDZE56EjoRzunUc5lIoCh5gwjF9ncdnWttvaStsoVec
sqjbRPU3N+ypjhhAezbOz0Ew9nGKXYQwej30aHZiYWkrs9AWyGQCWazbKmm5i/wTk8OWHHP1LjCV
6RRwssQW1wb3SKRuveNfMeotO05+FP7GiwS8yzkMX5LxteIUnCfR21wrw/rYxlZyTsf6uWrH905S
BWYRnYLwkSyCGWncBvuOzziwUCHp6Sl0zReZW1jDDqk53g201zWJ3C6wVm7QbsYieROJj/AQa+ll
KAySEqzdyKr9yWHqxGU+ZVIoHcc15HETSfjn8Sy3d7KdWHbDQ5k9DJK9kp9D6ykb7eDcG8SZOe3K
Ed2xd/V33zXPgBB/lV/4N3selhmX/C4QsTBofliCJ0fLS1MzyEzk1DifJJGBvYgb0ebwMK1dZhe7
bPvPN/ffrfr4odnjXSbm1o9BtZUcEXXC7tpZinNgzXk4/9VOzpv/+flBroJPff7qwZf+64oehaVq
El3PUCZ0GU7umt5RMl0rRgZl4C0dOlAPSi8fJ9QfI+Z+JqbHOmTWQXFfedMRr/k6IuXZsxhhS7og
mjwrTludNF8cFkInSw5xyN9hNFTH8TfX5mVQL58AOxF0Sb+YhVilw60N5K2LWaqrSgULOa2LMT3V
Nsg8B3op17/11ZsEfNY0ODoz3ibHQceYbqFnnlWB38XgJFBnJ8t5nPphZ3G+mt8kmU+H0rbPJA1f
c3olNl5rt3gqaGy43mKKhosy4hO0mqtwGEClw9G14xMw31NI6xv3/HEuapowOukTOCOruuP2OE7B
PeNVtahpU8iKwxlNxcWAQIjOebnww2zdDlR8usRRwXaBtOFURqghBnWQSMISriSkzt3czphfTgdI
i+zHesns9oqLcq1K50XPdAzYDeS5ZKnxXnwMt/MKbnJM/Oc7TfxNVqHHLUYuG4cxHS/BDyVdJotm
yMc024mE7ROu7TIvY3RDDcc1lEj2QlP6MSdEailCrpE2RNseMgQs6C+YvhO4iN254nSJrevYmva5
Nd1D3dysHNUijYH5xNh1lzodHkMtuKtdeVe68VevIXkxg3Ae6+fYiJ5HV73FIAjZsvhIoeXvzQjK
+Rz3aRHgAB4+Luk8dDz5FMFzUdFWw2PrW+d5VS2n7j33kfHp9THy+3con2/ohd8cIz+ZIBUKeOGa
ibDEGbaCngZNQ1zSj57bPYq2XbXWsEnz1/ls7Kj4UGmA1yYiBenJADTZphbVDm0fuxhuZahfOFcO
ZDAY9OjmasyH9h1whlwE1jnDRyXag1nVj2nXv4/tsJ2LIKueOyXGixcPC5vhne2jC8r7m23xE4Oz
OrmGjxznUDXuN0UCF0eGZvXPF5r50c/Pu0sdy1aJgx6DyQ/rWGkaaDzNNts1oXVLq+Q0bzgIO7qk
Xfc6n0qSnpA9rOb+mYKZ6hvmrqLyKEYaL3Q4JXesUVtzmsYqa2lZUe0q2pqVThQYRZGwv9k0Ukxi
EubCxaVR6gyXubuRKfel8+pNX8aH+dntoxMorm3d2Vs4HU7PeSjxKIfS8T3w7XMo/w9757UcO5Zc
0S9CB7x5hStfxWLRvyBo4b3H12vhzrSm1T3SaF4ViuhgkLxNsgxwzsnMvddWXJXmXkJUVV1lJy0X
n9YFMOHdT8CchMVqQNM84Kptkp9IhnGbdLwPOX2wsZf18imvu0LBy5qscTyLN3TpqVCox2F2Ttl8
yA1u4PVmCpX0fX3OyiI+LZL4RI70CZ6l26YfgpGdZpWyj59NY6AURuPJOstgk+3XE4cxiYeO66+l
ckWp1jNS7BrX1IIX+oHcOoP5snYoQhQI5HSz76nnasl/1naIOUyXgiPyV1lbmwHql9SV0GF/mizx
uxG/iMr2j7XgMxdx/q/IJSILCtRL0xliEbUh56tFK94XolPacb6EUYDHC5ynHdWSTXiG31LuJsgY
Z6DV5LacKkRoc2Kc+yl9x9R0XrvWEv26tduEBNAXZtVbm3AUQZ/rk0bK+iCn0l0txHvRoJuW9Pfr
VhtzkWL/PofBfLd+XcnzQezB5mR7CMengnbyMOmnqIX9EwGbjtPWKQNk8V2mbtdlcO2slRRuajdc
pNH7VcTO/YM5j59SmdwWmjNSL96E/br89TTJxSA5AdvcwFV7V+PkJBU9VV/0rqo8KnQDaONGJBOz
g1Ye8G8IHVN7WTtteAD8htsID9kLeyn0YNZxjnlVBMlAP64nF4m0cpB5L/DGPIJSPCldPoeIPYdt
fSjyvTAk+8iij2g1ProbJzT2sUlmEL22rstoL9ZeWG45Zu6raj78uuAZeqznOQRz22nk9WQZUVdJ
YkG4AttRVhlnK+tceojMXcfdugsUakcppyFWHsAGf5IniHWOC27tvibsbtXEIb6t6dZMOSMI2gut
MTyhAmFGu7CloayHmLAZarrOrItrn5Dc3O//efnAofjPlg9DWz2LOovIn6202ayQbKZqpB8b82fR
8kKCYVeCR/pcNDx6NbLXqhAO/JE2JjOakely4a695/XCaiOi8MyOw3hn0SIux+w+S7Vf6+evX2DI
HzD8P4cm/kGp/JmYGD00kPlyfMNzRM4WvqFsTJsj/aDRa6+pgAtHhLk+xYK8VwcWf+xS+M0zIJVT
P2+VGnKg0vd3uUG1HKLGFbWKs6u5nIoyfpHWLpK+cJtMet74kly/Vw0CrjCpgOHTXWhKeqFdSW9T
xP5nQ0lhbqYjuZzkcjMmEZ3w/oZb48kiJ2MYfsRGqRyY+j/r+gJFd1cSljJWIqB//ayr3cGTWZzW
NecWohUSa8A/TfQumhwHhvFJEaf7KVG3XQVeSdoPhBuum2kWd6zD8M/1DsEOZ651A+yzk8UVud5/
rWHdJOU2MNfI4Gavv209r4TyWqPG+/RCyppXMhNYr4rUUM/rL0E8SGwQxQYlOhhbO5Wn/XrkV+GA
SKm+1UjBJbbS6+nbgxWOaT7526biOFL29+Ixrg3RBUKxGUDf6OiTwrr9ybr+QdGnu/WG7ozfz+D/
P3d/mP9FjCunsj/cqWtQ7F9iXLfvedVGccMt/bds2L8FwP76yd8H7+JvuiT9Y4D++9Bd/g1Lvw5E
SmYkb/xKL/197K79xkBDQsdvKBLHQgVD3O9jd/k3qAJURAqlsLaeKf4dHsBfzyWUOAplPCdQEffr
n+3QqqBPYW0ayxbhKdEy+mlloZjAPh/rY7Y1dGeR6ZZANfLK2u0funf1M3zonnDhFmss3CaY/WlB
P/fcVYc+4BjCXGFTWYDrY1vc4tvKGRlzVz2mTNPJ9gvusw3SOL94B7Gs4E5PqJhdQFpf9cFyYaGi
UPsX3ZG/9i/X50j/EviBsvoH/3TIJu5+ltCsLlsqiadegtvSLxtgOnfJqH72Tf8jCMJoV2n8qsXS
/R8uiH/Ss8VV+uelm7+u8k4ZbN+GqCl/+utlHkw1Eptlaz5a40H8Ke+bixo54hs7xk8U2KyC/Y9x
U+/LwFUPaJTTG9FAJ+tmGs5yoYOgXiViM4/1Xn7Pz8suvdKaaM8xKJ4rjMvWi8/zO94NzmvazYCp
mbjldvosn6KjciduKvM7hJCy0luf0u909PQ79ZVE7tKeS3vhZxCf24th48Wy+7f6MX/EyiUoOw0t
pOEZQLAWDHgwcm0Gpxh62mN+HH3xCwypsu0MWo5uYbgw8Uy3udVnKXWkQ7sx94qbv5VQwOzoM3ng
6fjTc/GDX/N+if34FGz1nqXPHt5XNsOxvySeiBLpe97i9HGX2YNjnlb2j3xghtNheUiEHc6W9oN9
F2qF4OYfLSws1RV2zRvT3Fz2mkcYdhkeFtnjlBY+lIgJMAhvsuQ63y2GE55C3WnMh/KafiPXn3Jb
OJUPxJ3d46Esnmmsiow/CHbM7fA4vxTvuj+mUNNt7SfBtnvS9d0g7ZEjYLAKMXmbPn7RkEixkNmt
DW1Mn18GotGV04IEkki5QrySqUESjXFt3saD/lHeBZeuPMs3ln28qEO5jUMHWbh1H2+Ec74fz+F+
WLbhnX5ACT67iCgJ0q3es32N+hRrwrV0lZ/EYyjMoLaxkauOHx3Gr4EsMjvRXQyjLwyCqvIufuii
kwmkzTVGYumdxOs8+Fgb1Y88QBHEIMSFrb1KX8GpYg59Wl5WgIObXwIne4tO8kkJeWnbyoXWtUh2
riELtpONATcb1/SG89azhSFGdbEWZd/NFQn3dMaIpl7EV3nwtPtwhzAyWvkiDloyejfWw8ArgWOu
cwzjWNNH2Cbv/a5x8ot8j/nVfAw/qF/bA04XJCCP5nXB13aeV4E3NaKNDPGcX8YdOiCiL41rq3pC
5tH9+Rh9VODJFoPki+WynjBQonw5WXfW01KjQN3Acpu8zsm5O+zsezivWt6DnDzA5SKXYqdf2gxO
GE1KlLK2gUzkRV7fNCBoqAhle0R67XXv+hZ8FY1Bz2Lk4aHSB6hxBesOf+HU4oPFG8GR0lMJOPhE
Cro+Qd0nu3NHflEIn7+wKX6T00y6+lYljM9pzqsScxfhJHQklTVQ6dyZ1sPgBaLT6+4AupC51lf2
GHnZVnklUSXbyPa8pXWCzngzEw+ySx67t9ndztvokfRI8giK0AkvTMdCUhwfgvf2R2ip1m35NAy7
+bnaT95aYVypFTFLCZuZmLzYnjZT6LR4EC9K/2hdh1P3ig4F99/rfC8+i26O6dkW76VL86/6e3/t
IyMeQ/RlSJLENqf9abJBz4uwH12ut21ItQD4Vc6NZxMZ8/+8DP9lETb5M9o6xhLZ7OQ/D5KaRph7
MZDqrSYxtONPWPO0m8Ppe2FUYc9554hL/S9O7fI/q/olFT29psIRNlXrV/vnD/Mr4kRUfbLadisJ
+TOa15V+WiQUFeFapivCG8mXVN+ZH1RPSQgYUTLfS2VE5aq3oOEEfadW80MZBAP8SplbDQCy368W
nFgRj2k/XaZQIEnWbFpfUkiNiMVY9cxJNv1Gliqicksqgbo9dxNLRrZkrlWqB1HJkkuxKPVRHWcT
yLyxT3U/qNv2Sa5wfesGQpxB7CltilLwyDC5RzQMspCsA6YgW1kZ7NksHzvN6G+h1srkR5NEkZC4
nKewGRuktjura4+TUWCUCdnIgBC/WkMJuuqShbnhZ9pnHxIiUmCya3TKjaknSiVHOdHtxTyVNoq4
7Iy+WHykXhUVXLMR9KDH/oCLEY2YM44Z90Yx3MUFT4G3vWM5MO2CRkfdSMK+RPFNcqT1LFcNOZ3W
guSK8qZvuvQsj81K7xBvqR6op3ioVbtYIGiUMi4vDHH71Jy3Wt1c9SzGQT7n/hSDblS1QuFBmj/y
QyQFrKlwt10uOURUGS0EhB4IGYRF3ah1bvqTWPiCDC9ESUTj1LUEPKhQqg1xZOMz1Asc/nlDrMoH
WkYGSqRFZISTBz1WyGHAuCN2WrtLIYpMY3KnlMKnJfPICm150OT3kMeLzSv/ako12GoV/uiJqJRk
6E5o7eAKlbpGbpf+BIJo8VR8Wwj26fMwSgP8yxmtUUn60PWbtoQ3ERg9IadnYA5bYdbupOmrnrT7
pRKUjRrOz5NePVWIsKJLL0a5h+jofoqKWxKED3LcfiXmRAnKBbyoPULL9nn9XB09aYxJ0o2FxNdy
hR7dIkGIE3iKqbollWAsSOfUFiC4MthEVc57L08S5OVJeI5AfwKWPwmQGABj8k6b8r5MMDwKmUq4
BvVZMoyto6QiSvp+fCooN0VzJGe2Ck1fmL5nLnVRgFJTyV+BgY1tpuUDWxkBdboR0n62dSSnbBT6
nWhQ3WIJwhg48A7M+JqJVrVJ3JTmyq2If+vHWwWiDtQtjyN1q56+K7y4Quzd9T0TA3I3s28rI85T
7aF8aO5IdG6zYJMhEVW905lb55plk5/noJZ0KvThJtFdmhTgj0E+1OxwCDo5XpFAetMGwTEasEMc
vArtO4nel+m2DJoLyPDRbMejpUQ7Br8+gZoAiBa7xeLRckQbplinudboB4Xc1Q2st8sc4fewyX/A
7mesm0bTK8dA6M2eDIrzorhJiQENlgKOsEojF50MyZ3MlG2b5P22TUl4ISdp6g9F3dwLoLw2ahmS
OgH9AOcopXLYolCpWPlI6TJb10SrtZ0HTJ09qbtpMAVOVRWeKYnxfi5j32jpF/z6oM8ySvUYB6Yt
W120gUa/mreIsRS01k2klvgwBv7eGIm4RtQx3Rv6e5IS1ENvi2/F5nMxgD8u4zw7/PqOtmZx/fps
kD+5I5IDXTpQ3qHE0K9WBw+KNuKjDm4GHibmYVEvf9ehLPjyCqa4W7EvtnhZ7tsRA73DEaDamm57
Kq+QIeINaaocGYNXmOVb+TWpvNZtTtmJ9uF7Rofo0KaObrnW3SJgJHLS1/nGvV8fCVSYfpqN5A2c
EI7K2Xy1y2uETeUVjqx6id7bo+pPpx7C0rn8yA8c2bHxAfp64T3SX8xDe4u2KIiJPDFY5y8GHrHW
ZqXPJZe0y4QuYueSfw30DAXWHXxoieNp6uI/5zg7kIECOMnYSVeomCFtSrt5lVqGoUdwBvyYwQGR
0BRb+zDvzC9zV3/Hw2u0uAScqwB2en5w+KkVT3sayflzCgJZLXw8nHqctHOzs7UxnsoHDvLhnWlP
T8aGKNhLvDEaB5UmwaPWVfnJ3pZkg/XjY3lLCJDc1C10Qk7a9szexJYHVuXQbVGvVqY/HGiHlOE+
G1hAyYROzkbpNtoGYe2YeqFMRtV2Mn2F0xXmrvaAcRlO2Mzd1h0s5GOnBuMJSS24xVTadnZVe/Fk
VyBYoAFjmLxjXDbx9K41a9Mh90aPGG8YF8bIgsB+4uBRmWq35TWktfIMO6FysRKZZ4bPhsIhlACm
5kWuNjBCitEpZ8zN0KQd4BHaRd6b8Y4PoErtknkI3jDTR6qlu+MLrzGTinneYGRDYCjzeujHqffl
0UmALw8e2Ah6XrEXX0teLU6X33QplebQfKz66g9+TTt5IkJZlvGLBV0ArWy41Yv7cdhN1qtwZgmz
zpq2118FXGvAkyi9d7zEOBXz8Gac1S/mzSLWblri1b4ZaAYiGeXMaD4gbMHFlJzN+KB/aZ5wXZ6C
C/VT+9pA/SjuuwdUiPzt8I2j70txrHbD12pDx6H4rfjxWT/l733pgP/onsfHeCLl27HO3DawZ2jR
jmv/vHys/OYWUWoRXvjKHaB8gFwg6GYgPAnoQ0e56dSPdehhPD+njxpH1QVU2YGoSYs8Dbd5hlQR
jltahN2exyv2J3gb3JMcoQRvYngl2g9EGhIeYhDs8kjzcGZOTrJNZzMDK6WXsnTWzC2T9rMbE8Sa
OryIBoXkGe+WdpRqzzgEyEdc4r3nknfK53fUYJZwTrsigsv0KVw24Et0Uhv7g/ChFh5gXdTdCymf
6Oud+mxdZvSOC1m3p2k3HLH0oeHlylVtpH0ItA/E0tDw26enBPA1vuuvGdP2i2gdwVsVKKwYT6Ft
RkmzKz8aRppUc7Q4HbB4xgvX1bzQdLUBlsASF7Yya0b/kXj0seGPHGEVTLZhuulLtul0h8MABdjo
TU9xZacX8lZyR4CiqODWIirbkQGZEMxscok4IZHjJOMCwXMXprLrxc7SvHjZW0Pm2kgEhBNdqciL
fZo+DBtOedaDaTn9MxQJZk2mo+xaR3qRfHmjP2YbmjkEb9oL28cOr4BP8gd9Bc84HkqiXm9j7k13
tWjXd9mVeua18xOEDY56YmJhhG5Fi94xvogXCLf5WeX3Di/qxnzjOVypdFEbRXt67gsKUp41wVaL
Z+1KUK6XEMw6+ZkGOVO+eA7umXF2DiFalICjS1ne3bcX4bU+aLeeL17MK9aut2jXHgIaKRwTrsEE
CZhiG6PgjVhbFH0s+jvLtz4w/j6xhXZ3BfL64+SX5/DcfC64s6A6MKRyrAtuZpXj1mP1wfDhxAqr
Pijn+DE9ACCQ96GyJ80J46Q827O4zdJjhZkaethVPRm38omwJQ6YeDVhfgdcdfSNvygNIhoqzU56
MQBLXCjpzuwwtEKoEeOPDpaJTHQTjivmEsQnOplK9IlbBXte99xFkHaghVypXvMiKR7IkfRinrXO
aSTcDJsBsIywnSSf9ymIyF8ieeYqTscSpmTiUKQOdBR6vzjRVhlLDgtHqkrpq60/OFVYtVt2R/Ua
PQhYHGzJN6/yhoZ45NbwwHQ7FPEPgl5yYg+GU7MDdKHQwD/GKNE80zrXaAfZkM617kjclT9D4yo7
LrvwmdHb+dcyp3rhPn+juzImtvSWE0EGjtKb7/INaIFrGO8V6SMSnMS8huMpfhs5eGWHpaELD8rp
YGIizfQTiz8cA1KLGOP3Ele68GMP9cakNZ/csf5APqMEe0Avepu96FN6JmWcimA8Za90IJQX6UID
ZIAhcMl22CGvEvklnOeu4Rv7EouBAuZn8PvTcCnvY1zGn0yhWyd/ZpBrWq4uOhYvwGgnbGUrLYJS
MIQv5GWPU/UYwp3Syc/cWOwtpc+mIrHaveLWNpyUPB57vk4vQXATgMBwAN0pXLGJTCygSzRQbwdv
+MfT1C4kr/qoH8u3MjiC2YnvkzuzOjDU1bbJ63rwFPz4fcLVT+wHESqSzTj3Aul4YaN4lraVr24I
kgWbRkNkK266HeVpf4pTN2pIyPL7b3OV7TNixyCIudcmBfYmLufgBrHHC17771VPwCngAbs+MDil
cblRwrPo5Y8GQJM7YqGd8L46YkrFek3Cw4/i928V/Y2feZ+/k90MS6alqCPH44ScCAUYh/Abe158
tRw8HrDT4x2UDm9+U3u3fmRVV3KWSbyr+/qcHhqGMHt2EWVrPum0KYlautBQesef8s0XxJOO4W6i
z0yLdSJ2ymZ4SJJjgELLLQ7aPZIRDUJbds2/lYVTrJd/a1Dd0+tiHYCMCR46a8U4k2A7QDXdBWyL
s/im0m7J1I9hweSZiLYavix6zjScDQqTPnMjbj2sX5yzWOkwZaV942Ycgeq4oVDH5Dyy6TIq3pBU
o55gCmUvRJdgQlZ+2uazidzmjuc0s0cBL9yF35xhikvDIeEKbj8IHTLHyr3RQTr3iCCvXpOeM66t
fge8jcVeSyk/7P6RcTjXcfQwHIcv43N8Y1qdhs7yUX9TNVqti0Ao+Gl1HxS0TdiruaeXrD0ThMme
JRYO7K79cppdzLgbbOgStmF7PKPHeIX5XqibUiCl1a0OHQl7Z9KeRfKcffVLJATNiTfAAMODeqrR
nNssL4xsz9lrsUs2xAS1H33lIWCOHupDiVIfz9wpvpib+gw1R9xM38O3eeaqFEInf1hO0an4tB7C
S3eCIUNCyi5+ao4DVwHK66dp9ufiR0KtRtgm3vOMtA2khST4+tOnYW4qxhT410FhmFzopHlOcU7M
ghnic4V8cVhkldd5AhUD1IOgTaL+DlhcpcP06x8ksTsNOUnpYjs3Xpex2/brv/768Ov/+/XZrx8z
xpCFPMWKFJW9dLCmWMJns/7fpbFUe2b3WdiRdwXKrhUll5gBxSUygYB31pmubsmiFHG4EzEB1U8J
MbxVuuQmSFARE2AMSFAcTNzYOcRWgKWxqxnpNbYifDwmj83CnUOQhugPAjvIYohwJ4padTtAk/D1
05z+EbyCXi99eGWcqAQDFQ0eitYwGzttRJpRlrYC1qIQcmD3ylASJ3HfjjcJikicF5lfrzIh0eLA
3THYcusgmaiEm1vbKqZbBuY7ahU2LgFD8UxQZ9aEbtgAT0BjjSQ3a2iaywExBfEUPWGX0WpVxRVp
SH4cEg46oLrwaw2UZV2wFYIE7u5rTkemwtzXSsBMTBiCskmlXGvHg9qzr1fpQiOFVMYoyWBRrMAp
UQqQQiivOhope2F9SHpSxYqZTqYqJPeAz/dmZRwMNqcgqg+Dwlx1gcNAmufK6wiuWRy8qUra7uHd
0KyHnKJDyabc1nwMg2NYNnuZQB1UD9TXyDbFzJVXbNK8ApTmGCumNXOoyDt1F47WY5QbEamuK24R
jRYcJnIxX/QVzDSsiKa80++C5D3rm2YfWNK3usKctBXrNKyAJxHS09oASXo1e8WuywEAChBMqYr8
hqUDERVM90t4zYtCe8n7l3ZFScF0ei3QcTjS6MZJ8FBrP5JQ4TUDQjVEGJfGlUs1AqjC/goLEMyq
IAR0TgoeQz5LXj2p3iibAqXv8ix05rDtJhhstRj9LAFhIVh6GpLIyV6Dk4Xl3K8BZ9UrQatfWVrk
VdL7XvlaOqCtef1jskx1Ks2OvLK4ppXK1YDn0lFyqZIlOPFK7mpBeIkrywuB42ZZ6V7pyvlq5EO/
PI81NjEgYDp76LBSwRrUf11HMfbrZ/NE+xHNXSoBTqhG6nf6afHKGJuAjWUrdQy+yEMnqi/FiiNb
400cQeV4X7PrzIv1xKoc2b0Z8giMTwmsWQneLMopiKuCI6pSdo/FykArVKRkxmh9NORfxMGHCiwt
XalpRsmBeeWoGapdglUjMvilAUpOCcoAq4tHB3b/scRvGlaUDPJKZ0tWTlucZRupgdx2j1UutMuZ
ii6N6k0pxRQzoCfk2rhas4FHGAbcYDScp8XXtBo/kpUSZxYBVFv6QfiStJjoJnnlySWDBvnnsdaB
hycKS0omUi1HLVFwUQz5IFdm0khkaD9xraPCj/X9ILEBGOFDP0G0Mwiooy5NOjw0JIhfJ7apdmXg
CfFDABJPU6WC7pORembX7eRMSTdKW7EvypblKAN9C5ibxa6t6ejFTBBZIj1lriEUBRC+FOZtYV9d
TDB98dg8SvW8tskIGp1bCSkGqoeV7VeL42O+0v7ilfuXGhAA5ZaxRdA5yQjURBaNcFuBo1ypgZVU
XhVeWq5O4mQblSOt1gCWGdL+OSnx8AUZsxjW8Pxo1U/E2OK2LZJXo7MYXyXBfFYBsyeh+TCQEr8A
NgxWwqFZiJuypJaeVvqhRh6Nm0CBvlTMAQWxHHzdivGrgk0EWhXaKiDFZCUqEsv7Xq+MxRLY4gR0
MV7pi4qlNPa8EhlV0IwVbYYOVGOkY9Qe+udqVa+0s4pfLksSJIAM1kTo3+2wNwE/RhMH2ap7FfVD
CBaSuca2MuBEml37bU0M7vPWFduaA35xIl2I3kwenpx7qP87YqtuomWeJ3iBw6gzaevEcZc3zVeV
7S3y3sMwZzsFmmmb8QJMrs1oNhnZayr4bcr0t9GiU1YOMu1RIMwrE3N+fddna3a0moN9G9VOsVLE
FUiaRMtEgPXWWtUcMXTjRU7hboq4A7UMKZNSM/adgJUuJa7RBgNB1kMC7dNqi7Fy1+nDPkga5K+N
AN9PzO6noXslJQcIbY66LZRDimXORDmO9BJS6AQxdIYcGg7FAenEhYDXkHejhzWfUEquDKMVO5q1
kY5FmS/1FUoapOImMqiJixCzh5VmpLlY+WM5jXyrWrMExuGQReGjaExuWw4OPDNpU48wAXFe0f0d
ZNyVVgDPOaXdMShnaZGfMC/omxjnC4LAPcy0BaNbfJDCRdglonTNTc6gWVc9jlNGEa13t0mhgxuM
xrXnOnVmlQVetjaKCvDX7IE7T8xawxX6OkB/baHAptBgg7jaKgqUyIpGn5IhKYylYqdk1WEw45vA
83+KaZ6nZfoCRTpiJwY727CRSQUwqwJbxE4dRIgeQgm5IKeFnCisUyvClgRfrGXAr+xuNcTFQl/u
Epi3xEcUjhgmsR8Uw3BJSTccEtPAZhsOvCWWGyHU9xXmOs5MA4h8WEpDGLvqCtsdV+xuCX8X7SQY
G3OnJl3vmYIk2FGfpjTHdVeH3juuGN8R4WK6gn1bkfdfDxZfiajLJEQsZOcKd7Pa5TutUhO3wUO8
4vD8ujSKTTLKPyMO7nYEKDw+DAJoRlPXnXoGOFy3/amVSa3phwisfrGFMHFrV0ixgEkm6E2iWWN6
EI12HVegcQXZOJ6sc8pLhBnZOFYr/LgK2WwYWmVQkRHicse02rMMHQfWE2DGQHwcG1DKGkzlLrae
DREXhjxMvoafxSGQPN8Nof6irkjmdmUzS0rKkAbYmAS3mbd79EtJfoGgp9m6Tk/AXHvWmpzdL4Jw
iKrlRtahyklX1VRPqriNc3V8MItSc0JT+sLGjWEqaTf08aEWgtLzh6C7D9tdmRkk2YCfbuFQh/Co
kxVMjTXAtANeoRLfN/J55moCJ7aYUDVHb2ennrirjfrTqGt2Np1LImoDYsomgNhrxnJaO/JAdm8h
S4/Bis4eVoi2ijqiXLHasHZv6QraZkBDmCrsbatmlJ2uOO7Fj7PAcicmGvNIXyOE2y2vAG8WthOm
/9nurWuwIr67FfYdQ/0eFB9kHXP5qFc2S1Oo+zYf8dmun/3pyykjoDDCbRXWJPowGfIkpdYwC0V/
/PDre2ZDzGQshm//yA6sB+4AFizJyytObYEkv4p9qexbvSB5VWx9pJGAUQHz2WIddnsNjLZdRyFF
qUQhu8Y/ki0keIiq6GlmVG4hqYoDuUk7la6TlvVrEzf7+4d+rq5Crhj+Ygn6vkV9DQdFK429HCn4
mtcPkDegAL1a0mTshf/8ECMvUBet3iUteY3Z+uFXVKNWoxI3NBGAqElXTCEGQgxGstd7LT1mdar+
zTXzb4kE/3fkHfg9/Pd/Bs6j6TJi//8eznP3XRQtlKn3In7/LxrBv/3g7xpBFVmfvGbl4KpDMWBh
CPq7TtAUf9OQg0v8s/wrUOgPsUHyb3xLR7snKxI6Pg371N91gor1G5schl2Eh6QRkQvw7+gEcbz+
RYJsqPjU8WFhXpQkFIPo3P6gZchypV3ySqRdm1W3MUHYH+TJTZ3n0gkip8Iy5IeCdCkysgtlUQdT
I6MSz8GstEWmcdMb2T1ao7yle7bA0dlYa9miE3ni5QxjgctwotPJtz6WRnsdLYRMOehmd4oYPpiR
6kTHfNCp/gLG2TmArpwxpxcqSHfBTfuW9FwEyLGCmHWkVOf1d6Usbopwltn29jQaM41W1EfSDPGu
ScuBwYFqL/C3t3FE+1vNCEVOC/aTtk7h2YDnIjBVJUs2DZ8thdzITNCgMxNKTCKRnhz6tntMovs4
aSoO3sMGXsKwDWXjlfB4Jn4dY7Y2/BlbfdMqa8roTIzAXFmEtyBSQvZLfkCWrVk8AMT0Md7kA4fT
Wkdw3E7xQu8lYMQTg6SEi8h4EFy/C3lId0RhSneG3HwgKEFAiACvVIRHHcibtyTiQLeT8GKCKcEA
REwOdfkE8DOwqZxpsqvtKVVO44Ryj3pkV0TwMnEXj4TTsPH2yFh2UypHjmH19W6RxdFrrBQZVkQI
YGJZJPAOpzhEUY3hhODI9KgMKuA9BX2cAfpoStrea6oq3TQIxh1Rr1kiJyP1lRa6nx4Q3zHXnYMl
kU5uNySU6aix1EITNkoSP6sy3cpoIne6DDnnxVVEf2oBewlP4EFfONc0I1LVytyCkkxNDXqf0H0G
UvneTAAlpkW/wI7OL5oqo1XBOQ4Nji2oa7vTkmXCLivDi8YxfmvEkXy2ZLxjpfpqSDj9g7A6TpVV
HQjdps1gSFsBnYw7LuYG9cX8EPQRw4YpQSoxWoQC0h9EEU+U9qpuIe90skDwkuFqeC3oF28G2+bD
bxJxcEWjjYGB4LywbkkRUYdtbsrTts8YSJkGuNs6+mooyBoYbnZOX2cjGbmvFcI3yzSzZKQdNpsH
Y7xQue+YV46CsUuWAR150h+Lln4TaNEKCnuGTDRVa8fquE6CjBfOELre1dXwrh/CxRuRAe2WilZ7
MhhvOGPSrThV9L8r9qi27ugLduLLRKK1MxD+Qm+sPolG/TUWAT8ytTdLL003bIO3XBiPuVjclgjU
X1/EJ9WkXzgSUErrS/dEHPWuNGC6arJbu4gtIUfz4vZts2sCcuyarGo35ayfyvd40WcbOyvefvk2
x2K+xWJ0tQTTF9Fr9TrBSu2chxvaMQ/Qgb7N2MJjPWHSUbQZjrSMKTy9zTpBnXknEqIkFT95Q9Oz
NTonWgKF6yVgj+ZkJYXNUTPpZJuNpDhFy7o1F+2BB6tceZU/4mTc07TlKMOC5GWy8VEb5abMrfqi
WNZDIzXHtlEVsihIXtKtnLl1+mjhixhJ91QrVLSdvuTX9E2ahi+qfB7E1CPq000nikXBHqsO11TZ
TzZmcQQ4y5K8BLXEsU0zndKJiqUCaWsirSV+PdfVQ2CuHfUO0eW0QkTnWv1Q9AzqYB35xcQUYzTQ
JQRBl/mabD0UOihLyYAPXKSSAZspZvhXUlExEwXiKpJIRld2YbgulmBUlXA4V1OUb2WNxYiz52Zc
4m2L1CmcNzB5reIxk1sma8AzKxrhfb0B6YHPj/WBeSe4CHnbyIsbB0nu5Wb9QvwJyuJMoWdBh7QW
lWfiIGhqzn3s98McbUcFe40maURwT+nTEA+BO7ZIffUiGb2h3c30oZwJ5RNiov9g7zyaI0fSLftX
xmaPMkgHMGZvw9ARJDMpkik2MJKZhFYO4QB+/RxHdjWrsnqqX89uzGYTFgyGhHL377v3XC50qn/s
PTGzyKceYy1cLgAZX8aW8BLhoG6x3Tt/JJe3VjOJxQ2L7Gz+1BSaCOX3wf2XpaAxlUfDsluC04wP
jR4zPE9zTchKN7Nj5gTfn52sMK8rysOuc1Yqz26XWdOQhri+yUWKPMF7bfXlOhwcukUAvsPSfzVo
r9g6uNbQEbajhF7aoaOhX4xkVsCKJO92IffWJf/W9HxKwCxadtK3tkIg2Gnr9GXRsblDWn3udz1Z
vVRAqUPpeF2HnF2WXcEpOvqD+WKOpL/15PEiLutQJFnHuKZIH0bDyUgiJNzZwhUGHx2pvq2onnKP
C8YsQ4tOTIp8t8/AvUTW1eAhl0rC4iYiJ9iuZw6FXkcHS+fBIUvY06HCc0u8sKGDhlFrHkaTHkFK
EbbpnGy7DESMzgjiyPNEqEfPh9ziWgcYZ/1tT55xS66xqwOOnZCDqBGHOrS+tjoCedJhyHFCLDLW
oRNFB/h+mBF3KNOvFBnKpg5TLnWsstcjjJlIWl505LLTYMHHJQZJe0u1FiCUjmeGt3YgGkWvCuM7
4NWnykbWnDR3U7Fg/eGQm/UCNCH1eVzjn4FnU/3lp3jUxGTh68AoFhmhc1uSOmHoGGmH/CGYuLqx
rUOmQ6Veg7HNqF0c7Cx6jmf/U6hjqR2oErFHULVJYnXeYqLWEda9DrM2FpxyiDgB6L6q0D8NgvZg
631OScH2EgQ7g3zqAuOg8v6j5arP8bhQRWrpSGfXXBQi/PThhXzyDxFfsK8yAwEODDMCuA3h3LQ6
kpsaIQzkETE314LNECHi6NYA75bocjK9C7K90/HkSSpsMVb9q2DuXiZa+USBGxTyMU0H11bTMh0h
L3zQweFl73wg5OMJSD/wwCm4iXsOrt5xbvAOxgdqi+7GzOxTXNfwCHzMlVzdyD3zD6nVfcILFV05
5JjbU4vo0XA+NCScLxnyBBjTyL495EkTMehxPx84uKEQxSyTmob9Tg8zI1GmKYr7Kk0oq7bfDbLV
cx2yHpK2HocIl4vg0QX2dcU5d4jIZRcJzWB40IhCyWzX4h7mVo0jJRI7iESDjncnuOdsBhXtVVM5
sGPoNNbKIk1S36jeK68GHRafr7nxigT5IWqLUwSc9yx15Pz7zfqYmAArrY9xADDlFHjosqFoz5DD
/3GD4xdNDfYaEL/7uevrc+bl9TmF46QTufibk5O0ehy3JfW580/c/SiK3dAksGdTVqpZ81Dmg7uB
lEW4Lyilc6dXjOtNrtd16731H16jEBXpH2L0NgqklXRP9G51TjT4fiasoXOt7icLP9BA/PUZ6836
jG5oX72MKfb7Q+/v8fM939/OaiJGyYaYAHzgLyvbqiZVKDXDk/Dt/NAY+W0SV7CB3wlY/jKbhzSI
TthiEKUZ+rsFS8Xd9X3Xv6MhA/rBmLXJWSwjSSIxQJZ+pP27OjxAP/h+88tj6zv88liEbrwE0Hb8
5fH3P4OI8lWWwVavCV3fJomxoI7QYQP6Jqbcfm6EQqe5/u363lPRUBlQeg++79YstoFxmzX7dt3N
xSSlTgDjSWJST2VeRLtqfYzCdH0kR3j7/uL13i9vKHMKlIJUv51TVSRc/PPG9Glc2fpmfSztPBrM
PkLF9Susb5Wvx9j6hj/v4uL+bOc1tJJ/RjOs9/JlZtNCkdeDyfB97NLqHBaJtV0UbqBMVD4+Xs8r
z/QKTrHVZZ7Gb1NXXndbHLe8+uf9ddtngqt57fUR7aKJLUG5qj43NgXB9d4aArHeqP4mb0riNRbo
lYAjJb9ovRvTlYDJFx+81kCx6IN+06fReuP7GXuh0WdU5fUzOZcsaqwGXdACHYatwUk0a4ra+ud6
z9R/umPWAnvRd8MxI3UWYXhU+eLoNPVXA/japU4ploKyI9upkx95eNPRE3v0LERlXErsfv7WtdEh
n5fp3kKdOcv8Pki9gyejLzLCf+4bivhaptL7vG/lvvEj3DT9WVVu81jVDj7ooLyrHIqEXoxXJoHv
sK0HGiNcL1nMiXTe1Yueedi4plwPFkcyMEFrgyI7dot4tS2Cp0YMIE6OXtlafOfsAWpoh8Lahimk
aaqy2cmamEXEuXEKugHxhOgQvw54+a0xKm9tu2aEFAtzF5+ldePgfkYGfTV5cfPBJLIAoBPdtGnN
0EpREuOKTmIaSlmB/b+NZ/r7qnrjDH90GejB7LIuMwyCyAaTBnE5ENxKNGtS9d3HvoMdSPmQoD2M
7DdhEG0gmGH+icf01naYEVoSM6BKRF0ecxtF1pKx1Gz04VeuF2R9zM2jZGhR+u77g788Z/1vmHKB
e39e3SFEkEFDvEN4s/6vgDrCVUY/bRmDleH4Mao50kChN2dL36x//rxhWUJmDA4cObi0iFnOLBi6
W3FKYG83E5rHcEAPJDgDjTH8OEEf369v1CmO4/Uego/mnMtlOmHBff9fVFXtdjRypRnszbnVS3xz
Fpf1hYN+9ftbvP9ZdZ4WiKXlVseJFcxek4JYYfzDRUAaE9AzHtN332+KgFqvEuqUASnngCKv5idf
MIA0OBdVq5eg1s/H3v+x3ltvqOhi/JdV3ByGyv/JJlz/Eefzs91lJhcSTqf1puka5HjM864avb3W
7ZI1fnrIIvfSpCb7EC/MdWFYwd7Xu2DdDyJI+ce6X+MShzlSdwZiW49LoN8+WxqPKE2k4esN0WQO
Fc8k3oxygase+tF2KPlp0gN7rrLGPgZMnDzy9s7My+vzei9s2MW/PAbIMQAXaYfFFp/ENta5P5Ue
fkO1/uRcXlpfpNkuWu5qEtxPBraKJmUSqeYbW1+E7ZFfud4bS3gyhaGOsWO3Z1c01PdH+8jCNd5J
Tg0S1VIkC+s3WNYLYq2/2/oFpXJRBFdmsl0/fRKzt68b59aRBCplhUHQxfhtzggtUsN8aBrTPkR6
wLQF+hU3CO4c/Vu7dXzM8ri/rH9PBSlrmy7CzJehiKDb4ZG14sfLDOBHTqcg/9HrXJ71JutDt4Tu
S1iPWRqyu8QZEtfQLLBG8Nh60/U5HT6fzW3pI2x93fqPwcu4VBXr+JGttwMRHtuk5Nj6w7P0G71/
4vpZ68v/j48FXcKY8v4O6731de+Pvf/5/jbvX+/9sazlZI1iamYdMdfR+zuvT/ZLxdTj53d/f01S
YHlZLHv3/tDPpxiaYSI8Gt/wIsczrM3xTI9N7BuJLE/nT9Wzn+4Ghl6W+JzKhj76KF4l9dGlenJe
H6yX6ZPq+2TvZpkAYBXr8NcaeTs5SK50LCTM+pBZj9z1OHm/mfzgVkYprOwla8ydusucTJ4DnzAD
IhHmK7Wgiye0riJIpjYgbOpxuMnI4Luy9PdZv4QpxweCdKt9EMy7OHXKo4Cvfvarxt8GQUMMZWml
9C1gIRCB5ZRtekpcmfmIhKPstHYR0tn6aBW0xjcM2QjG8/68vgejOA1gReDXQVoF16VkPKR9+Sb7
pP1p3/6PGgv/jZbBf6/38P8S9Z8V57+lD5x/yO7H/Ke2ws+X/d5WcH6DFCpwoFO790JH8xt/xw94
4Ac0cB9/lYU7/Z35b/3mCGLsA45X2/cdl0r/702F4De6EL5p8h8T4iAo0DV8If5R/8ML3/3y9/+o
hvJjnTIR+K//adm+bhr8kbAJz8T0PQ21hGrp0rv9c1PBJhOkdAbqQTADN/RMjZulB4QVh/hmMqnD
/2IkJFDB+l1bojSWVFUMnE00/XAF51H7GIegauLW3GZ9llMMVdQIOOnoYiNdmIIOdX1RZ5TUqQoE
OkGtnKJLlJq3sp68PbH0DqxycbLMDkR6KHB2fMlUKS/kbJPOU1JtqMsh3Vr9WO7dISy3jq2dFqkz
P7TPkZW9SAKxcSMTA+7iJKjKRV3XMn+y0a0RMhO2l6KjzIVmhpzazDB09Ra5bdF8DKq+vw3G4jFo
EFh6Y3dA2Nad4oJSkGk+gY0wdknOqUdB/C2t5HaMcUoMCAPwj26wDp5Xmj9R3B2Q9BLCchg9DpX7
Sjrpt9YJqVyawfixBQjTtD2YUhKQrwwQRQPTOxIBHY1JyzY3kiik2gbGlkmDgDZT4uPqdP7khCFz
rmMs9m71mC1UFFs3L3ce2pXIbZdtGGflQcbq00x6w7GC5R2p6mAr3rkRyDljHTw0pzPuhdo8j0b8
JQbCtEYwScq62MMfoZ2RT6TS65Ke8plZsFElKRMvyRyTzK42tUiurZcev1/EFB3rk6FAIlQDXGLL
5i/J/D6ZLWYJmEQqNuJWjmjOixi2cYtYxk0rEgcdwsPm7EjXiTutztPpiQwKGDLrTF2BTCn3fsOb
g3m7FI742odDdXCcTa36+p6YGrZbOTpMvKm8jDFznNLEQahfoYRv7LKIGkKQ4WIPMx4rSYSjaMjU
uJ+Pps3mIO2H7LkJ3+roxttFPtHDYafQ9e75no5DUX0C0boMy1OVNMwilmIXZOjFl9mXDz2tDZVG
NywFxHWQ99dKWfXenW0qwh52RcdCCUh9+Gzn087AdHuYqd5fjeUn24ezJoE5Z3ODtSA/z0GIPhsG
5W5RnBoNB11qOdesBVl6Rsd8aQPM9mTWLE/2xKEm3eLAMTzt7cKONoA8+yU492XW7+KlPTkJ7qUp
DKjUlJDQCcKu0GLSPky3QMSx5Q6SUqhjfJjT/Eu1fKjdwL8ULQYhvycDyFsm/KL0USbEOHnYZqik
U475Ub0I8aXJrBGS/WcP+JTeqcvZHQx2qkAEKbPgGvVUscuX5MuAhuLsqGVB2hfjmEZUtivhBMHl
rp9aek8+4RWHKVXVcarZBaKtvFNtSUJv2v46wJqMhy4gXCqTdza2ilJa4wHC8F0tByZiNjFXk0v+
ul/2y01R5MFVIswtlnL47VRqQiavVprnhzqqHSD5AvAQB0+5c8dx2hiwxElIb64NCrXJiIK3cCY0
7cTg7nrWeETDHh3MqpjWv4GwpijPhSSlaYIegtqcJCA7/ohiedg0QdU9BA4+IEq7lArHYhcNc83g
zvTW7IYfokZKQbQjB4vH03pbsRQ1BIwW6qYLorEiLlDyTCPRbEUCBCIFVTZ1mD6sEWaLS/nUpxAw
VSrcjGXxko4Ipco5+17HrI/cuH3MO3yikYdIlo4OaX9SIXVfCnBvHenjspoMJC6b0bCGo/sWBxg+
I8V+DsLlOE/WefGxHnhpWFzPvQZb+Am6On98KAoLub/TgIrT3ZWiDp4MoThEA2u5y6udouuTm/kn
ZrbB1jLGk1NiZUu6ztxV/iFu6x9BDX0uqryLbaLVT9IXYyoJRmfphOzZJgrXQuBU5y8SXlyqiI0a
U2dr+gYUq54cOa/hBJJ2/qHuW1xI1I0x05ZYuodgn6fgaqVf7oR+0kSIKFsI7O0Cwj9oi/CQEz+J
to0FicrcHSt31N/fbAfhEvVuGowzoiU874+BdrMrZ8a/y6FQ1TvjVEUIKduUDqj02+Emt8LboEQ0
SCAm/su6iegGgT2vU5Vtirqjt5LGPzKjObL+5qKafo+T8QapI6FshjluDavedcFMcdgo0U+JlPC1
yT30I3z3PIYo6RoV5rI6vs1NzMWi8ry9SIO31EetJ2p7PCyV+NpRdLkm8c/WhO3manIi8xb/+8Fx
y24nSycny4o+I332ZDM4I9UA1vQfWbLqPr9xjGVzh7+9+eCPRnpdFfEh6UoH8WoHeG3x76aB2j5t
K+Oadui5tGR+JztaNxmjilEbLZZzI7ob+/k2hHl28fw031dp8J3S8jk27Ohm7sljaAf7bbEz7zoq
+RGVjVbaTtvupu2QLpO/dXJ6Ts/KJrjZS1Nn11L46erpqxmH8z5fPH0YHEtSBelY02obq3wDwc9B
+Fvtw6y7BcsPUCDiebSrd6DnDAPLYlLDR9RlL2fCpRslL4z2RD3qt5vK8WGSz6OJNQQ0V3wFZhD/
GyHq+0FOMBrr9B7Bg3bO3gxzLA9MzfjBlL27Vib7sscPHpsGmil9Mi7QXsamt7dSRXTw4Ax4FJ6b
3F2OLizTqwzmEiGaXws7Dg+iCG/9CAdEKJ/szvA3KqTPM8ckwkouNSZvy1GsXSDT7UCQ+9ES0WtA
GtQV6AS6/yoAQqQ6Sk2ufwzZnnTJMvOIePe+N4KtcIYHf/IPrijsTa+Ik6Qe/7zYwSPDENC8nnbb
HCgkdcM0EWqPBbHPx3GbtwZ6O5Jzd0FnvTEwu5Y132bDbEB8GG7LzDrOHY7stMfCZpXyq+P0HBhc
bXOSHojOnVn6Evi0zNYLUOXPtRva13Rs16HMofR0tqn+Gw0TJE8ROD8xmsOOQ5bJ8rlyRHSG74el
pceIPId4eFNcUNnXLjVbED6Y3voheQzdTmfRJXtFjsvGZeNuVo/5Qst/WzTu5wYM4ZUyau8qDTzv
NAUfJLKVm9ry9nNCCBup9R0XOeYmaCi5MOyS0KZ13Jwsm7Y76IkEdwljYbrJBHpV+h71tTELduig
Jq2PcHZuEKoTgyK9jjqtP8iO5i9r7fAebeJrsLgP5PSMHy0v28suC+7L6oHcG1zmwBcwJ6XqohDc
hoN3XTM2l4yN97A98JPlfYhhrnAOcb9PTUJhy9RPPzZuO1DoXriixpvAlc3WFjjjJHmi12hKv2dR
tRCEcz1PnfkwTOesi8fH9UY12ad5mrNb5cOqcyewQgy4I/2VttgJk95dvEQApyRcnTTBNy14p95t
SGA3GOhrMA9gKSyugSkboq2cU9T0Hhgqk0Hbix51MvytG0XmPh5p5iOC9x9N9DSn3CVxNCBJdlMt
vQ/20AZa1S5fxeSFO6uajV03KOueuTJdotJ7NL0Zn2ROLH1ldXc/HwoJPyRPr7rMaCK9pHcf85iT
o2vr8VgnFZJI1dqHGV33zikGPG9JP32yDE5f0NkaYcFPSCb31ZsJ/0oUO9cGVNS0rx016a092dVN
Zeo8pUakOJ8pZXlXaCwWHMDndEEKIyYsoorW8xCDaRlbXHsmGId62ZEKFFzB5U2Ce8uik+uK8VNR
4M6oHTIpnMbaTzS6Zz//4A/oR43FODdKZpsqtuJjp/vjC41yMHObUCNcxJQSdpufRBWOOzVEwJaH
JsKMn5IDNEucqIpanNEmR4a4dA9IxQKGYn1WJt4x0OcHnDyI3ocac0pU7AxHS3GpdJHEJheYQzES
gAwpQB1eKoQBE6PWyUIqoKATEwUaswmSozcIvJFsIYvpwrHCi3DLguOuQghbWugyWkIdsVmX1I9o
Cbg47rJm8PdJGrj7zEWh3I/+YznhNVIEitGnrtuDV8Z7mYYzNTXrpeBCAQChh03ldMQzIpYYOG96
rZ6AjtLsIba6AVsEdQXS0exLqhUXUmsvuLDiQ9N6DAj2m1krNDKt1TARbWTfOq3gYC6C+ZWDOUDc
4TmPwgu7i69VH72eoYxGcy1t/7HSypB2qQ5e4r0wOQfiQjuCXT0Q06Reurxx7rjcEBmppWW2cjZC
q09CrUNhNTVZwmTeYzvH0bBpf8MICEnYKBPQJpDz8aYgbKH1erARuhCk0hLCixA4doIfnuDcMFlN
lt2EPqYFVYFgxijV3aQVNJPNqYuiJk2c+cr9EntotOK0O4xC1NseEY4Vo8aRWpfjVdkDJI8vQcMe
KbV2Z6T572g1TzTGN9UyMV0ciwcKkteGjL4FWgGUIgUatSaom/vvqJpuFuUHm74ExDX6oCtaFqh5
g6Zo0eqiTuuMUgRHs1YejVqDRIto2XnIkoTWJ4VaqRRozVIqWEWYRDRc20wk+HUxOhKtckqRO8Va
99QF+0LroFrmJgyDCB1UwFw2Tt+auN7bHTDWVuuoWgRVTfLd1/qqXiutCq25IspkPPpah2VpRVak
tVmlVmkRI8IyTSu3EN36O+rD5SZE1pVrfdeI0GvSiq9Ua78kIrBQq8FsBonHEYFYpJVimnF1jBCP
Ka0iC5GTCa0rUwjMAoRmQivOXK09yxGhzVqN1iFLQzANGUQr1VytWeu1ek0hY4PAo9Gf9TPTg9ec
Lit2FrQb4uhT9D1iJLyYSOLiHDsRUzi5VasZNR96tEQWp7xrPHlaVae0vm5quVykdsKIX4K6ciWw
o6y1ICBYXCQ7nHlGDL+katL8YOWQeISV4IHxUWMvtn3TLWl+7ckX4Q/9xU2GG6cloScDIVbZIrmt
7AEWh1u2pzDl+jC0iG0GNUxbSksI0CKm1EFrHGubWV7e30B7ukENlZ04IiOOUOsmMnxcgpY4DRZ5
15WlwEsZkDviIfxkuU67ZYL1o8qal0UrH7kAi43NGbsl1wenHtIZksHH4qoMzUevfQ0kxploAbWN
2wU7gW6SN3w5s6oOdIskCugB4Qjr1AUfULwArKssAvBCgBeecujqJQzl8cCs0Y1c51K53cfY1jFj
svhap1hJBVn2sq73ghy04H4eOlInTJ8kBwmzpUmmq8RMiKmoIxh/SwfI1mWevcS0UMZd02JbnLtL
kXMpZxZmmUBK4+TKltt0hIXdYhLziw7fW4j/ssoqjGCddYNQ3Lq77YCBs3B9YuR6G2d+QpiHdy2K
MEDuA7GOnNxRPFCiUtSpJjAJXR06O6DWUD5M96GUmIZ9lyn5YibWxp4+kzhpHoYefLhFBU32+KXM
5Ydrwx9JRfotYgJeGVV4YDryPPaYdD2Hgf0uqyMwRRA9Ax1S7BQsJrwu4KqxuK8j63D6+nLniKbb
mMmLa5XWlR0QHTkYTNECjJQ7p0v3aIDtHUu/XV3G5X4cPmiaWC/riyim7GgxFdpmbgftz/I+LhN6
jwzB6iZps6e0Yy0zMDVAeJhDOsixG9T+N7yu8mv+oXJNqAXgfbeFQAK/GK9JT1mqi79ZDm9AplAF
X0Ujv5GFhMS0+RUAyZFGN5AlrtC2YHEQZwvkFhwZGeWsnTYHVJPn7llRQrlYmDQ5nYmdxTB2cZG9
LAlLZtukFDPX2aUSfbgpB8RU1NcoozXR4+wt7oam3ud1FZe1AEYM5zZiMDssMYGAiGQKl+28LiUI
+uFdmTEm7ademhMJXz4ShHg6J8udQpC3MerB2HTgzmaFnqSjEo9aFqKMX8uD29PC0vN+APocRW10
YXnm7aOe07dlVqhraOYinauSUk1JL+BYmyiaY4Z+FKDKwhUlxhNStpfMGFneK/PsovHE3VHrhsHJ
Lx4My/siZ2ABqBOgAbX0I4S9jXWpkjYu6AwTMs1SigdkqMY2V9jF4qJFtea2JLr68WXIyo/RTEev
SDQroisb2ObRByJNl5uxnqtDHMWvqhiSc9QVD+4wF+Aas7teQArFfnctO2SMPQvvHVUSKFkTRZeQ
NLj70kk/D+3Ir2SpUXTNpUPQdKkFPI+5btV+IB4gihqkYSVoF4ItH9IlgCBvvHZZWF3HxMARl+n9
jHn4/x2Mf8dPNlFM/p014ua5655fk6H70ffdn5oYP1/5jyaGCHXXIQCQTFoKrok/9DCc30hqEbQ1
fGdtY8B9/B2hbP9GqDBdDBEIz4aZzr9+Ryhbv9kUnULIbo4ILWKN/5Muxl98EYGFid53kK26gMx+
pQuHziyMvKEoY0p1W7vmNpLAupJG+5RqBjg0aD87Yq/T/3rvo/yxb/KvPhH9NBh4AsFsy/mFKFxU
buUuk9UcOWMjWIyYwD/Z4lq5o4LzB/z0D/vkXyCMNYLzjz2agB/IB4UENPsE1gRs/j8aP+LeiLji
4cq0ir1b1Eys/fmpWSB5EHn6H39U4NCQQhAr+HX2Lx6T0S+ssJZLQ2Ugf8uL/C0y0jcG4iCPX/7+
k/SX/uVH8UlkV1k+x8Bf9hos/KVjhdkQRaJI0QloPeALRYk2kdH09x9lccz/5bMEws+AqBc/wDvz
ywZszNKlot4cnVza4A3Mp6CV2yYQl8lkJBMtpg3MkBZsSlzfGHdH/xZ06G5hUfn3X+WvaUpWQGcF
Y0PoWEJ7gv60K/2xDIw+VM0xDI29mUc3YpjvwaA+Wcb8NBEk17n+jwgq8d9/7PoLf93aMM6FoKko
wtD7ZQswYNQ4i2oOISPHAItRnHw0HRXW6hzjAfUEcZ5ZtTzhmabhZqTP0kVZNRP/ldIpp48nHjOR
P/7ffC0iWZzQ913xFzC4YDmIN4ghcG2kxbiUhM+nUdFiNRj03wfzZpAMmn1GiJsp+k1fw6vKWbU2
w/gQoNSZl2GvRIzx658GsX9xxv3L3eT5Npcneq1cXv68mxbmT3Nalw1pFq08NiPkVzloehyMAuVy
RrCC9u3+a0OT8d9cWyzI8n89WP/w2fr/f7B50U1wR4P25HHynA/KzKD9xLijY/TvtpyeoPKxKbLp
qIR4SdNPlcSE//e//l9cb7hkv//6Xy5vKi8TxC98gyVh2UMLi5JG9kxFrqCVm7/9/YfZpvXXrY3p
LoALH9Imt+1fwxVrSshBWTclE6Fm77f+RdT5mzJxKszmCMumLQ9ttR2L9NNA5MzVnJDGVOBo9yQA
dJ2nMRD5HPCamfCJUKdTOQbrCRXum858amCVhPl4G5vDvesM9/SiJ6/+PHGBC9PsWVg0YLpxelqK
fVjV1018QDZe4onnffTzB0Fpgt6jrejnzs7DPMPUrG2EP3DsquXSUkKEAcWTvH4wr5zhtlrgxvmA
jukDYcGlH6FPqGlU964Lw9wWm8RKjoWVAnxyRmZrYXWD9BQ2nGvV23Z+Vt30MUVeDrkBqdx0qkO+
Y4Xtesmrj2u+hJmwQihL2hsiyaEKAP2MnH1H2lTfmke3+54ThljA0MmRPdOb3WOF7+FxjDs7zN5K
r3irCZfSx5MdcghbFb8hre4cr3sN9KVYbxkzB5mkAw0bhappsl8Nf6QBOSZvghYxwoWbrsN6rfhd
1iSOijBncjB2HvhQyfZcLx69mC6JpHBiyAaIyVw+W3ymK9lANlc8pcXrap7vLTq85KY/K2PCt7gM
WztD+jPCEYt8jgMFVYfCPIX3NbuoniqwLvV5iLiA6c0fEUatcP9TEHj0egrvoIzfZIlFWCZvKDDx
NMM5cmnjAXs0L9HYvIYATXBX8c0UmEqPBCTcMLdZ+GMK6NRipHlKFOOETT2wh9yfNeG5TawPTT0o
mu9a6hQsd5ODyo5BWEdphTTZKH5ekhxWGeWqcHeXdzWjSxM/I8JvyRmAdZV+b0eCUMziWX9Etaj7
BMcLNn2wNHxeOrffugwSvFE8O4t58fSWYvIDMELc+rlJ+l8BXch4AynwrKOooRHQTyaZiwTNK6hc
QR3fObVNR0Ba9xl1CdcEjdzGIOdYmd7lJRzD0OlK4AAcny4+8l1RX4+VCU8uSMjMLdotQlXsPwzD
Ot+rbVKWOiTFZyzL4W22H0QMFyrl42yHnSUFa6g2v61/lNbO+ugRE73pcbdzXlGy0CdCzu+brPFe
j7uYLSBwPNsw4Za2fVYl58jsXoc9BebJKqqNS6WGRfGTPpSVHpwdU9wag04/iMojHX6OUyaqIJ7j
DY3hJ0dmzb6TNahmrEcWKo1reFJkFBQJSAIt1czfREQlqzUhC9q1pnE4GcEwHI7Apt5giNCYoVAB
KKP44tjxnd/j+Ix8Pnq9lARp8abE9BQWnCs1lVRKzB2JNQnjlGVwLW4jWvbGMu/jGqaECJPnXhud
3Lzm5Azzwzzjv2NOuF62Rj3Uw71l6coh1OBVB8EjoLvMTyCu6i22S5IcFyhx/p25UIYd/OF+Azfp
bY0+KnBbbnoZgy7LP/kyfzZaHSzVfyOCE0rRmxrZ4FacPwcGRDWTzHgxMGTBmVAM4Zo428KUXp8Q
DjRudf6aPz6tiX69wdeaBF/dcVZ4C8F7jENbyUK5o360CeYLxtDrZmGtTyUXt/J+kdPFlClrzDC6
MQe2TbgYAzWvo0fte5IkXlZApvaq4LptUCPce3K6Cbyh3s6T/YSTjrNL1HDS+d6iH6CYNJzpk6T6
JS08YE1vgQVAWle3YJGim8WLvevcYMM0ATVrmGdB7SpU7x1QjESdHac9+T1XUboCDJP1RDSxyccK
03jk3EImC6CGJgOq1J5m5WzAJEnAzcSN+5CMIqWE3oR0j7JPUzxCNq3ccgc/iFwLCweTwXlVJBzO
Qs1PZgHdaD0g18kLXck3PRyYZfEGBgfzKpuGSxxkJBByvfm9jcyHLKkw3Fp3KsLBOmT7Qo1UjKhJ
b37uorn/jMLpAGrsvB78Qwn1kSiPwUAAk3JAUY96tujM7awCnlA35/u5JYTb47BOSGHc4Sn7MURj
SBFVPLRVOJ+0khDnerVPS9Bw+J8FqPeo2zux/NQObJGYUlDQltd9aPhb2VovYui8LQ41MBTkV227
Hj+ZyPARm4pj3okNhO0IKKnb07hHIhX4dOLTZrE3jY6bxdV49hWnj2dwHrpRj2yK0i7Vf+rBNd2u
eTmiZZo4PLt521oBYLoKmFxF9zfp22mrMV2cyPZGivqmaqjcByPT9mD+0Qb9LYVALm6MmRTFfwiz
rHZly0YC2nKF8ZDqZ4ARF2ULD3ExbzOHon1KIEYOAG/dd2uY47j0b5X71MnhwzRxuPSl9LdOaD9T
xADfaqYGlcN2a8uAUkXBbid9+ZkUyFss9emB7O2jS5ucHHPmRK49vYaZxyIpzPCZoEQKc6ffkKCs
7RlJTLeL9UWiiPWDYEeplLksZuZsM/yYzBL8F9ZTaq5XmVvfV714qiZOASzsDws2XFtfyz1xu5ge
bdaOUzRWzhcf5RoeLHaHNxCZkVnlLqH3Nfg2na3mtem8JwSsP4qJ0xa03SdfEVq1VBhKnIVQrjoN
wYIo7rFXim0fTNctywNsCOWZhSZGRjeGlhgrWrTDdYxOEUtd9diLJt35kfYzZwRkuYyLJMWI+ohQ
pvNtizOcicHAuYzMevKucSUD7n2wwZY9VFSIXLvubuwleJ1pk1h+ADcLGiDV5HMcz+JbvBvwCHe9
oR6z2r0eR4cIXcsBu6bSL0EHJ6cMM3VtBN4lh1qCKzy72C3dhqgh86udTPKC8U33duziWMTU7yT1
KxU+/A5I8Cg57szUekIzR1BMSrlwKj6lDKVbM937E2KqucUzhyD7YLYL1OoGaGMP1+sAnaa+aqVh
bkXaztDlsI/gBJSJc2N29kOlaCL539Y1ucthryooRIN/oIpo7YlVlQiOrsF6ccn07I/eJKutVdcf
ctGnB88Ijg0F3XAeaVwXND+wKj5Z6YxYEARCmwOoisvho2mNPBkPa2l34BzL9tK6Q7sfBCVE0c/j
rsIXB1Oz/67TgYdK27psms5OGh6mprygdWg5KfJ72An/m7szWY7byNbwq3T0HgwggcSwuHfBmosU
h5I4bhCURGKeZzz9/RJy25Zky472RnHD4YriIFYBBWSe859/gKR+7w7AxqUqGeqRHRUXf21V+hpC
GFRLmQ8ca1DmSedTO7J96Ax3SWbEFillOm5CPVGuDBEQ/AqtrO5Sb/Wj9WhpaLlgVlBSIYvBwYvG
pDIJW+5s7n+VgN5ncLdgU2Bqxgt6FZqWuZTYVCZsAb1gNEhkAfIwh+ty2kiPMShjeHfnTFF5rkcd
JoYJU8u2GOj5GCvUsU4C+VhvB0wNLkOjgRUedOxI4xYjq37nevU16CehCAXmZHmL13mb4A/gYN2j
9z1UBO40kgT787SvKaPcdJ27jGA8fMsct9TXjhPW+6GPNw1yoUpRW72gJgG2k/tC8300E8W4bkOf
qKASa3cNcmcUUPkZmv+xbxIuJ07qCiIRv9DiMYZH10ba4ZtZk6Xo9elu2elys6DJhDTZwpNa+WNg
HeZ6TnYBOAHLGfyxPD+JyhI71NfQzwNz33nmOmRX2I0a1o6jCN955DmZfnCX+hWk0b75mFaav4WE
Eq4zkTwXcMgZrD8iT8a9WPTbxGgoitoo2Fn44bqt/cF1kgjJv0cSSdS/sye0pS5MAlSpZPxFYbGG
47LWBbXBjE2TOwIB5zllutEh5Te4CGZVUroGNKa+8y4k7QPzUuM+F4mPDJYyXaNMlpGiq5CIrTbM
L+hSi480FoMR9U9ccPlwr+N8aj30UhBagAmvrYqCxMFG0pi1CzhK7O+COsvGEr13Sb0fEhbBKARu
V2VrEpqboJx4Zw0G8rj7+XQzcd/if54NN6NHPIDueDssfHinJh/QoJ0n1Hir5ZzMJhFVeXHDmvRQ
uAGe7NwmOIugvRPteN5E8T3DFEIqg/ZkMNAWr+3Ecdd69eKVO1UpE6Z5n+OvwTwRmnCuw8xXeeqR
9iRZO1gEif7xg3wzm/iD8r8nOOikjt/mmpFeH8Y54wf/WkthPHk53yoHRr5ZhYcVpV2dU2hkMlkb
lRvttbXp1vVl6G4wgvG3Jc62jO9DaK6Ie02qC7ejv8t8beOHGTcu3G4Nn/WU8R6RXtTvncJaOnUW
QreGexo5ZHYxUSn0ewkfeaUyYoXF+R/QbGaZYuLahIJWfGJtDOsLRQ6hSDknt0hvnJ6MVke+z1yC
GkEO4TSyLEHZdaurAukejhHzvWSfXpURrikxA6qpq95L1YYMY/Kh1PNqr1Vpil6+mdd2U1yYfX6p
OVa2JSVv3KAefZqsKynoLx38LxPlqE67Eri0pqY6sxocSdRwqqRq81snZp1TQctTBWG4bJDGzWyo
qi1lSPSM7aJGXlQTWXDT1RUadGS3LvHeGQPl0h+J2uWzVm+7c7E+LPCv7g26hV5PieHRr+3BLOCO
0r4gK4RkZzvvo9TbJyU7tUHeqpl5DLhDZi/mcDKH6SKqKY47R6WodapB2yJ7etM8b9zEXX9KKuqe
LA0wByve2QXuw7LpMccV98tn0EWZj0J1JjdFvQe1ruaF6i1Uf6yH04OF0xv2YwUTKFSOLj6m545J
5szSJZvpvB8d7UpXOTq2Dlg9q2R6nGrWy5sQTUGuJ4eb2xmZuWgZQWmzlWpWVRh0J++cGF2hVkzH
XEBYJM38HLXcbaXll45DXnjSXgtgiMmYj9rEv0xyfkP9aYV/yKD/OBR3lk2AEAMliLLk2ZvhjQek
Zwp7X3Tuc9kzdC+N8dKYKXZR+LyYqkUfAkoy/2GB35Y3b6g9p7S4XkUGUBGzSRmReGvtnFw9/qWW
ZOC8XncAeVb9LkF7DRc8TmBXPvrkc4Ow88y4HQ0sI0NzfGfG7JiavFbWM5z5O7VgdHn5iB9QorPa
ODBFMEPFO1e1bZqS38Fdv6TQoAim1+tcKqvq/YImVwHXUS2fNdcGPBO0l4k1Xah9WbQBbN38te65
p1VT3xeU7J2hokUKbIksyQ7QhqvWR/lQ4ZZGieFhAQwnvQWV1QMz2uDDYugjvE/u2lmhY5WefiYv
m4mruuZds7oov9xoW3c85l3znIw0IGqhLR/yqP9cV/1JLSXqUw3nbm8X8mVMw5fY+BRDwoSpnazS
NGeZgTVuine6V2B7FHHYCoLoG+6eYBxP0vmQdOGnCuv6HFSltkXAro6BH0vGrM4JbhTjPD6qw4Rw
AKbMoli29pV0ATMdclIX4LJr0OVRtbKR3AnujgrN12qwrAQ+JzvXMhsw28rBaXTkKHyzWmnGfF9p
zdtYpqfKK7bzgFlByO2PBprmPswPY1VoiMGTt9iYYNA34hjrgF59/jjZMY6fKX2HAnxkEL5NFqiG
PfCuw0Y7MOrZGRSJjrq0l4eoVuAUrstFh59KxOgWFxU7ta+QHWaKvcbrRvA1BsJf7XTaLMBC+CGV
sNx8ATGmGrjwIDux6HgZ5jhc4Ma0LQRCMVUJdMRhUpmBsyegHlmKb45CPEwve8nr7qpPxbYHO7ER
Py+gnBizXaNhbdkAzo0LfBbvIg9ScOj674a25MBZ1T1OToyHozrEsR4+Ah5uqnrYpGoq3hFfy/Q5
w+AQ7oe6H1rf4iOs6eyxlyYJBdJpRhDJ3NILVRhPqRzjYMQq230wbdSfLT62DAi4/Rrng+n39Iaq
1faJLRvN9GiAMfYFPds0pukK0qqv2nv2+74K3mBhSsz3ZgJ2aYsw7TzUQ3dKByK6S2FuNMB/HMwV
06DHW0JV1BIUdum0AgWVpSMrQ45Go20zF+I39xIDF5x+OY4ML0ArAnTL5eWg0R7FIauBHVC95R7G
DmUAOBXygciUS7KaBQspyF0WTlQ45Z72VCMBCg4+WygUZ1Kyao+Ih2qK3jc2aeXxYYD4uq2TVFsb
NMj4596GiEnP8xbvQb+5EphmSZiV53181wZk0CDswJVWpp/zujeult6T6LBNFLvQIxpOUetkd3U7
XWLoxi7ld9oKgwDoytJ5cYyMiuEqIDvdGrO3BaXRNA66TqN1hcKHRdx1cebXVxL1zioHmlw2O0rF
ZFPhSBtJWmNPCm8Tx5Snk/PZCd2Gj5PzmPkWF03svroJLW+daeyUIe65ChArS9Do2uTcJR6Ri0va
du7dFDHJcWopmVTfW3rMkEIjf7BG+w2vYgBEbBULUITIDN/i8iab2EJiONf0yY/N3F6XGvCVXyQ0
UalkQWV7MwOYtDR5F0vPTJo5kLPa2xKbMrp17NeqIRpWgdWzgqYErJdzvFOxTS+uQRnOGVZn53bT
revA2+KWCw1dxuxZXfaCzRygAS7obvduuZcbtCBQkebrpZpbDpTSa1qX0mJtpskDmc089aGbLX/U
Ip8jENFtYFSnxi0/egwYd2lFKpn+hGINvIEhgB+kz05UEuIXmj6QA+oudW5si+p6qA5FHqQrddWP
yalKEoovxKNrrpBdk09Pmk+tgnj7avZuB3Ky+AB8tMUpfWhri/zYvWvYS1lKa0FmR4alSZwdrfGg
uyVNQT199k3nAfPsckt7vpMBMTiWh6tQ5WWPKM6OQYmlL4Fzo8ulJeFy4tQLqeVTmWr2NpTXPoGA
ml4+zYpjN6msQL9tLhuVHpirHEGWy34tIX8MIhLvRr3v3k96dpclpNdkctwnKXid5m1nOZ5KL9Q2
DvAdyQrEMmCnKVddoWG4gzBpRNHkI1gpZjIPDZP0Q58YxAzsoYOMuNX76qpPEKxpaY+xrsDS2e5c
c1MGyMyqKm22qUHZEBO32KjcRfTgSsozb3WVyViqdMYghkLdmfYhwz0WJm1Oe/SSD6a19t07iX+0
zBrsdEvtuS08hZEGMekbrrcp9eQhU26cQ4cvp6EcOlHw3+SDMu10se+0lY/nYvqSNTa5QepBLn6f
ENMDgRfo8uAbPOueCuURyrVg//IAmfHYxspMFJNfgI4ch9Eeq9FUGY8uD7byIZXcOYNyJl0sZiRm
palyLZ2UfSkuLOtQOZrWIXixHbLSGMrvdFDOp77yQLWVG2qTpp8apeHvMv0JJiFpFot3akhczm/m
O1HiP3mKTiVMnFhH5cT628PyvVj5tIbKsBXj1kk5uHI2kToqk9fl2TdfmohsdoGsj1FR5ReW1Y0b
2ytBUvNYP/72UJLSAKBYxpu+8oFwqjFqDjExUoVfYufdd3tTS0iqDauhys4dVgEzukwC8302hO52
8LrtaI4EcIVIFdtJHJeHLkzMY92o+wrAH/u5//wg9nmhNAHRMDTTOC4PwP3iyzOsjk2yldRPHNzS
mB8Ki7s1qm48TWe4V+qnJjH0E+JIsqNyoMHQx5Aiz53LRER3pl2T3NmSlDAghd1rqR4om5xTgX1f
Nurle92uL/nxeGUbEJ/MJI0PXtp3AJE56je81lcuitpbaWjiNgr1cmPjj73xPBK9WwJJtxYVAYvO
5CF669yWC0p9CdBe3Qy8xvLVOMC+AuHX1oOXu7uu4+0Ew1SeZnykT5NlOUDj4BTL9xzaMCSV9o2l
XY+JXtzO1RWg2LR15ujJ0ov0OlqPtIa2CuiDNA99NbHYiDidTafZwN/qqczDz8YYiI3tNCYtgGEe
l2e9+hR+9z3dbrZ9YD26AwolaJbdesCUU9PJuRi9pLqwcihoJBpjczgee/WwPMPY/T3AGXmKJTu4
0+jjMbDTt5hB+yZhbHhcvrU86In3y5dljZjUSct0w6KXHgRzBgEmiaj+mTd4m/Rc5aKAvChT62q6
9Vq/Z9rEgztNn9iOSI3GE+D9JHbFUL+XWnvu18W0dy2TEGvuYkfdne3kwdK04kusK9AEtv7G1fJ2
C+J+KSeD7wiokNxP+qYdr5yuTi6kCRxu1h45Myw167BS9Wm9mVojOC42xI3ymLJbzDyGSDcOVkQC
T9wd+wSv2dWi/F+chJE07qKkU0bkFVGDAW4k61KENtHTobFLR3EVuvGGUaLY++22dBJ365PKx++i
DbF7T9mc4hiAB9s2ztzrLm7DiyTFYiWax2LVzxp+hdgpVxWvPe2sTuctWHVHqiPfCERCjbE81V2r
P2/cIN4ARYxEvkTW0Zl167g8Wx58q/7ly0iWYpt5Ljtnd5gcjDrwQOmPuOvzIkgZvjxbvieDuyHw
SZoVcKZ7fwQeJxWBQIMyQjDou+1GaJIgQaN5ngxOK0kSF9nU35Rh9Ah3kQRSvGnDsp72RtDeicTh
k4f+OxGnknAxAzwM5HxE7lF0qETtFmETchFAOtxyLFqePEWcHZX6R9+1drFz0aC7Covx2auIU5Xt
QzJSMRqTuR+oS+l8RXycBCU8sSp3Msa1pYuI4Ji18Bq3WKJZNQ3cw3rWBR77fd98rijK2zrtdmkg
ys2bSVhIZEju2YEwgHAS9sZwoJEZmMzbGO0VCcpEz2keY0m+uu1+pDHBrhHGqOyCj2Plv0xWvRqd
5pQHyjZilsxDRmx/w4M6AF0MO+oyl1tiDDHnTqj1YpxjWUSITYR5QSj5sAZkWeGlQdYLpjMEx4R+
hZzVdK4w2d8mtf0cpeYTIquYZJDwzR2V/gqHoygEajRk9hDA82em4X4QXvDRdNqPZm6Ae91GiT0i
tKSCk5L2e87qx0FLLtH3z5VgGCeY99pZvZUziUH61IpL5C+PrELvEj2sDxqpL6lTlTvRdTeiIlDW
HbtpTyLMeVZr1sbsfdTeERvcXCDmwsbwvL4dczlsqGZrgiJAwBlFvcUCDdmC8ljo3/JCv1CHEapG
II0/9A76QAiJVNTpMq9DASpWcbHP/PrWQBnZObRPC6IXe8GbgoLGpaHSQVjcLF+1wj9qpPisYjnc
156OvlGHGg3dQm99GkhzJWl0hEbfYsWIjBqnvkkq+Pl28hJ5+nucY7DEDOiZ3axdRQ5eqD24gFwg
JKgEHbBQGqUvonK1871Veccf822UecTX/CJPpyuA1uQxFTQN6xt+UTPPgdU1wFdmIff5RK9SGnq4
gVSNfI4Srsw+UukRnVmlbGcZ+ISCmjwGap0g1iuM5aah6gagiND+gJ7TLHEqA2BGy13j/XkIBO0s
JY+ChZurMbaZMkuaS9wS3ygLYYxMb7bJRdDF1IS6s48KIj4H0J4ito1tUz0hxn4Z8bzBCEVBB6TD
s1xT8pPS02mXNjSWH58UQxG6vuLHqZMCh9RwLKn4j9/y8siymFwgEZTixn0HnahOaFnVW4K//M5w
LmZ8h7x6PY4wx3/82uIPXtvQIQValgEBytNVdPrvCF+N1SOsGsp0X6qJd+bTf/FCRngvgRk0Ia8K
MZ1s2CJIuO9dRxywxsS/MHpjLHryvWCiFVfpVToj5fZdnXqH0QLy+fG7tL8jhRGerjsSnxDdM02G
hl+/y7we88SyEy4bl3cZtjSIbtMM5yzDNJOTgtdygxA0u/NwD4FXBWWsGpI3ReaIIj7FLGc60qXu
tqAjhmvwYqpezk1hfzpF/hLX2UsKVMg1sbWIsYFRHz4XTURxe7NQEANd9e0KDmwrvMQf48lxzseA
pnDhadAmvDEItlXGxrnoaeRFkpa7mA03mMcLdEa8mEmiQtMzihtrkoNjaz9MMl1lsj9NWfga5cP1
k2enJ9WwgfO82PVwSuumX1njA4IXXG3t6iBz6tvwpZgZPdaYkKRjuP/xuTbM78ixnGxpCBMVmaPb
3xFWyzEqNBfoYx/ZCapC3UKJxqxDKL5JrVYyq1GsqKw8gNGg182nbB2ntrgyejQSo16wHYAou05E
ZYzT80VO7NG+6bVdqnbuCQPU7ZylTnYMA/CT2utPls8AmOiey7nxUIPo81s2I8+XsFK2djVtF7A5
CEEszCBcZeFL0GgQ4Qzw6oiPTg0U8wiQDO8WGmh6FB2OyrmZUXUJAFEzFvvSAX0DZiiwbljZbKGb
uL0ZQgZTCVnl51mRPjozHTEz7ZdMkIYXzbguTKw8te88p61DVah+jgYEnB/Uv+y01zQeyi2Yg2a0
5SbO20+Zt8D1WSaoFMxNiutbqOcviBNR+JkoCsOWkZeebfKASKXYxD7EDyMsCXL9jkIPvArExwKa
S0R9qQFywWHgqKXXnhasvdQQyTrJISy110Jw+ZCRZhC6Jp+MnnLPt2YGIwkNlg6vDPkcRBaETfji
7LRM2OdVXKGNbNmPtbg8lC/4vhB7Cm1qlaTyXvJDJgTHoBg+WkNYU5xtfQvBV+kcSkUSsCNGDTUy
NKzLngPl/6XeaoU5bPiqDeOpw1f/Gn8AQl86Akr7brw3fQlZA3/aZGjrIwKYu7+4XP9gRzEIOjB0
lADSk+43C1iAKDa28PDdm+qQ1W6A5yHRiqX3WWsvciemaQ1Bl5Rxv48rD6JFjqRQTDpLcRiqNv0L
/u73jG/PJJUB/ySdu4i19Zu31E72YJeREe1TGTyVWXxD+XxQ0Hc6kDRTTwdfMc6Kob9X1KvMTV98
vXowXfkX5+YPFneMyUHYkEhYUCK/pZ53Udf7dl5Ee0wT8HLouKs6EjybErEffGaY4p9qWrV+lp/s
mvlLAOW8UfiGrfhj8ClWDa5u68x3P+hd9EFY4bQBCSPFphz/gonrfUeT9yydNQeGPGEXpvUtD5cC
22IMPqBLTmJcnpiiw6xY6z1h3K4v1DCbtn5ObWcj+dgucv0iFBjzOrpVbwT/EID6ckIQuekiN9vA
nyDEXaFREZGkrmlFa3BWPI8aiHlF592fY/9OVPOQ0TzioXZe9l5zGJLxDsuTYq3PsGJFVqucPWvt
adK7x1ApEvqJnEMtwdJ6wcQDLWL3qYmET8w1SJ+36QeAtfShlG2yT0nS2pQd9gLcFqQQxMGdnYmt
nXlXdjiRs0yEcTQxt9DMgXSn0j7GNbeNWZX5SqAF30ae9lCXTYrgtgdc9fRH/BzfOZq5V5jjQhUl
FYacWe1DyABXZ48IRUhEKQvynOfvvRBuVGDiBpKZ2gEzrpu8C95Ir+l2NsbIcVrv8SYA0C7GeFvZ
aLfQ315WXlme0okUajthtcqmdtzXUfSK+UPxpfr4fyON+uVA1i/ty4ZNqp1uu1dGLq9Nl7a/Wp2p
ny4eZx+K/+6X/uOZ9sd/6F+vyyt/EVt9Krq8Ve8gAP/6SjKlisZfRQa//qXl/f7oL6QvHFb3+fV/
/k1ijMRuUxqWa6JlIozz3/9CzhP88mOGwGe64Zq68ChTXd2yIdLzgr87RX92En58fF/O5o9/56sj
ePmsjMOipq2jT+1X58Bknvf3zsI3f+O3s2CZZ7YrkeuYnAJ1mN+cBcc4k0oOpYJ1lGnez3YGDJuO
6u9cB39+BsQZ2xe9GcW8lC7krK+vA0ee2Up+5koGW5iuKEHFz3UWHMdjx/1nJ0F9zEj62DKlFCjV
vz0J4syhU4NO9NNdA5gpWrRH/+zw5ZmJIspiHdD/6PCRZAquNEt3LEd3dFNVQD/XNWDiYI1y6J+d
BeuMnlPwnykoLDmv39wJ4sxGD06pZ7qm43oISX+ysyCk/V062bJKf78v/Pl6oJ+5Huo4wAG16i+r
3u/3Bcc54/iBLxwdM8+f8Y4QX+TE/+xaEGeGQ3lKaKOB09Oy+311FowzcGxdx2bVBqFYVs2f645A
2WZzAf+zs8BRCpe2QOeCV+X6t3cEyyY6bd221OoJxPdlM/qpaoTvbXX/izvCMBENS7gwNHqLjvar
a4EwP8cFQfmdLP3vXgt/41RReKrf+pS+vtT/+38AAAD//w==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17" Type="http://schemas.openxmlformats.org/officeDocument/2006/relationships/image" Target="../media/image18.svg"/><Relationship Id="rId2" Type="http://schemas.openxmlformats.org/officeDocument/2006/relationships/image" Target="../media/image3.sv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svg"/><Relationship Id="rId5" Type="http://schemas.openxmlformats.org/officeDocument/2006/relationships/image" Target="../media/image6.png"/><Relationship Id="rId15" Type="http://schemas.openxmlformats.org/officeDocument/2006/relationships/image" Target="../media/image16.svg"/><Relationship Id="rId10" Type="http://schemas.openxmlformats.org/officeDocument/2006/relationships/image" Target="../media/image11.png"/><Relationship Id="rId4" Type="http://schemas.openxmlformats.org/officeDocument/2006/relationships/image" Target="../media/image5.svg"/><Relationship Id="rId9" Type="http://schemas.openxmlformats.org/officeDocument/2006/relationships/image" Target="../media/image10.sv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1.xml"/><Relationship Id="rId1" Type="http://schemas.openxmlformats.org/officeDocument/2006/relationships/chart" Target="../charts/chart5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5080</xdr:rowOff>
    </xdr:from>
    <xdr:to>
      <xdr:col>24</xdr:col>
      <xdr:colOff>342900</xdr:colOff>
      <xdr:row>3</xdr:row>
      <xdr:rowOff>121920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D767EA5-4D2C-4075-960A-675C93C734F8}"/>
            </a:ext>
          </a:extLst>
        </xdr:cNvPr>
        <xdr:cNvSpPr/>
      </xdr:nvSpPr>
      <xdr:spPr>
        <a:xfrm>
          <a:off x="12700" y="5080"/>
          <a:ext cx="14960600" cy="665480"/>
        </a:xfrm>
        <a:prstGeom prst="rect">
          <a:avLst/>
        </a:prstGeom>
        <a:gradFill>
          <a:gsLst>
            <a:gs pos="5000">
              <a:schemeClr val="tx1">
                <a:alpha val="80000"/>
              </a:schemeClr>
            </a:gs>
            <a:gs pos="95000">
              <a:srgbClr val="9900FF">
                <a:alpha val="80000"/>
              </a:srgbClr>
            </a:gs>
          </a:gsLst>
          <a:lin ang="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127646</xdr:colOff>
      <xdr:row>4</xdr:row>
      <xdr:rowOff>102119</xdr:rowOff>
    </xdr:from>
    <xdr:to>
      <xdr:col>20</xdr:col>
      <xdr:colOff>495300</xdr:colOff>
      <xdr:row>24</xdr:row>
      <xdr:rowOff>83820</xdr:rowOff>
    </xdr:to>
    <xdr:sp macro="" textlink="">
      <xdr:nvSpPr>
        <xdr:cNvPr id="6" name="Freeform: Shape 5">
          <a:extLst>
            <a:ext uri="{FF2B5EF4-FFF2-40B4-BE49-F238E27FC236}">
              <a16:creationId xmlns:a16="http://schemas.microsoft.com/office/drawing/2014/main" id="{FD9991DA-849B-49D7-816E-8299E423745B}"/>
            </a:ext>
          </a:extLst>
        </xdr:cNvPr>
        <xdr:cNvSpPr>
          <a:spLocks noChangeAspect="1"/>
        </xdr:cNvSpPr>
      </xdr:nvSpPr>
      <xdr:spPr>
        <a:xfrm>
          <a:off x="1346846" y="833639"/>
          <a:ext cx="11340454" cy="3639301"/>
        </a:xfrm>
        <a:custGeom>
          <a:avLst/>
          <a:gdLst>
            <a:gd name="connsiteX0" fmla="*/ 4591050 w 16190258"/>
            <a:gd name="connsiteY0" fmla="*/ 3872753 h 8148917"/>
            <a:gd name="connsiteX1" fmla="*/ 11142005 w 16190258"/>
            <a:gd name="connsiteY1" fmla="*/ 3872753 h 8148917"/>
            <a:gd name="connsiteX2" fmla="*/ 11142005 w 16190258"/>
            <a:gd name="connsiteY2" fmla="*/ 4861102 h 8148917"/>
            <a:gd name="connsiteX3" fmla="*/ 11142006 w 16190258"/>
            <a:gd name="connsiteY3" fmla="*/ 4861102 h 8148917"/>
            <a:gd name="connsiteX4" fmla="*/ 11142006 w 16190258"/>
            <a:gd name="connsiteY4" fmla="*/ 8148917 h 8148917"/>
            <a:gd name="connsiteX5" fmla="*/ 4591050 w 16190258"/>
            <a:gd name="connsiteY5" fmla="*/ 8148917 h 8148917"/>
            <a:gd name="connsiteX6" fmla="*/ 0 w 16190258"/>
            <a:gd name="connsiteY6" fmla="*/ 3872753 h 8148917"/>
            <a:gd name="connsiteX7" fmla="*/ 4284007 w 16190258"/>
            <a:gd name="connsiteY7" fmla="*/ 3872753 h 8148917"/>
            <a:gd name="connsiteX8" fmla="*/ 4284007 w 16190258"/>
            <a:gd name="connsiteY8" fmla="*/ 8148917 h 8148917"/>
            <a:gd name="connsiteX9" fmla="*/ 0 w 16190258"/>
            <a:gd name="connsiteY9" fmla="*/ 8148917 h 8148917"/>
            <a:gd name="connsiteX10" fmla="*/ 11449048 w 16190258"/>
            <a:gd name="connsiteY10" fmla="*/ 0 h 8148917"/>
            <a:gd name="connsiteX11" fmla="*/ 16190258 w 16190258"/>
            <a:gd name="connsiteY11" fmla="*/ 0 h 8148917"/>
            <a:gd name="connsiteX12" fmla="*/ 16190258 w 16190258"/>
            <a:gd name="connsiteY12" fmla="*/ 8148917 h 8148917"/>
            <a:gd name="connsiteX13" fmla="*/ 11449049 w 16190258"/>
            <a:gd name="connsiteY13" fmla="*/ 8148917 h 8148917"/>
            <a:gd name="connsiteX14" fmla="*/ 11449049 w 16190258"/>
            <a:gd name="connsiteY14" fmla="*/ 3617258 h 8148917"/>
            <a:gd name="connsiteX15" fmla="*/ 11449048 w 16190258"/>
            <a:gd name="connsiteY15" fmla="*/ 3617258 h 8148917"/>
            <a:gd name="connsiteX16" fmla="*/ 0 w 16190258"/>
            <a:gd name="connsiteY16" fmla="*/ 0 h 8148917"/>
            <a:gd name="connsiteX17" fmla="*/ 11142005 w 16190258"/>
            <a:gd name="connsiteY17" fmla="*/ 0 h 8148917"/>
            <a:gd name="connsiteX18" fmla="*/ 11142005 w 16190258"/>
            <a:gd name="connsiteY18" fmla="*/ 3617258 h 8148917"/>
            <a:gd name="connsiteX19" fmla="*/ 0 w 16190258"/>
            <a:gd name="connsiteY19" fmla="*/ 3617258 h 81489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6190258" h="8148917">
              <a:moveTo>
                <a:pt x="4591050" y="3872753"/>
              </a:moveTo>
              <a:lnTo>
                <a:pt x="11142005" y="3872753"/>
              </a:lnTo>
              <a:lnTo>
                <a:pt x="11142005" y="4861102"/>
              </a:lnTo>
              <a:lnTo>
                <a:pt x="11142006" y="4861102"/>
              </a:lnTo>
              <a:lnTo>
                <a:pt x="11142006" y="8148917"/>
              </a:lnTo>
              <a:lnTo>
                <a:pt x="4591050" y="8148917"/>
              </a:lnTo>
              <a:close/>
              <a:moveTo>
                <a:pt x="0" y="3872753"/>
              </a:moveTo>
              <a:lnTo>
                <a:pt x="4284007" y="3872753"/>
              </a:lnTo>
              <a:lnTo>
                <a:pt x="4284007" y="8148917"/>
              </a:lnTo>
              <a:lnTo>
                <a:pt x="0" y="8148917"/>
              </a:lnTo>
              <a:close/>
              <a:moveTo>
                <a:pt x="11449048" y="0"/>
              </a:moveTo>
              <a:lnTo>
                <a:pt x="16190258" y="0"/>
              </a:lnTo>
              <a:lnTo>
                <a:pt x="16190258" y="8148917"/>
              </a:lnTo>
              <a:lnTo>
                <a:pt x="11449049" y="8148917"/>
              </a:lnTo>
              <a:lnTo>
                <a:pt x="11449049" y="3617258"/>
              </a:lnTo>
              <a:lnTo>
                <a:pt x="11449048" y="3617258"/>
              </a:lnTo>
              <a:close/>
              <a:moveTo>
                <a:pt x="0" y="0"/>
              </a:moveTo>
              <a:lnTo>
                <a:pt x="11142005" y="0"/>
              </a:lnTo>
              <a:lnTo>
                <a:pt x="11142005" y="3617258"/>
              </a:lnTo>
              <a:lnTo>
                <a:pt x="0" y="3617258"/>
              </a:lnTo>
              <a:close/>
            </a:path>
          </a:pathLst>
        </a:custGeom>
        <a:gradFill>
          <a:gsLst>
            <a:gs pos="0">
              <a:schemeClr val="tx1"/>
            </a:gs>
            <a:gs pos="100000">
              <a:srgbClr val="9900FF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129540</xdr:colOff>
      <xdr:row>25</xdr:row>
      <xdr:rowOff>5443</xdr:rowOff>
    </xdr:from>
    <xdr:to>
      <xdr:col>20</xdr:col>
      <xdr:colOff>457200</xdr:colOff>
      <xdr:row>29</xdr:row>
      <xdr:rowOff>166551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86EC007-F44B-4011-957C-2C97EDB47248}"/>
            </a:ext>
          </a:extLst>
        </xdr:cNvPr>
        <xdr:cNvSpPr/>
      </xdr:nvSpPr>
      <xdr:spPr>
        <a:xfrm>
          <a:off x="1348740" y="4577443"/>
          <a:ext cx="11300460" cy="89262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447402</xdr:colOff>
      <xdr:row>25</xdr:row>
      <xdr:rowOff>84907</xdr:rowOff>
    </xdr:from>
    <xdr:to>
      <xdr:col>4</xdr:col>
      <xdr:colOff>7619</xdr:colOff>
      <xdr:row>29</xdr:row>
      <xdr:rowOff>84907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EFD728-5C69-4574-B8F4-19EF8A2151CA}"/>
            </a:ext>
          </a:extLst>
        </xdr:cNvPr>
        <xdr:cNvGrpSpPr/>
      </xdr:nvGrpSpPr>
      <xdr:grpSpPr>
        <a:xfrm>
          <a:off x="1666602" y="4656907"/>
          <a:ext cx="779417" cy="731520"/>
          <a:chOff x="1666602" y="4656907"/>
          <a:chExt cx="779417" cy="731520"/>
        </a:xfrm>
      </xdr:grpSpPr>
      <xdr:sp macro="[0]!AddUse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D85E9F1-859E-4B02-B70E-01A20C9EB632}"/>
              </a:ext>
            </a:extLst>
          </xdr:cNvPr>
          <xdr:cNvSpPr/>
        </xdr:nvSpPr>
        <xdr:spPr>
          <a:xfrm>
            <a:off x="1666602" y="4656907"/>
            <a:ext cx="779417" cy="73152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solidFill>
                  <a:schemeClr val="bg1">
                    <a:lumMod val="85000"/>
                  </a:scheme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Add User</a:t>
            </a:r>
          </a:p>
        </xdr:txBody>
      </xdr:sp>
      <xdr:pic macro="[0]!AddUser">
        <xdr:nvPicPr>
          <xdr:cNvPr id="10" name="Graphic 9" descr="User">
            <a:extLst>
              <a:ext uri="{FF2B5EF4-FFF2-40B4-BE49-F238E27FC236}">
                <a16:creationId xmlns:a16="http://schemas.microsoft.com/office/drawing/2014/main" id="{5C197810-9A28-49FE-889D-BD1F78BBDB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26623" y="4886799"/>
            <a:ext cx="444137" cy="450411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121920</xdr:colOff>
      <xdr:row>0</xdr:row>
      <xdr:rowOff>91440</xdr:rowOff>
    </xdr:from>
    <xdr:to>
      <xdr:col>20</xdr:col>
      <xdr:colOff>480060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888AE52-4662-4FE3-AE8F-14D562E5F45B}"/>
            </a:ext>
          </a:extLst>
        </xdr:cNvPr>
        <xdr:cNvSpPr txBox="1"/>
      </xdr:nvSpPr>
      <xdr:spPr>
        <a:xfrm>
          <a:off x="1341120" y="91440"/>
          <a:ext cx="1133094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bg1">
                  <a:lumMod val="8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License Management Dashboard</a:t>
          </a:r>
        </a:p>
      </xdr:txBody>
    </xdr:sp>
    <xdr:clientData/>
  </xdr:twoCellAnchor>
  <xdr:twoCellAnchor>
    <xdr:from>
      <xdr:col>6</xdr:col>
      <xdr:colOff>114300</xdr:colOff>
      <xdr:row>25</xdr:row>
      <xdr:rowOff>83820</xdr:rowOff>
    </xdr:from>
    <xdr:to>
      <xdr:col>8</xdr:col>
      <xdr:colOff>495300</xdr:colOff>
      <xdr:row>29</xdr:row>
      <xdr:rowOff>83820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41997491-E13F-4815-A2D9-0E09742B8119}"/>
            </a:ext>
          </a:extLst>
        </xdr:cNvPr>
        <xdr:cNvGrpSpPr/>
      </xdr:nvGrpSpPr>
      <xdr:grpSpPr>
        <a:xfrm>
          <a:off x="3771900" y="4655820"/>
          <a:ext cx="1600200" cy="731520"/>
          <a:chOff x="2948940" y="4678680"/>
          <a:chExt cx="1981200" cy="701040"/>
        </a:xfrm>
      </xdr:grpSpPr>
      <xdr:sp macro="[0]!AddLicens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6D0FBD2D-780D-4FDA-9DF8-2EED72D1BEB0}"/>
              </a:ext>
            </a:extLst>
          </xdr:cNvPr>
          <xdr:cNvSpPr/>
        </xdr:nvSpPr>
        <xdr:spPr>
          <a:xfrm>
            <a:off x="2948940" y="4678680"/>
            <a:ext cx="1981200" cy="7010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Add New License</a:t>
            </a:r>
          </a:p>
        </xdr:txBody>
      </xdr:sp>
      <xdr:pic macro="[0]!AddLicense">
        <xdr:nvPicPr>
          <xdr:cNvPr id="16" name="Graphic 15" descr="Credit card">
            <a:extLst>
              <a:ext uri="{FF2B5EF4-FFF2-40B4-BE49-F238E27FC236}">
                <a16:creationId xmlns:a16="http://schemas.microsoft.com/office/drawing/2014/main" id="{CFBCCABB-D861-45BF-9F03-B97AEAFA8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49980" y="4856116"/>
            <a:ext cx="601980" cy="515983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lumMod val="85000"/>
                <a:alpha val="40000"/>
              </a:schemeClr>
            </a:outerShdw>
          </a:effectLst>
        </xdr:spPr>
      </xdr:pic>
    </xdr:grpSp>
    <xdr:clientData/>
  </xdr:twoCellAnchor>
  <xdr:twoCellAnchor>
    <xdr:from>
      <xdr:col>4</xdr:col>
      <xdr:colOff>205740</xdr:colOff>
      <xdr:row>25</xdr:row>
      <xdr:rowOff>81641</xdr:rowOff>
    </xdr:from>
    <xdr:to>
      <xdr:col>5</xdr:col>
      <xdr:colOff>510540</xdr:colOff>
      <xdr:row>29</xdr:row>
      <xdr:rowOff>81641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FBCA51D-9099-445C-A9AB-9918F673B333}"/>
            </a:ext>
          </a:extLst>
        </xdr:cNvPr>
        <xdr:cNvGrpSpPr/>
      </xdr:nvGrpSpPr>
      <xdr:grpSpPr>
        <a:xfrm>
          <a:off x="2644140" y="4653641"/>
          <a:ext cx="914400" cy="731520"/>
          <a:chOff x="2644140" y="4653641"/>
          <a:chExt cx="914400" cy="731520"/>
        </a:xfrm>
      </xdr:grpSpPr>
      <xdr:sp macro="[0]!DeleteUser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9259B4C3-234B-4E14-95A5-BE898D5BB2E0}"/>
              </a:ext>
            </a:extLst>
          </xdr:cNvPr>
          <xdr:cNvSpPr/>
        </xdr:nvSpPr>
        <xdr:spPr>
          <a:xfrm>
            <a:off x="2644140" y="4653641"/>
            <a:ext cx="914400" cy="73152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Delete User</a:t>
            </a:r>
          </a:p>
        </xdr:txBody>
      </xdr:sp>
      <xdr:pic macro="[0]!DeleteUser">
        <xdr:nvPicPr>
          <xdr:cNvPr id="22" name="Graphic 21" descr="User">
            <a:extLst>
              <a:ext uri="{FF2B5EF4-FFF2-40B4-BE49-F238E27FC236}">
                <a16:creationId xmlns:a16="http://schemas.microsoft.com/office/drawing/2014/main" id="{E58ADC1D-2CDE-4E24-8D9A-1B016871A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72740" y="487680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sp macro="[0]!DeleteUser" textlink="">
        <xdr:nvSpPr>
          <xdr:cNvPr id="25" name="&quot;Not Allowed&quot; Symbol 24">
            <a:extLst>
              <a:ext uri="{FF2B5EF4-FFF2-40B4-BE49-F238E27FC236}">
                <a16:creationId xmlns:a16="http://schemas.microsoft.com/office/drawing/2014/main" id="{BAB7717C-7448-4160-8156-DC0E03FC2D85}"/>
              </a:ext>
            </a:extLst>
          </xdr:cNvPr>
          <xdr:cNvSpPr/>
        </xdr:nvSpPr>
        <xdr:spPr>
          <a:xfrm flipH="1">
            <a:off x="2865120" y="4892040"/>
            <a:ext cx="464820" cy="457200"/>
          </a:xfrm>
          <a:prstGeom prst="noSmoking">
            <a:avLst>
              <a:gd name="adj" fmla="val 5141"/>
            </a:avLst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9</xdr:col>
      <xdr:colOff>83820</xdr:colOff>
      <xdr:row>25</xdr:row>
      <xdr:rowOff>83820</xdr:rowOff>
    </xdr:from>
    <xdr:to>
      <xdr:col>11</xdr:col>
      <xdr:colOff>464820</xdr:colOff>
      <xdr:row>29</xdr:row>
      <xdr:rowOff>83820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3633F569-6C8E-4B94-A426-9A2225FF5E84}"/>
            </a:ext>
          </a:extLst>
        </xdr:cNvPr>
        <xdr:cNvGrpSpPr/>
      </xdr:nvGrpSpPr>
      <xdr:grpSpPr>
        <a:xfrm>
          <a:off x="5570220" y="4655820"/>
          <a:ext cx="1600200" cy="731520"/>
          <a:chOff x="5570220" y="4655820"/>
          <a:chExt cx="1600200" cy="731520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705362E6-9A2F-4154-AB49-69E36CEDD330}"/>
              </a:ext>
            </a:extLst>
          </xdr:cNvPr>
          <xdr:cNvGrpSpPr/>
        </xdr:nvGrpSpPr>
        <xdr:grpSpPr>
          <a:xfrm>
            <a:off x="5570220" y="4655820"/>
            <a:ext cx="1600200" cy="731520"/>
            <a:chOff x="2948940" y="4678680"/>
            <a:chExt cx="1981200" cy="701040"/>
          </a:xfrm>
        </xdr:grpSpPr>
        <xdr:sp macro="[0]!AssignLicense" textlink="">
          <xdr:nvSpPr>
            <xdr:cNvPr id="28" name="Rectangle: Rounded Corners 27">
              <a:extLst>
                <a:ext uri="{FF2B5EF4-FFF2-40B4-BE49-F238E27FC236}">
                  <a16:creationId xmlns:a16="http://schemas.microsoft.com/office/drawing/2014/main" id="{650CD21C-0BAC-4D32-8893-F3F67A94BDD9}"/>
                </a:ext>
              </a:extLst>
            </xdr:cNvPr>
            <xdr:cNvSpPr/>
          </xdr:nvSpPr>
          <xdr:spPr>
            <a:xfrm>
              <a:off x="2948940" y="4678680"/>
              <a:ext cx="1981200" cy="701040"/>
            </a:xfrm>
            <a:prstGeom prst="roundRect">
              <a:avLst/>
            </a:prstGeom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000">
                  <a:latin typeface="Times New Roman" panose="02020603050405020304" pitchFamily="18" charset="0"/>
                  <a:cs typeface="Times New Roman" panose="02020603050405020304" pitchFamily="18" charset="0"/>
                </a:rPr>
                <a:t>Assign License</a:t>
              </a:r>
            </a:p>
          </xdr:txBody>
        </xdr:sp>
        <xdr:pic macro="[0]!AssignLicense">
          <xdr:nvPicPr>
            <xdr:cNvPr id="29" name="Graphic 28" descr="Credit card">
              <a:extLst>
                <a:ext uri="{FF2B5EF4-FFF2-40B4-BE49-F238E27FC236}">
                  <a16:creationId xmlns:a16="http://schemas.microsoft.com/office/drawing/2014/main" id="{82D06128-F625-4E89-AAA8-13065965A6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046220" y="4863419"/>
              <a:ext cx="601980" cy="515983"/>
            </a:xfrm>
            <a:prstGeom prst="rect">
              <a:avLst/>
            </a:prstGeom>
            <a:effectLst>
              <a:outerShdw blurRad="63500" sx="110000" sy="110000" algn="ctr" rotWithShape="0">
                <a:schemeClr val="bg1">
                  <a:lumMod val="85000"/>
                  <a:alpha val="40000"/>
                </a:schemeClr>
              </a:outerShdw>
            </a:effectLst>
          </xdr:spPr>
        </xdr:pic>
      </xdr:grpSp>
      <xdr:pic macro="[0]!AssignLicense">
        <xdr:nvPicPr>
          <xdr:cNvPr id="33" name="Graphic 32" descr="User">
            <a:extLst>
              <a:ext uri="{FF2B5EF4-FFF2-40B4-BE49-F238E27FC236}">
                <a16:creationId xmlns:a16="http://schemas.microsoft.com/office/drawing/2014/main" id="{42CF74F8-5856-4D78-B19F-2119C3516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730240" y="489204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pic macro="[0]!AssignLicense">
        <xdr:nvPicPr>
          <xdr:cNvPr id="39" name="Graphic 38" descr="Add">
            <a:extLst>
              <a:ext uri="{FF2B5EF4-FFF2-40B4-BE49-F238E27FC236}">
                <a16:creationId xmlns:a16="http://schemas.microsoft.com/office/drawing/2014/main" id="{1DFA43C0-82AF-4834-B3C8-37524F19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149340" y="4975860"/>
            <a:ext cx="289560" cy="28956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25</xdr:row>
      <xdr:rowOff>83820</xdr:rowOff>
    </xdr:from>
    <xdr:to>
      <xdr:col>14</xdr:col>
      <xdr:colOff>419100</xdr:colOff>
      <xdr:row>29</xdr:row>
      <xdr:rowOff>83820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A12B319B-2C1E-4FAE-833D-0E2BB12F3097}"/>
            </a:ext>
          </a:extLst>
        </xdr:cNvPr>
        <xdr:cNvGrpSpPr/>
      </xdr:nvGrpSpPr>
      <xdr:grpSpPr>
        <a:xfrm>
          <a:off x="7353300" y="4655820"/>
          <a:ext cx="1600200" cy="731520"/>
          <a:chOff x="7353300" y="4655820"/>
          <a:chExt cx="1600200" cy="731520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B1DDE202-903D-4EA7-8651-45CFB883239D}"/>
              </a:ext>
            </a:extLst>
          </xdr:cNvPr>
          <xdr:cNvGrpSpPr/>
        </xdr:nvGrpSpPr>
        <xdr:grpSpPr>
          <a:xfrm>
            <a:off x="7353300" y="4655820"/>
            <a:ext cx="1600200" cy="731520"/>
            <a:chOff x="2948940" y="4678680"/>
            <a:chExt cx="1981200" cy="701040"/>
          </a:xfrm>
        </xdr:grpSpPr>
        <xdr:sp macro="[0]!UnassignLicense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02844152-3709-4EBA-B43E-333F14DDE176}"/>
                </a:ext>
              </a:extLst>
            </xdr:cNvPr>
            <xdr:cNvSpPr/>
          </xdr:nvSpPr>
          <xdr:spPr>
            <a:xfrm>
              <a:off x="2948940" y="4678680"/>
              <a:ext cx="1981200" cy="701040"/>
            </a:xfrm>
            <a:prstGeom prst="roundRect">
              <a:avLst/>
            </a:prstGeom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000">
                  <a:latin typeface="Times New Roman" panose="02020603050405020304" pitchFamily="18" charset="0"/>
                  <a:cs typeface="Times New Roman" panose="02020603050405020304" pitchFamily="18" charset="0"/>
                </a:rPr>
                <a:t>Unassign</a:t>
              </a:r>
              <a:r>
                <a:rPr lang="en-US" sz="10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License</a:t>
              </a:r>
              <a:endParaRPr lang="en-US" sz="1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pic macro="[0]!UnassignLicense">
          <xdr:nvPicPr>
            <xdr:cNvPr id="32" name="Graphic 31" descr="Credit card">
              <a:extLst>
                <a:ext uri="{FF2B5EF4-FFF2-40B4-BE49-F238E27FC236}">
                  <a16:creationId xmlns:a16="http://schemas.microsoft.com/office/drawing/2014/main" id="{75864B53-DAB5-4DC9-8762-165265340F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083958" y="4856116"/>
              <a:ext cx="601980" cy="515983"/>
            </a:xfrm>
            <a:prstGeom prst="rect">
              <a:avLst/>
            </a:prstGeom>
            <a:effectLst>
              <a:outerShdw blurRad="63500" sx="110000" sy="110000" algn="ctr" rotWithShape="0">
                <a:schemeClr val="bg1">
                  <a:lumMod val="85000"/>
                  <a:alpha val="40000"/>
                </a:schemeClr>
              </a:outerShdw>
            </a:effectLst>
          </xdr:spPr>
        </xdr:pic>
      </xdr:grpSp>
      <xdr:pic macro="[0]!UnassignLicense">
        <xdr:nvPicPr>
          <xdr:cNvPr id="37" name="Graphic 36" descr="User">
            <a:extLst>
              <a:ext uri="{FF2B5EF4-FFF2-40B4-BE49-F238E27FC236}">
                <a16:creationId xmlns:a16="http://schemas.microsoft.com/office/drawing/2014/main" id="{4DF55AC3-2288-4E9D-BFAC-0507B2D48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498080" y="487680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sp macro="[0]!UnassignLicense" textlink="">
        <xdr:nvSpPr>
          <xdr:cNvPr id="42" name="Minus Sign 41">
            <a:extLst>
              <a:ext uri="{FF2B5EF4-FFF2-40B4-BE49-F238E27FC236}">
                <a16:creationId xmlns:a16="http://schemas.microsoft.com/office/drawing/2014/main" id="{9A97EC97-4444-482C-84C5-B8C1D64B1A19}"/>
              </a:ext>
            </a:extLst>
          </xdr:cNvPr>
          <xdr:cNvSpPr/>
        </xdr:nvSpPr>
        <xdr:spPr>
          <a:xfrm>
            <a:off x="7879080" y="4975860"/>
            <a:ext cx="403860" cy="213360"/>
          </a:xfrm>
          <a:prstGeom prst="mathMinus">
            <a:avLst/>
          </a:prstGeom>
          <a:solidFill>
            <a:schemeClr val="bg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38100</xdr:colOff>
      <xdr:row>25</xdr:row>
      <xdr:rowOff>83820</xdr:rowOff>
    </xdr:from>
    <xdr:to>
      <xdr:col>17</xdr:col>
      <xdr:colOff>342900</xdr:colOff>
      <xdr:row>29</xdr:row>
      <xdr:rowOff>99060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91DA74B6-6F1B-4666-B575-B4935253B0F3}"/>
            </a:ext>
          </a:extLst>
        </xdr:cNvPr>
        <xdr:cNvGrpSpPr/>
      </xdr:nvGrpSpPr>
      <xdr:grpSpPr>
        <a:xfrm>
          <a:off x="9182100" y="4655820"/>
          <a:ext cx="1524000" cy="746760"/>
          <a:chOff x="9182100" y="4655820"/>
          <a:chExt cx="1524000" cy="74676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641C246D-7CAE-4828-92CF-941EBD243F44}"/>
              </a:ext>
            </a:extLst>
          </xdr:cNvPr>
          <xdr:cNvSpPr/>
        </xdr:nvSpPr>
        <xdr:spPr>
          <a:xfrm>
            <a:off x="9182100" y="4655820"/>
            <a:ext cx="1524000" cy="7391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Manage Boxes</a:t>
            </a:r>
          </a:p>
        </xdr:txBody>
      </xdr:sp>
      <xdr:pic>
        <xdr:nvPicPr>
          <xdr:cNvPr id="5" name="Graphic 4" descr="Laptop">
            <a:extLst>
              <a:ext uri="{FF2B5EF4-FFF2-40B4-BE49-F238E27FC236}">
                <a16:creationId xmlns:a16="http://schemas.microsoft.com/office/drawing/2014/main" id="{646828B8-C648-474B-B26A-83E9C6F7C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77400" y="4838700"/>
            <a:ext cx="563880" cy="563880"/>
          </a:xfrm>
          <a:prstGeom prst="rect">
            <a:avLst/>
          </a:prstGeom>
          <a:effectLst>
            <a:outerShdw blurRad="635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17</xdr:col>
      <xdr:colOff>541020</xdr:colOff>
      <xdr:row>25</xdr:row>
      <xdr:rowOff>83820</xdr:rowOff>
    </xdr:from>
    <xdr:to>
      <xdr:col>20</xdr:col>
      <xdr:colOff>121920</xdr:colOff>
      <xdr:row>29</xdr:row>
      <xdr:rowOff>91440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B7A343-AEE4-4330-856E-5A7AACFFB5BF}"/>
            </a:ext>
          </a:extLst>
        </xdr:cNvPr>
        <xdr:cNvGrpSpPr/>
      </xdr:nvGrpSpPr>
      <xdr:grpSpPr>
        <a:xfrm>
          <a:off x="10904220" y="4655820"/>
          <a:ext cx="1409700" cy="739140"/>
          <a:chOff x="10904220" y="4655820"/>
          <a:chExt cx="1409700" cy="739140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D4E93004-DD4A-4E53-B547-799559692C22}"/>
              </a:ext>
            </a:extLst>
          </xdr:cNvPr>
          <xdr:cNvSpPr/>
        </xdr:nvSpPr>
        <xdr:spPr>
          <a:xfrm>
            <a:off x="10904220" y="4655820"/>
            <a:ext cx="1409700" cy="7391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Import CSV/XML</a:t>
            </a:r>
          </a:p>
        </xdr:txBody>
      </xdr:sp>
      <xdr:pic>
        <xdr:nvPicPr>
          <xdr:cNvPr id="15" name="Graphic 14" descr="Shredder">
            <a:extLst>
              <a:ext uri="{FF2B5EF4-FFF2-40B4-BE49-F238E27FC236}">
                <a16:creationId xmlns:a16="http://schemas.microsoft.com/office/drawing/2014/main" id="{1F198364-2E22-4998-BF28-FF61CCC625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361420" y="4861560"/>
            <a:ext cx="510540" cy="510540"/>
          </a:xfrm>
          <a:prstGeom prst="rect">
            <a:avLst/>
          </a:prstGeom>
          <a:effectLst>
            <a:outerShdw blurRad="635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358140</xdr:colOff>
      <xdr:row>0</xdr:row>
      <xdr:rowOff>121917</xdr:rowOff>
    </xdr:from>
    <xdr:to>
      <xdr:col>3</xdr:col>
      <xdr:colOff>190500</xdr:colOff>
      <xdr:row>3</xdr:row>
      <xdr:rowOff>316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D7203452-C3C6-48B9-BD87-17D296F4F54F}"/>
            </a:ext>
          </a:extLst>
        </xdr:cNvPr>
        <xdr:cNvGrpSpPr/>
      </xdr:nvGrpSpPr>
      <xdr:grpSpPr>
        <a:xfrm>
          <a:off x="1577340" y="121917"/>
          <a:ext cx="441960" cy="427039"/>
          <a:chOff x="9182100" y="4655820"/>
          <a:chExt cx="1524000" cy="739140"/>
        </a:xfrm>
      </xdr:grpSpPr>
      <xdr:sp macro="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3E5BFA01-AF84-443B-8DBA-0B4A54432ECC}"/>
              </a:ext>
            </a:extLst>
          </xdr:cNvPr>
          <xdr:cNvSpPr/>
        </xdr:nvSpPr>
        <xdr:spPr>
          <a:xfrm>
            <a:off x="9182100" y="4655820"/>
            <a:ext cx="1524000" cy="739140"/>
          </a:xfrm>
          <a:prstGeom prst="ellipse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1" name="Graphic 40" descr="Single gear">
            <a:extLst>
              <a:ext uri="{FF2B5EF4-FFF2-40B4-BE49-F238E27FC236}">
                <a16:creationId xmlns:a16="http://schemas.microsoft.com/office/drawing/2014/main" id="{10754890-74B6-4DCD-8D27-40FFE64F2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9363068" y="4703724"/>
            <a:ext cx="1160119" cy="637539"/>
          </a:xfrm>
          <a:prstGeom prst="ellipse">
            <a:avLst/>
          </a:prstGeom>
          <a:effectLst>
            <a:outerShdw blurRad="762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198120</xdr:colOff>
      <xdr:row>4</xdr:row>
      <xdr:rowOff>152400</xdr:rowOff>
    </xdr:from>
    <xdr:to>
      <xdr:col>5</xdr:col>
      <xdr:colOff>114300</xdr:colOff>
      <xdr:row>6</xdr:row>
      <xdr:rowOff>68580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4FC6C4B-B289-4862-8C01-52E96B215229}"/>
            </a:ext>
          </a:extLst>
        </xdr:cNvPr>
        <xdr:cNvSpPr/>
      </xdr:nvSpPr>
      <xdr:spPr>
        <a:xfrm>
          <a:off x="1417320" y="88392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198120</xdr:colOff>
      <xdr:row>14</xdr:row>
      <xdr:rowOff>53340</xdr:rowOff>
    </xdr:from>
    <xdr:to>
      <xdr:col>5</xdr:col>
      <xdr:colOff>114300</xdr:colOff>
      <xdr:row>15</xdr:row>
      <xdr:rowOff>152400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BB20D127-2917-4A4E-9EF7-69788895FB5C}"/>
            </a:ext>
          </a:extLst>
        </xdr:cNvPr>
        <xdr:cNvSpPr/>
      </xdr:nvSpPr>
      <xdr:spPr>
        <a:xfrm>
          <a:off x="1417320" y="261366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350520</xdr:colOff>
      <xdr:row>14</xdr:row>
      <xdr:rowOff>53340</xdr:rowOff>
    </xdr:from>
    <xdr:to>
      <xdr:col>10</xdr:col>
      <xdr:colOff>266700</xdr:colOff>
      <xdr:row>15</xdr:row>
      <xdr:rowOff>152400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6F440F55-D8F9-422D-A042-D3726965942A}"/>
            </a:ext>
          </a:extLst>
        </xdr:cNvPr>
        <xdr:cNvSpPr/>
      </xdr:nvSpPr>
      <xdr:spPr>
        <a:xfrm>
          <a:off x="4617720" y="261366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281940</xdr:colOff>
      <xdr:row>4</xdr:row>
      <xdr:rowOff>152400</xdr:rowOff>
    </xdr:from>
    <xdr:to>
      <xdr:col>18</xdr:col>
      <xdr:colOff>198120</xdr:colOff>
      <xdr:row>6</xdr:row>
      <xdr:rowOff>68580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267CD019-1353-4ACB-8715-2F40A0F88E9C}"/>
            </a:ext>
          </a:extLst>
        </xdr:cNvPr>
        <xdr:cNvSpPr/>
      </xdr:nvSpPr>
      <xdr:spPr>
        <a:xfrm>
          <a:off x="9425940" y="88392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205740</xdr:colOff>
      <xdr:row>6</xdr:row>
      <xdr:rowOff>137160</xdr:rowOff>
    </xdr:from>
    <xdr:to>
      <xdr:col>9</xdr:col>
      <xdr:colOff>480060</xdr:colOff>
      <xdr:row>12</xdr:row>
      <xdr:rowOff>7620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CCDD5C3-7DDF-4C53-A4D8-29BD124A7441}"/>
            </a:ext>
          </a:extLst>
        </xdr:cNvPr>
        <xdr:cNvSpPr txBox="1"/>
      </xdr:nvSpPr>
      <xdr:spPr>
        <a:xfrm>
          <a:off x="2034540" y="1234440"/>
          <a:ext cx="3931920" cy="967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Stacked</a:t>
          </a:r>
          <a:r>
            <a:rPr lang="en-US" sz="1100" baseline="0"/>
            <a:t> line graph of licenses and times they are given out</a:t>
          </a:r>
        </a:p>
        <a:p>
          <a:r>
            <a:rPr lang="en-US" sz="1100" baseline="0"/>
            <a:t>i.e. length of license with red for times taken out and blue for entire length</a:t>
          </a:r>
          <a:endParaRPr lang="en-US" sz="1100"/>
        </a:p>
      </xdr:txBody>
    </xdr:sp>
    <xdr:clientData/>
  </xdr:twoCellAnchor>
  <xdr:twoCellAnchor>
    <xdr:from>
      <xdr:col>8</xdr:col>
      <xdr:colOff>106680</xdr:colOff>
      <xdr:row>16</xdr:row>
      <xdr:rowOff>137160</xdr:rowOff>
    </xdr:from>
    <xdr:to>
      <xdr:col>10</xdr:col>
      <xdr:colOff>198120</xdr:colOff>
      <xdr:row>23</xdr:row>
      <xdr:rowOff>53340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CFF7E717-1008-49EB-841F-9EF82A58BCF8}"/>
            </a:ext>
          </a:extLst>
        </xdr:cNvPr>
        <xdr:cNvSpPr txBox="1"/>
      </xdr:nvSpPr>
      <xdr:spPr>
        <a:xfrm>
          <a:off x="4983480" y="3063240"/>
          <a:ext cx="1310640" cy="1196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license by component</a:t>
          </a:r>
        </a:p>
        <a:p>
          <a:r>
            <a:rPr lang="en-US" sz="1100"/>
            <a:t>doughnut </a:t>
          </a:r>
        </a:p>
      </xdr:txBody>
    </xdr:sp>
    <xdr:clientData/>
  </xdr:twoCellAnchor>
  <xdr:twoCellAnchor>
    <xdr:from>
      <xdr:col>11</xdr:col>
      <xdr:colOff>310526</xdr:colOff>
      <xdr:row>16</xdr:row>
      <xdr:rowOff>155459</xdr:rowOff>
    </xdr:from>
    <xdr:to>
      <xdr:col>13</xdr:col>
      <xdr:colOff>38100</xdr:colOff>
      <xdr:row>23</xdr:row>
      <xdr:rowOff>71639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61BDDC19-321B-49E3-85A5-604C25F1121B}"/>
            </a:ext>
          </a:extLst>
        </xdr:cNvPr>
        <xdr:cNvSpPr txBox="1"/>
      </xdr:nvSpPr>
      <xdr:spPr>
        <a:xfrm>
          <a:off x="7016126" y="3081539"/>
          <a:ext cx="946774" cy="1196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license by rank</a:t>
          </a:r>
        </a:p>
        <a:p>
          <a:r>
            <a:rPr lang="en-US" sz="1100"/>
            <a:t>doughnut</a:t>
          </a:r>
        </a:p>
      </xdr:txBody>
    </xdr:sp>
    <xdr:clientData/>
  </xdr:twoCellAnchor>
  <xdr:twoCellAnchor>
    <xdr:from>
      <xdr:col>15</xdr:col>
      <xdr:colOff>571500</xdr:colOff>
      <xdr:row>8</xdr:row>
      <xdr:rowOff>15240</xdr:rowOff>
    </xdr:from>
    <xdr:to>
      <xdr:col>19</xdr:col>
      <xdr:colOff>335280</xdr:colOff>
      <xdr:row>22</xdr:row>
      <xdr:rowOff>53340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FB37BA76-044B-4F1C-BC11-8A25CBF814CD}"/>
            </a:ext>
          </a:extLst>
        </xdr:cNvPr>
        <xdr:cNvSpPr txBox="1"/>
      </xdr:nvSpPr>
      <xdr:spPr>
        <a:xfrm>
          <a:off x="9715500" y="1478280"/>
          <a:ext cx="2202180" cy="2598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stacked bar graph of licenses available vs licenses not available</a:t>
          </a:r>
        </a:p>
      </xdr:txBody>
    </xdr:sp>
    <xdr:clientData/>
  </xdr:twoCellAnchor>
  <xdr:twoCellAnchor>
    <xdr:from>
      <xdr:col>2</xdr:col>
      <xdr:colOff>510540</xdr:colOff>
      <xdr:row>16</xdr:row>
      <xdr:rowOff>99060</xdr:rowOff>
    </xdr:from>
    <xdr:to>
      <xdr:col>6</xdr:col>
      <xdr:colOff>205740</xdr:colOff>
      <xdr:row>22</xdr:row>
      <xdr:rowOff>99060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9F8B3554-10EB-4355-AA23-580F9EE5EEC0}"/>
            </a:ext>
          </a:extLst>
        </xdr:cNvPr>
        <xdr:cNvSpPr txBox="1"/>
      </xdr:nvSpPr>
      <xdr:spPr>
        <a:xfrm>
          <a:off x="1729740" y="3025140"/>
          <a:ext cx="2133600" cy="1097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percentage of available licenses to percentage of unavailable licenses doughnut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548640</xdr:colOff>
      <xdr:row>11</xdr:row>
      <xdr:rowOff>129540</xdr:rowOff>
    </xdr:from>
    <xdr:to>
      <xdr:col>5</xdr:col>
      <xdr:colOff>30480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685E14-F316-496D-8E3C-C6FF5A88C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7</xdr:row>
      <xdr:rowOff>99060</xdr:rowOff>
    </xdr:from>
    <xdr:to>
      <xdr:col>2</xdr:col>
      <xdr:colOff>236220</xdr:colOff>
      <xdr:row>18</xdr:row>
      <xdr:rowOff>87630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66380A-2A84-425B-B09B-442FCC820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472440</xdr:colOff>
      <xdr:row>10</xdr:row>
      <xdr:rowOff>114300</xdr:rowOff>
    </xdr:from>
    <xdr:to>
      <xdr:col>10</xdr:col>
      <xdr:colOff>0</xdr:colOff>
      <xdr:row>24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8CC876B-82CC-4AF7-8ADB-26B23EC56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533400</xdr:colOff>
      <xdr:row>6</xdr:row>
      <xdr:rowOff>22860</xdr:rowOff>
    </xdr:from>
    <xdr:to>
      <xdr:col>12</xdr:col>
      <xdr:colOff>1089660</xdr:colOff>
      <xdr:row>16</xdr:row>
      <xdr:rowOff>87630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E3E580-0772-49AF-9E60-0F9A83E73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0.29323</cdr:x>
      <cdr:y>0.31388</cdr:y>
    </cdr:from>
    <cdr:to>
      <cdr:x>0.7218</cdr:x>
      <cdr:y>0.65594</cdr:y>
    </cdr:to>
    <cdr:sp macro="" textlink="PivotTables!$N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B7EFA8-D29C-4984-BB0D-70F083FD831F}"/>
            </a:ext>
          </a:extLst>
        </cdr:cNvPr>
        <cdr:cNvSpPr txBox="1"/>
      </cdr:nvSpPr>
      <cdr:spPr>
        <a:xfrm xmlns:a="http://schemas.openxmlformats.org/drawingml/2006/main">
          <a:off x="594360" y="594360"/>
          <a:ext cx="868680" cy="647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5DB7C4C-7367-48BB-AC14-F6416BF3EF08}" type="TxLink">
            <a:rPr lang="en-US" sz="2800" b="0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82%</a:t>
          </a:fld>
          <a:endParaRPr lang="en-US" sz="28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320040</xdr:colOff>
      <xdr:row>7</xdr:row>
      <xdr:rowOff>144780</xdr:rowOff>
    </xdr:from>
    <xdr:to>
      <xdr:col>11</xdr:col>
      <xdr:colOff>144780</xdr:colOff>
      <xdr:row>17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3CC8D-EB47-403E-9A00-1AD228179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678180</xdr:colOff>
      <xdr:row>7</xdr:row>
      <xdr:rowOff>179070</xdr:rowOff>
    </xdr:from>
    <xdr:to>
      <xdr:col>21</xdr:col>
      <xdr:colOff>365760</xdr:colOff>
      <xdr:row>22</xdr:row>
      <xdr:rowOff>179070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D90B1679-43EE-4C7A-BD1F-4EBD765AFC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91600" y="145923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23</xdr:col>
      <xdr:colOff>601980</xdr:colOff>
      <xdr:row>6</xdr:row>
      <xdr:rowOff>83820</xdr:rowOff>
    </xdr:from>
    <xdr:to>
      <xdr:col>26</xdr:col>
      <xdr:colOff>106680</xdr:colOff>
      <xdr:row>16</xdr:row>
      <xdr:rowOff>26670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87AEA49-E2EA-4631-AF2E-42C94E285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594360</xdr:colOff>
      <xdr:row>16</xdr:row>
      <xdr:rowOff>76200</xdr:rowOff>
    </xdr:from>
    <xdr:to>
      <xdr:col>25</xdr:col>
      <xdr:colOff>548640</xdr:colOff>
      <xdr:row>19</xdr:row>
      <xdr:rowOff>7620</xdr:rowOff>
    </xdr:to>
    <xdr:sp macro="" textlink="$AA$3">
      <xdr:nvSpPr>
        <xdr:cNvPr id="7" name="TextBox 6">
          <a:extLst>
            <a:ext uri="{FF2B5EF4-FFF2-40B4-BE49-F238E27FC236}">
              <a16:creationId xmlns:a16="http://schemas.microsoft.com/office/drawing/2014/main" id="{54F72F23-6A7F-430C-8B70-24B49EE38DD0}"/>
            </a:ext>
          </a:extLst>
        </xdr:cNvPr>
        <xdr:cNvSpPr txBox="1"/>
      </xdr:nvSpPr>
      <xdr:spPr>
        <a:xfrm>
          <a:off x="17914620" y="3002280"/>
          <a:ext cx="815340" cy="480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4EBF376-851C-4B2F-95E7-9EEAD60753D5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67%</a:t>
          </a:fld>
          <a:endParaRPr lang="en-US" sz="2800"/>
        </a:p>
      </xdr:txBody>
    </xdr:sp>
    <xdr:clientData/>
  </xdr:twoCellAnchor>
  <xdr:twoCellAnchor>
    <xdr:from>
      <xdr:col>27</xdr:col>
      <xdr:colOff>510540</xdr:colOff>
      <xdr:row>5</xdr:row>
      <xdr:rowOff>76200</xdr:rowOff>
    </xdr:from>
    <xdr:to>
      <xdr:col>30</xdr:col>
      <xdr:colOff>38100</xdr:colOff>
      <xdr:row>16</xdr:row>
      <xdr:rowOff>102870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A9B780-E803-47FF-A6C1-97644D985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792583564813" createdVersion="6" refreshedVersion="6" minRefreshableVersion="3" recordCount="9" xr:uid="{BFD6BE90-6A14-4B86-9B85-9B8C157CC675}">
  <cacheSource type="worksheet">
    <worksheetSource name="Data_Table"/>
  </cacheSource>
  <cacheFields count="9">
    <cacheField name="Date" numFmtId="14">
      <sharedItems containsSemiMixedTypes="0" containsNonDate="0" containsDate="1" containsString="0" minDate="2017-01-01T00:00:00" maxDate="2017-06-13T00:00:00" count="9">
        <d v="2017-01-01T00:00:00"/>
        <d v="2017-01-02T00:00:00"/>
        <d v="2017-03-01T00:00:00"/>
        <d v="2017-04-01T00:00:00"/>
        <d v="2017-04-23T00:00:00"/>
        <d v="2017-05-02T00:00:00"/>
        <d v="2017-05-22T00:00:00"/>
        <d v="2017-06-05T00:00:00"/>
        <d v="2017-06-12T00:00:00"/>
      </sharedItems>
      <fieldGroup par="8" base="0">
        <rangePr groupBy="days" startDate="2017-01-01T00:00:00" endDate="2017-06-13T00:00:00"/>
        <groupItems count="368">
          <s v="&lt;1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3/2017"/>
        </groupItems>
      </fieldGroup>
    </cacheField>
    <cacheField name="Location" numFmtId="14">
      <sharedItems count="16">
        <s v="New York"/>
        <s v="Maine"/>
        <s v="New Hampshire"/>
        <s v="Vermont"/>
        <s v="New Jersey"/>
        <s v="Pennsylvania"/>
        <s v="Connecticut"/>
        <s v="Massachusetts"/>
        <s v="Rhode Island"/>
        <s v="Maryland" u="1"/>
        <s v="Washington" u="1"/>
        <s v="Florida" u="1"/>
        <s v="Texas" u="1"/>
        <s v="Delaware" u="1"/>
        <s v="California" u="1"/>
        <s v="Georgia" u="1"/>
      </sharedItems>
    </cacheField>
    <cacheField name="Name" numFmtId="0">
      <sharedItems/>
    </cacheField>
    <cacheField name="Return" numFmtId="0">
      <sharedItems count="2">
        <s v="Yes"/>
        <s v="No"/>
      </sharedItems>
    </cacheField>
    <cacheField name="Delivery" numFmtId="0">
      <sharedItems count="2">
        <s v="On-time"/>
        <s v="Delayed"/>
      </sharedItems>
    </cacheField>
    <cacheField name="Price" numFmtId="0">
      <sharedItems containsSemiMixedTypes="0" containsString="0" containsNumber="1" minValue="1.99" maxValue="12.99"/>
    </cacheField>
    <cacheField name="Unites" numFmtId="0">
      <sharedItems containsSemiMixedTypes="0" containsString="0" containsNumber="1" containsInteger="1" minValue="45" maxValue="550"/>
    </cacheField>
    <cacheField name="Revenue" numFmtId="0">
      <sharedItems containsSemiMixedTypes="0" containsString="0" containsNumber="1" minValue="248.75" maxValue="1094.5"/>
    </cacheField>
    <cacheField name="Months" numFmtId="0" databaseField="0">
      <fieldGroup base="0">
        <rangePr groupBy="months" startDate="2017-01-01T00:00:00" endDate="2017-06-13T00:00:00"/>
        <groupItems count="14">
          <s v="&lt;1/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800953703707" createdVersion="6" refreshedVersion="6" minRefreshableVersion="3" recordCount="13" xr:uid="{00E02E28-DD74-4870-ABCC-1C7522ED1936}">
  <cacheSource type="worksheet">
    <worksheetSource name="User_Table"/>
  </cacheSource>
  <cacheFields count="9">
    <cacheField name="UserId" numFmtId="0">
      <sharedItems containsSemiMixedTypes="0" containsString="0" containsNumber="1" containsInteger="1" minValue="1" maxValue="13"/>
    </cacheField>
    <cacheField name="First Name" numFmtId="0">
      <sharedItems/>
    </cacheField>
    <cacheField name="Middle Name" numFmtId="0">
      <sharedItems/>
    </cacheField>
    <cacheField name="Last Name" numFmtId="0">
      <sharedItems/>
    </cacheField>
    <cacheField name="Suffix" numFmtId="0">
      <sharedItems/>
    </cacheField>
    <cacheField name="Email" numFmtId="0">
      <sharedItems/>
    </cacheField>
    <cacheField name="Rank" numFmtId="0">
      <sharedItems count="9">
        <s v="COL"/>
        <s v="CPT"/>
        <s v="2LT"/>
        <s v="N/A"/>
        <s v="LTG"/>
        <s v="LTC"/>
        <s v="SPC"/>
        <s v="MAJ"/>
        <s v="CSM"/>
      </sharedItems>
    </cacheField>
    <cacheField name="Component" numFmtId="0">
      <sharedItems count="4">
        <s v="Active Duty"/>
        <s v="National Guard"/>
        <s v="Contractor"/>
        <s v="Army Reserve"/>
      </sharedItems>
    </cacheField>
    <cacheField name="HasLicense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822660300924" createdVersion="6" refreshedVersion="6" minRefreshableVersion="3" recordCount="20" xr:uid="{2D507522-3227-410F-9756-2F36959540A3}">
  <cacheSource type="worksheet">
    <worksheetSource name="License_Table"/>
  </cacheSource>
  <cacheFields count="6">
    <cacheField name="LicenseId" numFmtId="0">
      <sharedItems containsSemiMixedTypes="0" containsString="0" containsNumber="1" containsInteger="1" minValue="1" maxValue="20"/>
    </cacheField>
    <cacheField name="AssetName" numFmtId="0">
      <sharedItems count="7">
        <s v="JusticeLeague"/>
        <s v="Avengers"/>
        <s v="SpeedForce"/>
        <s v="WorldDomination"/>
        <s v="DontUseMe"/>
        <s v="License2Kill"/>
        <s v="RandomLicense"/>
      </sharedItems>
    </cacheField>
    <cacheField name="Key" numFmtId="0">
      <sharedItems/>
    </cacheField>
    <cacheField name="StartDate" numFmtId="14">
      <sharedItems containsSemiMixedTypes="0" containsNonDate="0" containsDate="1" containsString="0" minDate="1994-04-04T00:00:00" maxDate="2020-07-04T00:00:00"/>
    </cacheField>
    <cacheField name="EndDate" numFmtId="14">
      <sharedItems containsSemiMixedTypes="0" containsNonDate="0" containsDate="1" containsString="0" minDate="2010-01-01T00:00:00" maxDate="2099-09-10T00:00:00"/>
    </cacheField>
    <cacheField name="Availabl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Alpha"/>
    <x v="0"/>
    <x v="0"/>
    <n v="1.99"/>
    <n v="125"/>
    <n v="248.75"/>
  </r>
  <r>
    <x v="1"/>
    <x v="1"/>
    <s v="Bravo"/>
    <x v="0"/>
    <x v="1"/>
    <n v="2.4900000000000002"/>
    <n v="200"/>
    <n v="498.00000000000006"/>
  </r>
  <r>
    <x v="2"/>
    <x v="2"/>
    <s v="Charlie"/>
    <x v="0"/>
    <x v="0"/>
    <n v="1.99"/>
    <n v="550"/>
    <n v="1094.5"/>
  </r>
  <r>
    <x v="3"/>
    <x v="3"/>
    <s v="Delta"/>
    <x v="1"/>
    <x v="0"/>
    <n v="9.99"/>
    <n v="60"/>
    <n v="599.4"/>
  </r>
  <r>
    <x v="4"/>
    <x v="4"/>
    <s v="Echo"/>
    <x v="0"/>
    <x v="1"/>
    <n v="12.99"/>
    <n v="45"/>
    <n v="584.54999999999995"/>
  </r>
  <r>
    <x v="5"/>
    <x v="5"/>
    <s v="Foxtrot"/>
    <x v="1"/>
    <x v="1"/>
    <n v="4.99"/>
    <n v="60"/>
    <n v="299.40000000000003"/>
  </r>
  <r>
    <x v="6"/>
    <x v="6"/>
    <s v="Golf"/>
    <x v="0"/>
    <x v="0"/>
    <n v="3.49"/>
    <n v="200"/>
    <n v="698"/>
  </r>
  <r>
    <x v="7"/>
    <x v="7"/>
    <s v="Hotel"/>
    <x v="1"/>
    <x v="0"/>
    <n v="6.49"/>
    <n v="125"/>
    <n v="811.25"/>
  </r>
  <r>
    <x v="8"/>
    <x v="8"/>
    <s v="Igloo"/>
    <x v="1"/>
    <x v="0"/>
    <n v="5.99"/>
    <n v="75"/>
    <n v="449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"/>
    <s v="Bruce"/>
    <s v="N/A"/>
    <s v="Wayne"/>
    <s v="N/A"/>
    <s v="brucewayne.mil@mail.mil"/>
    <x v="0"/>
    <x v="0"/>
    <n v="1"/>
  </r>
  <r>
    <n v="2"/>
    <s v="Natalia"/>
    <s v="Allanovna"/>
    <s v="Romanova"/>
    <s v="N/A"/>
    <s v="nataliaromanova.mil@mail.mil"/>
    <x v="1"/>
    <x v="1"/>
    <n v="1"/>
  </r>
  <r>
    <n v="3"/>
    <s v="Steve"/>
    <s v="G."/>
    <s v="Rogers"/>
    <s v="N/A"/>
    <s v="steverogers.mil@mail.mil"/>
    <x v="1"/>
    <x v="0"/>
    <n v="1"/>
  </r>
  <r>
    <n v="4"/>
    <s v="Thomas"/>
    <s v="James"/>
    <s v="Finn"/>
    <s v="III"/>
    <s v="thomas.j.finn.mil@mail.mil"/>
    <x v="2"/>
    <x v="0"/>
    <n v="0"/>
  </r>
  <r>
    <n v="5"/>
    <s v="Raven"/>
    <s v="Mystique"/>
    <s v="Darkholme"/>
    <s v="N/A"/>
    <s v="ravendarkholme.mil@mail.mil"/>
    <x v="3"/>
    <x v="2"/>
    <n v="0"/>
  </r>
  <r>
    <n v="6"/>
    <s v="Clark"/>
    <s v="Kal-El"/>
    <s v="Kent"/>
    <s v="N/A"/>
    <s v="clarkkent.mil@mail.mil"/>
    <x v="4"/>
    <x v="0"/>
    <n v="1"/>
  </r>
  <r>
    <n v="7"/>
    <s v="Charles"/>
    <s v="Francis"/>
    <s v="Xavier"/>
    <s v="N/A"/>
    <s v="charlesxavier.mil@mail.mil"/>
    <x v="5"/>
    <x v="1"/>
    <n v="0"/>
  </r>
  <r>
    <n v="8"/>
    <s v="Lex"/>
    <s v="N/A"/>
    <s v="Luthor"/>
    <s v="N/A"/>
    <s v="lexluthor.mil@mail.mil"/>
    <x v="3"/>
    <x v="2"/>
    <n v="0"/>
  </r>
  <r>
    <n v="9"/>
    <s v="Wade"/>
    <s v="Deadpool"/>
    <s v="Wilson"/>
    <s v="Jr"/>
    <s v="wadewilson.mil@mail.mil"/>
    <x v="6"/>
    <x v="2"/>
    <n v="2"/>
  </r>
  <r>
    <n v="10"/>
    <s v="Wallace"/>
    <s v="Rudolph"/>
    <s v="West"/>
    <s v="N/A"/>
    <s v="wallacewest.mil@mail.mil"/>
    <x v="2"/>
    <x v="0"/>
    <n v="2"/>
  </r>
  <r>
    <n v="11"/>
    <s v="Bartholomew"/>
    <s v="Henry"/>
    <s v="Allen"/>
    <s v="N/A"/>
    <s v="bartholomewallen.mil@mail.mil"/>
    <x v="7"/>
    <x v="3"/>
    <n v="1"/>
  </r>
  <r>
    <n v="12"/>
    <s v="Victor"/>
    <s v="Von"/>
    <s v="Doom"/>
    <s v="N/A"/>
    <s v="victordoom.mil@mail.mil"/>
    <x v="8"/>
    <x v="0"/>
    <n v="1"/>
  </r>
  <r>
    <n v="13"/>
    <s v="Grayson"/>
    <s v="Branch"/>
    <s v="Gordon"/>
    <s v="N/A"/>
    <s v="grayson.b.gordon.mil@mail.mil"/>
    <x v="2"/>
    <x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x v="0"/>
    <s v="A1B2C3"/>
    <d v="2000-01-01T00:00:00"/>
    <d v="2025-01-01T00:00:00"/>
    <x v="0"/>
  </r>
  <r>
    <n v="2"/>
    <x v="0"/>
    <s v="D1E1F1"/>
    <d v="2000-01-01T00:00:00"/>
    <d v="2025-01-01T00:00:00"/>
    <x v="0"/>
  </r>
  <r>
    <n v="3"/>
    <x v="0"/>
    <s v="G1H1I1"/>
    <d v="2000-01-01T00:00:00"/>
    <d v="2025-01-01T00:00:00"/>
    <x v="0"/>
  </r>
  <r>
    <n v="4"/>
    <x v="1"/>
    <s v="A1S2D3"/>
    <d v="2015-06-01T00:00:00"/>
    <d v="2021-09-15T00:00:00"/>
    <x v="0"/>
  </r>
  <r>
    <n v="5"/>
    <x v="1"/>
    <s v="F4G5H6"/>
    <d v="2015-06-01T00:00:00"/>
    <d v="2021-09-15T00:00:00"/>
    <x v="0"/>
  </r>
  <r>
    <n v="6"/>
    <x v="1"/>
    <s v="J7K8L9"/>
    <d v="2015-06-01T00:00:00"/>
    <d v="2021-09-15T00:00:00"/>
    <x v="0"/>
  </r>
  <r>
    <n v="7"/>
    <x v="2"/>
    <s v="ZQXWCE"/>
    <d v="2018-10-05T00:00:00"/>
    <d v="2022-02-15T00:00:00"/>
    <x v="0"/>
  </r>
  <r>
    <n v="8"/>
    <x v="2"/>
    <s v="VRBTNY"/>
    <d v="2018-10-05T00:00:00"/>
    <d v="2022-02-15T00:00:00"/>
    <x v="0"/>
  </r>
  <r>
    <n v="9"/>
    <x v="3"/>
    <s v="A12345"/>
    <d v="2000-01-01T00:00:00"/>
    <d v="2010-01-01T00:00:00"/>
    <x v="0"/>
  </r>
  <r>
    <n v="10"/>
    <x v="3"/>
    <s v="B12345"/>
    <d v="2010-01-01T00:00:00"/>
    <d v="2030-01-01T00:00:00"/>
    <x v="0"/>
  </r>
  <r>
    <n v="11"/>
    <x v="4"/>
    <s v="A00000"/>
    <d v="1994-04-04T00:00:00"/>
    <d v="2088-08-08T00:00:00"/>
    <x v="1"/>
  </r>
  <r>
    <n v="12"/>
    <x v="4"/>
    <s v="B00000"/>
    <d v="1995-05-05T00:00:00"/>
    <d v="2099-09-09T00:00:00"/>
    <x v="1"/>
  </r>
  <r>
    <n v="13"/>
    <x v="5"/>
    <s v="KILL12"/>
    <d v="2020-01-01T00:00:00"/>
    <d v="2022-02-01T00:00:00"/>
    <x v="1"/>
  </r>
  <r>
    <n v="14"/>
    <x v="5"/>
    <s v="KILL34"/>
    <d v="2020-01-01T00:00:00"/>
    <d v="2022-02-01T00:00:00"/>
    <x v="0"/>
  </r>
  <r>
    <n v="15"/>
    <x v="6"/>
    <s v="283h329"/>
    <d v="2020-07-03T00:00:00"/>
    <d v="2022-07-04T00:00:00"/>
    <x v="1"/>
  </r>
  <r>
    <n v="16"/>
    <x v="1"/>
    <s v="M1N2O3"/>
    <d v="2015-06-02T00:00:00"/>
    <d v="2021-10-03T00:00:00"/>
    <x v="1"/>
  </r>
  <r>
    <n v="17"/>
    <x v="1"/>
    <s v="P4Q5R6"/>
    <d v="2015-09-02T00:00:00"/>
    <d v="2021-04-14T00:00:00"/>
    <x v="1"/>
  </r>
  <r>
    <n v="18"/>
    <x v="1"/>
    <s v="S7T8U9"/>
    <d v="2015-01-12T00:00:00"/>
    <d v="2021-06-23T00:00:00"/>
    <x v="1"/>
  </r>
  <r>
    <n v="19"/>
    <x v="0"/>
    <s v="Z1X2C3"/>
    <d v="2000-03-01T00:00:00"/>
    <d v="2024-05-28T00:00:00"/>
    <x v="1"/>
  </r>
  <r>
    <n v="20"/>
    <x v="0"/>
    <s v="V4B5N6"/>
    <d v="2014-12-13T00:00:00"/>
    <d v="2023-11-12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6840A-8A7B-47B0-9CA5-FDEBC82A6451}" name="PivotTable9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L1:M4" firstHeaderRow="1" firstDataRow="1" firstDataCol="1"/>
  <pivotFields count="6">
    <pivotField showAll="0"/>
    <pivotField showAll="0"/>
    <pivotField showAll="0"/>
    <pivotField numFmtId="14" showAll="0"/>
    <pivotField numFmtId="14" showAll="0"/>
    <pivotField axis="axisRow" dataField="1" showAll="0" sortType="descending">
      <items count="3">
        <item x="1"/>
        <item x="0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unt of Available" fld="5" subtotal="count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E727E-0101-4577-9867-8C14CED3EB82}" name="PivotTable7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1:I9" firstHeaderRow="0" firstDataRow="1" firstDataCol="1"/>
  <pivotFields count="6">
    <pivotField showAll="0"/>
    <pivotField axis="axisRow" showAll="0">
      <items count="8">
        <item x="1"/>
        <item x="4"/>
        <item x="0"/>
        <item x="5"/>
        <item x="6"/>
        <item x="2"/>
        <item x="3"/>
        <item t="default"/>
      </items>
    </pivotField>
    <pivotField showAll="0"/>
    <pivotField numFmtId="14" showAll="0"/>
    <pivotField numFmtId="14"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License Available" fld="5" baseField="1" baseItem="0"/>
    <dataField name="Total License Amount" fld="5" subtotal="count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5B085-5AC8-4091-B52A-3DEC4AF1AC25}" name="PivotTable6" cacheId="4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D1:E10" firstHeaderRow="1" firstDataRow="1" firstDataCol="1"/>
  <pivotFields count="9">
    <pivotField showAll="0"/>
    <pivotField showAll="0"/>
    <pivotField showAll="0"/>
    <pivotField showAll="0"/>
    <pivotField showAll="0"/>
    <pivotField showAll="0"/>
    <pivotField axis="axisRow" showAll="0">
      <items count="10">
        <item x="2"/>
        <item x="0"/>
        <item x="1"/>
        <item x="8"/>
        <item x="5"/>
        <item x="4"/>
        <item x="7"/>
        <item h="1" x="3"/>
        <item x="6"/>
        <item t="default"/>
      </items>
    </pivotField>
    <pivotField showAll="0"/>
    <pivotField dataField="1" showAl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Sum of HasLicense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98C75-A189-4EB5-A7DB-93035E06C51E}" name="PivotTable5" cacheId="4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dataField="1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HasLicense" fld="8" baseField="7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EBD75-AE8A-4DC3-A5D1-FFCCD2F4EF3A}" name="PivotTable4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C1:AD4" firstHeaderRow="1" firstDataRow="1" firstDataCol="1"/>
  <pivotFields count="9">
    <pivotField numFmtId="14" showAll="0"/>
    <pivotField showAll="0"/>
    <pivotField showAll="0"/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Revenue" fld="7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D507A-D7C3-4A60-B1E2-C8DA43C2DE9F}" name="PivotTable3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Y1:Z4" firstHeaderRow="1" firstDataRow="1" firstDataCol="1"/>
  <pivotFields count="9">
    <pivotField numFmtId="14" showAll="0"/>
    <pivotField showAll="0"/>
    <pivotField showAll="0"/>
    <pivotField showAll="0">
      <items count="3">
        <item x="1"/>
        <item x="0"/>
        <item t="default"/>
      </items>
    </pivotField>
    <pivotField axis="axisRow" showAll="0" sortType="descending">
      <items count="3">
        <item x="0"/>
        <item x="1"/>
        <item t="default"/>
      </items>
    </pivotField>
    <pivotField showAll="0"/>
    <pivotField showAll="0"/>
    <pivotField dataField="1" showAll="0"/>
    <pivotField showAll="0" defaultSubtota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Revenue" fld="7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0DBBA7-AD30-45EE-9029-9402F8784D39}" name="PivotTable2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M1:W3" firstHeaderRow="1" firstDataRow="2" firstDataCol="1"/>
  <pivotFields count="9">
    <pivotField numFmtId="14" showAll="0"/>
    <pivotField axis="axisCol" showAll="0">
      <items count="17">
        <item m="1" x="14"/>
        <item x="6"/>
        <item m="1" x="13"/>
        <item m="1" x="11"/>
        <item m="1" x="15"/>
        <item x="1"/>
        <item x="0"/>
        <item m="1" x="12"/>
        <item m="1" x="10"/>
        <item x="2"/>
        <item x="3"/>
        <item x="5"/>
        <item m="1" x="9"/>
        <item x="7"/>
        <item x="8"/>
        <item x="4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 defaultSubtotal="0"/>
  </pivotFields>
  <rowItems count="1">
    <i/>
  </rowItems>
  <colFields count="1">
    <field x="1"/>
  </colFields>
  <colItems count="10">
    <i>
      <x v="1"/>
    </i>
    <i>
      <x v="5"/>
    </i>
    <i>
      <x v="6"/>
    </i>
    <i>
      <x v="9"/>
    </i>
    <i>
      <x v="10"/>
    </i>
    <i>
      <x v="11"/>
    </i>
    <i>
      <x v="13"/>
    </i>
    <i>
      <x v="14"/>
    </i>
    <i>
      <x v="15"/>
    </i>
    <i t="grand">
      <x/>
    </i>
  </colItems>
  <dataFields count="1">
    <dataField name="Sum of Reven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54BC3-D12B-40C9-9CE9-51161553F2BB}" name="PivotTable1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J1:K7" firstHeaderRow="1" firstDataRow="1" firstDataCol="1"/>
  <pivotFields count="9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0"/>
  </rowFields>
  <rowItems count="6">
    <i>
      <x v="1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Revenue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A8DECE-1805-46BC-A42A-08DCE803F124}" name="User_Table" displayName="User_Table" ref="A1:I14" totalsRowShown="0" headerRowDxfId="12" headerRowBorderDxfId="11" tableBorderDxfId="10">
  <autoFilter ref="A1:I14" xr:uid="{310E6029-4D7A-49B3-94F5-94409711918B}"/>
  <tableColumns count="9">
    <tableColumn id="1" xr3:uid="{BF4572A8-D659-4D58-8965-DE68747C2920}" name="UserId"/>
    <tableColumn id="2" xr3:uid="{DF60E4EE-27F1-493D-8F1E-B4AA0A3A44CC}" name="First Name"/>
    <tableColumn id="3" xr3:uid="{9871C502-DC9C-4D42-8B47-7B184101E80E}" name="Middle Name"/>
    <tableColumn id="4" xr3:uid="{E8B8F2AC-8FD0-4AB9-B0B1-0058E8CB0C5E}" name="Last Name"/>
    <tableColumn id="5" xr3:uid="{865EAB8A-A0F0-45DF-8DD4-2127111C4522}" name="Suffix"/>
    <tableColumn id="6" xr3:uid="{B9B35A5F-7B39-46BB-B513-A52ED2ED6D9E}" name="Email"/>
    <tableColumn id="7" xr3:uid="{E4F90F28-E133-4728-97A4-E8A708499DFB}" name="Rank"/>
    <tableColumn id="8" xr3:uid="{12E4B397-CE41-4B2C-9A53-B54E99CC94C3}" name="Component"/>
    <tableColumn id="9" xr3:uid="{CD162AF1-A8C3-420E-9D8E-01EE061AF02F}" name="HasLicens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905BE4-8FAF-482E-9858-C439915B797F}" name="License_Table" displayName="License_Table" ref="A1:F21" totalsRowShown="0" headerRowDxfId="9" headerRowBorderDxfId="8" tableBorderDxfId="7">
  <autoFilter ref="A1:F21" xr:uid="{1F5E477C-CE96-4735-AD36-74BFF8EAAE2D}"/>
  <tableColumns count="6">
    <tableColumn id="1" xr3:uid="{4BA4F3F2-8E6A-4C14-BA17-B9BBBC0F45F0}" name="LicenseId"/>
    <tableColumn id="2" xr3:uid="{BE8948B6-1AAD-4500-8BDA-B5E9C48CD4F9}" name="AssetName"/>
    <tableColumn id="3" xr3:uid="{C7C96FA6-05EC-4222-A448-3BE6EA341DC3}" name="Key"/>
    <tableColumn id="4" xr3:uid="{02574712-D6D2-43EB-90E7-DD23D92166E3}" name="StartDate" dataDxfId="6"/>
    <tableColumn id="5" xr3:uid="{6645845C-055B-48FD-922C-83C595CBF911}" name="EndDate" dataDxfId="5"/>
    <tableColumn id="6" xr3:uid="{F1B999B7-FBD2-4DD1-9E13-3F00B5806B1F}" name="Avail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65B8EF-511E-4CCD-A686-695EAB036624}" name="Assignment_Table" displayName="Assignment_Table" ref="A1:D12" totalsRowShown="0" headerRowDxfId="4" headerRowBorderDxfId="3" tableBorderDxfId="2">
  <autoFilter ref="A1:D12" xr:uid="{885A728E-96DB-4888-B5A1-70AF75F7DAAB}"/>
  <tableColumns count="4">
    <tableColumn id="1" xr3:uid="{D03BE993-389F-4CC2-8F21-E321837C4E8E}" name="UserId"/>
    <tableColumn id="2" xr3:uid="{3468342B-06E9-4B5E-B168-B98253172021}" name="LicenseId"/>
    <tableColumn id="3" xr3:uid="{A29CCD85-0D11-4E24-B8BF-F9F2EBB88435}" name="StartDate"/>
    <tableColumn id="4" xr3:uid="{92958663-C004-4A87-84F4-0C368207BC18}" name="End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B58D46-CFF5-4356-BAD9-FA5D3E330074}" name="Data_Table" displayName="Data_Table" ref="A1:H10" totalsRowShown="0">
  <autoFilter ref="A1:H10" xr:uid="{751E3101-14E2-4391-95EC-F7D483DF9496}"/>
  <tableColumns count="8">
    <tableColumn id="1" xr3:uid="{C1776B52-C4C2-4C78-A1FE-C7BD5CC79FAE}" name="Date"/>
    <tableColumn id="6" xr3:uid="{1ECC6029-ED3F-4CB0-B01C-38210823459C}" name="Location" dataDxfId="0"/>
    <tableColumn id="2" xr3:uid="{1A819F48-D13E-4F38-BF35-2C1C27816F78}" name="Name"/>
    <tableColumn id="9" xr3:uid="{1895C9A9-AA5F-46BF-8E1F-4DE941948624}" name="Return"/>
    <tableColumn id="8" xr3:uid="{636AF20D-EBF9-4BB1-874F-4BE9F210F2FA}" name="Delivery"/>
    <tableColumn id="3" xr3:uid="{3A4A6316-428A-43FA-8D9F-8813D199EC7C}" name="Price"/>
    <tableColumn id="4" xr3:uid="{4A2EB556-FC32-499D-A738-9881A6B814D5}" name="Unites"/>
    <tableColumn id="5" xr3:uid="{583B6494-03BB-4118-8C8B-5E36583B8F87}" name="Revenue" dataDxfId="1">
      <calculatedColumnFormula>Data_Table[[#This Row],[Price]]*Data_Table[[#This Row],[Unites]]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exluthor.mil@mail.mil" TargetMode="External"/><Relationship Id="rId13" Type="http://schemas.openxmlformats.org/officeDocument/2006/relationships/hyperlink" Target="mailto:grayson.b.gordon.mil@mail.mil" TargetMode="External"/><Relationship Id="rId3" Type="http://schemas.openxmlformats.org/officeDocument/2006/relationships/hyperlink" Target="mailto:nataliaromanova.mil@mail.mil" TargetMode="External"/><Relationship Id="rId7" Type="http://schemas.openxmlformats.org/officeDocument/2006/relationships/hyperlink" Target="mailto:charlesxavier.mil@mail.mil" TargetMode="External"/><Relationship Id="rId12" Type="http://schemas.openxmlformats.org/officeDocument/2006/relationships/hyperlink" Target="mailto:victordoom.mil@mail.mil" TargetMode="External"/><Relationship Id="rId2" Type="http://schemas.openxmlformats.org/officeDocument/2006/relationships/hyperlink" Target="mailto:steverogers.mil@mail.mil" TargetMode="External"/><Relationship Id="rId1" Type="http://schemas.openxmlformats.org/officeDocument/2006/relationships/hyperlink" Target="mailto:thomas.j.finn.mil@mail.mil" TargetMode="External"/><Relationship Id="rId6" Type="http://schemas.openxmlformats.org/officeDocument/2006/relationships/hyperlink" Target="mailto:clarkkent.mil@mail.mil" TargetMode="External"/><Relationship Id="rId11" Type="http://schemas.openxmlformats.org/officeDocument/2006/relationships/hyperlink" Target="mailto:bartholomewallen.mil@mail.mil" TargetMode="External"/><Relationship Id="rId5" Type="http://schemas.openxmlformats.org/officeDocument/2006/relationships/hyperlink" Target="mailto:ravendarkholme.mil@mail.mil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wallacewest.mil@mail.mil" TargetMode="External"/><Relationship Id="rId4" Type="http://schemas.openxmlformats.org/officeDocument/2006/relationships/hyperlink" Target="mailto:brucewayne.mil@mail.mil" TargetMode="External"/><Relationship Id="rId9" Type="http://schemas.openxmlformats.org/officeDocument/2006/relationships/hyperlink" Target="mailto:wadewilson.mil@mail.mil" TargetMode="Externa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table" Target="../tables/table4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opLeftCell="C1" zoomScaleNormal="100" workbookViewId="0">
      <selection activeCell="W13" sqref="W13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7DF5D-69A9-4EC4-A473-E87B5B16713A}">
  <sheetPr codeName="Sheet2"/>
  <dimension ref="A1:I14"/>
  <sheetViews>
    <sheetView workbookViewId="0">
      <selection activeCell="D1" sqref="D1"/>
    </sheetView>
  </sheetViews>
  <sheetFormatPr defaultRowHeight="14.4" x14ac:dyDescent="0.3"/>
  <cols>
    <col min="1" max="1" width="10.77734375" customWidth="1"/>
    <col min="2" max="5" width="15.77734375" customWidth="1"/>
    <col min="6" max="6" width="30.77734375" customWidth="1"/>
    <col min="7" max="9" width="15.77734375" customWidth="1"/>
  </cols>
  <sheetData>
    <row r="1" spans="1:9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76</v>
      </c>
      <c r="G1" s="3" t="s">
        <v>5</v>
      </c>
      <c r="H1" s="3" t="s">
        <v>6</v>
      </c>
      <c r="I1" s="4" t="s">
        <v>70</v>
      </c>
    </row>
    <row r="2" spans="1:9" x14ac:dyDescent="0.3">
      <c r="A2">
        <v>1</v>
      </c>
      <c r="B2" t="s">
        <v>12</v>
      </c>
      <c r="C2" t="s">
        <v>14</v>
      </c>
      <c r="D2" t="s">
        <v>13</v>
      </c>
      <c r="E2" t="s">
        <v>14</v>
      </c>
      <c r="F2" s="7" t="s">
        <v>77</v>
      </c>
      <c r="G2" t="s">
        <v>20</v>
      </c>
      <c r="H2" t="s">
        <v>16</v>
      </c>
      <c r="I2">
        <v>1</v>
      </c>
    </row>
    <row r="3" spans="1:9" x14ac:dyDescent="0.3">
      <c r="A3">
        <v>2</v>
      </c>
      <c r="B3" t="s">
        <v>17</v>
      </c>
      <c r="C3" t="s">
        <v>18</v>
      </c>
      <c r="D3" t="s">
        <v>19</v>
      </c>
      <c r="E3" t="s">
        <v>14</v>
      </c>
      <c r="F3" s="7" t="s">
        <v>78</v>
      </c>
      <c r="G3" t="s">
        <v>15</v>
      </c>
      <c r="H3" t="s">
        <v>35</v>
      </c>
      <c r="I3">
        <v>1</v>
      </c>
    </row>
    <row r="4" spans="1:9" x14ac:dyDescent="0.3">
      <c r="A4">
        <v>3</v>
      </c>
      <c r="B4" t="s">
        <v>68</v>
      </c>
      <c r="C4" t="s">
        <v>75</v>
      </c>
      <c r="D4" t="s">
        <v>69</v>
      </c>
      <c r="E4" t="s">
        <v>14</v>
      </c>
      <c r="F4" s="7" t="s">
        <v>79</v>
      </c>
      <c r="G4" t="s">
        <v>15</v>
      </c>
      <c r="H4" t="s">
        <v>16</v>
      </c>
      <c r="I4">
        <v>1</v>
      </c>
    </row>
    <row r="5" spans="1:9" x14ac:dyDescent="0.3">
      <c r="A5">
        <v>4</v>
      </c>
      <c r="B5" t="s">
        <v>97</v>
      </c>
      <c r="C5" t="s">
        <v>98</v>
      </c>
      <c r="D5" t="s">
        <v>99</v>
      </c>
      <c r="E5" t="s">
        <v>100</v>
      </c>
      <c r="F5" s="7" t="s">
        <v>101</v>
      </c>
      <c r="G5" t="s">
        <v>50</v>
      </c>
      <c r="H5" t="s">
        <v>16</v>
      </c>
      <c r="I5">
        <v>0</v>
      </c>
    </row>
    <row r="6" spans="1:9" x14ac:dyDescent="0.3">
      <c r="A6">
        <v>5</v>
      </c>
      <c r="B6" t="s">
        <v>24</v>
      </c>
      <c r="C6" t="s">
        <v>25</v>
      </c>
      <c r="D6" t="s">
        <v>26</v>
      </c>
      <c r="E6" t="s">
        <v>14</v>
      </c>
      <c r="F6" s="7" t="s">
        <v>80</v>
      </c>
      <c r="G6" t="s">
        <v>14</v>
      </c>
      <c r="H6" t="s">
        <v>23</v>
      </c>
      <c r="I6">
        <v>0</v>
      </c>
    </row>
    <row r="7" spans="1:9" x14ac:dyDescent="0.3">
      <c r="A7">
        <v>6</v>
      </c>
      <c r="B7" t="s">
        <v>27</v>
      </c>
      <c r="C7" t="s">
        <v>28</v>
      </c>
      <c r="D7" t="s">
        <v>29</v>
      </c>
      <c r="E7" t="s">
        <v>14</v>
      </c>
      <c r="F7" s="7" t="s">
        <v>81</v>
      </c>
      <c r="G7" t="s">
        <v>30</v>
      </c>
      <c r="H7" t="s">
        <v>16</v>
      </c>
      <c r="I7">
        <v>1</v>
      </c>
    </row>
    <row r="8" spans="1:9" x14ac:dyDescent="0.3">
      <c r="A8">
        <v>7</v>
      </c>
      <c r="B8" t="s">
        <v>31</v>
      </c>
      <c r="C8" t="s">
        <v>32</v>
      </c>
      <c r="D8" t="s">
        <v>33</v>
      </c>
      <c r="E8" t="s">
        <v>14</v>
      </c>
      <c r="F8" s="7" t="s">
        <v>82</v>
      </c>
      <c r="G8" t="s">
        <v>34</v>
      </c>
      <c r="H8" t="s">
        <v>35</v>
      </c>
      <c r="I8">
        <v>0</v>
      </c>
    </row>
    <row r="9" spans="1:9" x14ac:dyDescent="0.3">
      <c r="A9">
        <v>8</v>
      </c>
      <c r="B9" t="s">
        <v>36</v>
      </c>
      <c r="C9" t="s">
        <v>14</v>
      </c>
      <c r="D9" t="s">
        <v>37</v>
      </c>
      <c r="E9" t="s">
        <v>14</v>
      </c>
      <c r="F9" s="7" t="s">
        <v>83</v>
      </c>
      <c r="G9" t="s">
        <v>14</v>
      </c>
      <c r="H9" t="s">
        <v>23</v>
      </c>
      <c r="I9">
        <v>0</v>
      </c>
    </row>
    <row r="10" spans="1:9" x14ac:dyDescent="0.3">
      <c r="A10">
        <v>9</v>
      </c>
      <c r="B10" t="s">
        <v>38</v>
      </c>
      <c r="C10" t="s">
        <v>40</v>
      </c>
      <c r="D10" t="s">
        <v>39</v>
      </c>
      <c r="E10" t="s">
        <v>41</v>
      </c>
      <c r="F10" s="7" t="s">
        <v>84</v>
      </c>
      <c r="G10" t="s">
        <v>42</v>
      </c>
      <c r="H10" t="s">
        <v>23</v>
      </c>
      <c r="I10">
        <v>2</v>
      </c>
    </row>
    <row r="11" spans="1:9" x14ac:dyDescent="0.3">
      <c r="A11">
        <v>10</v>
      </c>
      <c r="B11" t="s">
        <v>47</v>
      </c>
      <c r="C11" t="s">
        <v>48</v>
      </c>
      <c r="D11" t="s">
        <v>49</v>
      </c>
      <c r="E11" t="s">
        <v>14</v>
      </c>
      <c r="F11" s="7" t="s">
        <v>85</v>
      </c>
      <c r="G11" t="s">
        <v>50</v>
      </c>
      <c r="H11" t="s">
        <v>16</v>
      </c>
      <c r="I11">
        <v>2</v>
      </c>
    </row>
    <row r="12" spans="1:9" x14ac:dyDescent="0.3">
      <c r="A12">
        <v>11</v>
      </c>
      <c r="B12" t="s">
        <v>51</v>
      </c>
      <c r="C12" t="s">
        <v>52</v>
      </c>
      <c r="D12" t="s">
        <v>53</v>
      </c>
      <c r="E12" t="s">
        <v>14</v>
      </c>
      <c r="F12" s="7" t="s">
        <v>86</v>
      </c>
      <c r="G12" t="s">
        <v>21</v>
      </c>
      <c r="H12" t="s">
        <v>22</v>
      </c>
      <c r="I12">
        <v>1</v>
      </c>
    </row>
    <row r="13" spans="1:9" x14ac:dyDescent="0.3">
      <c r="A13">
        <v>12</v>
      </c>
      <c r="B13" t="s">
        <v>43</v>
      </c>
      <c r="C13" t="s">
        <v>44</v>
      </c>
      <c r="D13" t="s">
        <v>45</v>
      </c>
      <c r="E13" t="s">
        <v>14</v>
      </c>
      <c r="F13" s="7" t="s">
        <v>87</v>
      </c>
      <c r="G13" t="s">
        <v>46</v>
      </c>
      <c r="H13" t="s">
        <v>16</v>
      </c>
      <c r="I13">
        <v>1</v>
      </c>
    </row>
    <row r="14" spans="1:9" x14ac:dyDescent="0.3">
      <c r="A14">
        <v>13</v>
      </c>
      <c r="B14" t="s">
        <v>88</v>
      </c>
      <c r="C14" t="s">
        <v>89</v>
      </c>
      <c r="D14" t="s">
        <v>90</v>
      </c>
      <c r="E14" t="s">
        <v>14</v>
      </c>
      <c r="F14" s="7" t="s">
        <v>91</v>
      </c>
      <c r="G14" t="s">
        <v>50</v>
      </c>
      <c r="H14" t="s">
        <v>16</v>
      </c>
      <c r="I14">
        <v>0</v>
      </c>
    </row>
  </sheetData>
  <hyperlinks>
    <hyperlink ref="F5" r:id="rId1" xr:uid="{23ED8D52-19F0-4352-B1CE-39EF85C82626}"/>
    <hyperlink ref="F4" r:id="rId2" xr:uid="{68DBFDB1-4170-4FF0-B04D-0111BD017B37}"/>
    <hyperlink ref="F3" r:id="rId3" xr:uid="{2BFA69A9-29C2-4F9E-9E1A-E10740DE1D5B}"/>
    <hyperlink ref="F2" r:id="rId4" xr:uid="{07E85AB4-20EB-4F4D-B2C2-36A2DEB6CAFE}"/>
    <hyperlink ref="F6" r:id="rId5" xr:uid="{1D5D2A18-A3D7-43BB-BA1B-EBF1862183B5}"/>
    <hyperlink ref="F7" r:id="rId6" xr:uid="{5C5E478B-1525-4893-8182-8B2204C27578}"/>
    <hyperlink ref="F8" r:id="rId7" xr:uid="{B5678DFB-92BF-4008-8F81-52D22062F6A5}"/>
    <hyperlink ref="F9" r:id="rId8" xr:uid="{FECD1865-866B-43A5-B7B0-0E7BA5DFE3A1}"/>
    <hyperlink ref="F10" r:id="rId9" xr:uid="{E215FD77-BBCE-4A91-9ACD-B4BC3970303C}"/>
    <hyperlink ref="F11" r:id="rId10" xr:uid="{08C19957-FCF8-4C9C-90EC-3096B65F3062}"/>
    <hyperlink ref="F12" r:id="rId11" xr:uid="{E6523BA8-B525-4E3F-B6FE-92C418D4004F}"/>
    <hyperlink ref="F13" r:id="rId12" xr:uid="{B0CEBAFD-7407-48F6-9906-47C174094D20}"/>
    <hyperlink ref="F14" r:id="rId13" xr:uid="{9FD7E6BE-1504-4275-B0D9-EDF5B3BD59BB}"/>
  </hyperlinks>
  <pageMargins left="0.7" right="0.7" top="0.75" bottom="0.75" header="0.3" footer="0.3"/>
  <pageSetup orientation="portrait" r:id="rId14"/>
  <tableParts count="1"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0A84-5BB9-4441-B4FF-23BA894E83F6}">
  <sheetPr codeName="Sheet3"/>
  <dimension ref="A1:L21"/>
  <sheetViews>
    <sheetView workbookViewId="0">
      <selection activeCell="L7" sqref="L7"/>
    </sheetView>
  </sheetViews>
  <sheetFormatPr defaultRowHeight="14.4" x14ac:dyDescent="0.3"/>
  <cols>
    <col min="1" max="6" width="15.77734375" customWidth="1"/>
  </cols>
  <sheetData>
    <row r="1" spans="1:12" x14ac:dyDescent="0.3">
      <c r="A1" s="2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4" t="s">
        <v>71</v>
      </c>
      <c r="H1" s="11" t="s">
        <v>145</v>
      </c>
      <c r="I1" s="11"/>
      <c r="J1" s="11"/>
      <c r="K1" s="11"/>
      <c r="L1" s="11"/>
    </row>
    <row r="2" spans="1:12" x14ac:dyDescent="0.3">
      <c r="A2">
        <v>1</v>
      </c>
      <c r="B2" t="s">
        <v>54</v>
      </c>
      <c r="C2" t="s">
        <v>55</v>
      </c>
      <c r="D2" s="1">
        <v>36526</v>
      </c>
      <c r="E2" s="1">
        <v>45658</v>
      </c>
      <c r="F2">
        <v>0</v>
      </c>
      <c r="H2" s="11"/>
      <c r="I2" s="11"/>
      <c r="J2" s="11"/>
      <c r="K2" s="11"/>
      <c r="L2" s="11"/>
    </row>
    <row r="3" spans="1:12" x14ac:dyDescent="0.3">
      <c r="A3">
        <v>2</v>
      </c>
      <c r="B3" t="s">
        <v>54</v>
      </c>
      <c r="C3" t="s">
        <v>56</v>
      </c>
      <c r="D3" s="1">
        <v>36526</v>
      </c>
      <c r="E3" s="1">
        <v>45658</v>
      </c>
      <c r="F3">
        <v>0</v>
      </c>
    </row>
    <row r="4" spans="1:12" x14ac:dyDescent="0.3">
      <c r="A4">
        <v>3</v>
      </c>
      <c r="B4" t="s">
        <v>54</v>
      </c>
      <c r="C4" t="s">
        <v>57</v>
      </c>
      <c r="D4" s="1">
        <v>36526</v>
      </c>
      <c r="E4" s="1">
        <v>45658</v>
      </c>
      <c r="F4">
        <v>0</v>
      </c>
    </row>
    <row r="5" spans="1:12" x14ac:dyDescent="0.3">
      <c r="A5">
        <v>4</v>
      </c>
      <c r="B5" t="s">
        <v>58</v>
      </c>
      <c r="C5" t="s">
        <v>59</v>
      </c>
      <c r="D5" s="1">
        <v>42156</v>
      </c>
      <c r="E5" s="1">
        <v>44454</v>
      </c>
      <c r="F5">
        <v>0</v>
      </c>
    </row>
    <row r="6" spans="1:12" x14ac:dyDescent="0.3">
      <c r="A6">
        <v>5</v>
      </c>
      <c r="B6" t="s">
        <v>58</v>
      </c>
      <c r="C6" t="s">
        <v>60</v>
      </c>
      <c r="D6" s="1">
        <v>42156</v>
      </c>
      <c r="E6" s="1">
        <v>44454</v>
      </c>
      <c r="F6">
        <v>0</v>
      </c>
    </row>
    <row r="7" spans="1:12" x14ac:dyDescent="0.3">
      <c r="A7">
        <v>6</v>
      </c>
      <c r="B7" t="s">
        <v>58</v>
      </c>
      <c r="C7" t="s">
        <v>61</v>
      </c>
      <c r="D7" s="1">
        <v>42156</v>
      </c>
      <c r="E7" s="1">
        <v>44454</v>
      </c>
      <c r="F7">
        <v>0</v>
      </c>
    </row>
    <row r="8" spans="1:12" x14ac:dyDescent="0.3">
      <c r="A8">
        <v>7</v>
      </c>
      <c r="B8" t="s">
        <v>62</v>
      </c>
      <c r="C8" t="s">
        <v>63</v>
      </c>
      <c r="D8" s="1">
        <v>43378</v>
      </c>
      <c r="E8" s="1">
        <v>44607</v>
      </c>
      <c r="F8">
        <v>0</v>
      </c>
    </row>
    <row r="9" spans="1:12" x14ac:dyDescent="0.3">
      <c r="A9">
        <v>8</v>
      </c>
      <c r="B9" t="s">
        <v>62</v>
      </c>
      <c r="C9" t="s">
        <v>64</v>
      </c>
      <c r="D9" s="1">
        <v>43378</v>
      </c>
      <c r="E9" s="1">
        <v>44607</v>
      </c>
      <c r="F9">
        <v>0</v>
      </c>
    </row>
    <row r="10" spans="1:12" x14ac:dyDescent="0.3">
      <c r="A10">
        <v>9</v>
      </c>
      <c r="B10" t="s">
        <v>65</v>
      </c>
      <c r="C10" t="s">
        <v>66</v>
      </c>
      <c r="D10" s="1">
        <v>36526</v>
      </c>
      <c r="E10" s="1">
        <v>40179</v>
      </c>
      <c r="F10">
        <v>0</v>
      </c>
    </row>
    <row r="11" spans="1:12" x14ac:dyDescent="0.3">
      <c r="A11">
        <v>10</v>
      </c>
      <c r="B11" t="s">
        <v>65</v>
      </c>
      <c r="C11" t="s">
        <v>67</v>
      </c>
      <c r="D11" s="1">
        <v>40179</v>
      </c>
      <c r="E11" s="1">
        <v>47484</v>
      </c>
      <c r="F11">
        <v>0</v>
      </c>
    </row>
    <row r="12" spans="1:12" x14ac:dyDescent="0.3">
      <c r="A12">
        <v>11</v>
      </c>
      <c r="B12" t="s">
        <v>72</v>
      </c>
      <c r="C12" t="s">
        <v>73</v>
      </c>
      <c r="D12" s="1">
        <v>34428</v>
      </c>
      <c r="E12" s="1">
        <v>68888</v>
      </c>
      <c r="F12">
        <v>1</v>
      </c>
    </row>
    <row r="13" spans="1:12" x14ac:dyDescent="0.3">
      <c r="A13">
        <v>12</v>
      </c>
      <c r="B13" t="s">
        <v>72</v>
      </c>
      <c r="C13" t="s">
        <v>74</v>
      </c>
      <c r="D13" s="1">
        <v>34824</v>
      </c>
      <c r="E13" s="1">
        <v>72937</v>
      </c>
      <c r="F13">
        <v>1</v>
      </c>
    </row>
    <row r="14" spans="1:12" x14ac:dyDescent="0.3">
      <c r="A14">
        <v>13</v>
      </c>
      <c r="B14" t="s">
        <v>92</v>
      </c>
      <c r="C14" t="s">
        <v>93</v>
      </c>
      <c r="D14" s="1">
        <v>43831</v>
      </c>
      <c r="E14" s="1">
        <v>44593</v>
      </c>
      <c r="F14">
        <v>1</v>
      </c>
    </row>
    <row r="15" spans="1:12" x14ac:dyDescent="0.3">
      <c r="A15">
        <v>14</v>
      </c>
      <c r="B15" t="s">
        <v>92</v>
      </c>
      <c r="C15" t="s">
        <v>94</v>
      </c>
      <c r="D15" s="1">
        <v>43831</v>
      </c>
      <c r="E15" s="1">
        <v>44593</v>
      </c>
      <c r="F15">
        <v>0</v>
      </c>
    </row>
    <row r="16" spans="1:12" x14ac:dyDescent="0.3">
      <c r="A16">
        <v>15</v>
      </c>
      <c r="B16" t="s">
        <v>143</v>
      </c>
      <c r="C16" t="s">
        <v>96</v>
      </c>
      <c r="D16" s="1">
        <v>44015</v>
      </c>
      <c r="E16" s="1">
        <v>44746</v>
      </c>
      <c r="F16">
        <v>1</v>
      </c>
    </row>
    <row r="17" spans="1:6" x14ac:dyDescent="0.3">
      <c r="A17">
        <v>16</v>
      </c>
      <c r="B17" t="s">
        <v>58</v>
      </c>
      <c r="C17" t="s">
        <v>146</v>
      </c>
      <c r="D17" s="1">
        <v>42157</v>
      </c>
      <c r="E17" s="1">
        <v>44472</v>
      </c>
      <c r="F17">
        <v>1</v>
      </c>
    </row>
    <row r="18" spans="1:6" x14ac:dyDescent="0.3">
      <c r="A18">
        <v>17</v>
      </c>
      <c r="B18" t="s">
        <v>58</v>
      </c>
      <c r="C18" t="s">
        <v>147</v>
      </c>
      <c r="D18" s="1">
        <v>42249</v>
      </c>
      <c r="E18" s="1">
        <v>44300</v>
      </c>
      <c r="F18">
        <v>1</v>
      </c>
    </row>
    <row r="19" spans="1:6" x14ac:dyDescent="0.3">
      <c r="A19">
        <v>18</v>
      </c>
      <c r="B19" t="s">
        <v>58</v>
      </c>
      <c r="C19" t="s">
        <v>148</v>
      </c>
      <c r="D19" s="1">
        <v>42016</v>
      </c>
      <c r="E19" s="1">
        <v>44370</v>
      </c>
      <c r="F19">
        <v>1</v>
      </c>
    </row>
    <row r="20" spans="1:6" x14ac:dyDescent="0.3">
      <c r="A20">
        <v>19</v>
      </c>
      <c r="B20" t="s">
        <v>54</v>
      </c>
      <c r="C20" t="s">
        <v>149</v>
      </c>
      <c r="D20" s="1">
        <v>36586</v>
      </c>
      <c r="E20" s="1">
        <v>45440</v>
      </c>
      <c r="F20">
        <v>1</v>
      </c>
    </row>
    <row r="21" spans="1:6" x14ac:dyDescent="0.3">
      <c r="A21">
        <v>20</v>
      </c>
      <c r="B21" t="s">
        <v>54</v>
      </c>
      <c r="C21" t="s">
        <v>150</v>
      </c>
      <c r="D21" s="1">
        <v>41986</v>
      </c>
      <c r="E21" s="1">
        <v>45242</v>
      </c>
      <c r="F21">
        <v>1</v>
      </c>
    </row>
  </sheetData>
  <mergeCells count="1">
    <mergeCell ref="H1:L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220D8-190F-422D-819F-2963CB8ABE4A}">
  <sheetPr codeName="Sheet4"/>
  <dimension ref="A1:D12"/>
  <sheetViews>
    <sheetView workbookViewId="0">
      <selection activeCell="B6" sqref="B6"/>
    </sheetView>
  </sheetViews>
  <sheetFormatPr defaultRowHeight="14.4" x14ac:dyDescent="0.3"/>
  <cols>
    <col min="1" max="4" width="15.77734375" customWidth="1"/>
  </cols>
  <sheetData>
    <row r="1" spans="1:4" x14ac:dyDescent="0.3">
      <c r="A1" s="2" t="s">
        <v>0</v>
      </c>
      <c r="B1" s="4" t="s">
        <v>7</v>
      </c>
      <c r="C1" s="3" t="s">
        <v>10</v>
      </c>
      <c r="D1" s="3" t="s">
        <v>11</v>
      </c>
    </row>
    <row r="2" spans="1:4" x14ac:dyDescent="0.3">
      <c r="A2">
        <v>1</v>
      </c>
      <c r="B2">
        <v>1</v>
      </c>
      <c r="C2" s="1">
        <v>44089</v>
      </c>
      <c r="D2" s="1">
        <v>44119</v>
      </c>
    </row>
    <row r="3" spans="1:4" x14ac:dyDescent="0.3">
      <c r="A3">
        <v>6</v>
      </c>
      <c r="B3">
        <v>2</v>
      </c>
      <c r="C3" s="1">
        <v>44089</v>
      </c>
      <c r="D3" s="1">
        <v>44119</v>
      </c>
    </row>
    <row r="4" spans="1:4" x14ac:dyDescent="0.3">
      <c r="A4">
        <v>10</v>
      </c>
      <c r="B4">
        <v>3</v>
      </c>
      <c r="C4" s="1">
        <v>44089</v>
      </c>
      <c r="D4" s="1">
        <v>44119</v>
      </c>
    </row>
    <row r="5" spans="1:4" x14ac:dyDescent="0.3">
      <c r="A5">
        <v>2</v>
      </c>
      <c r="B5">
        <v>4</v>
      </c>
      <c r="C5" s="1">
        <v>44089</v>
      </c>
      <c r="D5" s="1">
        <v>44119</v>
      </c>
    </row>
    <row r="6" spans="1:4" x14ac:dyDescent="0.3">
      <c r="A6">
        <v>3</v>
      </c>
      <c r="B6">
        <v>5</v>
      </c>
      <c r="C6" s="1">
        <v>44089</v>
      </c>
      <c r="D6" s="1">
        <v>44119</v>
      </c>
    </row>
    <row r="7" spans="1:4" x14ac:dyDescent="0.3">
      <c r="A7">
        <v>9</v>
      </c>
      <c r="B7">
        <v>6</v>
      </c>
      <c r="C7" s="1">
        <v>44089</v>
      </c>
      <c r="D7" s="1">
        <v>44119</v>
      </c>
    </row>
    <row r="8" spans="1:4" x14ac:dyDescent="0.3">
      <c r="A8">
        <v>10</v>
      </c>
      <c r="B8">
        <v>7</v>
      </c>
      <c r="C8" s="1">
        <v>44089</v>
      </c>
      <c r="D8" s="1">
        <v>44119</v>
      </c>
    </row>
    <row r="9" spans="1:4" x14ac:dyDescent="0.3">
      <c r="A9">
        <v>11</v>
      </c>
      <c r="B9">
        <v>8</v>
      </c>
      <c r="C9" s="1">
        <v>44089</v>
      </c>
      <c r="D9" s="1">
        <v>44119</v>
      </c>
    </row>
    <row r="10" spans="1:4" x14ac:dyDescent="0.3">
      <c r="A10">
        <v>9</v>
      </c>
      <c r="B10">
        <v>9</v>
      </c>
      <c r="C10" s="1">
        <v>44089</v>
      </c>
      <c r="D10" s="1">
        <v>44119</v>
      </c>
    </row>
    <row r="11" spans="1:4" x14ac:dyDescent="0.3">
      <c r="A11">
        <v>12</v>
      </c>
      <c r="B11">
        <v>10</v>
      </c>
      <c r="C11" s="1">
        <v>44089</v>
      </c>
      <c r="D11" s="1">
        <v>44119</v>
      </c>
    </row>
    <row r="12" spans="1:4" x14ac:dyDescent="0.3">
      <c r="A12">
        <v>13</v>
      </c>
      <c r="B12">
        <v>14</v>
      </c>
      <c r="C12" s="1">
        <v>44089</v>
      </c>
      <c r="D12" s="1">
        <v>44119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0A44-E9EB-479C-88E9-863C4B3B0CA6}">
  <sheetPr codeName="Sheet5"/>
  <dimension ref="A1:N10"/>
  <sheetViews>
    <sheetView tabSelected="1" topLeftCell="C1" workbookViewId="0">
      <selection activeCell="M28" sqref="M28"/>
    </sheetView>
  </sheetViews>
  <sheetFormatPr defaultRowHeight="14.4" x14ac:dyDescent="0.3"/>
  <cols>
    <col min="1" max="1" width="13.44140625" bestFit="1" customWidth="1"/>
    <col min="2" max="2" width="16.6640625" bestFit="1" customWidth="1"/>
    <col min="4" max="4" width="12.5546875" bestFit="1" customWidth="1"/>
    <col min="5" max="5" width="16.6640625" bestFit="1" customWidth="1"/>
    <col min="7" max="7" width="15.6640625" bestFit="1" customWidth="1"/>
    <col min="8" max="8" width="15.33203125" bestFit="1" customWidth="1"/>
    <col min="9" max="9" width="19.33203125" bestFit="1" customWidth="1"/>
    <col min="12" max="12" width="12.5546875" bestFit="1" customWidth="1"/>
    <col min="13" max="13" width="16.5546875" bestFit="1" customWidth="1"/>
  </cols>
  <sheetData>
    <row r="1" spans="1:14" x14ac:dyDescent="0.3">
      <c r="A1" s="5" t="s">
        <v>107</v>
      </c>
      <c r="B1" t="s">
        <v>95</v>
      </c>
      <c r="D1" s="5" t="s">
        <v>107</v>
      </c>
      <c r="E1" t="s">
        <v>95</v>
      </c>
      <c r="G1" s="5" t="s">
        <v>107</v>
      </c>
      <c r="H1" t="s">
        <v>151</v>
      </c>
      <c r="I1" t="s">
        <v>152</v>
      </c>
      <c r="L1" s="5" t="s">
        <v>107</v>
      </c>
      <c r="M1" t="s">
        <v>144</v>
      </c>
    </row>
    <row r="2" spans="1:14" x14ac:dyDescent="0.3">
      <c r="A2" s="8" t="s">
        <v>16</v>
      </c>
      <c r="B2" s="6">
        <v>6</v>
      </c>
      <c r="D2" s="8" t="s">
        <v>50</v>
      </c>
      <c r="E2" s="6">
        <v>2</v>
      </c>
      <c r="G2" s="8" t="s">
        <v>58</v>
      </c>
      <c r="H2" s="6">
        <v>3</v>
      </c>
      <c r="I2" s="6">
        <v>6</v>
      </c>
      <c r="J2" s="10">
        <f>GETPIVOTDATA("License Available",$G$1,"AssetName","Avengers")/GETPIVOTDATA("Total License Amount",$G$1,"AssetName","Avengers")</f>
        <v>0.5</v>
      </c>
      <c r="L2" s="8">
        <v>1</v>
      </c>
      <c r="M2" s="6">
        <v>9</v>
      </c>
      <c r="N2" s="10">
        <f>GETPIVOTDATA("Available",$L$1,"Available",1)/GETPIVOTDATA("Available",$L$1,"Available",0)</f>
        <v>0.81818181818181823</v>
      </c>
    </row>
    <row r="3" spans="1:14" x14ac:dyDescent="0.3">
      <c r="A3" s="8" t="s">
        <v>22</v>
      </c>
      <c r="B3" s="6">
        <v>1</v>
      </c>
      <c r="D3" s="8" t="s">
        <v>20</v>
      </c>
      <c r="E3" s="6">
        <v>1</v>
      </c>
      <c r="G3" s="8" t="s">
        <v>72</v>
      </c>
      <c r="H3" s="6">
        <v>2</v>
      </c>
      <c r="I3" s="6">
        <v>2</v>
      </c>
      <c r="J3" s="10">
        <f>GETPIVOTDATA("License Available",$G$1,"AssetName","DontUseMe")/GETPIVOTDATA("Total License Amount",$G$1,"AssetName","DontUseMe")</f>
        <v>1</v>
      </c>
      <c r="L3" s="8">
        <v>0</v>
      </c>
      <c r="M3" s="6">
        <v>11</v>
      </c>
    </row>
    <row r="4" spans="1:14" x14ac:dyDescent="0.3">
      <c r="A4" s="8" t="s">
        <v>23</v>
      </c>
      <c r="B4" s="6">
        <v>2</v>
      </c>
      <c r="D4" s="8" t="s">
        <v>15</v>
      </c>
      <c r="E4" s="6">
        <v>2</v>
      </c>
      <c r="G4" s="8" t="s">
        <v>54</v>
      </c>
      <c r="H4" s="6">
        <v>2</v>
      </c>
      <c r="I4" s="6">
        <v>5</v>
      </c>
      <c r="J4" s="10">
        <f>GETPIVOTDATA("License Available",$G$1,"AssetName","JusticeLeague")/GETPIVOTDATA("Total License Amount",$G$1,"AssetName","JusticeLeague")</f>
        <v>0.4</v>
      </c>
      <c r="L4" s="8" t="s">
        <v>106</v>
      </c>
      <c r="M4" s="6">
        <v>20</v>
      </c>
    </row>
    <row r="5" spans="1:14" x14ac:dyDescent="0.3">
      <c r="A5" s="8" t="s">
        <v>35</v>
      </c>
      <c r="B5" s="6">
        <v>1</v>
      </c>
      <c r="D5" s="8" t="s">
        <v>46</v>
      </c>
      <c r="E5" s="6">
        <v>1</v>
      </c>
      <c r="G5" s="8" t="s">
        <v>92</v>
      </c>
      <c r="H5" s="6">
        <v>1</v>
      </c>
      <c r="I5" s="6">
        <v>2</v>
      </c>
      <c r="J5" s="10">
        <f>GETPIVOTDATA("License Available",$G$1,"AssetName","License2Kill")/GETPIVOTDATA("Total License Amount",$G$1,"AssetName","License2Kill")</f>
        <v>0.5</v>
      </c>
    </row>
    <row r="6" spans="1:14" x14ac:dyDescent="0.3">
      <c r="A6" s="8" t="s">
        <v>106</v>
      </c>
      <c r="B6" s="6">
        <v>10</v>
      </c>
      <c r="D6" s="8" t="s">
        <v>34</v>
      </c>
      <c r="E6" s="6">
        <v>0</v>
      </c>
      <c r="G6" s="8" t="s">
        <v>143</v>
      </c>
      <c r="H6" s="6">
        <v>1</v>
      </c>
      <c r="I6" s="6">
        <v>1</v>
      </c>
      <c r="J6" s="10">
        <f>GETPIVOTDATA("License Available",$G$1,"AssetName","RandomLicense")/GETPIVOTDATA("Total License Amount",$G$1,"AssetName","RandomLicense")</f>
        <v>1</v>
      </c>
    </row>
    <row r="7" spans="1:14" x14ac:dyDescent="0.3">
      <c r="D7" s="8" t="s">
        <v>30</v>
      </c>
      <c r="E7" s="6">
        <v>1</v>
      </c>
      <c r="G7" s="8" t="s">
        <v>62</v>
      </c>
      <c r="H7" s="6">
        <v>0</v>
      </c>
      <c r="I7" s="6">
        <v>2</v>
      </c>
      <c r="J7" s="10">
        <f>GETPIVOTDATA("License Available",$G$1,"AssetName","SpeedForce")/GETPIVOTDATA("Total License Amount",$G$1,"AssetName","SpeedForce")</f>
        <v>0</v>
      </c>
    </row>
    <row r="8" spans="1:14" x14ac:dyDescent="0.3">
      <c r="D8" s="8" t="s">
        <v>21</v>
      </c>
      <c r="E8" s="6">
        <v>1</v>
      </c>
      <c r="G8" s="8" t="s">
        <v>65</v>
      </c>
      <c r="H8" s="6">
        <v>0</v>
      </c>
      <c r="I8" s="6">
        <v>2</v>
      </c>
      <c r="J8" s="10">
        <f>GETPIVOTDATA("License Available",$G$1,"AssetName","WorldDomination")/GETPIVOTDATA("Total License Amount",$G$1,"AssetName","WorldDomination")</f>
        <v>0</v>
      </c>
    </row>
    <row r="9" spans="1:14" x14ac:dyDescent="0.3">
      <c r="D9" s="8" t="s">
        <v>42</v>
      </c>
      <c r="E9" s="6">
        <v>2</v>
      </c>
      <c r="G9" s="8" t="s">
        <v>106</v>
      </c>
      <c r="H9" s="6">
        <v>9</v>
      </c>
      <c r="I9" s="6">
        <v>20</v>
      </c>
    </row>
    <row r="10" spans="1:14" x14ac:dyDescent="0.3">
      <c r="D10" s="8" t="s">
        <v>106</v>
      </c>
      <c r="E10" s="6">
        <v>10</v>
      </c>
    </row>
  </sheetData>
  <pageMargins left="0.7" right="0.7" top="0.75" bottom="0.75" header="0.3" footer="0.3"/>
  <pageSetup orientation="portrait" r:id="rId5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102A-866D-4190-B720-49B86402C289}">
  <sheetPr codeName="Sheet6"/>
  <dimension ref="A1:AE10"/>
  <sheetViews>
    <sheetView topLeftCell="P1" workbookViewId="0">
      <selection activeCell="C28" sqref="C28"/>
    </sheetView>
  </sheetViews>
  <sheetFormatPr defaultRowHeight="14.4" x14ac:dyDescent="0.3"/>
  <cols>
    <col min="1" max="7" width="10.44140625" customWidth="1"/>
    <col min="9" max="9" width="8.6640625" customWidth="1"/>
    <col min="10" max="10" width="12.5546875" bestFit="1" customWidth="1"/>
    <col min="11" max="11" width="14.88671875" bestFit="1" customWidth="1"/>
    <col min="13" max="13" width="14.88671875" bestFit="1" customWidth="1"/>
    <col min="14" max="14" width="15.5546875" bestFit="1" customWidth="1"/>
    <col min="15" max="15" width="6.33203125" bestFit="1" customWidth="1"/>
    <col min="16" max="16" width="9" bestFit="1" customWidth="1"/>
    <col min="17" max="17" width="14.33203125" bestFit="1" customWidth="1"/>
    <col min="18" max="18" width="8.44140625" bestFit="1" customWidth="1"/>
    <col min="19" max="19" width="12.109375" bestFit="1" customWidth="1"/>
    <col min="20" max="20" width="13.44140625" bestFit="1" customWidth="1"/>
    <col min="21" max="21" width="11.88671875" bestFit="1" customWidth="1"/>
    <col min="22" max="22" width="10.33203125" bestFit="1" customWidth="1"/>
    <col min="23" max="23" width="10.77734375" bestFit="1" customWidth="1"/>
    <col min="25" max="25" width="12.5546875" bestFit="1" customWidth="1"/>
    <col min="26" max="26" width="16.21875" bestFit="1" customWidth="1"/>
    <col min="29" max="29" width="12.5546875" bestFit="1" customWidth="1"/>
    <col min="30" max="30" width="16.21875" bestFit="1" customWidth="1"/>
  </cols>
  <sheetData>
    <row r="1" spans="1:31" x14ac:dyDescent="0.3">
      <c r="A1" t="s">
        <v>102</v>
      </c>
      <c r="B1" t="s">
        <v>124</v>
      </c>
      <c r="C1" t="s">
        <v>103</v>
      </c>
      <c r="D1" t="s">
        <v>140</v>
      </c>
      <c r="E1" t="s">
        <v>136</v>
      </c>
      <c r="F1" t="s">
        <v>104</v>
      </c>
      <c r="G1" t="s">
        <v>105</v>
      </c>
      <c r="H1" t="s">
        <v>108</v>
      </c>
      <c r="J1" s="5" t="s">
        <v>107</v>
      </c>
      <c r="K1" t="s">
        <v>123</v>
      </c>
      <c r="N1" s="5" t="s">
        <v>128</v>
      </c>
      <c r="Y1" s="5" t="s">
        <v>107</v>
      </c>
      <c r="Z1" t="s">
        <v>139</v>
      </c>
      <c r="AC1" s="5" t="s">
        <v>107</v>
      </c>
      <c r="AD1" t="s">
        <v>139</v>
      </c>
    </row>
    <row r="2" spans="1:31" x14ac:dyDescent="0.3">
      <c r="A2" s="1">
        <v>42736</v>
      </c>
      <c r="B2" s="1" t="s">
        <v>125</v>
      </c>
      <c r="C2" t="s">
        <v>109</v>
      </c>
      <c r="D2" t="s">
        <v>141</v>
      </c>
      <c r="E2" t="s">
        <v>137</v>
      </c>
      <c r="F2">
        <v>1.99</v>
      </c>
      <c r="G2">
        <v>125</v>
      </c>
      <c r="H2">
        <f>Data_Table[[#This Row],[Price]]*Data_Table[[#This Row],[Unites]]</f>
        <v>248.75</v>
      </c>
      <c r="J2" s="8" t="s">
        <v>118</v>
      </c>
      <c r="K2" s="6">
        <v>746.75</v>
      </c>
      <c r="N2" t="s">
        <v>126</v>
      </c>
      <c r="O2" t="s">
        <v>127</v>
      </c>
      <c r="P2" t="s">
        <v>125</v>
      </c>
      <c r="Q2" t="s">
        <v>130</v>
      </c>
      <c r="R2" t="s">
        <v>131</v>
      </c>
      <c r="S2" t="s">
        <v>132</v>
      </c>
      <c r="T2" t="s">
        <v>133</v>
      </c>
      <c r="U2" t="s">
        <v>134</v>
      </c>
      <c r="V2" t="s">
        <v>135</v>
      </c>
      <c r="W2" t="s">
        <v>106</v>
      </c>
      <c r="Y2" s="8" t="s">
        <v>137</v>
      </c>
      <c r="Z2" s="6">
        <v>6</v>
      </c>
      <c r="AA2" s="10">
        <f>GETPIVOTDATA("Revenue",$Y$1,"Delivery","Delayed")/GETPIVOTDATA("Revenue",$Y$1)</f>
        <v>0.33333333333333331</v>
      </c>
      <c r="AC2" s="8" t="s">
        <v>141</v>
      </c>
      <c r="AD2" s="6">
        <v>5</v>
      </c>
      <c r="AE2" s="10">
        <f>GETPIVOTDATA("Revenue",$AC$1,"Return","No")/GETPIVOTDATA("Revenue",$AC$1)</f>
        <v>0.44444444444444442</v>
      </c>
    </row>
    <row r="3" spans="1:31" x14ac:dyDescent="0.3">
      <c r="A3" s="1">
        <v>42737</v>
      </c>
      <c r="B3" s="1" t="s">
        <v>127</v>
      </c>
      <c r="C3" t="s">
        <v>110</v>
      </c>
      <c r="D3" t="s">
        <v>141</v>
      </c>
      <c r="E3" t="s">
        <v>138</v>
      </c>
      <c r="F3">
        <v>2.4900000000000002</v>
      </c>
      <c r="G3">
        <v>200</v>
      </c>
      <c r="H3">
        <f>Data_Table[[#This Row],[Price]]*Data_Table[[#This Row],[Unites]]</f>
        <v>498.00000000000006</v>
      </c>
      <c r="J3" s="8" t="s">
        <v>119</v>
      </c>
      <c r="K3" s="6">
        <v>1094.5</v>
      </c>
      <c r="M3" t="s">
        <v>123</v>
      </c>
      <c r="N3" s="6">
        <v>698</v>
      </c>
      <c r="O3" s="6">
        <v>498.00000000000006</v>
      </c>
      <c r="P3" s="6">
        <v>248.75</v>
      </c>
      <c r="Q3" s="6">
        <v>1094.5</v>
      </c>
      <c r="R3" s="6">
        <v>599.4</v>
      </c>
      <c r="S3" s="6">
        <v>299.40000000000003</v>
      </c>
      <c r="T3" s="6">
        <v>811.25</v>
      </c>
      <c r="U3" s="6">
        <v>449.25</v>
      </c>
      <c r="V3" s="6">
        <v>584.54999999999995</v>
      </c>
      <c r="W3" s="6">
        <v>5283.1</v>
      </c>
      <c r="Y3" s="8" t="s">
        <v>138</v>
      </c>
      <c r="Z3" s="6">
        <v>3</v>
      </c>
      <c r="AA3" s="10">
        <f>GETPIVOTDATA("Revenue",$Y$1,"Delivery","On-time")/GETPIVOTDATA("Revenue",$Y$1)</f>
        <v>0.66666666666666663</v>
      </c>
      <c r="AC3" s="8" t="s">
        <v>142</v>
      </c>
      <c r="AD3" s="6">
        <v>4</v>
      </c>
      <c r="AE3" s="10">
        <f>GETPIVOTDATA("Revenue",$AC$1,"Return","Yes")/GETPIVOTDATA("Revenue",$AC$1)</f>
        <v>0.55555555555555558</v>
      </c>
    </row>
    <row r="4" spans="1:31" x14ac:dyDescent="0.3">
      <c r="A4" s="1">
        <v>42795</v>
      </c>
      <c r="B4" s="1" t="s">
        <v>130</v>
      </c>
      <c r="C4" t="s">
        <v>111</v>
      </c>
      <c r="D4" t="s">
        <v>141</v>
      </c>
      <c r="E4" t="s">
        <v>137</v>
      </c>
      <c r="F4">
        <v>1.99</v>
      </c>
      <c r="G4">
        <v>550</v>
      </c>
      <c r="H4">
        <f>Data_Table[[#This Row],[Price]]*Data_Table[[#This Row],[Unites]]</f>
        <v>1094.5</v>
      </c>
      <c r="J4" s="8" t="s">
        <v>120</v>
      </c>
      <c r="K4" s="6">
        <v>1183.9499999999998</v>
      </c>
      <c r="Y4" s="8" t="s">
        <v>106</v>
      </c>
      <c r="Z4" s="6">
        <v>9</v>
      </c>
      <c r="AC4" s="8" t="s">
        <v>106</v>
      </c>
      <c r="AD4" s="6">
        <v>9</v>
      </c>
    </row>
    <row r="5" spans="1:31" x14ac:dyDescent="0.3">
      <c r="A5" s="1">
        <v>42826</v>
      </c>
      <c r="B5" s="1" t="s">
        <v>131</v>
      </c>
      <c r="C5" t="s">
        <v>112</v>
      </c>
      <c r="D5" t="s">
        <v>142</v>
      </c>
      <c r="E5" t="s">
        <v>137</v>
      </c>
      <c r="F5">
        <v>9.99</v>
      </c>
      <c r="G5">
        <v>60</v>
      </c>
      <c r="H5">
        <f>Data_Table[[#This Row],[Price]]*Data_Table[[#This Row],[Unites]]</f>
        <v>599.4</v>
      </c>
      <c r="J5" s="8" t="s">
        <v>121</v>
      </c>
      <c r="K5" s="6">
        <v>997.40000000000009</v>
      </c>
      <c r="N5" s="9" t="s">
        <v>126</v>
      </c>
      <c r="O5" s="9" t="s">
        <v>127</v>
      </c>
      <c r="P5" s="9" t="s">
        <v>125</v>
      </c>
      <c r="Q5" s="9" t="s">
        <v>130</v>
      </c>
      <c r="R5" s="9" t="s">
        <v>131</v>
      </c>
      <c r="S5" s="9" t="s">
        <v>132</v>
      </c>
      <c r="T5" s="9" t="s">
        <v>133</v>
      </c>
      <c r="U5" s="9" t="s">
        <v>134</v>
      </c>
      <c r="V5" s="9" t="s">
        <v>135</v>
      </c>
    </row>
    <row r="6" spans="1:31" x14ac:dyDescent="0.3">
      <c r="A6" s="1">
        <v>42848</v>
      </c>
      <c r="B6" s="1" t="s">
        <v>135</v>
      </c>
      <c r="C6" t="s">
        <v>113</v>
      </c>
      <c r="D6" t="s">
        <v>141</v>
      </c>
      <c r="E6" t="s">
        <v>138</v>
      </c>
      <c r="F6">
        <v>12.99</v>
      </c>
      <c r="G6">
        <v>45</v>
      </c>
      <c r="H6">
        <f>Data_Table[[#This Row],[Price]]*Data_Table[[#This Row],[Unites]]</f>
        <v>584.54999999999995</v>
      </c>
      <c r="J6" s="8" t="s">
        <v>122</v>
      </c>
      <c r="K6" s="6">
        <v>1260.5</v>
      </c>
      <c r="M6" t="s">
        <v>129</v>
      </c>
      <c r="N6">
        <f>GETPIVOTDATA("Revenue",$M$1,"Location","Connecticut")</f>
        <v>698</v>
      </c>
      <c r="O6">
        <f>GETPIVOTDATA("Revenue",$M$1,"Location","Maine")</f>
        <v>498.00000000000006</v>
      </c>
      <c r="P6">
        <f>GETPIVOTDATA("Revenue",$M$1,"Location","New York")</f>
        <v>248.75</v>
      </c>
      <c r="Q6">
        <f>GETPIVOTDATA("Revenue",$M$1,"Location","New Hampshire")</f>
        <v>1094.5</v>
      </c>
      <c r="R6">
        <f>GETPIVOTDATA("Revenue",$M$1,"Location","Vermont")</f>
        <v>599.4</v>
      </c>
      <c r="S6">
        <f>GETPIVOTDATA("Revenue",$M$1,"Location","Pennsylvania")</f>
        <v>299.40000000000003</v>
      </c>
      <c r="T6">
        <f>GETPIVOTDATA("Revenue",$M$1,"Location","Massachusetts")</f>
        <v>811.25</v>
      </c>
      <c r="U6">
        <f>GETPIVOTDATA("Revenue",$M$1,"Location","Massachusetts")</f>
        <v>811.25</v>
      </c>
      <c r="V6">
        <f>GETPIVOTDATA("Revenue",$M$1,"Location","Rhode Island")</f>
        <v>449.25</v>
      </c>
    </row>
    <row r="7" spans="1:31" x14ac:dyDescent="0.3">
      <c r="A7" s="1">
        <v>42857</v>
      </c>
      <c r="B7" s="1" t="s">
        <v>132</v>
      </c>
      <c r="C7" t="s">
        <v>114</v>
      </c>
      <c r="D7" t="s">
        <v>142</v>
      </c>
      <c r="E7" t="s">
        <v>138</v>
      </c>
      <c r="F7">
        <v>4.99</v>
      </c>
      <c r="G7">
        <v>60</v>
      </c>
      <c r="H7">
        <f>Data_Table[[#This Row],[Price]]*Data_Table[[#This Row],[Unites]]</f>
        <v>299.40000000000003</v>
      </c>
      <c r="J7" s="8" t="s">
        <v>106</v>
      </c>
      <c r="K7" s="6">
        <v>5283.1</v>
      </c>
    </row>
    <row r="8" spans="1:31" x14ac:dyDescent="0.3">
      <c r="A8" s="1">
        <v>42877</v>
      </c>
      <c r="B8" s="1" t="s">
        <v>126</v>
      </c>
      <c r="C8" t="s">
        <v>115</v>
      </c>
      <c r="D8" t="s">
        <v>141</v>
      </c>
      <c r="E8" t="s">
        <v>137</v>
      </c>
      <c r="F8">
        <v>3.49</v>
      </c>
      <c r="G8">
        <v>200</v>
      </c>
      <c r="H8">
        <f>Data_Table[[#This Row],[Price]]*Data_Table[[#This Row],[Unites]]</f>
        <v>698</v>
      </c>
    </row>
    <row r="9" spans="1:31" x14ac:dyDescent="0.3">
      <c r="A9" s="1">
        <v>42891</v>
      </c>
      <c r="B9" s="1" t="s">
        <v>133</v>
      </c>
      <c r="C9" t="s">
        <v>116</v>
      </c>
      <c r="D9" t="s">
        <v>142</v>
      </c>
      <c r="E9" t="s">
        <v>137</v>
      </c>
      <c r="F9">
        <v>6.49</v>
      </c>
      <c r="G9">
        <v>125</v>
      </c>
      <c r="H9">
        <f>Data_Table[[#This Row],[Price]]*Data_Table[[#This Row],[Unites]]</f>
        <v>811.25</v>
      </c>
    </row>
    <row r="10" spans="1:31" x14ac:dyDescent="0.3">
      <c r="A10" s="1">
        <v>42898</v>
      </c>
      <c r="B10" s="1" t="s">
        <v>134</v>
      </c>
      <c r="C10" t="s">
        <v>117</v>
      </c>
      <c r="D10" t="s">
        <v>142</v>
      </c>
      <c r="E10" t="s">
        <v>137</v>
      </c>
      <c r="F10">
        <v>5.99</v>
      </c>
      <c r="G10">
        <v>75</v>
      </c>
      <c r="H10">
        <f>Data_Table[[#This Row],[Price]]*Data_Table[[#This Row],[Unites]]</f>
        <v>449.25</v>
      </c>
    </row>
  </sheetData>
  <pageMargins left="0.7" right="0.7" top="0.75" bottom="0.75" header="0.3" footer="0.3"/>
  <drawing r:id="rId5"/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A747AF80-D051-4B61-A29B-CD3876B157A5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4C202AEC-9F94-4645-AB3B-EAB72A219B94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Users</vt:lpstr>
      <vt:lpstr>Licenses</vt:lpstr>
      <vt:lpstr>Assignments</vt:lpstr>
      <vt:lpstr>PivotTables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z3r0</dc:creator>
  <cp:lastModifiedBy>Nightwing</cp:lastModifiedBy>
  <dcterms:created xsi:type="dcterms:W3CDTF">2015-06-05T18:17:20Z</dcterms:created>
  <dcterms:modified xsi:type="dcterms:W3CDTF">2020-10-01T23:59:09Z</dcterms:modified>
</cp:coreProperties>
</file>