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Nightwing\Documents\VBA\"/>
    </mc:Choice>
  </mc:AlternateContent>
  <xr:revisionPtr revIDLastSave="0" documentId="13_ncr:1_{7E1502A3-E28A-4BE7-8193-F00574C3FDEB}" xr6:coauthVersionLast="45" xr6:coauthVersionMax="45" xr10:uidLastSave="{00000000-0000-0000-0000-000000000000}"/>
  <bookViews>
    <workbookView xWindow="-108" yWindow="-108" windowWidth="23256" windowHeight="13176" xr2:uid="{00000000-000D-0000-FFFF-FFFF00000000}"/>
  </bookViews>
  <sheets>
    <sheet name="Dashboard" sheetId="1" r:id="rId1"/>
    <sheet name="Licenses" sheetId="3" r:id="rId2"/>
    <sheet name="Users" sheetId="2" r:id="rId3"/>
    <sheet name="Assignments" sheetId="4" r:id="rId4"/>
    <sheet name="PivotTables" sheetId="5" r:id="rId5"/>
    <sheet name="Sample" sheetId="8" state="hidden" r:id="rId6"/>
  </sheets>
  <functionGroups builtInGroupCount="19"/>
  <definedNames>
    <definedName name="_xlchart.v5.0" hidden="1">Sample!$M$5</definedName>
    <definedName name="_xlchart.v5.1" hidden="1">Sample!$M$6</definedName>
    <definedName name="_xlchart.v5.2" hidden="1">Sample!$N$5:$V$5</definedName>
    <definedName name="_xlchart.v5.3" hidden="1">Sample!$N$6:$V$6</definedName>
    <definedName name="Slicer_AssetName">#N/A</definedName>
    <definedName name="Slicer_Component">#N/A</definedName>
    <definedName name="Slicer_Rank">#N/A</definedName>
  </definedNames>
  <calcPr calcId="191029"/>
  <pivotCaches>
    <pivotCache cacheId="0" r:id="rId7"/>
    <pivotCache cacheId="6" r:id="rId8"/>
    <pivotCache cacheId="1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 i="3" l="1"/>
  <c r="E3" i="3" l="1"/>
  <c r="E4" i="3"/>
  <c r="E5" i="3"/>
  <c r="E6" i="3"/>
  <c r="E7" i="3"/>
  <c r="E8" i="3"/>
  <c r="E9" i="3"/>
  <c r="E10" i="3"/>
  <c r="E11" i="3"/>
  <c r="E12" i="3"/>
  <c r="E13" i="3"/>
  <c r="E14" i="3"/>
  <c r="E15" i="3"/>
  <c r="E16" i="3"/>
  <c r="E17" i="3"/>
  <c r="E18" i="3"/>
  <c r="E19" i="3"/>
  <c r="E20" i="3"/>
  <c r="E21" i="3"/>
  <c r="E2" i="3"/>
  <c r="M2" i="5"/>
  <c r="H2" i="8" l="1"/>
  <c r="H3" i="8"/>
  <c r="H4" i="8"/>
  <c r="H5" i="8"/>
  <c r="H6" i="8"/>
  <c r="H7" i="8"/>
  <c r="H8" i="8"/>
  <c r="H9" i="8"/>
  <c r="H10" i="8"/>
  <c r="P6" i="8"/>
  <c r="T6" i="8"/>
  <c r="AE3" i="8"/>
  <c r="N6" i="8"/>
  <c r="S6" i="8"/>
  <c r="AE2" i="8"/>
  <c r="R6" i="8"/>
  <c r="V6" i="8"/>
  <c r="AA3" i="8"/>
  <c r="O6" i="8"/>
  <c r="U6" i="8"/>
  <c r="Q6" i="8"/>
  <c r="AA2" i="8"/>
</calcChain>
</file>

<file path=xl/sharedStrings.xml><?xml version="1.0" encoding="utf-8"?>
<sst xmlns="http://schemas.openxmlformats.org/spreadsheetml/2006/main" count="313" uniqueCount="182">
  <si>
    <t>UserId</t>
  </si>
  <si>
    <t>First Name</t>
  </si>
  <si>
    <t>Middle Name</t>
  </si>
  <si>
    <t>Last Name</t>
  </si>
  <si>
    <t>Suffix</t>
  </si>
  <si>
    <t>Rank</t>
  </si>
  <si>
    <t>Component</t>
  </si>
  <si>
    <t>LicenseId</t>
  </si>
  <si>
    <t>AssetName</t>
  </si>
  <si>
    <t>Key</t>
  </si>
  <si>
    <t>StartDate</t>
  </si>
  <si>
    <t>EndDate</t>
  </si>
  <si>
    <t>Bruce</t>
  </si>
  <si>
    <t>Wayne</t>
  </si>
  <si>
    <t>N/A</t>
  </si>
  <si>
    <t>CPT</t>
  </si>
  <si>
    <t>Active Duty</t>
  </si>
  <si>
    <t>Natalia</t>
  </si>
  <si>
    <t>Allanovna</t>
  </si>
  <si>
    <t>Romanova</t>
  </si>
  <si>
    <t>COL</t>
  </si>
  <si>
    <t>MAJ</t>
  </si>
  <si>
    <t>Army Reserve</t>
  </si>
  <si>
    <t>Contractor</t>
  </si>
  <si>
    <t>Raven</t>
  </si>
  <si>
    <t>Mystique</t>
  </si>
  <si>
    <t>Darkholme</t>
  </si>
  <si>
    <t>Clark</t>
  </si>
  <si>
    <t>Kal-El</t>
  </si>
  <si>
    <t>Kent</t>
  </si>
  <si>
    <t>LTG</t>
  </si>
  <si>
    <t>Charles</t>
  </si>
  <si>
    <t>Francis</t>
  </si>
  <si>
    <t>Xavier</t>
  </si>
  <si>
    <t>LTC</t>
  </si>
  <si>
    <t>National Guard</t>
  </si>
  <si>
    <t>Lex</t>
  </si>
  <si>
    <t>Luthor</t>
  </si>
  <si>
    <t>Wade</t>
  </si>
  <si>
    <t>Wilson</t>
  </si>
  <si>
    <t>Deadpool</t>
  </si>
  <si>
    <t>Jr</t>
  </si>
  <si>
    <t>SPC</t>
  </si>
  <si>
    <t>Victor</t>
  </si>
  <si>
    <t>Von</t>
  </si>
  <si>
    <t>Doom</t>
  </si>
  <si>
    <t>CSM</t>
  </si>
  <si>
    <t>Wallace</t>
  </si>
  <si>
    <t>Rudolph</t>
  </si>
  <si>
    <t>West</t>
  </si>
  <si>
    <t>2LT</t>
  </si>
  <si>
    <t>Bartholomew</t>
  </si>
  <si>
    <t>Henry</t>
  </si>
  <si>
    <t>Allen</t>
  </si>
  <si>
    <t>JusticeLeague</t>
  </si>
  <si>
    <t>A1B2C3</t>
  </si>
  <si>
    <t>D1E1F1</t>
  </si>
  <si>
    <t>G1H1I1</t>
  </si>
  <si>
    <t>Avengers</t>
  </si>
  <si>
    <t>A1S2D3</t>
  </si>
  <si>
    <t>F4G5H6</t>
  </si>
  <si>
    <t>J7K8L9</t>
  </si>
  <si>
    <t>SpeedForce</t>
  </si>
  <si>
    <t>ZQXWCE</t>
  </si>
  <si>
    <t>VRBTNY</t>
  </si>
  <si>
    <t>WorldDomination</t>
  </si>
  <si>
    <t>A12345</t>
  </si>
  <si>
    <t>B12345</t>
  </si>
  <si>
    <t>Steve</t>
  </si>
  <si>
    <t>Rogers</t>
  </si>
  <si>
    <t>HasLicense</t>
  </si>
  <si>
    <t>Available</t>
  </si>
  <si>
    <t>DontUseMe</t>
  </si>
  <si>
    <t>A00000</t>
  </si>
  <si>
    <t>B00000</t>
  </si>
  <si>
    <t>G.</t>
  </si>
  <si>
    <t>Email</t>
  </si>
  <si>
    <t>brucewayne.mil@mail.mil</t>
  </si>
  <si>
    <t>nataliaromanova.mil@mail.mil</t>
  </si>
  <si>
    <t>steverogers.mil@mail.mil</t>
  </si>
  <si>
    <t>ravendarkholme.mil@mail.mil</t>
  </si>
  <si>
    <t>clarkkent.mil@mail.mil</t>
  </si>
  <si>
    <t>charlesxavier.mil@mail.mil</t>
  </si>
  <si>
    <t>lexluthor.mil@mail.mil</t>
  </si>
  <si>
    <t>wadewilson.mil@mail.mil</t>
  </si>
  <si>
    <t>wallacewest.mil@mail.mil</t>
  </si>
  <si>
    <t>bartholomewallen.mil@mail.mil</t>
  </si>
  <si>
    <t>victordoom.mil@mail.mil</t>
  </si>
  <si>
    <t>Grayson</t>
  </si>
  <si>
    <t>Branch</t>
  </si>
  <si>
    <t>Gordon</t>
  </si>
  <si>
    <t>grayson.b.gordon.mil@mail.mil</t>
  </si>
  <si>
    <t>License2Kill</t>
  </si>
  <si>
    <t>Sum of HasLicense</t>
  </si>
  <si>
    <t>Thomas</t>
  </si>
  <si>
    <t>James</t>
  </si>
  <si>
    <t>Finn</t>
  </si>
  <si>
    <t>III</t>
  </si>
  <si>
    <t>thomas.j.finn.mil@mail.mil</t>
  </si>
  <si>
    <t>Date</t>
  </si>
  <si>
    <t>Name</t>
  </si>
  <si>
    <t>Price</t>
  </si>
  <si>
    <t>Unites</t>
  </si>
  <si>
    <t>Grand Total</t>
  </si>
  <si>
    <t>Row Labels</t>
  </si>
  <si>
    <t>Revenue</t>
  </si>
  <si>
    <t>Alpha</t>
  </si>
  <si>
    <t>Bravo</t>
  </si>
  <si>
    <t>Charlie</t>
  </si>
  <si>
    <t>Delta</t>
  </si>
  <si>
    <t>Echo</t>
  </si>
  <si>
    <t>Foxtrot</t>
  </si>
  <si>
    <t>Golf</t>
  </si>
  <si>
    <t>Hotel</t>
  </si>
  <si>
    <t>Igloo</t>
  </si>
  <si>
    <t>Jan</t>
  </si>
  <si>
    <t>Mar</t>
  </si>
  <si>
    <t>Apr</t>
  </si>
  <si>
    <t>May</t>
  </si>
  <si>
    <t>Jun</t>
  </si>
  <si>
    <t>Sum of Revenue</t>
  </si>
  <si>
    <t>Location</t>
  </si>
  <si>
    <t>New York</t>
  </si>
  <si>
    <t>Connecticut</t>
  </si>
  <si>
    <t>Maine</t>
  </si>
  <si>
    <t>Column Labels</t>
  </si>
  <si>
    <t>Total Revenue</t>
  </si>
  <si>
    <t>New Hampshire</t>
  </si>
  <si>
    <t>Vermont</t>
  </si>
  <si>
    <t>Pennsylvania</t>
  </si>
  <si>
    <t>Massachusetts</t>
  </si>
  <si>
    <t>Rhode Island</t>
  </si>
  <si>
    <t>New Jersey</t>
  </si>
  <si>
    <t>Delivery</t>
  </si>
  <si>
    <t>On-time</t>
  </si>
  <si>
    <t>Delayed</t>
  </si>
  <si>
    <t>Count of Revenue</t>
  </si>
  <si>
    <t>Return</t>
  </si>
  <si>
    <t>Yes</t>
  </si>
  <si>
    <t>No</t>
  </si>
  <si>
    <t>RandomLicense</t>
  </si>
  <si>
    <t>Count of Available</t>
  </si>
  <si>
    <t>*Note: Available - 1 means it is available and 0 means it is not available</t>
  </si>
  <si>
    <t>M1N2O3</t>
  </si>
  <si>
    <t>P4Q5R6</t>
  </si>
  <si>
    <t>S7T8U9</t>
  </si>
  <si>
    <t>Z1X2C3</t>
  </si>
  <si>
    <t>V4B5N6</t>
  </si>
  <si>
    <t>License Available</t>
  </si>
  <si>
    <t>Total License Amount</t>
  </si>
  <si>
    <t>Length</t>
  </si>
  <si>
    <t>ABCDEF</t>
  </si>
  <si>
    <t>K12345</t>
  </si>
  <si>
    <t>K67890</t>
  </si>
  <si>
    <t>*Note: Start date is represented at value 43820</t>
  </si>
  <si>
    <t>Robot</t>
  </si>
  <si>
    <t>O5O5O5</t>
  </si>
  <si>
    <t>Robot2</t>
  </si>
  <si>
    <t>O6O6O6</t>
  </si>
  <si>
    <t>Brian</t>
  </si>
  <si>
    <t>B</t>
  </si>
  <si>
    <t>Baker</t>
  </si>
  <si>
    <t>brian.b.baker.mil@mail.mil</t>
  </si>
  <si>
    <t>1LT</t>
  </si>
  <si>
    <t>X5X6X7</t>
  </si>
  <si>
    <t>Joe</t>
  </si>
  <si>
    <t>A</t>
  </si>
  <si>
    <t>joe.a.joe@mail.mil</t>
  </si>
  <si>
    <t>PVT</t>
  </si>
  <si>
    <t>NewLicense</t>
  </si>
  <si>
    <t>AAABBB</t>
  </si>
  <si>
    <t>Username</t>
  </si>
  <si>
    <t>LicenseName</t>
  </si>
  <si>
    <t>Bruce Wayne</t>
  </si>
  <si>
    <t>Clark Kent</t>
  </si>
  <si>
    <t>Wallace West</t>
  </si>
  <si>
    <t>Natalia Allanovna</t>
  </si>
  <si>
    <t>Steve Rogers</t>
  </si>
  <si>
    <t>Wade Wilson</t>
  </si>
  <si>
    <t>Bartholomew Allen</t>
  </si>
  <si>
    <t>Victor Doom</t>
  </si>
  <si>
    <t>Grayson Gordon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</si>
</sst>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C896FA"/>
        <bgColor indexed="64"/>
      </patternFill>
    </fill>
    <fill>
      <patternFill patternType="solid">
        <fgColor theme="4" tint="0.79998168889431442"/>
        <bgColor theme="4" tint="0.79998168889431442"/>
      </patternFill>
    </fill>
  </fills>
  <borders count="6">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style="thin">
        <color theme="4" tint="0.39997558519241921"/>
      </bottom>
      <diagonal/>
    </border>
  </borders>
  <cellStyleXfs count="3">
    <xf numFmtId="0" fontId="0" fillId="0" borderId="0"/>
    <xf numFmtId="0" fontId="1" fillId="0" borderId="0" applyNumberFormat="0" applyFill="0" applyBorder="0" applyAlignment="0" applyProtection="0"/>
    <xf numFmtId="9" fontId="2" fillId="0" borderId="0" applyFont="0" applyFill="0" applyBorder="0" applyAlignment="0" applyProtection="0"/>
  </cellStyleXfs>
  <cellXfs count="15">
    <xf numFmtId="0" fontId="0" fillId="0" borderId="0" xfId="0"/>
    <xf numFmtId="14" fontId="0" fillId="0" borderId="0" xfId="0" applyNumberFormat="1"/>
    <xf numFmtId="0" fontId="0" fillId="2" borderId="3" xfId="0" applyFill="1" applyBorder="1"/>
    <xf numFmtId="0" fontId="0" fillId="2" borderId="1" xfId="0" applyFill="1" applyBorder="1"/>
    <xf numFmtId="0" fontId="0" fillId="2" borderId="2" xfId="0" applyFill="1" applyBorder="1"/>
    <xf numFmtId="0" fontId="0" fillId="0" borderId="0" xfId="0" pivotButton="1"/>
    <xf numFmtId="0" fontId="0" fillId="0" borderId="0" xfId="0" applyNumberFormat="1"/>
    <xf numFmtId="0" fontId="1" fillId="0" borderId="0" xfId="1"/>
    <xf numFmtId="0" fontId="0" fillId="0" borderId="0" xfId="0" applyAlignment="1">
      <alignment horizontal="left"/>
    </xf>
    <xf numFmtId="0" fontId="3" fillId="3" borderId="4" xfId="0" applyFont="1" applyFill="1" applyBorder="1"/>
    <xf numFmtId="9" fontId="0" fillId="0" borderId="0" xfId="2" applyFont="1"/>
    <xf numFmtId="2" fontId="0" fillId="0" borderId="0" xfId="0" applyNumberFormat="1"/>
    <xf numFmtId="0" fontId="0" fillId="0" borderId="0" xfId="0" applyAlignment="1">
      <alignment horizontal="center" wrapText="1"/>
    </xf>
    <xf numFmtId="0" fontId="0" fillId="3" borderId="5" xfId="0" applyFont="1" applyFill="1" applyBorder="1"/>
    <xf numFmtId="0" fontId="0" fillId="0" borderId="5" xfId="0" applyFont="1" applyBorder="1"/>
  </cellXfs>
  <cellStyles count="3">
    <cellStyle name="Hyperlink" xfId="1" builtinId="8"/>
    <cellStyle name="Normal" xfId="0" builtinId="0"/>
    <cellStyle name="Percent" xfId="2" builtinId="5"/>
  </cellStyles>
  <dxfs count="16">
    <dxf>
      <numFmt numFmtId="0" formatCode="General"/>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border outline="0">
        <top style="thin">
          <color indexed="64"/>
        </top>
      </border>
    </dxf>
    <dxf>
      <border outline="0">
        <bottom style="thin">
          <color indexed="64"/>
        </bottom>
      </border>
    </dxf>
    <dxf>
      <fill>
        <patternFill patternType="solid">
          <fgColor indexed="64"/>
          <bgColor rgb="FFC896FA"/>
        </patternFill>
      </fill>
    </dxf>
    <dxf>
      <numFmt numFmtId="19" formatCode="m/d/yyyy"/>
    </dxf>
    <dxf>
      <numFmt numFmtId="19" formatCode="m/d/yyyy"/>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Nightshade" pivot="0" table="0" count="10" xr9:uid="{EE47E068-D4AB-4F62-9335-EE985BE772BA}">
      <tableStyleElement type="wholeTable" dxfId="15"/>
      <tableStyleElement type="headerRow" dxfId="14"/>
    </tableStyle>
  </tableStyles>
  <colors>
    <mruColors>
      <color rgb="FFFF66CC"/>
      <color rgb="FFC896FA"/>
      <color rgb="FF33CCCC"/>
      <color rgb="FF00FFCC"/>
      <color rgb="FF9966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ightsha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[LicenseDashboard.xlsm]PivotTables!PivotTable5</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pivotFmt>
      <c:pivotFmt>
        <c:idx val="12"/>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pivotFmt>
      <c:pivotFmt>
        <c:idx val="13"/>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pivotFmt>
      <c:pivotFmt>
        <c:idx val="14"/>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pivotFmt>
    </c:pivotFmts>
    <c:plotArea>
      <c:layout>
        <c:manualLayout>
          <c:layoutTarget val="inner"/>
          <c:xMode val="edge"/>
          <c:yMode val="edge"/>
          <c:x val="4.2936209060823918E-2"/>
          <c:y val="9.9967124667145621E-2"/>
          <c:w val="0.53538391313125988"/>
          <c:h val="0.80848325215193129"/>
        </c:manualLayout>
      </c:layout>
      <c:doughnutChart>
        <c:varyColors val="1"/>
        <c:ser>
          <c:idx val="0"/>
          <c:order val="0"/>
          <c:tx>
            <c:strRef>
              <c:f>PivotTables!$B$1</c:f>
              <c:strCache>
                <c:ptCount val="1"/>
                <c:pt idx="0">
                  <c:v>Total</c:v>
                </c:pt>
              </c:strCache>
            </c:strRef>
          </c:tx>
          <c:dPt>
            <c:idx val="0"/>
            <c:bubble3D val="0"/>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extLst>
              <c:ext xmlns:c16="http://schemas.microsoft.com/office/drawing/2014/chart" uri="{C3380CC4-5D6E-409C-BE32-E72D297353CC}">
                <c16:uniqueId val="{00000001-3418-4670-A220-16BF11646ADD}"/>
              </c:ext>
            </c:extLst>
          </c:dPt>
          <c:dPt>
            <c:idx val="1"/>
            <c:bubble3D val="0"/>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extLst>
              <c:ext xmlns:c16="http://schemas.microsoft.com/office/drawing/2014/chart" uri="{C3380CC4-5D6E-409C-BE32-E72D297353CC}">
                <c16:uniqueId val="{00000003-3418-4670-A220-16BF11646ADD}"/>
              </c:ext>
            </c:extLst>
          </c:dPt>
          <c:dPt>
            <c:idx val="2"/>
            <c:bubble3D val="0"/>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extLst>
              <c:ext xmlns:c16="http://schemas.microsoft.com/office/drawing/2014/chart" uri="{C3380CC4-5D6E-409C-BE32-E72D297353CC}">
                <c16:uniqueId val="{00000005-3418-4670-A220-16BF11646ADD}"/>
              </c:ext>
            </c:extLst>
          </c:dPt>
          <c:dPt>
            <c:idx val="3"/>
            <c:bubble3D val="0"/>
            <c:spPr>
              <a:gradFill>
                <a:gsLst>
                  <a:gs pos="100000">
                    <a:schemeClr val="accent6">
                      <a:shade val="65000"/>
                      <a:lumMod val="60000"/>
                      <a:lumOff val="40000"/>
                    </a:schemeClr>
                  </a:gs>
                  <a:gs pos="0">
                    <a:schemeClr val="accent6">
                      <a:shade val="65000"/>
                    </a:schemeClr>
                  </a:gs>
                </a:gsLst>
                <a:lin ang="5400000" scaled="0"/>
              </a:gradFill>
              <a:ln w="19050">
                <a:solidFill>
                  <a:schemeClr val="lt1"/>
                </a:solidFill>
              </a:ln>
              <a:effectLst/>
            </c:spPr>
            <c:extLst>
              <c:ext xmlns:c16="http://schemas.microsoft.com/office/drawing/2014/chart" uri="{C3380CC4-5D6E-409C-BE32-E72D297353CC}">
                <c16:uniqueId val="{00000007-3418-4670-A220-16BF11646A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PivotTables!$A$2:$A$5</c:f>
              <c:strCache>
                <c:ptCount val="3"/>
                <c:pt idx="0">
                  <c:v>Active Duty</c:v>
                </c:pt>
                <c:pt idx="1">
                  <c:v>Army Reserve</c:v>
                </c:pt>
                <c:pt idx="2">
                  <c:v>National Guard</c:v>
                </c:pt>
              </c:strCache>
            </c:strRef>
          </c:cat>
          <c:val>
            <c:numRef>
              <c:f>PivotTables!$B$2:$B$5</c:f>
              <c:numCache>
                <c:formatCode>General</c:formatCode>
                <c:ptCount val="3"/>
                <c:pt idx="0">
                  <c:v>7</c:v>
                </c:pt>
                <c:pt idx="1">
                  <c:v>1</c:v>
                </c:pt>
                <c:pt idx="2">
                  <c:v>1</c:v>
                </c:pt>
              </c:numCache>
            </c:numRef>
          </c:val>
          <c:extLst>
            <c:ext xmlns:c16="http://schemas.microsoft.com/office/drawing/2014/chart" uri="{C3380CC4-5D6E-409C-BE32-E72D297353CC}">
              <c16:uniqueId val="{00000008-3418-4670-A220-16BF11646ADD}"/>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8582106584503024"/>
          <c:y val="4.9516788941389667E-2"/>
          <c:w val="0.39980688032725004"/>
          <c:h val="0.9096920476563464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0"/>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1"/>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2"/>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3"/>
        <c:spPr>
          <a:gradFill>
            <a:gsLst>
              <a:gs pos="100000">
                <a:schemeClr val="accent6">
                  <a:lumMod val="60000"/>
                  <a:lumOff val="40000"/>
                </a:schemeClr>
              </a:gs>
              <a:gs pos="0">
                <a:schemeClr val="accent6"/>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5"/>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6"/>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7"/>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8"/>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3.4735299354375831E-2"/>
          <c:y val="9.2780704801285252E-2"/>
          <c:w val="0.53778668703848753"/>
          <c:h val="0.8144385903974295"/>
        </c:manualLayout>
      </c:layout>
      <c:doughnutChart>
        <c:varyColors val="1"/>
        <c:ser>
          <c:idx val="0"/>
          <c:order val="0"/>
          <c:tx>
            <c:strRef>
              <c:f>PivotTables!$E$1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380F-4CCB-9B50-A594CC2090D8}"/>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380F-4CCB-9B50-A594CC2090D8}"/>
              </c:ext>
            </c:extLst>
          </c:dPt>
          <c:dPt>
            <c:idx val="2"/>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380F-4CCB-9B50-A594CC2090D8}"/>
              </c:ext>
            </c:extLst>
          </c:dPt>
          <c:dPt>
            <c:idx val="3"/>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7-380F-4CCB-9B50-A594CC2090D8}"/>
              </c:ext>
            </c:extLst>
          </c:dPt>
          <c:dPt>
            <c:idx val="4"/>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09-380F-4CCB-9B50-A594CC2090D8}"/>
              </c:ext>
            </c:extLst>
          </c:dPt>
          <c:dPt>
            <c:idx val="5"/>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0B-380F-4CCB-9B50-A594CC2090D8}"/>
              </c:ext>
            </c:extLst>
          </c:dPt>
          <c:dPt>
            <c:idx val="6"/>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D-380F-4CCB-9B50-A594CC2090D8}"/>
              </c:ext>
            </c:extLst>
          </c:dPt>
          <c:dPt>
            <c:idx val="7"/>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F-380F-4CCB-9B50-A594CC2090D8}"/>
              </c:ext>
            </c:extLst>
          </c:dPt>
          <c:dPt>
            <c:idx val="8"/>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1-8672-4697-8EBE-5BE19D3E9C13}"/>
              </c:ext>
            </c:extLst>
          </c:dPt>
          <c:dPt>
            <c:idx val="9"/>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13-8672-4697-8EBE-5BE19D3E9C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PivotTables!$D$2:$D$8</c:f>
              <c:strCache>
                <c:ptCount val="6"/>
                <c:pt idx="0">
                  <c:v>2LT</c:v>
                </c:pt>
                <c:pt idx="1">
                  <c:v>COL</c:v>
                </c:pt>
                <c:pt idx="2">
                  <c:v>CPT</c:v>
                </c:pt>
                <c:pt idx="3">
                  <c:v>CSM</c:v>
                </c:pt>
                <c:pt idx="4">
                  <c:v>LTG</c:v>
                </c:pt>
                <c:pt idx="5">
                  <c:v>MAJ</c:v>
                </c:pt>
              </c:strCache>
            </c:strRef>
          </c:cat>
          <c:val>
            <c:numRef>
              <c:f>PivotTables!$E$2:$E$8</c:f>
              <c:numCache>
                <c:formatCode>General</c:formatCode>
                <c:ptCount val="6"/>
                <c:pt idx="0">
                  <c:v>3</c:v>
                </c:pt>
                <c:pt idx="1">
                  <c:v>1</c:v>
                </c:pt>
                <c:pt idx="2">
                  <c:v>2</c:v>
                </c:pt>
                <c:pt idx="3">
                  <c:v>1</c:v>
                </c:pt>
                <c:pt idx="4">
                  <c:v>1</c:v>
                </c:pt>
                <c:pt idx="5">
                  <c:v>1</c:v>
                </c:pt>
              </c:numCache>
            </c:numRef>
          </c:val>
          <c:extLst>
            <c:ext xmlns:c16="http://schemas.microsoft.com/office/drawing/2014/chart" uri="{C3380CC4-5D6E-409C-BE32-E72D297353CC}">
              <c16:uniqueId val="{00000010-380F-4CCB-9B50-A594CC2090D8}"/>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9080838530808144"/>
          <c:y val="3.5109273401126365E-2"/>
          <c:w val="0.39100037977892127"/>
          <c:h val="0.94570688086099786"/>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192764187539201"/>
          <c:y val="1.9425019425019424E-2"/>
          <c:w val="0.46236914701207593"/>
          <c:h val="0.90987463979589966"/>
        </c:manualLayout>
      </c:layout>
      <c:bar3DChart>
        <c:barDir val="bar"/>
        <c:grouping val="clustered"/>
        <c:varyColors val="0"/>
        <c:ser>
          <c:idx val="0"/>
          <c:order val="0"/>
          <c:tx>
            <c:strRef>
              <c:f>PivotTables!$H$1</c:f>
              <c:strCache>
                <c:ptCount val="1"/>
                <c:pt idx="0">
                  <c:v>License Available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PivotTables!$G$2:$G$10</c:f>
              <c:strCache>
                <c:ptCount val="8"/>
                <c:pt idx="0">
                  <c:v>Avengers</c:v>
                </c:pt>
                <c:pt idx="1">
                  <c:v>JusticeLeague</c:v>
                </c:pt>
                <c:pt idx="2">
                  <c:v>License2Kill</c:v>
                </c:pt>
                <c:pt idx="3">
                  <c:v>RandomLicense</c:v>
                </c:pt>
                <c:pt idx="4">
                  <c:v>SpeedForce</c:v>
                </c:pt>
                <c:pt idx="5">
                  <c:v>WorldDomination</c:v>
                </c:pt>
                <c:pt idx="6">
                  <c:v>Robot</c:v>
                </c:pt>
                <c:pt idx="7">
                  <c:v>Robot2</c:v>
                </c:pt>
              </c:strCache>
            </c:strRef>
          </c:cat>
          <c:val>
            <c:numRef>
              <c:f>PivotTables!$H$2:$H$10</c:f>
              <c:numCache>
                <c:formatCode>General</c:formatCode>
                <c:ptCount val="8"/>
                <c:pt idx="0">
                  <c:v>3</c:v>
                </c:pt>
                <c:pt idx="1">
                  <c:v>2</c:v>
                </c:pt>
                <c:pt idx="2">
                  <c:v>1</c:v>
                </c:pt>
                <c:pt idx="3">
                  <c:v>1</c:v>
                </c:pt>
                <c:pt idx="4">
                  <c:v>0</c:v>
                </c:pt>
                <c:pt idx="5">
                  <c:v>0</c:v>
                </c:pt>
                <c:pt idx="6">
                  <c:v>1</c:v>
                </c:pt>
                <c:pt idx="7">
                  <c:v>2</c:v>
                </c:pt>
              </c:numCache>
            </c:numRef>
          </c:val>
          <c:extLst>
            <c:ext xmlns:c16="http://schemas.microsoft.com/office/drawing/2014/chart" uri="{C3380CC4-5D6E-409C-BE32-E72D297353CC}">
              <c16:uniqueId val="{00000000-D56F-4B2E-A7DD-80B52099BAC4}"/>
            </c:ext>
          </c:extLst>
        </c:ser>
        <c:ser>
          <c:idx val="1"/>
          <c:order val="1"/>
          <c:tx>
            <c:strRef>
              <c:f>PivotTables!$I$1</c:f>
              <c:strCache>
                <c:ptCount val="1"/>
                <c:pt idx="0">
                  <c:v>Total License Amount</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PivotTables!$G$2:$G$10</c:f>
              <c:strCache>
                <c:ptCount val="8"/>
                <c:pt idx="0">
                  <c:v>Avengers</c:v>
                </c:pt>
                <c:pt idx="1">
                  <c:v>JusticeLeague</c:v>
                </c:pt>
                <c:pt idx="2">
                  <c:v>License2Kill</c:v>
                </c:pt>
                <c:pt idx="3">
                  <c:v>RandomLicense</c:v>
                </c:pt>
                <c:pt idx="4">
                  <c:v>SpeedForce</c:v>
                </c:pt>
                <c:pt idx="5">
                  <c:v>WorldDomination</c:v>
                </c:pt>
                <c:pt idx="6">
                  <c:v>Robot</c:v>
                </c:pt>
                <c:pt idx="7">
                  <c:v>Robot2</c:v>
                </c:pt>
              </c:strCache>
            </c:strRef>
          </c:cat>
          <c:val>
            <c:numRef>
              <c:f>PivotTables!$I$2:$I$10</c:f>
              <c:numCache>
                <c:formatCode>General</c:formatCode>
                <c:ptCount val="8"/>
                <c:pt idx="0">
                  <c:v>6</c:v>
                </c:pt>
                <c:pt idx="1">
                  <c:v>5</c:v>
                </c:pt>
                <c:pt idx="2">
                  <c:v>2</c:v>
                </c:pt>
                <c:pt idx="3">
                  <c:v>1</c:v>
                </c:pt>
                <c:pt idx="4">
                  <c:v>2</c:v>
                </c:pt>
                <c:pt idx="5">
                  <c:v>2</c:v>
                </c:pt>
                <c:pt idx="6">
                  <c:v>1</c:v>
                </c:pt>
                <c:pt idx="7">
                  <c:v>2</c:v>
                </c:pt>
              </c:numCache>
            </c:numRef>
          </c:val>
          <c:extLst>
            <c:ext xmlns:c16="http://schemas.microsoft.com/office/drawing/2014/chart" uri="{C3380CC4-5D6E-409C-BE32-E72D297353CC}">
              <c16:uniqueId val="{00000001-D56F-4B2E-A7DD-80B52099BAC4}"/>
            </c:ext>
          </c:extLst>
        </c:ser>
        <c:dLbls>
          <c:showLegendKey val="0"/>
          <c:showVal val="0"/>
          <c:showCatName val="0"/>
          <c:showSerName val="0"/>
          <c:showPercent val="0"/>
          <c:showBubbleSize val="0"/>
        </c:dLbls>
        <c:gapWidth val="160"/>
        <c:gapDepth val="0"/>
        <c:shape val="box"/>
        <c:axId val="1706206175"/>
        <c:axId val="1431273743"/>
        <c:axId val="0"/>
      </c:bar3DChart>
      <c:catAx>
        <c:axId val="170620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1431273743"/>
        <c:crosses val="autoZero"/>
        <c:auto val="1"/>
        <c:lblAlgn val="ctr"/>
        <c:lblOffset val="100"/>
        <c:noMultiLvlLbl val="0"/>
      </c:catAx>
      <c:valAx>
        <c:axId val="1431273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706206175"/>
        <c:crosses val="autoZero"/>
        <c:crossBetween val="between"/>
      </c:valAx>
      <c:spPr>
        <a:noFill/>
        <a:ln>
          <a:noFill/>
        </a:ln>
        <a:effectLst/>
      </c:spPr>
    </c:plotArea>
    <c:legend>
      <c:legendPos val="r"/>
      <c:layout>
        <c:manualLayout>
          <c:xMode val="edge"/>
          <c:yMode val="edge"/>
          <c:x val="0.77421762244916603"/>
          <c:y val="0.17006637421205742"/>
          <c:w val="0.21268672622418716"/>
          <c:h val="0.531612612027736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0.2705128205128205"/>
          <c:y val="6.7001675041876041E-2"/>
          <c:w val="0.45897435897435895"/>
          <c:h val="0.89949748743718594"/>
        </c:manualLayout>
      </c:layout>
      <c:doughnutChart>
        <c:varyColors val="1"/>
        <c:ser>
          <c:idx val="0"/>
          <c:order val="0"/>
          <c:tx>
            <c:strRef>
              <c:f>PivotTables!$L$1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697B-486A-AA4D-EF5FCD509867}"/>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697B-486A-AA4D-EF5FCD509867}"/>
              </c:ext>
            </c:extLst>
          </c:dPt>
          <c:cat>
            <c:strRef>
              <c:f>PivotTables!$K$2:$K$4</c:f>
              <c:strCache>
                <c:ptCount val="2"/>
                <c:pt idx="0">
                  <c:v>1</c:v>
                </c:pt>
                <c:pt idx="1">
                  <c:v>0</c:v>
                </c:pt>
              </c:strCache>
            </c:strRef>
          </c:cat>
          <c:val>
            <c:numRef>
              <c:f>PivotTables!$L$2:$L$4</c:f>
              <c:numCache>
                <c:formatCode>General</c:formatCode>
                <c:ptCount val="2"/>
                <c:pt idx="0">
                  <c:v>13</c:v>
                </c:pt>
                <c:pt idx="1">
                  <c:v>11</c:v>
                </c:pt>
              </c:numCache>
            </c:numRef>
          </c:val>
          <c:extLst>
            <c:ext xmlns:c16="http://schemas.microsoft.com/office/drawing/2014/chart" uri="{C3380CC4-5D6E-409C-BE32-E72D297353CC}">
              <c16:uniqueId val="{00000004-697B-486A-AA4D-EF5FCD50986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Licenses!$D$1</c:f>
              <c:strCache>
                <c:ptCount val="1"/>
                <c:pt idx="0">
                  <c:v>StartDate</c:v>
                </c:pt>
              </c:strCache>
            </c:strRef>
          </c:tx>
          <c:spPr>
            <a:noFill/>
            <a:ln w="9525" cap="flat" cmpd="sng" algn="ctr">
              <a:noFill/>
              <a:round/>
            </a:ln>
            <a:effectLst/>
          </c:spPr>
          <c:invertIfNegative val="0"/>
          <c:cat>
            <c:strRef>
              <c:extLst>
                <c:ext xmlns:c15="http://schemas.microsoft.com/office/drawing/2012/chart" uri="{02D57815-91ED-43cb-92C2-25804820EDAC}">
                  <c15:fullRef>
                    <c15:sqref>Licenses!$C$2:$C$25</c15:sqref>
                  </c15:fullRef>
                </c:ext>
              </c:extLst>
              <c:f>(Licenses!$C$2:$C$19,Licenses!$C$22:$C$25)</c:f>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strCache>
            </c:strRef>
          </c:cat>
          <c:val>
            <c:numRef>
              <c:extLst>
                <c:ext xmlns:c15="http://schemas.microsoft.com/office/drawing/2012/chart" uri="{02D57815-91ED-43cb-92C2-25804820EDAC}">
                  <c15:fullRef>
                    <c15:sqref>Licenses!$D$2:$D$25</c15:sqref>
                  </c15:fullRef>
                </c:ext>
              </c:extLst>
              <c:f>(Licenses!$D$2:$D$19,Licenses!$D$22:$D$25)</c:f>
              <c:numCache>
                <c:formatCode>m/d/yyyy</c:formatCode>
                <c:ptCount val="22"/>
                <c:pt idx="0">
                  <c:v>43831</c:v>
                </c:pt>
                <c:pt idx="1">
                  <c:v>43862</c:v>
                </c:pt>
                <c:pt idx="2">
                  <c:v>43891</c:v>
                </c:pt>
                <c:pt idx="3">
                  <c:v>43983</c:v>
                </c:pt>
                <c:pt idx="4">
                  <c:v>43984</c:v>
                </c:pt>
                <c:pt idx="5">
                  <c:v>43985</c:v>
                </c:pt>
                <c:pt idx="6">
                  <c:v>44109</c:v>
                </c:pt>
                <c:pt idx="7">
                  <c:v>44114</c:v>
                </c:pt>
                <c:pt idx="8">
                  <c:v>43845</c:v>
                </c:pt>
                <c:pt idx="9">
                  <c:v>43876</c:v>
                </c:pt>
                <c:pt idx="10">
                  <c:v>43925</c:v>
                </c:pt>
                <c:pt idx="11">
                  <c:v>43956</c:v>
                </c:pt>
                <c:pt idx="12">
                  <c:v>43850</c:v>
                </c:pt>
                <c:pt idx="13">
                  <c:v>43855</c:v>
                </c:pt>
                <c:pt idx="14">
                  <c:v>44015</c:v>
                </c:pt>
                <c:pt idx="15">
                  <c:v>43984</c:v>
                </c:pt>
                <c:pt idx="16">
                  <c:v>44076</c:v>
                </c:pt>
                <c:pt idx="17">
                  <c:v>43842</c:v>
                </c:pt>
                <c:pt idx="18">
                  <c:v>44136</c:v>
                </c:pt>
                <c:pt idx="19">
                  <c:v>44150</c:v>
                </c:pt>
                <c:pt idx="20">
                  <c:v>44119</c:v>
                </c:pt>
                <c:pt idx="21">
                  <c:v>43831</c:v>
                </c:pt>
              </c:numCache>
            </c:numRef>
          </c:val>
          <c:extLst>
            <c:ext xmlns:c16="http://schemas.microsoft.com/office/drawing/2014/chart" uri="{C3380CC4-5D6E-409C-BE32-E72D297353CC}">
              <c16:uniqueId val="{00000000-5807-48EC-8933-F53D3791F232}"/>
            </c:ext>
          </c:extLst>
        </c:ser>
        <c:ser>
          <c:idx val="1"/>
          <c:order val="1"/>
          <c:tx>
            <c:strRef>
              <c:f>Licenses!$E$1</c:f>
              <c:strCache>
                <c:ptCount val="1"/>
                <c:pt idx="0">
                  <c:v>Length</c:v>
                </c:pt>
              </c:strCache>
            </c:strRef>
          </c:tx>
          <c:spPr>
            <a:solidFill>
              <a:schemeClr val="accent5">
                <a:alpha val="85000"/>
              </a:schemeClr>
            </a:solidFill>
            <a:ln w="9525" cap="flat" cmpd="sng" algn="ctr">
              <a:solidFill>
                <a:schemeClr val="lt1">
                  <a:alpha val="50000"/>
                </a:schemeClr>
              </a:solidFill>
              <a:round/>
            </a:ln>
            <a:effectLst/>
          </c:spPr>
          <c:invertIfNegative val="0"/>
          <c:cat>
            <c:strRef>
              <c:extLst>
                <c:ext xmlns:c15="http://schemas.microsoft.com/office/drawing/2012/chart" uri="{02D57815-91ED-43cb-92C2-25804820EDAC}">
                  <c15:fullRef>
                    <c15:sqref>Licenses!$C$2:$C$25</c15:sqref>
                  </c15:fullRef>
                </c:ext>
              </c:extLst>
              <c:f>(Licenses!$C$2:$C$19,Licenses!$C$22:$C$25)</c:f>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strCache>
            </c:strRef>
          </c:cat>
          <c:val>
            <c:numRef>
              <c:extLst>
                <c:ext xmlns:c15="http://schemas.microsoft.com/office/drawing/2012/chart" uri="{02D57815-91ED-43cb-92C2-25804820EDAC}">
                  <c15:fullRef>
                    <c15:sqref>Licenses!$E$2:$E$25</c15:sqref>
                  </c15:fullRef>
                </c:ext>
              </c:extLst>
              <c:f>(Licenses!$E$2:$E$19,Licenses!$E$22:$E$25)</c:f>
              <c:numCache>
                <c:formatCode>0.00</c:formatCode>
                <c:ptCount val="22"/>
                <c:pt idx="0">
                  <c:v>731</c:v>
                </c:pt>
                <c:pt idx="1">
                  <c:v>1504</c:v>
                </c:pt>
                <c:pt idx="2">
                  <c:v>1080</c:v>
                </c:pt>
                <c:pt idx="3">
                  <c:v>471</c:v>
                </c:pt>
                <c:pt idx="4">
                  <c:v>470</c:v>
                </c:pt>
                <c:pt idx="5">
                  <c:v>469</c:v>
                </c:pt>
                <c:pt idx="6">
                  <c:v>498</c:v>
                </c:pt>
                <c:pt idx="7">
                  <c:v>493</c:v>
                </c:pt>
                <c:pt idx="8">
                  <c:v>352</c:v>
                </c:pt>
                <c:pt idx="9">
                  <c:v>352</c:v>
                </c:pt>
                <c:pt idx="10">
                  <c:v>3048</c:v>
                </c:pt>
                <c:pt idx="11">
                  <c:v>2683</c:v>
                </c:pt>
                <c:pt idx="12">
                  <c:v>743</c:v>
                </c:pt>
                <c:pt idx="13">
                  <c:v>738</c:v>
                </c:pt>
                <c:pt idx="14">
                  <c:v>731</c:v>
                </c:pt>
                <c:pt idx="15">
                  <c:v>488</c:v>
                </c:pt>
                <c:pt idx="16">
                  <c:v>224</c:v>
                </c:pt>
                <c:pt idx="17">
                  <c:v>528</c:v>
                </c:pt>
                <c:pt idx="18">
                  <c:v>49</c:v>
                </c:pt>
                <c:pt idx="19">
                  <c:v>61</c:v>
                </c:pt>
                <c:pt idx="20">
                  <c:v>2993</c:v>
                </c:pt>
                <c:pt idx="21">
                  <c:v>3685</c:v>
                </c:pt>
              </c:numCache>
            </c:numRef>
          </c:val>
          <c:extLst>
            <c:ext xmlns:c16="http://schemas.microsoft.com/office/drawing/2014/chart" uri="{C3380CC4-5D6E-409C-BE32-E72D297353CC}">
              <c16:uniqueId val="{00000001-5807-48EC-8933-F53D3791F232}"/>
            </c:ext>
          </c:extLst>
        </c:ser>
        <c:dLbls>
          <c:showLegendKey val="0"/>
          <c:showVal val="0"/>
          <c:showCatName val="0"/>
          <c:showSerName val="0"/>
          <c:showPercent val="0"/>
          <c:showBubbleSize val="0"/>
        </c:dLbls>
        <c:gapWidth val="150"/>
        <c:overlap val="100"/>
        <c:axId val="997902240"/>
        <c:axId val="531861488"/>
        <c:extLst>
          <c:ext xmlns:c15="http://schemas.microsoft.com/office/drawing/2012/chart" uri="{02D57815-91ED-43cb-92C2-25804820EDAC}">
            <c15:filteredBarSeries>
              <c15:ser>
                <c:idx val="2"/>
                <c:order val="2"/>
                <c:tx>
                  <c:strRef>
                    <c:extLst>
                      <c:ext uri="{02D57815-91ED-43cb-92C2-25804820EDAC}">
                        <c15:formulaRef>
                          <c15:sqref>Licenses!$F$1</c15:sqref>
                        </c15:formulaRef>
                      </c:ext>
                    </c:extLst>
                    <c:strCache>
                      <c:ptCount val="1"/>
                      <c:pt idx="0">
                        <c:v>EndDate</c:v>
                      </c:pt>
                    </c:strCache>
                  </c:strRef>
                </c:tx>
                <c:spPr>
                  <a:solidFill>
                    <a:schemeClr val="accent4">
                      <a:alpha val="85000"/>
                    </a:schemeClr>
                  </a:solidFill>
                  <a:ln w="9525" cap="flat" cmpd="sng" algn="ctr">
                    <a:solidFill>
                      <a:schemeClr val="lt1">
                        <a:alpha val="50000"/>
                      </a:schemeClr>
                    </a:solidFill>
                    <a:round/>
                  </a:ln>
                  <a:effectLst/>
                </c:spPr>
                <c:invertIfNegative val="0"/>
                <c:cat>
                  <c:strRef>
                    <c:extLst>
                      <c:ext uri="{02D57815-91ED-43cb-92C2-25804820EDAC}">
                        <c15:fullRef>
                          <c15:sqref>Licenses!$C$2:$C$25</c15:sqref>
                        </c15:fullRef>
                        <c15:formulaRef>
                          <c15:sqref>(Licenses!$C$2:$C$19,Licenses!$C$22:$C$25)</c15:sqref>
                        </c15:formulaRef>
                      </c:ext>
                    </c:extLst>
                    <c:strCache>
                      <c:ptCount val="22"/>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strCache>
                  </c:strRef>
                </c:cat>
                <c:val>
                  <c:numRef>
                    <c:extLst>
                      <c:ext uri="{02D57815-91ED-43cb-92C2-25804820EDAC}">
                        <c15:fullRef>
                          <c15:sqref>Licenses!$F$2:$F$25</c15:sqref>
                        </c15:fullRef>
                        <c15:formulaRef>
                          <c15:sqref>(Licenses!$F$2:$F$19,Licenses!$F$22:$F$25)</c15:sqref>
                        </c15:formulaRef>
                      </c:ext>
                    </c:extLst>
                    <c:numCache>
                      <c:formatCode>m/d/yyyy</c:formatCode>
                      <c:ptCount val="22"/>
                      <c:pt idx="0">
                        <c:v>44562</c:v>
                      </c:pt>
                      <c:pt idx="1">
                        <c:v>45366</c:v>
                      </c:pt>
                      <c:pt idx="2">
                        <c:v>44971</c:v>
                      </c:pt>
                      <c:pt idx="3">
                        <c:v>44454</c:v>
                      </c:pt>
                      <c:pt idx="4">
                        <c:v>44454</c:v>
                      </c:pt>
                      <c:pt idx="5">
                        <c:v>44454</c:v>
                      </c:pt>
                      <c:pt idx="6">
                        <c:v>44607</c:v>
                      </c:pt>
                      <c:pt idx="7">
                        <c:v>44607</c:v>
                      </c:pt>
                      <c:pt idx="8">
                        <c:v>44197</c:v>
                      </c:pt>
                      <c:pt idx="9">
                        <c:v>44228</c:v>
                      </c:pt>
                      <c:pt idx="10">
                        <c:v>46973</c:v>
                      </c:pt>
                      <c:pt idx="11">
                        <c:v>46639</c:v>
                      </c:pt>
                      <c:pt idx="12">
                        <c:v>44593</c:v>
                      </c:pt>
                      <c:pt idx="13">
                        <c:v>44593</c:v>
                      </c:pt>
                      <c:pt idx="14">
                        <c:v>44746</c:v>
                      </c:pt>
                      <c:pt idx="15">
                        <c:v>44472</c:v>
                      </c:pt>
                      <c:pt idx="16">
                        <c:v>44300</c:v>
                      </c:pt>
                      <c:pt idx="17">
                        <c:v>44370</c:v>
                      </c:pt>
                      <c:pt idx="18">
                        <c:v>44185</c:v>
                      </c:pt>
                      <c:pt idx="19">
                        <c:v>44211</c:v>
                      </c:pt>
                      <c:pt idx="20">
                        <c:v>47112</c:v>
                      </c:pt>
                      <c:pt idx="21">
                        <c:v>47516</c:v>
                      </c:pt>
                    </c:numCache>
                  </c:numRef>
                </c:val>
                <c:extLst>
                  <c:ext xmlns:c16="http://schemas.microsoft.com/office/drawing/2014/chart" uri="{C3380CC4-5D6E-409C-BE32-E72D297353CC}">
                    <c16:uniqueId val="{00000002-5807-48EC-8933-F53D3791F232}"/>
                  </c:ext>
                </c:extLst>
              </c15:ser>
            </c15:filteredBarSeries>
          </c:ext>
        </c:extLst>
      </c:barChart>
      <c:dateAx>
        <c:axId val="997902240"/>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531861488"/>
        <c:crosses val="autoZero"/>
        <c:auto val="0"/>
        <c:lblOffset val="100"/>
        <c:baseTimeUnit val="days"/>
      </c:dateAx>
      <c:valAx>
        <c:axId val="531861488"/>
        <c:scaling>
          <c:orientation val="minMax"/>
          <c:min val="43820"/>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m/d/yyyy"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99790224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800">
          <a:ln>
            <a:solidFill>
              <a:schemeClr val="bg1"/>
            </a:solidFill>
          </a:ln>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[LicenseDashboard.xlsm]Sample!PivotTable1</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Sample!$K$1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Sample!$J$2:$J$7</c:f>
              <c:strCache>
                <c:ptCount val="5"/>
                <c:pt idx="0">
                  <c:v>Jan</c:v>
                </c:pt>
                <c:pt idx="1">
                  <c:v>Mar</c:v>
                </c:pt>
                <c:pt idx="2">
                  <c:v>Apr</c:v>
                </c:pt>
                <c:pt idx="3">
                  <c:v>May</c:v>
                </c:pt>
                <c:pt idx="4">
                  <c:v>Jun</c:v>
                </c:pt>
              </c:strCache>
            </c:strRef>
          </c:cat>
          <c:val>
            <c:numRef>
              <c:f>Sample!$K$2:$K$7</c:f>
              <c:numCache>
                <c:formatCode>General</c:formatCode>
                <c:ptCount val="5"/>
                <c:pt idx="0">
                  <c:v>746.75</c:v>
                </c:pt>
                <c:pt idx="1">
                  <c:v>1094.5</c:v>
                </c:pt>
                <c:pt idx="2">
                  <c:v>1183.9499999999998</c:v>
                </c:pt>
                <c:pt idx="3">
                  <c:v>997.40000000000009</c:v>
                </c:pt>
                <c:pt idx="4">
                  <c:v>1260.5</c:v>
                </c:pt>
              </c:numCache>
            </c:numRef>
          </c:val>
          <c:smooth val="0"/>
          <c:extLst>
            <c:ext xmlns:c16="http://schemas.microsoft.com/office/drawing/2014/chart" uri="{C3380CC4-5D6E-409C-BE32-E72D297353CC}">
              <c16:uniqueId val="{00000000-88DA-4348-90F6-9CE1D3AE6919}"/>
            </c:ext>
          </c:extLst>
        </c:ser>
        <c:dLbls>
          <c:showLegendKey val="0"/>
          <c:showVal val="0"/>
          <c:showCatName val="0"/>
          <c:showSerName val="0"/>
          <c:showPercent val="0"/>
          <c:showBubbleSize val="0"/>
        </c:dLbls>
        <c:marker val="1"/>
        <c:smooth val="0"/>
        <c:axId val="1621673791"/>
        <c:axId val="1482562127"/>
      </c:lineChart>
      <c:catAx>
        <c:axId val="16216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562127"/>
        <c:crosses val="autoZero"/>
        <c:auto val="1"/>
        <c:lblAlgn val="ctr"/>
        <c:lblOffset val="100"/>
        <c:noMultiLvlLbl val="0"/>
      </c:catAx>
      <c:valAx>
        <c:axId val="1482562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67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Sample!$Z$1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60-4DF5-9612-67FE8FF8FC04}"/>
              </c:ext>
            </c:extLst>
          </c:dPt>
          <c:dPt>
            <c:idx val="1"/>
            <c:bubble3D val="0"/>
            <c:spPr>
              <a:solidFill>
                <a:schemeClr val="accent2"/>
              </a:solidFill>
              <a:ln>
                <a:noFill/>
              </a:ln>
              <a:effectLst/>
            </c:spPr>
            <c:extLst>
              <c:ext xmlns:c16="http://schemas.microsoft.com/office/drawing/2014/chart" uri="{C3380CC4-5D6E-409C-BE32-E72D297353CC}">
                <c16:uniqueId val="{00000003-2B60-4DF5-9612-67FE8FF8FC04}"/>
              </c:ext>
            </c:extLst>
          </c:dPt>
          <c:cat>
            <c:strRef>
              <c:f>Sample!$Y$2:$Y$4</c:f>
              <c:strCache>
                <c:ptCount val="2"/>
                <c:pt idx="0">
                  <c:v>On-time</c:v>
                </c:pt>
                <c:pt idx="1">
                  <c:v>Delayed</c:v>
                </c:pt>
              </c:strCache>
            </c:strRef>
          </c:cat>
          <c:val>
            <c:numRef>
              <c:f>Sample!$Z$2:$Z$4</c:f>
              <c:numCache>
                <c:formatCode>General</c:formatCode>
                <c:ptCount val="2"/>
                <c:pt idx="0">
                  <c:v>6</c:v>
                </c:pt>
                <c:pt idx="1">
                  <c:v>3</c:v>
                </c:pt>
              </c:numCache>
            </c:numRef>
          </c:val>
          <c:extLst>
            <c:ext xmlns:c16="http://schemas.microsoft.com/office/drawing/2014/chart" uri="{C3380CC4-5D6E-409C-BE32-E72D297353CC}">
              <c16:uniqueId val="{00000000-02F6-4E0C-8862-F0D4E31113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Sample!$AD$1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C0-4E20-A38C-C0DB289E6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C0-4E20-A38C-C0DB289E67F0}"/>
              </c:ext>
            </c:extLst>
          </c:dPt>
          <c:cat>
            <c:strRef>
              <c:f>Sample!$AC$2:$AC$4</c:f>
              <c:strCache>
                <c:ptCount val="2"/>
                <c:pt idx="0">
                  <c:v>Yes</c:v>
                </c:pt>
                <c:pt idx="1">
                  <c:v>No</c:v>
                </c:pt>
              </c:strCache>
            </c:strRef>
          </c:cat>
          <c:val>
            <c:numRef>
              <c:f>Sample!$AD$2:$AD$4</c:f>
              <c:numCache>
                <c:formatCode>General</c:formatCode>
                <c:ptCount val="2"/>
                <c:pt idx="0">
                  <c:v>5</c:v>
                </c:pt>
                <c:pt idx="1">
                  <c:v>4</c:v>
                </c:pt>
              </c:numCache>
            </c:numRef>
          </c:val>
          <c:extLst>
            <c:ext xmlns:c16="http://schemas.microsoft.com/office/drawing/2014/chart" uri="{C3380CC4-5D6E-409C-BE32-E72D297353CC}">
              <c16:uniqueId val="{00000000-3C0B-4375-98FE-D690E80E6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D9636BFD-E10C-4317-BD67-E741C0F17C45}">
          <cx:tx>
            <cx:txData>
              <cx:f>_xlchart.v5.1</cx:f>
              <cx:v>Total Revenue</cx:v>
            </cx:txData>
          </cx:tx>
          <cx:dataId val="0"/>
          <cx:layoutPr>
            <cx:regionLabelLayout val="bestFitOnly"/>
            <cx:geography viewedRegionType="dataOnly" cultureLanguage="en-US" cultureRegion="US" attribution="Powered by Bing">
              <cx:geoCache provider="{E9337A44-BEBE-4D9F-B70C-5C5E7DAFC167}">
                <cx:binary>1Httk5s4Fu5fSeXzJSMJvaCtna26YGy33XYcd8fpzRfK6XQD4h0ESPz6e3CSSeJkM7tVU7dqMhPC
m0Do6JzzPM+R//lo/vGYP53bF6bIy+4fj+b3l4nW9T9++617TJ6Kc/eqSB/bqque9avHqviten5O
H59++9iex7SMfyMI098ek3Orn8zLf/0TnhY/VbfV41mnVfmmf2rt8anrc9394tpPL704fyzScpF2
uk0fNf79ZVCV5dOjTh97/fLFU6lTbe9t/fT7y+9ufPnit+vH/fDqFzn0TvcfoS3Fr5hgmAnMGSPC
pfTli7wq48+XHUFeCdcjHibsy0v35wIa/pe9ufTl/PFj+9R18EWXf68af9d9uHb/8sVj1Zd6HrkY
BvH3l2/LVD99fHGnz/qpe/ki7arg0w1BNX/D27vLR//2/dj/659XJ2AYrs58Y57rMfuzSz9YZ3dO
y6cvQ/QX2IW9cinnFDOKfmYXLl8RzDFFggokkIvdL+/+ZJ4/7c7PDfO52ZVJduHf0iT7p/HF+lzU
XZK2f6Vp3FfcYxxLl1FCPUTFlcvMLiW4ywX2xJXX/Ndd+rl5rppfmWm//tua6d9Vm32ZwH+B85BX
0pXEhfEnjHlMXgc19ooThKjHCJFUEiy/vPuT88zD/Gc9+s8G+tTy2jb//tvaZvPUdk/2ywj9BdZB
r7ArkWQu4q7k1Lu2Dn3Fhccg4wiXUII978u7v1rnz/v0n+3zpe21hTZ/SwudntqiKvWXIfoLzENf
IcEI/OcSyTz5g3nIK84Jl9xzPVd4EvEv7/5knv+iQz+3zR8Nrwxz+nsCgsNTWXY2H85lev4yQn+B
ddArT3IuhZSQefglwXyH18QrsIsnhUAMiR9h23/bq5+b6PvWV3Y6/N+/pQPtzl13fkz67klrAJd/
GbAmr7AgLmOcYY8xyiHHfGco/IqDiZDrMi5hM+eoT+/+AuD+y2793FJXX3Vlqt3f01THBPD+i5su
P5cfv4zWX+BSYAniEUkQxDOKiAuWuLIUmNBDnM5MCdIW/vLuT5b6b3v1c0N93/rKTsebv4VL/Zqu
fetR3935P1JVV75iCBwKU88FWkTkFe6W8hXCnouIxGKG5bPHfetRVyzyP3fr54a6av7dl/x/oqj/
mb7+QfEXZ30OL9rANwz211cvnwuixVXTX0XCT2N38/H3l0QASf3GkPNDvhv17+f3Dw2fzp3+/aUj
8CtMEDBaF4AF+QQqxqcvlzxJKQKrAuaYCVVZtToB6YK8ghYwG7iHOUV8Vii6qr9cgsdRhi7OCqe/
fOGhym1clX8Mx+fjF2VfHKq01N3vL7lAL1/Un+6bv49RD/64iLrQB+iXKwhcfzwfQfuB2/H/adq4
bwspq7UjutIncfLebhKO7q2nyQpF1aHtkA6t2w7BUOrCH6Xhy6pUN63EeNnnYq+CPi4OXjPce9W0
TQl78GKe+G5663UqCxj2uyw7F1G2ExVajg71PbVLiuqmq/YuS980pdiPStYBG81qwK0v5aD9pvK8
lYimY2q4t8H1Gz3SZTEl2WKqxszHUbyOi3yfo0EvtFdpn7h5ETTZNPp5j079tBOtRxep6VHQOHST
ubkNHNU1PnILf8DsWTdoWzrvqywxfp6gk6P4XpZ68ptJ+6Uusa/SzK+GLA1Kop6VNaPvdWJf50Pm
E4MPWZ6vNRUfBysWrSwGP+1GEvCOrqVb7Eisg4zQheuMq6bt7zWFd6tuIUXxNFp7dJo2nJL4ybKF
cHXpR6zxWT/6InXuBNeRH5Fhl0XVNu5gNIVxFmU5vBlRvkt1vqtKuu7LCprUC9qgG2e0h7QVeydF
2xRN20qig4zQKXHY2i3tIWp6fyTLtsCn1umWLGvDrrOrlOe7VqfPuK586aTvos4eU6+/Jwl76LM4
LDZd1IWi8vbCNavCZDueqTNm09aO8JlZuRvxcExQdEPiG5npJU37JSXZrrfTgSq7VXxcyTbbjDLd
tMrxh0ntUg/BrEh3NQ5oni3F0C811Yu0EmuSjyumsw0u5H4kKKgEf2hstxSOPaCJ77R9h/Ip8yVN
nt0C5kHMq61hyU3E8TZq6Hos49CqIvYdirTvenjdw5urLpr83OBFqusF1u5DNuTnmOW38RhKDx/q
hK1rnWxU2fmYxBvUZrvZwjgaT31H/GzKPtAsf2Zx8txoc5yHsXamU+PBpKbTPW5WbYYeLeoTH+dB
jszKltxvPbzIy+ymyfogdsejLNvSb6txO/E68mOS+J0rNwaPBzPxdW/TTeH6GWb7amJ7ksAI1maL
E7qOY7tNk/zZi7X2kemD1LhLRLOdy6bTPCenhq0RQgFl6SZi5tGryc7zQpOZe57Y41jTh8TNNtOI
A7fOdm2jzpd32D7zjXUPXdr48ejkQd/Ez1HncT8vzSo2+Vkgs+W0CylYJRHlIhuCksL80/YwuKOf
ovSB9eq5zToIEnpZCLVBNt85NNu44OeFTddRlS2q1p7M1ATF4C2Mmg7plO2yUS8bBXPVae+yKhyU
WbXNcKR5f986xW6Yw4H3wSTTSU79cXT9KjZHAiZpeX7uhn9Lqzd6nE6imU6zBXtkt06e7WhSnOeB
mecjjsejSMeFU02nzvaLAVt/GIk/f1Lk9gvDWh9g05oRMI3TTIexQwdNxlUVL4kpbmK3hee1Cwnf
k0kRKk/548geOtOFcmLrlHofJA6mBGJCRPu73kkW89zOMrOd+5bHEMvGQd+n2ARqIiulyp1KIRT0
ybTlrF9MEfh6X/TLosufDaVhmj6MQxfi1NwTrJfzZJJNt2xScop0vCDFScNIuYN4MHUD8wVNJ0Rv
OkfexXW3bJnaOKpdVm4PYXo6iNYcEmbuC8QWugzrwhyc3p6EGlde2UOUqdKzFzvvBhm/ue0M29MW
PSZtHaRRvBhInAagc+xdYR4li96WbPQlU8+6tFvS46CByezEaajtpor5Hodx7Ryisbp1q2HBR7y0
RK+bKdvkHt9TNtxPDTrU1G/MvMvWzJ227geusjeoUhvduuuG5Luigb4bcA+bwJSAkeY5Ctr3ndu+
7vtpK2t933XTcsqFryKzncAR5r9Omi6rZuO4ML0MF0sW423D+scuMgcDc7Ol/X1DwMUUrVdRMoWt
YOs5WEGRQvsT7ktfx/kGi+F+DtjUtIu4Uq8lZDatphNWxVk3zVsSnfrC3LsRTvyUmkeSPHWpvIkN
388uOccEJMU+UWA7cKKOgI9hnKbBEHsPfV83Pi4h00j60PRsDTkx8Qekj4DP9wQClZ8Nh0Srs4Z3
5CVEN9nvEiO4P7ocXK04KzmCfyS3bbKf31UQsb94HDZ7TNo4iBz6XjvOHpdRESIneT2krfK5GnM/
se7bibDUj2uiNsbRrk+su85NHAWI6Xeeas5W6mHNFH5UMY9vGsl8oaP61u1dE5CRbxSE2NsssXmY
WotCbnw3E3wD6e5tnk52rYZuUSRNF+R99lAYc5BVZre2KrYad+9dh1HfjTwdZpkDSa8cbQl5VjtB
yYz0QS+bbnJ0b8Zk2GA19puU0/7T3uWcnVK7Ggt90wv+Jk0UWU6Ku5siSunmsnfZOLT9fEjduds+
KotuI72+2xgr240U8buBWrMYXH0r+iTaIBk5fu7kUSBYkrqBbCe8uWxG2+BNoaheRhN7h73Gn2wf
bSKvXJoqf5ekpAtjHY0bT9bxTTFkQZ8PzdKi9IQFTm5sMYZeMkEI6dG60XyJPSecymExTFlYUicc
+86HHOBXzoPXPfOWLzOTh7ZkgbJ6YfxGNAsr4Iwmt06djGHRlaXf9E63rW2lP216YvQWOjetJ9Ht
RdKaJYAi5esyAquny9xJDmVFqxDw18nzZc7OE5PrBLJA2CTeuS2xFzb94G3Ssn+fGi8oHZWEWEq/
VyL1e24gG+f0xI3Qi7oey6BweAbhBvlYM+3HJUzsSZHH3Mk2Q8n2Hq21nwwoyFpvXdX2oa/dxJ/A
zVULwQNcoLT9sZDTMW5tAM4W2giADmXev3NU6NdIhRKCDa660IPwZ0gT+TYTD8Lhe1aM96S19xmt
9jmP/CbyVhNLzyldO2O7pTwDNfSPQuJPcDJwqyuUDDBAzn9mbZfgK5Q8xo3I9TiU69ErF50cfFoL
AGXjuJoDm6vNgfJNVMfbX78W/4jOJRHSAxWZcDFXMb9H56mC2a/GrFr3IntuspsR5/elGO8jz+zb
JJgcu20AvhnRhH/yZmD9118MTJMAI6WIYo/PPfuGF0g69iW3olxHMT5Yty59m/ObfMELCGuAr1LV
BSaPfEfy/YzQ/uT1QLKuXw+qkSegB8B4Bbp6/SiEcVVUV2uigTtAiCsTvXSaeiXRMcPjkbvpuatu
tHmTsmLbUgimgKcTZVd/0hFQ43/siAc8ELCinP/9fhxit5SJ10Xlep5zzAxHBoAod7aeQK9tDXgk
10chSt9rWNDjNizz/ljaJiwxJL0ccLKk67SkYS3e/bpnMzX8sWeSgw4qMJs1ge97VmfxOCnrlWvZ
A3ND5dZN3DdOlxaBGUfAvoyHNOs/XLyq7oAW5PYRAOB93B0qps5Imkc3gbhzQaUemw7xinDnXZ1P
Jw0Z01U24BbQD0BKXtiVaMxqRj5cjqtMsXUCfjeTA6TBQXNzLBK18Qp0mFy2bsEWY+wt8qoJkmQ4
qr4NMX3IPbRsIOdGXr8qe7tqve7Y2HGdaxZkNALonELEiJYlb5co7sLGbUNTxCcnto/ZhN5xQ/fS
uoFw24OH+2NUF8+N7OHx6txWTQmpMyBUDL6AWePnKAIoDrSzqEzm9+Nwn7RV6f/aCj+bHhQjwqBa
DZVscjVPSZ7KoiK0XCekW9IKHXqZb4r8wwXQmxPWLWhgv4pE2P2Z3Sl2Z7HAo+AjV3aXI/aAEoNn
xtxuu1zdqWLJlXtS1XjsIN8uPZqdrYFYOjmRj/rhHlj2pqHFxgU6kQ/sBk93SVfelNVuKoajlH1g
SPnaFfNkQICD88Ee3DEC/kJed2Sbam/yeWlhECFjjeXtBGG4BwQ4P3f06qXr+Gzgawq4dyYjOcwE
mRQbTMxWjiiwYjoNQOYK1oZSJYEt3vMOB04/rkBWWFGV78p0WKbdBy8ZAR1l/UJyUS8MzhZE1OvU
Eh6a0WM3CjNnQWvHj/0iJnXYt3kPsyjaRV7U+yAxPGLd+wgAHGnqsOjj12VmTqOI7tO0DwZgfgD8
3QeSAyhvqzBn7r9bYMFVnp5nrKzrcaVYvi9s967t7eNAAAWWKSgFybFpb9IUCHp8M8AYx0ztMlTs
Eo8+kIqtx2FTUHtrHPXskHpNYrbw4n5p6/yM82gjyEK7B1O768SytYWoPWjvgQ/4MLNMAEpbGzrg
rkx8omcVX5N+grCbbJryjSGQK+E7nBFgI4/3o1sFWPQLgYft6KHHyKN7gUGd+PVM+0nOcylUwARG
c6HZu5rak3CqhjpuuZ5Z48wkDZgdn0RUv5s/ueT1uvyTaPuzqM9mJdrzhJCMzNe/STotsanIqYVg
mwEP7IAPV3+WyaHzP8ZNwTGhdN5KMhcAv31JmjSZzhEq19QbSn9kHWhH+XTfmmzVxDIQoEC9yVBz
nCaAJF4XGoy2XZI9z+C+ldNWaR6mrgwlw7PAs5YO2WfAtgZCHwQEQlHmG5VAm6oNOqU+eBxe0wzZ
zgMgSfPcnwNxVphTH5PToCBUt20W+2QKa1vsOi59I/qjC/bvo+xMpN1qrbdQJPVnOijc6ZRIus9q
ujYuMIGu3DFxnEazZsCv5k4ygD8N53vr8vsKtBIeh4NXv61B2PCkP6XmkLlqJ8f+Hgv2EBdm63G1
K1t3l5A4dDq7nUGNTtIdmsQiY+0tTI/tFL/2IlBcOpApSAvkDERF3wzVO9yLxo+SMuwNID5E0mcG
6cKxQIXSbDeYbAPLFPwcLOnl7nqWM+bXoRYCzaDYQ8n7+6Jrw6wRD6hEwcyFpMkDB/oSReP9HMEp
0MRfT26MfgJwYIpJkNIBXlDKriBdSWptKluUa5xD+iyLIaga1fqwcizzW0G572RoW+WODnACNnJM
uhq7+iYxzh2RQb6g07BvgV0OwEh7yvc99TadPrFqChoQBmbGOAyHrjDHxIlvO4/cNp76t9S1X5ca
lEC0V276znrZWRF4viAwpGPZ39A0WlagN5as93sCMa8B5WEAzwcQPIOKvjXHPmL7Oao20/BYRZ3v
oG6bRuOjgMhfQDATbrWjNbzJehuHMgAfZoVB0wDRMHLMUXrDEff9omdmWVTvZ24sMrVpHbNik17W
oMl0br8qGKAdkH14bU5Ngg7AK81IAxc0uhmNRdmwiIFD+jHbl3oZ435D2+5YDOOj7c1qBkGsm5US
90Eq43MX/kZi1VfjiTP44j4Gl3CjNzUog9r7kDHnCJRBL35taKjr/+jvHuBYSJUYE++HONZQ18JC
jL5c64SdijbfzQnH6/wh78MRwajkxS4a9WLWzzI1LCKXrltAHrUF4QUUTgIz1u2Y309kUfYgWQHa
zUDWbBEOZlCE+QcOQgqtWn8GLh4IpcIcZnWjzLyHQXbLsVGb2XfHdNc7zqob+EqnwB6AD+US4FBh
H+OI7xPiLiiIe8q2flPnO1ag0xwAFVhflSAhlqPfFizsm7BTxc7KftFm4zEG9AGJvWqmRzJnhRKG
VdFbPk7hoLNd6QIfV9PR5HZbCHDg2ZliNzvP3+xO6DRhdFIT2jU9UJvsgyPynaVA+6BtluowEW1I
OITBNt/MiEMYtNUw/zpgrhNd9E2+1+3CY9ED6IHgOoP3MCsU8YB8nSSQ9+i+nornWQ7xBvO6BIj8
sWrkaijMDutqgcfnNldLPRY7TiH922l6LFDoRhASMifgZeCkZj9pcI8ZX02sPE8IagqjfR0nEYcw
NJZ+0mB/yuWyA7qrsnxjEfUTD+3qHJRYJfa9yc69FftZtcag181qk23ipWNpOItwQIIe54+WLkCH
DB8aJ90gAWqa6o9zqk1hko4D28eRPczHNbFb1PspyEVtn+5KkJMHw3dJl/ljMhk/zbqgihIb6Jyu
5zA4K2sVEDeqh9d4DC8k1vb3nh0fcaXuJhBncI/unM0c/noQyVGkdgRKB3hSZ5qqHS57YH3JmVLo
lcMgVIL6Wgw2sJFiyyzeMsYeZqWtKOEGcKMSsQfIpVuVQxwHmFcnd6rhtzNywbk90Zw+qDgJq4iE
OJsehwRyDqT1oSw2zqA2iQQdUbZLwqcgFpvUi5ez1qZ1DvJiE8bVGmDmpq7t9jLhoegx47kU8qEZ
YTwhjFBQBWhZhjMbz2uxl7legIYYkGK8mbNASTVQObYfumFRxo/IAV1/nnCz+qogu9UGQHzXgFpj
CihBgLzQieGUT1DhSSZIaQ1E4WlYDQ2ozhAXZ51wqqOnX4cP7ELZ9ZpmAe1jTCLGIYhc4MQ3mCS3
rmoIZcW6E/ax7GAgp/HGjd6CzgWCR08Tf2aFXl/cgowJNZrRz8CRZu15nlhdIrnvaQDjWoJEXI35
Mc/YJX5eHiDIh0YB0mzT50raR+U5UNIxe8iidzKTC8S92M/HrL0FPWgMuzeZQwYfVWlgUods6ADB
v2wdGqJc+9L0du02dRG4fX8oBLDlmCAfsRqwqzftyip9wLOKxCdwE8OLdolJc65bmSxiVSNfgLrQ
VqCF6gq0TeTWo78voZgY8KT3DalWo0pACe/vlLYn2QBXG55R69ZBBQ4+x5dkcm8qpYKxRsGMITjV
25BAcJpjzl3soD1qWr9qkzPyAA4M48lF5mgUXes68xO8Gao2nJNpnmqIw92y4nrRjIC55gTY5zsJ
M3L2v07IO+zeDVDXyBU6zE+b8UpMZo6abrLXTivCCmoC86zIBN3PD5Gg97cgL88U3YFyQkbMZob8
tBvuccbXrLKPtoAOgG5f2DIF8Wm5bmuAI1V/RLdpI9AC23E1ZBOEpTqMm+451/29y81hdmgtvmDw
z5Xuw7cF20fQwNo0Tj4vpf/j8F/3VQH/XxZ3fz05r8T/erT7soT/l3etnqp5SUd3fdPcmz+e9XUZ
+Vzr/mNN+VX1/NOi/y+F5//l4nd19+9WGXxZznCpu88L9f+gxT9U3a8WK3xTdp/bfS66c/4KkJ0L
a8nmNbCX0vqnmjssXHpFJYV6OywElETOKyk+F92hUA+Cl3C5+/k3AZ8r7tiDJbdA8kH/IwJLQcT/
UnV38cwxvlbdYWEbLF1DkmMXBCU5/wDhew6SYwWC65ixpwaQGiuR+9Y0OVnUySRXeODk7Ugbsiim
Vq4uV5Hn4E9XoU7lfrqa59nnqz9re3nU5eaftcXynMYVuP1QN9vLxsvzpva/HktjG8j1sLk6p+IJ
kOWnk053y0tt1jGd2tuvm7yW3x6mtHC2VbaWjXTfxXVe3MIyiThw5sPGligcx0SA9tTQd0Toj1mp
x9exmXycQHoSrVpCUd++Z3UTlBrLd0NslkwqDWUzJACB5NEUba1tou1lj9cy2pZRzFv/63EWYXcz
DMrPLIpDKiLrQ7FJxQtvnPDW5Fg0S1iKgbeX44T3r50qQh/qLFVrq2h5q6akus3nTRIZARXemgZX
Fy6Hlw1P2+o2qzOn8y+79VrGY3Z7uZYb44RxYlQIRd1hadzJ26uuHZZxHXn7ZN6bjDF+K1m1qPGq
6tzuJFHjHDRQqFXmJJVv6qHaD/MmcjLYiMbCOgDIPFqPcV/7tODFogYyu3K13uNYT3uoy9E7XKVd
SIYoXramZXdJXI87qBm+bYoiWqAEAd7PMgU1kiQQnHXHHrLKEb5jWJcp1K8u5y6b2Vd8mar45nLI
JxIff9Xo8qCcDWu3raqb0bjzwoW0tyBfQG3o6+ZyribCXJ8baP32s809d2/VAGLTmL9u3TS5iyKH
rTrKcdBSntyZzmIo8XZmMfOqFZB9dwvEoN/UYhzWHm7SPTOKh6U3VUdiPDdgTpa8y3IQcUcjh21d
NmhREaCgauzU6bKX/7HXjU766dzXPVjoTdYqT3iI8zYFbaZkK5lEfRJcjsdyYKu4kPEaqs9Qgp6S
xne6MbkTJgN1pR2adWyQd6y7ofUHp1AfEzOGIDoV73Vk8SKhTrpjmkS3ANvpItIWGGJPmV/UIM77
LkLMh0lfLeucVPvEJtUeibYChgibRozMN7Ktl5cLrWcTDH4DV5xEM5Ct60fRm10T5e+JKsYkqGXj
bOZDWG4yJLACY3I2bl+9B/eED/rjsC1p+6abbrA7FduJabfxaUbxVpV5Fi90VunQHaf208lP11WH
P/C6SNaiYClkZ4cH/eAob8WcRwfKnbtMRO6+MDLwlAAVesgBFaMmjT2Q12MNCJnVFthmZg9QeofC
4rwp6QJapN+eiY3nV007rSIKt5rcBIYSu8pFnL6poopAzbMtHtMxXhvVm3esa/eibFbZHEcuG4h6
0ZbNceRyWFyCyddjMODraAJ8IFqsbvWAQQdsqVhAupke4gjd8o7wj0k63VEoSr0rPDmGiEXqtpra
YpdK+fnWoZxuFS2qPykM4PnHUd9lF/j1AaGScTovpYZEM2efbyCrwEXaJzzxnjKe5jepzFTuE5nW
G6fm1UZnBI4vu9fH17d+c/zD7nXbzk5Z4GhDQwB76C0sJDk2zJrXRZqqt9UYREVXBFFlozCfzXzZ
YD5RiGFFdlvm+tP5glSJ61+uenML47RReLnva7M/Wnw9z8gUu/6lxZ+/oynbXQNC9p31WqAYQzW+
SUnb3kL9US0Y1/U5zoZNbNz4VMCqqBvqRcUybr36PGx1Gmfnrqi6JfxC0lvzPOtOjlPcFAqo36Tv
TDyVB4drBgWRfhdb0T9YxpL1xDkNsdD9Qzk0hV+0XfK6YF28bmOBA9ziwpetTd4DordBgZC5HUrP
3hVZcxDz+c4zSYiKKbppUla+m2BZ2+V8L5VYWq3IKiqy5D3Wr0drxENkS2c99C0NL6fjgd5oVadv
Y+npraZTtojGOH3vErX4Boh9BqzfrijE3iycfYttYHG+O/+0BX4/AQgHpuL3s29SrtdxxNOPCmcu
LJ6D1KVQNr2nsIArGC0BzFBHLpBcD1J5Zd+jXPLAiXV3O3XWPSawGMWCwy7xWKmFBfnvtnVRdlvU
7ee9yznHKw5ZOcXrq/OXew2UqzsoWELbr5cVbw6g68CI/+Rxl3OoU6s66d8IBoVy0/fjLdIFu4UC
tgqLaoofNFevxezcLGKHBlZtvrvcCgrR51uHiXxzayVy8bFy3IOqC/yOR7YKcY2TRZvoGHijQ52p
Lg9eP96ASy5HRVUMpEQtUU5BEI775PPe91ev7wNlcmmyClp8f1/ldRiU2p4GXinRrWOnbzeyxjfK
5e3N1fmv92ZRjW4vh5xVt9oU0TrNrO39r7d8bXs5x6ryNRlzs740vVy8nL9uVkAR9/9RdmXbcdtA
9ot4DgkSBPnK3tSbWotly37BiZcQABeA+/L1c4l21LaSSWZeEFShSNkRCaKq7r12MjKsR50BVZFP
H/DxVCsv8urXcEJpDB2n4Wtq2vOcpSJFRadNpHQ6mRTSJC2N6ydPFvXKoeWLp0Z1IcIlL2/WHKf+
i5RA6vSFuniLtaxZi+BLdYv8P103Lz/h7S63n5fiJ1jrbe3285a1m/X2J6NlzvaZkV2iPCnOkUmD
1UiJXhcsSM/WZ2e3AbkrFtI8WIXe+DPun4LFyPndv7/J7PfKB4i3vu8Dfhz7IOLGS9Lz+4s8CpQY
RO0736Vyn9u5jh4jptS5yXi/sm80jgTfutKPHnH0kefqzR/B37z5+1kOqK2TaTlCfBuZjH+Jt34/
Zd9y/oes46e4zecuwcvtnfjbU3udLT53bqqNAiYoiUWDApx9xuyyHezTZmc2EF/HAHXnAHe0zuvN
I4+XKNELF6BAHIqrPDNJ2cflsVoOxYX23Z1wfbm2pltG+WPrqaullwifpyaRY6GPkn6Z23wV8Yke
86ptLgMZzKqVWfGtomKleDh+KXBM3twiQvqd00PTR+Ge+X6WtF6IQ9bNNv5/nQaCd6cBMKVitGLs
gcCPkGy+6+Ol8awoIHPO16zJNi0OM37i1FG19nQ3rh2ZBfdk6gIghzGL+ni8j75YhywNQoNlbSr8
ap3N889467Pxs5zH+/5bf73r7V6/3//6Q6Vif7J2us/GonkslqFngA4H1UMsWf1oB3yTb540KrIH
o05BRwBpwHETfTv6HDt9um4CHexSHtPncg7VMaxIldjV0Rvp83JBwBWqZcsFSMFwwQAAcNOUO5sS
OzF6zKDWAl6ypNMpAIdrknv6Dt1v/0Xwv1ZtKn5btam4XXWX4HfXeplbvuhiKPazGf/kEykehCvK
6+Ck/ffZZN7euuxiF+X9XpH6z8JryofcJfN6BOsXfxMwIrut8oG/XB4l1Amz1UQmeqkAMD6yhho0
Vnj6pWHOqubCf51nvk7TSu/42Ik1N7V47itfPHvZuInT1rlY1yhHjSfbiPVAVb+vu4Fs4rYrt8KR
PQDZOr5UQRxd2DIzNE0THK/y/W1hzOLgXDnoby1hN7+9SdeW/S8LSB7mxHfRTLiXPJiPfV3huINu
haeMfnCd8Fs7sfF16nW5Bbxl2oUoJb/yTl/CLhqeMiH+Yzfz6O9934B5Xoi2HdCq4Hz6AU7Hv29n
UUWadmpC/bWZhmhdcl7v26K7V+OUTclYivGc6no825nOymYf1s09doOGHmzwYhYDVxO6BE+5m7Nz
rGVxZ+JYHFoH7Qum5nDDymJ8rqMuTmopiz8YuqtZZ5o0qfMoYX1GvrNpUgmq8/cEJ8ozUsAS56No
QlVCYZuZ3ShKwnwqH0qG3i2bd13BCUqtJJM/CJQk1uUkitWM9+F0G0Ihm1O0DDdfX5rE9cYUrcXY
28QBT9sn3Yf7ktd3BRn9T74Sej2ZgO5p7vif2jA6cRKbpy6fhifV8iPel+yjYRfG5uyEP0p2sjM7
RHM9NYnq0Zlucu/O+uoYuGVCUnd33XRRtviQm4ajGYyzh92C7c5+M2+79lvsNWy5IHTMhtO+3TcG
+PfbMPfoOhR5cVcULbnz/XRpDbyFXG0mUO4I+bynagguczisu7Kozv5iWVeLLerotuPZWnggf/p7
7crtpNxhdfPZEFQAvnjd1OwGZAj1V+W75WZox3DvlyGgo2ZKPxd+6a9w8p2OS2P5kwfYrfVrzvV+
EkoBkJWKz75ucJKBAsMlKMrw0Qval3DxAw6HWlc88l3pAGmvySTQ6+DV6AEvMg7hc+lr+dLqrT22
BI1nDXv6CEQklhVr5EtY2v8SlkoA7WPxHxhB3/0dirS8UjgcMEAT0SFBeyR8V8YE/qA0cTn7XwuB
9wXsw+hkByeaFfqk6EncfIFopx4Eo/pnTJnn7glvHn27ysa+M208dQESBuiw37KqfRbOPKEnGuNY
vQwTBe0hwGfr5gpl4yZTRUqgyXVwDRM+0Kqh20Qr60Or0lvTKq62bhyNKzM2xd4bq/hDFToANfsG
9cDFNHNQ32VtJNbWVFOJapIGzsGaHXj+l94NztbKxKw/pPR6ofUUYX/HlWIPaSy/Kbcoj0WIlKUL
RoCrlgLK5OEr9c7nLr7s97ibz6Goe14rNe+u6/xoOtKBZMB9pZ+7rMg+Nn3vbDwiuiOZUn4OZ7df
5zRzP7tzune9Lvz+e2jGqu4YLKG06nuQp0awBGrBkLf34j5ahspFMuC6YiVkLu5DWhUuOARYsPYA
XGoLQOneQaPFTawv7qm4r52sXfliKje/XFc5hAFAiypyJUR+8ef2y8xidKNDfNODAkcra9ZmCHYs
A8LEmg1Adxs/GvjuGpxzsQKiqz5aM3WqV0C4u0uY1t5HgT5s5NMfHe9QiqI+fZ5oBeZR6L3aiqh1
obJzlH0hL0zH7JRmwVMwaVTJqjYq771idhMDKNuWkULf02Wws9sqqWJUpH9fcLir96Mno0M8c+w+
bTepQyUD4EfcIlEkQsF2ao7+MqTQeEG5CbNZZ6DFmXh9c9mZDbMR1rSD27LmyLnX7FCzlYlKu2hH
OPM3WoNBEmo9JYDjz2DZpPxjPF0E6+Wryyk/zrwsV9YkcRGsWegWe2vqtjz2pcefVK0+8yb8I/NA
bUtDPh5ioYuXVuTHGuDAL9YvFz8J3H/0M2RkBwkqBuhFKKaNYZxtrGkraraWZhduRbebr5vbOzOD
09a4/pm7QgNalbkomcK8DfGbyV1aJLQK5M6uptpBed9O64qo8yz3HESZs4qXvvUYlBt/9qPzSEsK
ztNQfa7KYF5J4FmPQGPxF9NxvOyy+hxkTrBTAPhum9k1n9EFPkt82Z+jQMTXy+cl7N3lReesrd9n
qPhQqdA4jJxfiue+NipRBfMPtniOk4B3aWYPvweU3KeStSs6M76NgI+5sO5FjpxFQL7jmCBQqlqj
8VuDK4Xyh/VByQf5L3uJO/1bWElfswHH5EQYJ34Mpqd5jHPgBuPSWWfEl1vqd+LZjSu+LFZL5Zz3
4eXfU0i6oKO1ZaEuXTybQi6dNkIoUNzR39ilpps0QwEk+u6kObCbCfUqsrHnZu3t8o44gPHjxJ1l
dwM1zgcjQ/0spz/6gh15o9JzGNYoSb+ZhrvIlvBLuq5e84Z0WrsodtG5Iic/yNO7xrjkRJeZv/js
zPpuq9pw4HDe4uxskDidlrM8DSxGAyTAK99WdXPJ5vTnYBd0h7f95rMhMyp8K7tgaD7SBPjn5uIt
TnsbG20D42yKk3//fxz+PU0H9hvNKWj90Iigofj7uTalvXTcUfjfadmmq0ZK79S9DWEjkSZbu8XG
jNJbuvFb2RxurqrELyaXvb+ZJf2ZB2ZNnihfNGeb6t3yQ6mCfBNPXrB6t2CzQTxhaKsR0MG62Gn3
egaa897VvVpLUrxWo/T2VNPm0oxdcwHYpLksfh2E0901NlNBdgkAh+2DnoCppOMHxuSxHoz/4mdT
9LCsVW70y1qzWEEwfNB4LjeaONW+GYw62pkapp+z/G12W73N0oGpY0aaevfvvxugsv/2AkQM9I0Q
sDOwq+PgXfItmOC5mtz6e9aWcxNsmIm3tZiccx5VD8YZkYct1tXFPNBUayDj1yky+VV+td/WVSan
w8Dq/VRGztkvBO13U6x/uY1dsPeSIajHrQbMDrmfWik9O58pKZ+0qT3kIqd0ahn+mwKVTMrqywDu
yipvS/fZBXxpU2ILPVfGVXsiy2ofhcI/Z6jYbbxB1c9+UarV1Ij0y3JHkTF3uSPyi+wp8kW9Cxzj
J+1QFd8C191V4zC94vPKN7PDhoMHvs6DjcjrcLjPlQJJyT6uy+M5Bp17YvaZHarJJNRP8233tnIL
1KTL137al6ty8JvHeNRJXo3iOahi8UyGjqxlHDVb63uLaMcqw9bOn7Bl1490FuWWcC7XzWJan8xZ
sa1iFJ6ZbXelb3aJNtGjDbQ+J0ayNi8nNbtwu1dhu2YlCRKvcdpDUImNPSl06Yhm3HKisKcHg6/P
0avSzTu/jbCLy5W3g4ad2TNGvVz5dtub315J5Hi97bvjyO1nvt22Aef/35/26G8POyVgKqFuEtIQ
W77/rmDYhtJV+Cjxb9lUrj2PhRqgyQrtQRc9wtCLiqM1K8q9hNZqXusZDanELr8LVJFgbHUNt0Hj
cg8beQu3t7SmvWVk6CUnfrGVCmUmGfiGJC3Pu3tztJ558FF9sm5mFN+mgwvmPyqKBGwmXGHXARnp
EsbybDd7crq/Lv+8i4cWdlIvEEydbgyOAi3atV198pSuirWd2qEBj/BYAKK2LLpLpv5L8C0MYMT6
JNwoBmt5I43B7azrOuWdxAeI+XzLm1yfwfmbtuCcm4Sh8X+2PjtQtDXHxE6jgZ2MO9X7ULQQNbjF
2JmI2593sGZsaPwfLDn2O2VgyQchJYHjPehIwMr470ss3cCj2q3m8etYA17hJuUIjmcYjPSM79Oj
pgU3K9YGf/q9iI+zcvtn9Mqbu4wVw8qadujNh7CcAcBfAohEbS5gOBBZU3glPaeKPlqr42X/3Ev+
Z5YjcSG9Y+7R0A6uzcVpcjZ6GJyjbRxeG4R5FIut6PNsdYvzbesw7vgGZNe1kx/sx6cAIXSXmdxd
2++N/t2Mp7hYt8wAjEbo2c/1s0VU2MFkxUPa1+beWhxlrk2Os+BCjUZNQtXhLV57YDP1+DAfAjX6
azsrwjH6UE31aViaY9YfTFlwiFsefWgj897vDy4+A0rWq8FzU/5fXzCLg//1CEfwFgEiFbpgIoUU
XeXfjxescMqqL3vzxfCgX4EaEx7dXpagzUsP43UeckqPPQPsj4gwWFG7dA2wS9ehpmanBpknaH5W
AACX+fUsCInLahchu9jYCivXodlpp8k3tv4a9vrnquoL/Rjj+GXxCxbPYGdd073UrJP7m/8GhRj+
WrTxFhNxC4vd4UXNzZMmZTKXmXzJ1LhhfTG/Ei9HViQLB1+ZenqNB6B6Yxyz7rN4uIY5M+vPxeiQ
lS1ZoT7kbjm4/9f+mPXZwVa73nU0bsHvCmLvzNudUWmQ1y7G7aZk7E+tr6JLPLb3ti9ZyOHRc7Lh
U1DTagOge3uKnSw+gUEnNo6jileQ6O9lgzN2Z89oZdqmT3wBbnumrS7AuY7PEN4AnRt/aaDeAXud
ahzZF9OGEUCZTsYDpUXzCSoGaIQ83LKRdCpeejO6h2s64oM6cOcXKGnbEDu0S+oiQv3SDdo93Py3
WHvPa9rjUH29n9KTXDWzqFeoSWdPOAx667Gh8cZAjuDJDqSQX2awsI7W4qDJPfDs1Rr2GsE42ftt
3AAsg2v+6T5jmbn/USSDsOC7IyABmBDgYcjhEH/5Mr6rO2dj1hRcaPOlFaQ44NMoznkQp2cAlYpV
hvLxGjSJsllb5z8t24XW0M9NE5ij3fPa+NKFaQ8iCDbArK6bNQE4fGdNZ+w8wMfHp+t+m2Xuj0qz
9NTXEbhnHpUrPo50WKu4S9eAC+v1UE/hXaW6TxLF642WAgCeeY4vNBg8hk+4/ykqA8gzLL5w6Q6o
yUEvjlc7a81T0C1YO2Cbht4gh9W6CZKSx8EjiO8b+4cqCBoNbhaKjd24ue7EIxrZq1Cnw7ONqIMc
OVSZ6701KwbZn2Hp61jT83OoRmQShOtgLk8mGMEsiKb70Ez4cFctPvWecIdN2oGwIyJwl9d2qXHc
L7GJgrspTgFkT1NxpyeQ79Nx9J4EA/R8Ri/nKc2mfj0uM7X4NI/I2bGFV5Z5MaocEq30XDxQ0Dwv
/jIAmN5crB9l+wdrzdLdoI8dg06VsYfZ6T/braPR6bztjVPsvHpIj12rwr0o+WObj83ZQtZaApEY
EdcczUok5XZwCv6YZaw5W+sWYSFv9qq3e9gImY5T4uONT277ot3siNeIc8u/v3Nbk/VEnNGZssZt
y7T7o13j3ffbZmlnVXDum6gOwWaIEhOp7OQjXT6g8g8wjKLD2fU0wDJgBKO9JyT+p1L1sRNBnxRt
pf+oivYhzgP+Z9h+7csJuHjHMxsNBOH3pvW+lGFcfk6zMF2VyDkOUKlQa+L47DwRxc6KtewsKXjf
IEI9Rlnpz2ux+OxCGT2HAlW83nWWFsqYqlUJAZPdrRM3lvlWx/0ZT8FjlIrg29skT9XVo/6aLEut
xy4OlF2OoZtHZ0c03ZwMNTqJHXVqFJPhjD0gONcVFDK25cDko1SUHow7gsjctW6+agKarh03i7e2
vIPdp35U0yV3ol0F/Nrptv8x/N/YomJXQNxnqfj0zVMrIBXBPMAsB5nlHxD/6kFk5msnw0XCCvkW
DeLmwFzjb6oaaRwroF+0ROjOk+sWvMJz0XXsPuSBWYFgR/ZOpPHRjWJ6NOg9HOtlsOZtqCt3N/i5
2N9cXZiBqwv4OlRQ6qbb4cy5wTlQ3BMUBB5GdLIfIshnoSg+s13PAvCOdaT6rahCd2WXQWEJoMoi
FGrHKXrNldpFMo8Tv/fjncrrGZJPZXnKsxaiYl6NhycIglVDOftUMfptBO3nh8n8hMWA8SVzOt1B
P2v8mjnAUpCu4WswfoD/An/gWTsiiQkJH/Mmqp616uTG7bIM7CMs+rJlF+7EW7toXalXOkmL/uPe
mo6bD0eaQiQF+lKtQactf8mVn5/nypRrQ4HH3VaNW2xkgYxE5MhvINaHNMZOrdMO2bJ8nYE+rsH6
Q/5zi7EmtttwFwWjc8i4ICwZg1oehFSvox7jC6+K+NIvs4pIZ+VmZtrYBQhCjHe8Tp0E1Wm2yrjE
thKN0yshSF5H9sn0hB/T0TSrEk26qghARpxL18WDS9STHVLnpeMVf3DQY35qaQmhqan+clv36yDa
DGYkYAniGuI2f0R6hBYFeGsgxuWTRLKSmj9aWoSgaxN9koPL7j0QJFZ4Uopv/xBhUtfbLlpUPgrs
TymO4j7KxC/WUjT9xVrWcNJA1WeJ1J6zuVnL2hSG2Y8C+cQx15166ICZu75vFcicuxGH8mvB1QKP
Qdo5ctCm8JIW91PrOR9p1Kzqeu4/cAeEHtcr93munY8BNGhOlZ97ybBEKTOwnaqE2djVXIlmLRoD
dLFBFc/emug8fwDn/Jfybj/0eleDlHX1qdQvdm2aKajgRf5pnMlTV7A5x29G5ps+RLXFG6CDYAeU
LO5Ho+mm5c2FWuAK5PdG9FFa9OoXPMzVmU9U73qCagZPwVicQwfVdZKVD8bvS0BhneGixN56bu5b
qPBo8WAX8sIbl1CXOWDkGXAj7qR2yQbpWgPicJhD2mg7epr/YEUkAQho2xeax4Dse918Go3nHZmT
gLOIQ6KzvoJ5cnmIw7l/cVNWH6B59Is/gKjHWc/6a5EW/hM+Pis39+MPtlemI76K5WCerKU4uOY9
59fOGkEbe9V3lT7YxT5t4zVy4XxnTemH7U5JkOzt3SBaMYFx77CERrzZ9uDXoSkdo1zDa3pyAwAp
aiitJANvxVe8e4+9l6UvgY8PmIE61NaVujpPC0wG/ZBdUzvyO8uhGYgtuHvmc+rsOjFB50iG/VM+
R11iQxTYsMCouV/ywcFvpBcAr5Gi/490LPiHwyRzGYMQKOjr0Gp9l435wHWmXmzyLxLahGFfdQ+e
7zRPWUtAxmuyCspadftkfYZBZCGroJBgTbsw++z9VaPj3U06bp1nGvZJOa+iMS7AEu1uE5Q3i0ff
TckG/URU5aBX2BztwAtabTV1/5gdyBGVKRtNQhhpju4y2BBrBmWL6+z0dvEv19j7jFP9+d8rUvgH
I94fvhm+Q2D/AAcNxdS//f9qarcRQ+EPnwmIjdsi9VTiL+cJbxnszIgcn3Xptk+1ZGpvfXI5VAwV
xQKQHM2OOb5KrLPLZATJLZ+dsp4hBYJMnAudgcu7WU9ycvWNb7P/f9xA6m1L03lnYUkUgOBEBGiN
2rTYmmmgsqNtoVgzC0b1i2lXb8G3a1vdR8m74JuZNjV+UO5AE2z02CnSWl+iKbsrlgKrHYC48FcF
dJ93dKm35nNcXkLmrwLiVl/rbHISYJTbR/A0yJ3JkERCJyNDXuBDe23sw+8ZpGPw2/4eZp2TFPmo
DsbDlhyaxiTRmJev6YQt3xGjt7NmObIPjmblY0lQFwI6796HxOarzHVzJ5wOVANrqhk6JQOfzoPq
p49++UMVc/k65CW0cYJoebJxazAN5FpHbnOwq1PgrGJR1gCMuiPSCfwJ7M3cQoIevPwJrmYQf9DQ
i3js4rJ6akAFLlJBN5Qque/Q21rXI6MApRj+INWCkc0q+RUvx2cZaf/Zd5W/D6Untg1V9ZeIfXVa
Jr6+u5B33qd/f/6JlWnSvzTgUFgKwV6Feixx8a952P7EL1SA2ceuCYmm4mM44izyEUpPwbYRKpy2
ab7u+o4fndDnR9FXjyJNg521rL8tOlYnNxtsGmAn0Im5G4ag2E+hQo4nAl2sGJQAE0i1Nnu/p+NT
VYXmQYfgq9f59GRdpR77be+UIJwvEXYhIPFzWHfo2S0uBnLOqRHzi7XsMHLPgNyFqkoPyO9GEfCW
2Nywne74vBkVoJI4ZIpV7bb5iQJ7+GmUgDZGxfSCZhak6xRTK1BUabt0JOYVgdjJ2r7E11fevsqy
1bsgqI9p55KE4rO0U/HcXALAlq6DyQKSBDnNf1kQS4i9gi1X2ODShF89n4fgzxjw4/q0A7wozqpj
+zar7Yq1UXOMohVUUL6NJgbgewl0Rve+dcOHd3UAa958ckpmNJJO1qPxOTrfSgYtSSvgpPjCfS/F
AQwQ52Oq+JcAe//FWl17yQMdvRSEF48uExcAh5yPpBPjEf+giFxB0ML5CJKS3IVoljcD0KlPIOCU
T9ir1WODX4jIXPrsKAyVGCAaa1R1tL7CxDvdQvmDK9MfHe50R0dP/THOSWSSm21nt5hoibYm0r57
AZgA6b3x7prECRQvDoKbF4uatDhJOwtEVyWjjoE0nwySvRRggFsceLzQB3DUjOOBF1w8SekqrHGC
8hfTDm6b0ksZmMcF0XuYaipZ0vYZP9c9T96Fqaqdkis7zp15cMyaWlzsUI51dh9ND9ZANRDAAWAD
PuqOzPtyHoogsStMLvChwEPjfbkU2nv5MWqhg4t2ydPYMGijDPmDtUyYFUCgyGU3Uk92KHKAlGbw
q3C8+MsXGIGzvIlWRdYLKLdM3xveo40emshaRir/RTnzLxZQU1erKQhBw53/staDFLVG6bVYpyac
D1Qo92Bn7TDO15n1gYfpJ+4AlS7Z5dUB+lTm4GuPAzDFujJPrnMvAE+xUHmZMKAW91E1Tfux6PIT
iTj4eM7E77uhmDcOwGpPujByHUBO5KWkFUv4AOTJ2MsfIMKrb7T08DiPLRgAUiVBL5F0NHWdsCyF
At2Ud6eicqKvoWj+5CEElcpYQ0LSeMWLBktsDZG84D+qeX9j7kY+ANRIHrGpYjPF8ruGbhZC6Wao
GvYiWu4m9tM7mK5a5YPKD7Z8PTpgqhrXhZJoH4LJu6wWsvm56nr5z9XbtXaV0HHfEW0e/+l6ezt7
gSBo8tMaUknHshrRYmlFmbxjBIQdIPdIhnsCSdsFPRhBkeMUENlAS6MbXkzN61Uah8NLgKS9Q7/Z
ccglCKT5NEdyPoxML5g6mKgUupso9SdskjDDlAFKX7XVeW49/YlSvaqmKt91tI0hginCO3B/qh3t
SfjSzfTJJoJTOwtIIMjmWQ2U3jWpW+3SVrEXp/efJKhSdyldJFbG6uA2uvxMHUDzoU/uQfanJEcR
E7qJddh/LJrwo61yv4VCCfNnKOu5dw2N4vGTHoyzBmOSnYMItOS1l4M7pXR3bGOBM103pdGZAER3
9tsh+kqK+SnES/nV9asfTIzhZ98UXRIXfP4E1hookWHYv4wMJIwiJt1zrsppXUGH59F12h7qlCK4
lKXTb9GbF/e8Nu5u7IIWCiwBFK2dMYbyKCsOvqPHPSQj3WNUVfpuCkEGjKWWO+gmsXujqLMJI8hm
E3TmAeIaoCOodL5WMoLcbU2Qy5Ny+IiNy0+gP+u9SubkwL0Ozhc2z6/4m9TfcAA4s7liP+hQbINO
i0OKps1dNeCv0wdlfpn0VD1CqfPrqHzvs5cG7rpJveqQNSBCevmQWH8xtmxXA8q+HVPmfhYp1P7y
SHwYusuIl3s/x5O6M6BKgynVyBVgSdm3AALjUNbqfkwVJCu6sDMvkucQUaaOf2yrMj1HKS02uVul
n7Ih/DhA0/mHk6lt19FgG2pF7ibkNCvtZ91Tobm/9Tu3PzI0lLEhpmbb1cI8N4XCdin84iut5q1n
6vaYaZmvWGaiI6Cb7DpYMwSeCmcQKtZ2AWKsA3R1lhi3UJjaoOs0Xi7327k8ZvKX29jgSLbDirk6
3xMnbtbj4Nb33JXk0IUl2aYgKXwAv6HEBycof/ji8zCL+VuJD/NqrEv3kVRzeeeoILoLnJQ8OCLC
qwdJ169NCnmw5Zoyiv7siKtfTBFk2w6P3pFCeuPseCVDF12MKEfXLj6LCmrsZnyW9vSxDP5ySrH+
upufQfT46br5gSt7ttbACXBJuWyu9/hfffYm9ieMff5a+AB6hjKCRL3rpx+6vmru2yJ6INCG/WBd
IW0PDeCAF3dxRXFdgEAp3Z1dVDQq0NlEM8CaMZlQjwt3AXMhHtqMPbQji3s/n9tL2DrtMxQ8jmme
oYzl9fld5VEfumWoaoE6rZKexM2l8v3umXTpL2HdBGJFEX+CCPF0Z1CmKyBsBqm0KqpPI0Ub1Q7W
LLIJvz9KyzXKR/4D93T6oKDzQznqldblDPSL78btT98M0cM1gJzVxq7ilGH+Q4YMdYbfE9Ro0boD
qQOtVbycnvdeXqbyywKauCV5Qf8TzZgt9lpzGOZoF6Lu9lgtH/I5jnegbf60lrWbtazZyHb5rI+/
Rf79OhvZLPd8+wlv18nMqXdDXc4J7znaKbwb0F6JT27To30fhdO99dhhAqx956gcUgS/LzRhjizA
FoqjqHDXcV0eREYBJlpabnjBgaCt+Z217ACRP7rDRlGvPCqGDM3wCEKNcTTtRAlZ9ZBF4AB28YVN
kh+krx5lqeKLddmZI9Gu6dLZwRfjrwVUt+ptWaTTvYohXF/M5CFdTq1TUZl1mDkVgMMlfRaeco84
P2TJVJCvNeq8EGmPfixKUy+11w/bqeTeweMZNNEDX4AglDZ7o4d4g2oU2FstfWKmMM+ZKXdZEepP
YTmoE+1QG7TmCMYJdi0K4fGxNJ+mmciV4x1Cbbp7Jy+LNWpSBBAYHeI1H6i+T/EPQngN0AuN4+xx
lGg3fQES7A6KWH+AJDgkU9a3G1Smo5fOkCcfzdZvRY8WyqiBygK4O7zLfXTS/yEC1U29brlHdsDS
edvZtGhqkKI4IweGUKZxi4/4ln0HVov/IORz13bNQw5mMfTiGCTFSWAoqjc5fRhy7UHAWbINcE9Q
oTLOVoy0+OY5+c8I/Ondw4L73LDwf0j7suW2dbTbJ2IVOIK4FTXPku04zg0riRMSBOcJBJ/+LELe
kVvde5/u+m9YxEhZFkng+9aA9FVTOk0QZwJL8Inhg5B6F6Q19spWCZgy4A/c8CWsG6ZlShh30Z6r
YT+QqIoQIuCz1mjAB20SF8od0vodmc4RYWbxowa3d9YDlfHql1UeYFEqnlXPzXmIP+YMVdZ2mYMp
dnDjTK2HFmBkxft4Fw5usS78wj8g3JgukxqSAPiPQZTBRkJZRZnXLLEGHw92pQBPsgp7ExFDfRUD
3gHlwBAzD+vDAAjQTNc7YTPO7XhAt+nBNVTDp25EVO6snZ5ghsoxW+t+dBMCFG/BfuPVLl4dfIUQ
UajfIsgdLFLPj/dtUtXH1BRhEAEj+8OE8khEvJ+ckCIYW4EkbMSs7eSsiw9rVa+iyI6ZJ7yfWZr+
yg1ZP9MK+qf/HEuwH4T0HDyqoH7tQPza9InrAHH6r0iQdhAmTbtCvQBvza6188W3Ozx4IZexdXsG
gmAqqreMJ+XMM9ru1MvKhnapCWkN1MNCY9ErOY8BhYLI6SA2eiOii7xxPxd1qwdl84qXFzb66T40
uVzG9VBe01rUUKt1rTc7Gy9cM6uYvyldWv1uvPK7rVL/1QDFM8ikmW2Q/PndthA/hkIikjddqb7F
NL82UAx6qqf6GNy7eeTY6lu/r5KwOEmC0Lve0RdihF3NWESB3u/ruAASXMOBW6W78VLqtCu3IND2
dO1kRVMIQYLMUiBX6ef1RzCdSnMO4E6/p0keYYFEBrnX5TAq5D4aXFifhEPy2KC7eKWHIbpjy+ph
kfnDS+t4Z80F0ewRsNzT/VRlgCN4iUuaQmLCl3PgmsnBp221oGTaDBFSQgKED+8tB3MV4rS/qV9d
k9A3vkJQANrLSW2eR5DV8fw3EYv7M5yHQP3r4fjmbsM9N3J+17y/jraKTp0TyjXlQ35qwCKEQYeX
f61rDqk/6mUrA+KkX2PqvXWhI8+8GiFqBtqsrlYs99cQT4DEzzQIapEU6v91uHdi0r7yYu3YYfaV
FaW3Q5a4DnRxMNQTIHCnZBIEyuvwSBO3eo5km+6kafdzXR/l0Qm0iOrZbtU8Z6M5I2m5dNoWS3Cs
5Peg/30+3OsIbeUCMo42NE7R5d6gi+D6yAVgg3Sey0bNBytLL6zK2QLLDYIXJe9XPMmqfVSpYiOw
LNxmQC7sbNygazvpYOIA1xjIWvegTiZjtlBZMlzTlIVB6efNi2gLaLKZZveVTCqCWaLs71Y45YDL
4lcNYw8lwhCSzu7Kd8EmmtkKriEi4tGMFEjChLT92UX8ye7HPPndA0yx0RmzoUFeIOzgrzFl0wof
9jB4vl10GzI6tzZ7IsX/adM5uX8fx0Qdz3uZWzcgG3O4B1oQi9eaQwN4ur0tyhj4yIkj3UbUWDoy
LUFWwi+ye2Ik2mAZH/0GWHgTw3TkDbEQEw+KQRxTltpbAmmbZZZY9MmvkcXmkGb5lXgB7n76XpsV
mY1Wblx9cyxWLRYDW1hW+MeownoTjiHqraiiHYfC4KEhwl5RRPJmCHxGv0EaynLH/m2U7VuB5PIr
7UQ5r/xuhN51qdajbZVQ8+ucpTDSeAelFHglxI25s2uoWZO2ShcAfYlXW6ZfoAPQ/QLKZdkJJ/4O
LwITO0MVw+cIRjFJlcfrqO7tC41FjG2x5f6g8huWzCCMphBrPHBNNPWGUu6m/KScGKe6AYigjzPH
VAP0DYpxRpTrnXvZvtUlG772vlJLmjuINU5ArNZ05qQz2LNKZbUHjZkHpHX4165IAFfDz2Oti2ys
D10TyWsdtu1FFuLJmnqxwk7XWasgSjMVEbxD5NOIf0JgsDsin4CvogT3+A6SguUGRaaZI5b/B2yl
un5uQHLqpKtoTvm6TuMVcgX2LhUDKLMRZSunbPBkIKkxb6A3+yy8AXqddS+/tVF5SfDriGalsRBC
FPEsT8qdsvvoRzuaIPZH3Hkh4/G2MDDETzyoYX/j2K9la47rLsvjhS7CLKwLDAN32q0VfxYMSrzj
P7/8vAcSvQ/isI0AMWSwqcnIv5EsTEidesqrjGfJYAyWh7YdKKjvnojMxLaRdbgEYrl4DgssSxwr
o+8lcIFRi5v43lcBWrxR4ohlAbrzMn8uqzidlYXt3btnsHG8TZ0CY7699Z2mdic+cBO2FtQWJ15F
PsKvJk3TXYuI76+6NbdDV4hvbdM7AW+T/OyI2loX2Heso8JMzhGA24FnFNG3DKSICItyPaiXVCAK
CpzGCNyENT0JSjfjzzRKZtaUnY8hePUsJJK/0xNEt/0pKTE+tk3jgHKh/x9ZGUDmHjdK4AzboBER
wOkgEf4oaoTwTegATkifbaR256JTonxN3XAGiJlYASjW7HwiAY/Wp/XkjtJOh1tL7igW6EqZNshE
jsoPogzyx8QbDxrnouEw+uwBE/NQhAWCgnpE60GzErfPxun6Hgvw3n+ipoVFp993O9Oo6L4VXr9o
IK3xAqmSaDbtgn5l5R58KPddD8oMjkE06ZZwpPsY1MDUYUFi336hKQQm3fRkWWX83kl4yFgN7pIq
KuDKADAMyPzfaeuNX5nZNgHYyO6VKAFkuuCwSUscYw25AbIRRMQHF3CBpTNKY8ti50scIqCWAmSz
R4iO7YAPTZZGNsrnHPBsvCul+hWCoNY6+IEAjwe8R5+8SMHcBWf1xyAEwvltELat1Z9BSiMFakh1
1anFb4OS6UrTtul2pRCits8k9JAiAQBo1TssW+QAdvIvYxvBWc4399IWyXYsE4bFLqKMTYi1LIwN
orUzxSArmxQzt1LsFoOEvNRs2m++lKk7lwT4TcMwva9l/7uZmIpt1w4wqbHLte8mdKqu7KQ4Rw68
iWgWQh4NcPmmsV4hYxgedZU+6CLL0iUC78n+od5pLCvoMgkpY3UVnQ3h00kAERkQ4Pmns/tB14mo
L9ci3+MJBeVtOyJPuZgAx2no7s2J/0YniXjLz729NYWMdavqiLuv2VMECdONlQn7VYxsiSSd90QG
Gl/qWD6lE42/cBq2NjPhzY3RshdGBz0g0HzgVYP4+1zftaYPTX2m/O5W1K2ZV25CU63csv3tTluz
AVTLJcI4HqpQNBLzUAH/eQ2Ld1tRY98wRQ96gRubS05JdbiteS3fg2mi01v9HMFpLGcE1N0kSaCe
1sRAV2Ophl1mNAdjKN6XSZw9uWPyuX7Erm/I3exp6u92GXtzrD10d5FobyGpIbp4ATFzfCKelRss
/f25tHuy9kb4SeRZPM6ytvUPrYiLF6ONFnqfqfKu3GSIDwdSWN2TGuJyVfp2stSJwlDABSwTDtsL
fGWveXIuiam+AH32fAPBAOtlz0fbIEusjSnspTrj4PcttpdJW311W3GOplhnn5TwRsndNymGBEBx
xk9VyMMNM5pmxSPmXNM8tWY+sCrvrbV0RPM7B1v1LS+uCAYXkIH468QwHms+N+VALySzz33yqqVv
BPIMOuUA7MuUI6IIt04/p7xBysjiZrTUrT2ELqpC/fDpLFfYq4f4dwYgg7aQ2aVi37kFh/ZaQ986
iN82aWv+zIqOQP1WjJcUiyQAAT1/mXLJXrK2f9Y96oxjw8rTl7ZMq1Xn53xjpl117abgm+5Bwf0q
3V4dJqOaeTtR/urpIAno0CTOzLlvwg1jJrwElfDfCdKOJi/ZwI+2lVZn/fIpUMKA8qx/xlPbvdTa
0afSn3FhiB/iP7/9GaH//v6f4DbI/MCRFaoHj1pItms0RkQG9Twy6OSbstvwDJgkuLjByKtIvJ0m
RuizqAuxAXLAUp8nDVzFZAtLmy6H7A/oxZDdQWxiVzmDj+w5eRZUsIWHR9VKOW2y9MIcUeEJWqxB
xslEPW0L6BNVkByAr2ez8/Bk/UId9iX3hXXSJRLBgy1PngVH1Mb08nCL5za863LqvkFg5Z0CKHcp
WWMcxdgPswwaAUfFDGSlxHCJ276BfEP37kKp9q1GZA3YhV69JnbHA16nZ6EieSwSiM5w3y+ONaPh
OjFls4FzLCxXgFBVXdU/DRYZ9ynvvpmj1T+pKreCpO2jpceQVSjxrntnXjOz8d2thZkY6ypsf6ga
OnCZk5X4PiJ7Lk1Wfzdxt8Obgb46yglXEHTJV15VdpfYKw8poLxvaWbPdV6JtKAGK1nEZ5pUF2nE
yWYYuLcLc3BR9AGvTyAUiwpyaxPTe2LG97/hgkog8QTmNvsaFyGENm1Sw85JtSekxPAq7bha2O5Q
LWsROqcaT6dAhpW/9CHjT2cgEEG1qRP06ofkZAMG990EYGZWlPAWCmkJY89RLQviv8Zu3v/wfV7M
Klk3i2TskpU3mQbgCSBfmefxWe3E/c8I6jd1VMl41tnPfe6w325vXLAphrls7MP6DYwFJaygbU1Y
SWaxvxJOy3bF0Axrzze24VjkC1OBUJU20AYHuvp1zLth2QMXtyzCDjvwvD1ZJfB7DUCHPzohzz6S
rb+QckLMhrIgCmN/CcZuu00Bi9F6Dejwl7BDrsYetIV0P0RxctGHqiLmzhCA8E1VwjDqgGc+fCbc
wjxIqsA/kOXXwS/PlZeXzwDePps1S0/gMZOXwjC/FJFJj1ZSNgfl1mcQAQDpz5IEW7hfCenyPeHR
FaYRahPRjDuQ0imcvYEANINlrpe9SQ9R47Ij9VIXDeWd/BLbQ8/q5bHz2mEWGXn+5hgJn9cwZd1Z
MFEETNMH/hkqYppBEzOcVaBNizKOVpmSH/W6USCIiXDN1EWXoTb2zaBFPu9D9YLMSH6q0uQFq5Pm
qIYEdxI8crZSNv0X4uNJDWh4tkKQ5B3vXXnJ/N4+DANdu6kT8wCcdgT0HEDQp0aiQnnpB0q3JUxm
kWNEDwlBpA3j0CW7lTkUcWcKuhezcMj7RYnI8hcsY7oFoPd4rU3FyXk6gMl0t8mhz7zkrFSBbBsD
DEzPzne3U+p02CZhxeUHcqoVEV5QvmUEsTyWMmbbvFHnSiXuyc/aFXafC4fZ74U0scJL2h/Scfvz
2GZlYBV+vaz52wgy5M8EOx3VJc1v6TxJn8qXRsRsX4VwUaZVClqF6EAiSfBIh4RfuCaSZ7MSt/M5
M7rynE9n1DHPGR76O12lG/uiyaDlbkeBLgLclB0Ns/4hkBIuGuo+14L0G9l4daCLlEcjIm9wUzFy
7xnawvKadUWQTqWygOYGj/puMZDB2I/TAWiyj7NU2HARiL3v96p7t3tfBk0YpDZw9T8jqdfsgOL9
XYWlvx2qJtn4Xcgg6jFka+6Y0UFy3qzi2hZHpBLV0i7t6jT6kKZnGZS8pIzODG/mdZHBHRN6xO02
xu2/7njhw0AVKr+WIuNpqNpiEQL8ce1gvBWkjiTPZXqpaxeoA3/MLtC1Tta9U9ebJGLtSfGOI+6V
1m9WmB9IhTtdpMAWmHnzLak7OwBSLzvbSLuuAaQi677sBIxcLdDtEEXdmB5mk64xvTJkFfjUNr97
2FhYpPZ++WX2ZGINETSICp6lDQ8QNyl/OyCVxXgWvkU9PqGMRXF2c96ta9UefdxKK2H5cjW4wMoQ
6iO24MXWK3GbH5aXwenGOwClCYks3MxnD7nnNxrDVKDqzeYKdbduWaVtsfeHescS5ATDyICDXQOA
at4gE1AVQxAXdfqLxNhmsRxrEs938iXohcVuHG33YAFHMo+ZNL86Uh0QA/GRqGQmHtnLhnjVdx67
4wJGWtUWYUp6zRv5C9wKPCiRtceOuPEuWdMlO5tHUPKD5cYxY9P2xXV/JGYZgZbRKtgatd3Ki7BE
Amv40gGl+5MBJger10xdVeZIIMxrsqzzvntFeAIJEvTg08LZr4rsYsmmAA6gWRMapRs6Mg8mbUmx
x/9SrBRpvRMDs33O5cQYHxK2VhZX+7wEHH/gLHx2YQtypvWwFdAWkbac2RXSvdHQwi0cGhgrZJDb
hQZ3Rfgu4czLq42GfnUQNgdSxG8nLyPjS9P5sw6aps+E9PkV9u8Imbbuzq37NLCdXm66zowWo2/m
byBi/ELWZThXDNSOwo7f+fTMdQWblSDiBtxCHFYx4m163qvV0Iv8GlmSIV7ZNT89VkPMszN/GUhZ
VITTl4o448I0xZuv6nJe5DY7Z9MBEklyZsGgZh16hmXAJaIx52NNy0Uc1uysOzLmOSuY3rDZvQ7i
CuC3uHiwTLPobqk7eGf/NvdtstQzVxFQDb0cX5UBOxS/KPODESEACH4g1s+9ne5Zwr5RYbMDt7G/
jpun0bZ5YI0WBGsZdIpqGLzBPvRQgqASjNDXBvQEovgsbawNnGHUqZwOfJ2rLF9ic8zXJXYKc8fr
rFfInX6362H4jfzcCKQyFirYbddGms2alsGuFbFvPC7TaNwaKR7UjuFeBjxH1kQZyTytPPPFSyK6
DoWRQyclx/1qpl+BmUnno99gwUVKtR9DoEcy26XLxLMHyP+JYukTRfdF1XU9hBO7J7eg2VrX3Q9m
4//VBfZViKvBsQgEnAaiIE3z6jcS3iPU4V96iLrP+8y1z4LF2KICCwE89yqxR1AEQEgAvgdaLNKq
JMzH2oOsbWwBEaF6ypBnmkFWZ9joOjOzPRjEtyAVG/4Z7lj0F3JRcEEI2jDyr5GNVTK3yHdiGGoL
5Om4dQwwTWYhtJO5mkITlSGxEBRf4YKZvkkSA7AOONAEXPYRAI+3QKX30CCwvUAMfr3wgKF3YzgD
plHG96Qc8g0fc9wPJTHmFYXfkx2z8KooTJa86ABudATP1cRAgEV0q9CsiwviaaAkG/CeNMwWwj8e
Vk2g1NYvXqGSw4C4BkIhbf0iysI/MuE84/fjPY8KbB4I+vyl8UMnvb87FazCLm5ewQlooSV+dENS
NeGxLX/qghfHZAE7ITGntB7PAkqYM9tsBzATYH59q4Ne28pKfWAvpi66AbsFqNwZUPFDTSkTERA3
xwJ4kikYGK32XZd+nKWwiV9AucWdGVzCIU/3uZ3iSYTfVUr6JSTzIV3iQvXFgMnMKjNZeNAH/AzY
pgPTyoY63MGtPbwAsuTSVobA7Y/HIlaw9GKO8EsJ8c1s3NqlF13X+sXWEs24LhLfgp4kmF1d6iEL
D3e+keRQxasUrNZC+0yUcgM7jKNLjE+9UlSlawNby8qKRrDR1BRCOAHBOu9d4uA1DeQmKy1wcRLn
rQep7xD378oukGjtVLlkPgK3JRd0C09TrMWmM1NAAPFWqcv60NIjsrxq2XewKkLYFCmKEmw9aaRv
oYjFN5gJTJp2RvsFz3szaJMwegIWhS+cpA5PHsGPgovv2FwhAd/VAO93Ll4tU1EfJLOAqnUZogPg
taHJGmCuncPAXqbW2W6u3GlAbCQexPNCfMEQtYJyMmF1ugk9S4K/YRo8KEfEAxzhpnM+GvZFH6oY
lECstrqlGZGPurrtOiRsrGozpLVz6ydN84iEnrcXhcvgBTfhxKnpbFuOSAuDhvWzGXvNVTZyRiCC
++zQfsEEMS7TQj3sGvPVBmJ1jwABzOWnoltmWZAomSwzq4TDXt7DAaOE/P8KIpopcrHFTz9MCjgH
SLnFvcaxY3aGiwsttECxdFy5LPR3oja+xEkhrhIMSaerm+dIqRrGOT5IT615LCOjfma2dIMeGtV4
wqIIF5ZwZfYIzYRteHQLgKpA3QqPeeK9m+OYvEZZAmskEiMjxCLx6oEts3Bkw9e6FYwIyOfETgn0
ClphMwGhKWE8Ed8hV7w/AGNB9UB78Bbjwpt52GjuqDECMNi7Nrztm3QOHTgPjCnRQHIT6DHwwL2X
DKEE+Ff4ZI64PloVMVdlgde7IaiLEMskoQOY6EKPtVgfrUqz7Ba3sR1AZ3jbI843dcYKDyZJI5Dx
ulX0iP05aqxuRcC08MJSA1nqzrlMkd8cHCiKTNclkcgXdYfA2G3sMIRzioT2Sne2+9aa17Ef3lpT
r4G1nJdV69tYLpF465ES0n+CGGMjQIZVrGDGs3Yp6089pO+XGR/LvS92QJ/wZ6OBAyuRz4YJf9as
Hr6ARcUOhZMP66oHedOwB3nqWijO8p6BO2RweDBOda35vRoh7XGr6iFWcHSQbA5JCampBDtmAM3j
rS99edL985qnUK3L+crPhyCjucQSj9M54NPpLopA/Abr7WeO4NT3soxhB1HY7ikL3WQN3/Nt247Z
uXPFS0dE9Ao+srWFrwUUr9kQvdaibZeItaulbgV4oAmQI2Rb3Vo49VPWFP054r79pfveVFm0tuKC
zEvp1tB88+p5A97qqkmQ5ISnBYQsWQl3kEXi0r9O0+nUMbPKCj51+HTqZGa5FArhg8i9hiBhfvHw
5z0xBzDegUVfbPzaLmFabHXJcKVzSiJ11aVkzKFClMufulTjjwZ9m1dIt1bxl7GGiIo/IEenZ03a
0V6GQKbME8+wTyokHwfH2FBDRqd7NRb85TYNoxfd6V6fOp25gP28B5c6jL43FFFC4NoOtsC9TndB
PAJ7HSjRyj+XC3tsGN3aNF/Ah19y2ao3f/TC+dgC1KzMnByIhXAXsNNzH2p94L/DGZ1PLij6AF+l
j7MUZsq4vXO8wyn8T3Sr+ecsLTK2GHoQSh4adGfdKjsj+tQKsg/sVzzZICqB2Ott1qbxZ2kzArjX
gVSMAIsa8y0EXz8OCZYK23Q66LN7w73fveGh33/R5T79CEA8/OamC9/H6eK9z/1K/0WXh6nuY//2
U/7t1e6f4N7lYfommoB5D80PV7pPc/8wD9Pcu/xv38ffTvPPV9LD9Kc0e1Utu5hf73+Crr8X//YS
f9vl3vDwRfzvU93/jIep7l/Y/3S1h0/wP4395+/lb6f6508KeYcaq0M4ZUMgBEs7Pt2G+vAP5U9N
SEVhVJ76H6Nu5c4RxW2WW/k24NOw/3gFXamn+jzq7z/R/ar3PgR553Fxb/k80//1+tjMYOstnQSr
8/sVb7PernO/7ufa/+t1b1f8/Jfoq7fgQLiV7Jf3q94/1UPdvfj4Qf92iG749NHvU+iWdPqXP9Tp
hv+i7r/o8r9PBUx9N1dw+Jk5iWqO3RDTRQ1EfKCLcT9JBjh5A+QOWoHRcgNS+eHc8JvCWqUNTP2a
mmFFOTXrjoOKgIkDeGUPknq9tQp4Ns11c9QvHCdlB2B+waDTVf3I0l3FsAosrdJaWcqmcwdJpQC8
vwBpBkAvJ7u2m5mb9nXTbm7g7EGUXZ+6wwgb37vHm0U/Bt6r7lZwYWgnMDVo0u8hb4yNA4eHIM8y
sUJOCvEokhVXoDLXTpW3R4gt5VcD0Ze9y9qzbtO9Kty5S+bVwxy08Pyqu1kCVmIxgi1b3cUKCZZI
OZammFV3SMsCGC4nAVhwuohu+C+vbvn9mbpWiCDqf7gyU1BessIfUW4jApf78jACiaVmHrQ/DroM
s8k4GFL20XxvcP508RwDXYoBXQr5MUyP1Qfdj/2Zxa1EvCwckHfNEowWu06QBdCn+oAoIWTm7+VP
nYTvH4C+VKtPY4A8/av7p1rIY6d+MNhEQmgZMpqwfvOOvcnpUZ+lkI/t+7w7PNRjQcTnWJ/iN/Qw
YGjjfS8iqDX8NYfuoQ8ltrdQgfL61b1On8Up7degQf56qNeTlI2/q8vR2+pGXUVTucyIkpsKeHtg
JpEnhJGTi6+IBrDuZrd63ajr9dn9AHidt9PFUQvg6VMfyZSwTj7G6mENLNzn3K5beJ5lwxIQgD7g
yWixGfT1mvOsMhEkgamRgV8tINQI23nDMmFFe5YRac+1WdIt7f1nXXWvh/zWs5u1PvYa6KoPGeDI
S8+J+kBNI3Xd7Rp6pnulvo5PI3W7jm4g5fg1K+pmpWm6+gw6UJcPvu4DdRcifKyc3dpu55qzq9m7
EPYH2gHmzlBWj5HD3ZLWtlPYmFRZszUqw8N5aJD6X85b065JoLuHbd3DWdq0vFnU9Nm8SewP7rQw
OuYjugF29P1glw3k1hHN11Wfujwyr3V7lPigY3/qahuh1MM1ERvyBTMOqU0YpyFm7dggSjdwLt7F
EygCDpHkW1ZAHWgSs733iD3ThO2DzAJr8wD6ERnA50tdSSe3UPBfXQRA5sUfbBA0jXa5FyFzNEUA
cadcObKokB6HLJ4+wH8lg69c299E80rtCDL1a5ENu/UD1EIuoHrSQDqubC6TQsGSt3Uyj+HsEgdA
CuaAg2TJXIasvpRS1RddZ051HUjdsBxCjHapy7r5YZ6BJKemC6NN7zVy3xO33zOJDPFMlxOYzux8
61h0xQCra92A4BPwAAPtfsTQl0bi3urhoBGV8/sMXZ58zPVQF0/zhdbxodoj3FgZ1nDp/riEfnqv
fLiI1uEYIIZgfnrD3F47SAHubn10+dPI20tGhpwEEUBPARh+cDgwkDHNUv4qwQtb5ZPZnD6kf86U
NpW7l3VzL8VtxEO9LmIH3a+A/P/ayM4fZwh8gjXFQGLOHG4c7oc8bD6KTtTOOsBE9rpR19/G9mDj
BNFYj4v7METVw3lfVmZw8ytwQDgEDUpCDNCxOQcI2KwWBm3ebNVl0bbNqdznSY6NKW+qTTKm1UbY
qU+u0kXsgAx+Hug+9dRRaKqCYkBGd8i6IQ551FV+bBUBFqMS8iCNSbKAWR4cJwY6rvGaM08gs1on
fZbBB9QaeXe411uwbttnlgvtInRlBKDamTmU7oriY4Pih8r7AWE9/CVAfc+5Aa3ZWzN3GKQq/1xN
926mSw6FgZQMrnb/AHGdN/u+cW5X+1SfpxXQMfDFk6O1GVNeQeMD0tesyyBUaYTeuwVF3bjL5A+/
zWVQg9R/Dv/05TYdH/pK+rXGZdIKjhiRiRRA10AcLWUNwkl5tLah1wTb8Km58jgikkA6fNQVIFYV
QwWR62nEbbDuKOMpqFfF/qyZWmromJlzPaM3xGvd5XHINDeotRy+PRihWwu3mqcWpYN3AmY9X/gN
rCLwr/PevRg8EVNU32Mvga6H26Snqhbw/oWZ4dIFz+VZ99VyLf/al/SjizQNoA+GVRszauKVpDkD
DQR4QYYRKE4wYmJDV023araBbqU+gA66VY8tOuQhCbMdVgch5gkc5Mln9STpjng9IvAV8FP3om6t
JjF43ZoVEHauHQCaGhM+DaybOWHanCBUAgbPdHZvuNfFUysQHObKS8BW0P30QcJP49YA7sb7iAzf
KCWSqPcB+hIPM+lLKKidwNMDE+vO92un04cC+qo5VIA12dQpF54CHI97Q/IGHhQUmclbhC8AyUIO
swjZmW+VawJkVaonVUjw8wyRIhMemW80JxTJTxIeonQkMEDED3YarmfN27zeDIj3/nezhoMFbQzD
gMQ2Fo8bV/ruygx7MLOBz5pBP6zfc4tHr3E5bqIK0f7WT8bnoiqCYRJGA3+uOFodlNujqRdIi1g7
e7CU061MWBX+FEypW/WUYOXJvW7lDvk0Za5yJIoxh98W70gppMgwsAIIetpdCSxjNp0fe0vozXtf
jJEf9Xv43iMF8HNTcuou48aFbYYDdSo5q0e3Wul18phwe+fQPHhYK4NUiRX4SIi9c5OP1o863cKb
+lOLGvD6md2W6kj4rO2ieRKTfaOdplDRcZptS6Qhj3+KSIpGB30Yc7oBObo8eAYsJTBRsW5Mn1/1
gQHgUQpg8XQJ2hbWoXLand078HvLVDassk72eMhiwIj7/0qztA0mCfxVASk6eMK1ZFu2HT3oLsoK
5dHzx9V9gOWNYo0nKFj1egCozG7QwgDn1ud23VGcyqKIb5PYkHc8xQqJT/0pKGD4sG0P3Znuqw9A
TadzYJvk0pmmHw2/DAb4Wj0Z6ZwkUOwuukY+qai2Ai5hfKvrBiBu90BFvbNJ71VXVYUDqaCMHOhU
JYFOX4rawypyKpbY9F1t96tu092dBDxSloGy05LQ2aosfIN2iNyxKJI7FQ5AoetTfcDj3TDgTPan
w2Ov6k+L7qOLYdFG1UyXIXXGF5Y79rc5732yIlFhcB+t53Vr9fE5blPocpnRZyLraPXQxWsI3qgR
e4ndGqLeHXO2fm9wYAdHglN9uJd1u+6pmymksj566rJ373lr0l2RkFCBGUFnRHfSc+iz+yXhLmXY
wX+8mu6JPWoM1UEgE4nVDCcKgcF5MphioYs9i1HX28Op90c6k9CgWD40hDJ9j5Fv2TzWF8M2LjNz
V+d16sEQD5MM/pOlSnmMrKgFOCmjS4ad5QW2RPUsrEe50UV9EJ1/JU6f7HWpShLz0rnDPIdf4KmY
SsyJoguImfchFVQ4Dl3nrkPVjDxgXQuVAZZ9N0H/5gE0XkbcIhbE/vTw6cKDE8tlwzPglKo6ALxH
XmpK4icQAYCrDJ/0wU68FggiN9ymU53fAKg6jgbs+aYisvXdKY+sbeWwjwFW//9o+7Lltnlm2ydi
FQlwvJVEyZpsy3LsxDesTB/nGRzApz8LTcd0nHz/v0/V3jcsorsBKo5EEt2r1wKEwYLWB5nQipb7
ztSDNlbFA3tbnPrS+WeJR2sg4F02BCZUQN3Xch32kbyh4SSqDmA0O17TUHMz/lBUT3mavV4NrEg1
0pe2s+eZSIG6KTmSNq6SDgCXaIJ/WRJuQLFenskWlxZAxMvY3HM0ykFtCQGBmkRRNKQDj+0EOJoy
3HxwLEOo75nbyLKBEXzihgulQ8lDiN25KDaNUCKyAHzciKGdtqjCQ3zIjaOLHrurRFb5H16aa0JU
kWIz7oZXmo/m/o/zKSICOe0csVzh7frkXNYAKBhcvgChexBr2loROLzSBioWKxvNO2dXEz46M0IQ
CVjD90Yk4SFRGOsVRXd27KxlxMd7Ogiwpp6roAWtvZD3hY0mjzwJ8h19JlBMQ1TLak7zyEUZrdWs
cZXSn+PNS58u/4s3Q0rs3dxOzR3Un67QU+sGteoQHU4ZWm/SqjkALghuKQBgH8ZoncWq4K8spZ54
B3ss/iHXHNQEnZ/Vbuwvc8KhzFayD1/XIQfIjP8P11muPf73z9P1k77mFhjK6szip7Jluz5h1l4E
HO9bWd/zk6yxDF69Mn7KbJ4cRrQAQ5mFn8g0kHeOofAaTTm+ITz0kqgpFElr01Abof+1qUMQPom0
lj4ZyT1fkcJHNCH5aL5qVrEbp6936UoC57OqTC5voGrmQ+w2NtdIapiHuM4tQLdxzxchHnkQCcPY
o/s7+ZHLka5f1ULcvL7XBGO8R5ZPu8UPJLxzu8zdjqXg4Dr+ZdOVA3K36Mxp2GwvwLwDsWQVAgXz
zz2zqj3NJxNNMPD12eCbAloUNZ8cQ5+7J5tJbZvkI/o5huoErER9mgyrOv1tSA4KkWC1tpsJrbX/
PZZWyuLwq2ODEa2xr5XGtTWdmQCtzGeFslWZZl3p7H8QB0kmDahgJDPdzP/AjUVDBhivVsQAzKr3
ODLRoYn68J0MdwZoQRZw0Lbl4dlwQjSfob5smjkwzqPJAWBOrlyZg7xLDxJ76TUNrRqt9+BI0gBg
nspnZiAJjywQCEdVMN7o5zUmvNPcJ050DdGs9IxDip+tifcYKFzYOaRHdmXlPLSBDUGXZYjmkH0f
gtBkp7Xe7A1BVnZJbNM6gSJ8vJ9Ak2JJ3h1BgibvAxOHNtbAgl3HbOP0FW5eY2Knp8l9nUCz6ODy
bJ5KI5o/WmniO4DSbCq3zpDr7OSuNGJ+qdBo5XcV8mSmZUHdRdkCzRTrqrTbOYQcEguswMxWHCom
f3ahZRyQGuYXkJoe9CTSz0Yn3HhdPkv0il2EcslOaGfDHm8Ed7wYQtq5PKQa+2eONNGsBXS6Wa7p
msuHyUJwfSeAxVTAsB/JnglPrGtIfOzmpZYPQ276gImTzR9kWa58NrzU2RcJC0GYgI0dV/tJN9b6
G0D90belYUu/WoyGnIC7pf0ihQPzjUiQ1s8xyxKLY7Ety0CvMVlN+J1C6358QgrtGQ2V2qMopbUr
O7O6EXmTPYLJ7xsD8PH77wFjDMGLJkRahqiApI4+GQ4iLyID1CObb+w6fz801ZCCyUvBy5C8H+aW
NuDpAhjr9dBZ/JynwAONgfsZ+FYjOIQG6NLRxAOWr6bSJNI0iXlGbpefKbodxSZt+HAsxT9ZaZmH
CBRPR3SS4r+q1iBLjc7QsgGJGKyQEhyPSAmRV6oQOqND06JJavZ8HNux4Ae7/w5RWht90SqOlqMx
kkgdWqHrQyJD0LWHaZ+jDRoHPhmRdjPWSNhPeI6se6su3H+yzMyPQANXSH3GeX5sgYhap05grGlS
62aeH3ddjHerwtFMJZeGrvVBogNQiRSqIVij5J0XBR10AL1Xr6X3zWWCNMAZDXjP2HWWn7s8mVZG
GQfPXQc4ktGX8jmoY2vlibZ4DhwIR5dl6EFFodVWmoWe3Y6jowllA+9gQCBq7tM2kySYhwZRPYCt
5t1w8VJf3f90bpaF8doZsCUXqvuTd4DH8CY28K7gOWdbsZ2gfAYUu0TN8DiEtU+2EZDLaTO71ZS8
Lw2/USuYaOjyPYM1vtto1Q3oU1w/RdvuF5YmTy1aDC56X7O7Ia+zFdmLvDc3uQ4YuadAvWh/xquZ
8TmYanHAH6CFUkmefkF3W7tqQy+4BRZweqg0cSF7yPJ6mwWmhcQYLhK3YtuZgBMJ8Gw+xy88SsYf
wxRCrgC3tUtfiekG6if1jW7m4QO2g8DQ24X9I35hAvwnFAl6M3mxE9DCvL5Zg28SnU9Q5d6AwiJD
D9SbAiQZ0WqQ+VI62RloPOeuqDVtrYUWnmZvZ2GBVCnZ4rezxTufJWN57gqQY8WhfYnw9rrHd5Hf
0gFN7OatlQTQ3Yb28+qDg4YyCS5Vlbt7il0iwPOOTJgFzGmfhQ8g9yuuRpMlfqAD9l+2aBxLtKpa
W72TfRdjsp5MOb6E0If1pyZ9H9GqEsl/jCCeqCyJQYYZQdgq1NDwUYBqcwd2mxy/Ik2P7gKSOos8
Z2Pp4ASbdcwi2pw4i+xZiP4GLbaOHjhDu42nHOT1Mhc/mqw5S61q0BSi9jTvpqm1UQMej21zFnGa
f2c9Er689qoHCWDifnA1th2nSntCBmuO4Gj6WeUSxEN2gpaoAvVhQ/GtQ+z3K0rPxhHMuuIBPIry
FtznN7zAx17rpSy3lmTDhmLpwPXsKyjsjCON6i6e0FPZ34DPvb3H5nLdTw3KkgHkeAUEwz6LFnm4
kiM7MrVCfnJYsaEWaNCjYjsMOZUNdTm7zDFWrm3rZzQorrPI6LVrHEjpg3W/tNEpA1pcOkS2rh80
Sx2ANc9xF8EpsLUmQ0tB9y3HvRGVAuWhcNXT/m+nRQgZ7wbtsOh7reV4idX9GmRfFmo4mYVtPRoX
ip9TIIrtIso+AXcLfeYaas/SuSH7R912CikSPh4zGZmrCSwcGwokx7IUnYVpu0velvoQlrp3mmfk
bbwD5QpLNiK3NkLYxb1VZdhommmya5jINi2LsdPUMzTOdzqU4s3m21Dl3pb1+gQpAqe5pGPeXsgm
vH5aj9oIqUnl+Februaiww+tqUsMTcmadlh3cjQ2VHhcCKLnsuW7OmYE9aJtMAyfqGo5u2fu6D/P
5/KmySEqPHNOd2Vnb/uy++TGG5Bfriw2ZudB9n3kpxpaPZ3ijyHJ0xYDMnRZL3aztO2vUKF6kUnO
9s1OK9KI7BTxtjTZTSWQ9BZPl6RQ78WuQcBUKdZqOkCG1/bbvplWi43OFH/mmZUeaGwpxnLBS4h+
/dd5wh3QFESRQ1pDSmtIHb+s0/cxy4oCxGs7VKN+QC/BPtS1dTv/PWgI1iu0RYevn5c+JqpscxjZ
3cJBFeBt6jwkzwcbMr5fg7CpVwYbdL8VuLMRu0DV8h8A1Pd3IaDFwLBC+1KRlbdhnZ9MEzyhFEWT
nLAH+4Ly/jlJtOn5tVRixMboe2aBdrcqldCQglLgKq3s8UzjEPI4216ilEg2TcW8D0TXtY+7lTPP
JjdywgYqi8i/AXvNQTyU/DRRedtrheT3dJhE72ycoQ39xdagvQ4lRMi/5oVuYlvch5tBiYTRAdlq
8K02yHkXYwAGRyUcFtkphy7iCwW8M3e9sQWdbb4m27IGcnLAPbWOM69BDrswvDML8aqpLtW9XQ8o
oGw7Tebw0YF3ju8ovfb7ZfHaw8+gMjt8+Tx2AwYlUMK8iblyVqLP2jHv2uKXLqwKIBOpvdIhcd6b
KFRNBFjZmidS1Ntay/K/ryVL8dmLE+Pgsmjl2Fb7QIfEKM1daATdq66NKEGKxCbP3Hd6Jh76Pvfu
+zxSOSpoyQzhYO4CHdHzGIkr1OIL4zXaQTvOfYmtzMfo5Xo0Q1frk02ao3c/Yn0adZXxHOfR85jG
zmUc8LpXpzza05Bad7zJOaILrT1TD0+eeOElMY40oKAIzPToZTQfY9X3Q3ZEB7u0B2qqsdAMtu4g
nbcxWvxyaAbFoAP59VLLUupSDpK4ZwozRBldggZ9fmoNHZ1XpwGXyT1V2dKDYhvqEUAWwOnfR3l/
20yZPJKJDhVYnXbOlDKQOSIMmUdwySeI0y2AB1LNqQ/1aCZOvTXK3r6hrURKjzg6pQM4HIONMAxj
RdsUstG2hM4W2zLjg40WMFH1W+lu2fkRGkABGQJf2DvSMDSLOvtGz44znRjaXV8Jw0rZ+JbFQJHZ
Q1xwq6F/ctuoAumUVvkWbQbptlbV1MUrQ/Z9NICgQUkvXqNPyfE/wORpSN4KJcfZu8DkCU6PKm00
z/3gmJdS3nTCNxnahshuoYsImkZPUwWmrsAAo7/bG9ZT0LEXCDIVd+TsBFuBJI891nnjPUgW7cgc
5RDi4wP6cEcW209jqbf7Qq/SDXmtsNX80IOULw0Dp369wLzk6Hy4AIqJ7y4Qu627BZUpUK9ocxEn
K0rXGCLtQsPcAqBPGmydpf0BBJ7uqQsktKKtOP5Wo5FjYuA/hRCcuR1YaYPUokw/jRo0olUAAJQO
yC5CfrfMhDxg9K02sAn2AvNzNuXWFuIu+FpZYK3Pxhz8MAqz0iuwy3IgWwHhFdDbFrvF7sXNsK0B
lESeC+JgH6bSUCMwpZqLPl3oRb0tLB+SGF8mqwubatUpfQo62GWHRBWdNgkgWEIdFjfZ5BRGm2lA
IogcH5eY16kaFIqRhd5w1oBH8e0wdH176CtAl95MIdBIJz6CaG/z6xQth/3UvospRTzuUuF960No
aIMrmZ0bbUsDUENHaMHA6/hsr/Md2clCZ0LNGdKWnfFus5hDCEqC0w5F1t8WfbfeYv9t0RCCWH3R
xq6zZuicUnsK2oBYgWvvxjF9IdNy+LD/QKPwZ4h+AU+rZgJfxqBWPSJbrIZLrKNWq6P4Zd4BkXfe
z/T1sAGgyT0mPK+R0imaa5uhgU/XJjSj5LUDHuHaeZQ2OtNBWPMPJOzcTwbun8jhGcFpSprmyDiA
kNAv4lf8zYdVpAn9hybuSOdLzbFq9jonMLTg1IZxc5zSUvrGINcyL7ErRkb7ReD+vOpB4nLXtD3o
PPQQu68on15aB9wP4IuU66wFl6MzyHKDikpyB+jxuLddqe2Y05YX1/Bq7HzQh8U90C0r8jAZD/dj
37LPHyYZotHAtmqWF9GA98CVzNmbgydzqE7gBRL9QY2zTa2CP6XNeJtJN/ue8hSdlHh7ewC/ZoMe
U0REms6fmqG/pfzZ3yLe1vjXCDSxuesCXcAbt0s/gZcCcs8KwtD5OqpbT5ZsGzSARY8EqCgj3T6M
4NiaYQ55xQH1hBrGlo9gr+rAt7ureNGvy9JkB0JCJEU8L0rzxYYWlUBL0qKEoUBjpzMv2hmy8xOI
lgBajHcV3RnuQ70uTtA2wA4E4mTzED307YV4Yw2YkDsBw4oykV2ZmkQvTrTE2zpkgqDn2kk0A39m
0PfbAD2i8QokH+Fpsll61yohvS6Kiu8d9MYj4XkvctKDTYaN1hxhCb1fRQDpeEDabe02QQPVWz4V
dADtXVllBhyQkZOUP12MFniwIXOpYetCs1G0qVcMnA/qgRzam3KckF6TeX6XV+ASbRTfW1cnIwBV
fzoaW8NeQjlCZNTmGWnv4VusHGFSmSfGwUN8HpGqystWb6+v+Z2BO/l2RIGa9O42QS/1ryJ9hlJo
/h2ZPn0de3K6NYBvOqGBHRRhrwFFH/tNpgHPpyXuTopua+nCOdoysJwN0iXptgCRIlBGRjy7Y405
xxj/HtAPQa8yQ+vdPmNoYqd/GWDWPgf6/7kbwfSx2MGN45tZGj3/Jd5WdhZ7JZCNLbjIStB7ZGmD
X6nKSdJYd8NmhbKxBUE75C68yhhXpp0LSMbW/LlF5aURSEIiOXAbNV21IpZN8KyA0koD3yENTUi8
/8dJtWECnFfIM5JUJehv1UEDTyXghdDPENMvm3IkkCmDIswA2JNu+xLsxpXh1qeklfISqUMxWn5b
lWB3VyM6APBvxi1eOpXFyzv9rkOtmEagdAQfB5B9kEQOj4spGZv8OPT6FzLRwe68cu/qTMwz27iJ
9kVj/YRET3cE9ydkjLox7SEOWnZrEKFbqDENFfLtykgeiqSzOZzGZpj/LDJdB14mHU/YMhl+PfXD
irCWxoDuG7yXw0NjiqEzOoAlDbwF6Wkxg74XAM6q614nNC0ktutJv0uZAykjTXgO7skaw1+uawJf
1qG7SVIuH9s+Qh7V8i5MB5YrGiuwh9qGdiTnNOg6GiohtE5e17XqG4hWB2vyunjUnG3pfEVnsXy0
wAV9hRxA2TRNty4b7a4ewC1GkaWF7uxaFvqe1mENfjqtNUifvKzthoOBflewYeITAceR3CesOtCy
FAEkJAj7tPqBRnEBIkpsOesTrYacVQcS+1qCRsuG3qgJPTzL6LENmyL2KUAzKwoeMWiioER6M+CL
vOeg0T2jKxu35iasHmuQY6z0AcpsJf5oARI+IeSC2o0eJuNNFxYAXKicKrbTxjqOoxqseBjmrIz4
CmiG9IyHEvhaKhPNNprpbBKRGOssyH8LjByIAAR1vtWLGirAqgSnqRJcoEpzGXJAXj+KWzKR025B
YKN75rClCHLYHYicaD7ZlkUMqwNGN+9uya632gBJGmhmoV/fODVdXdxUUXAJJs0E9RdRWoU5A5GV
AY7UKUi+53iWg1xFeaLWwym0YNKtDe3gFRnB3YxwOp1DQV1Z+F2HshTkqTee9xyVQt4tKQCpmWgL
CGLthhIH5Ihbc4QQdttscIPl9+TIWIuad2k8gyAjOzhlWeDG57GdmXfebSWga5BbMQQVgmla642T
PIvBLVfOlAdfa7e+HQYk5Ffj9FJhw4e/ainQQdLXP1Mzf7KGtHjpNPzXon9ZfsJ+IN9ERdZeur5E
QsC0jLMbjdONDJ3uUOveAFVe9seVy9F8f2VLXVmLqttKlsizlNkLivbvr9x36VNS5fo6Kcz+boqL
LUjMwMY9mdrOLKX2lQ/4nntdykCG3bg+KP69E3r++wPq6BAVHBL9PgWh2dpp6+qz1XbPCrSN+f+A
2giVzin9qhma/hz2Trph+NHfh1mg7dC/nRziNGnPo0gm3/Km8tGJAhBGR6bxDUIarx/DwMfQgjD8
1nEkAT98DDl5f3yM2HTL3z5GgxebM8d78rob8XuuB8hXoAiRP4IKtrxwgduKGpmejgOwfIUji1sy
4W2r3Xgt73Y0pOnRBKwSDQUf5+no63batZqKxgD0mIMU2ZnMeNPzyLoGpZFfsJMCMEFYV+gJWNc+
VEkYiCAdydaEoUL9Kq4rkBxfgTDKL3bwOh2SYKgnxhayCWannzphvh5adZYC/m5rPdClamTH/YTc
SsaROFUekPNAtcfQ9zpYKjek62AayC6gBDKdwAYLTT39O5mhLgqpGBVFOjUUVUxSnqpav+C9JVjH
VQU+TDmYzalXLCt0YKLv8X4MMugY9I/7xQFpBETrb9FybPxSBDeQ6+zWHPmzPRXvshTcV2CYcEGG
Cpw1ecF57e2p8JezCXK8Luhl7SDwZ+DANETRKggGd1fGRsM3pPduKCM0FdwdCbuTWDydkZeBxW0l
lLcWwM50g4DqOkjC7qaIPzJiqVUjaeuPRGFLPjVafCpSf4v8fR4EhufIijccjWSAhQWDJf1UgEOJ
XgHnt0EyjnEFnRD1skilcjrM0abg6PJFaX45eFKTvqzw9jtE9k1iahwghVi+ANi1qTIvfZZxU6HV
D3bipk1jD0wWdTbbXakYxtxAvij7Em8w8yde3wbcw5B7GRVjOx1EytAtMnQx0m2wLd5QxeWOmAB2
oN1ikeXRbWjgwSXEgE4LVebxvCDcjDxnB6ruOOX9NMn2+UPU4CSqtnjIsIO/aPhP67iNwoUbO+bG
LSIUOJUw68Db8VJL/JdSWaNn2LNReW3kmnPJTJ1fwbLja3jeQDPF6k5ahv0aKdWwzMDrHIvQRKR0
bCD7UgCaHrVH8orMOkjQVjyEYWTSGmTuIS16inKsQUty5MGAR0rzVR6VKRSsuuhayboG/Q6ASjWP
o2sJ4n6QtbjraQT77LrmPTQNg8DZ1qb96k2xraapZPrbfBVBTgcNdr4FTRr0DjSOqNQ/pZ0JzJ3S
rE/4p7QzZ7luRc2JvJOqjJMX1XEER+A3X7z0a6Jh5LD3c/8WTL813NXS03AsYmdcF7anPWqh/ONM
juzVNrydfYjTEmi5j20z7toi5cdodEG6o760wEE8yGqUV6sX/Fh1MoOqIb6cDei+OXYv7+z0ZQ5+
xQ8JuECnvhxs3a9sBwkikJgcpzZiR8mEvYEkPF+RbXH8bYhcAqtXNG9x82KyNyKCQvYHh6HWz/DE
3QiXQ+JLM6I7OuRl9oj+VQeIx18mOgOvm7cGp3zml6SXScYqaUGbYrugQPs9Oo4Ads/sb4uZyzBe
rpA75esVHAvYLcUa561ZGGU+zViCbS2/hkO+1zSwbKJ7KVnV+ZhsBVQ+oSXnsr2Y9PpWV5VeLcq9
o94BYqAqvXjStg8tck6QWaih26oiyJG35t5AD9k8Ce3F3aaFuJk0puAWcqRipWVe9UVUKEdaLI+O
edBXz9Ajm+2NhEoRBIlMv06b+kuFd1XDKMsHXgRgK8olkMbK3qvp6IAKl+k1JFevod09QeSi3EB7
L70OOtItdEa2QdmkstHZ/06cViK9UOjgmh7HyFh7fALdvrqjWbupl+KzySJ5lDowy2RNs9xYjwPu
KFXEoV/hdxNIsD2I8GggyNs2bWLsSOhicvitZZT6Q5qP6X3csh9kpig3dvVdYZrys4rSPWfHc+Bh
Ss284l2zOBoWbgKox1tXspVRtBnR5HjhFreuCYSaNw5Q1zuKoAmmRLpTCcBeyaYm9DbYW+c8gMvC
GCC+1Adrd/QMuHSzD/qG+ZFKfTmwW8J6by+xLXpR8X+zD1MG9dk6WEVj1N2mxeBuU9aXfllE+SfQ
GPIb6FJ66ygQ+achatC07ITOSvMwTKYASYkK9JgUbHDw+fT5cEvOtEqmhxQkZCFenQbobG3ysGSP
rBviy+CI4aZPbVdHGs4WhwoPy2w1GGGwN/nOsNq2/0EOrQTd1TFnozjM4ZDtg94MRKiAnqrBwjJV
460Zl92z2NijOTzrWisgODVmKxqGVacYJjXIwCovVEkriCuglYWG+QgFs9AarqhMexe3s89kxl8X
DEUhQO5V2mBJFypoOYRgbsjrGPIlMKXYphn2d8vjFtmRTK5iZEigBfDuMUxP2+XhG4y+aup9F0C+
iBRY4Jwg8zI/q2kiQw46BhnSyQS7O/aQxrDtVZUt70bxEE/BVnRReEemTnehdxw1P8hHpmXSYvt9
khin+mh0ww+K//+dFHdAi4HtAR+ta13kSZ3xzktCQD2qduD1N9mERy3B2+a1CET5WKTBP4Z666qd
Jl65eJk8g06Qz0P79yF5l2BkrNrzMhxSdJwZWVhvPG0fmKqzeOTudI9RSH3G/V9H3CmK1ZDZ9QMg
IWxt5RG7uMyQW8hKNycQwfWHoYVYjue47R3yy3yjATDxaaohpCHLuvnm1tG+NYC3XZWAc4OfAEKh
Of8G5Z3os80ctk5RbpuX7DVF++gUr0sOEwBL3WC9LomW8lOI724s2uGzVrIe1Iw4k+jBW0HnYPhc
tLgmnQ3K9te4kk+gifVAWLoeRR5tSRssQFrlbDuguKhBnOzTsOkaCIVDkZOUwkgzrMqZc36zk7SY
jQQGHsZpgnfBs1tANniFEzPA82cFqY755L3rP8ToAPwc+inm27Dj3SaanGAfe5787EDOuhvK6qk1
yuScgSF6NULX4zOFxXGq7cERDJ1N01lVrPdukpQFuwjNihs0Jpt+PFT4v66yqdvwMoPuB42lMDvQ
ipimP0JUCLqg9uRz3dkBy/QjsGS4J956gK7EHZ292RcT2SfLmOOJ4p5MlgKMjLDjqRruyU4mcv5X
+4f18R1/93l+X58+p0eIjre1B2ZtPXS1bQ3NNvGF/HXoQWQrWXfXFSl43+vBRemiSL413AlSH9h2
5H+aDiQjasIcw6cEQi+JA1WYBHfpP5daLG/LzdMTUPraYw6FcKWGYJaW+ha11doz3GxLNtJO6MB8
ejtk+or3DLzYeJRyMzT2KI3qM25scDNzZbVud3bAMv8prvnrAzipXsNmGJkK80TZncEaYn9Kf4VN
Yvxjtd/DaHoZhPgvtvHt5xM2xlBguhOVBU16XjuXuI3NC9CeA/qH8UUv9VMmwGxBka3JxY1tcxdc
iQybEhXfTDGoDqMGXLcUIzXLXjUt0HQMNZY5Rl0B7MvWuyvomzk8G4LpBNqIe4qmZUcP9y0+F4f0
djyMDlArZqDlNxl0MJ/0CiWJwAnCMw1B9bdrchFfNSjSXXPJN1L1uKYZZ+h6assVDafJ4DcgY9Zn
bzZGAMKMRXFDXloyguDGmYZqSZmBk4+WLECvk3WhOFthAFoUzUOyIlozypuoQ9vkgIlDDu5EuZQu
rCZo4sXhloZGGg1HpkOzqK+j4jFE3ehqZnMqhQKaGpTPy/S2rfW153S+IThUCsPEu4w1WtWYUgut
hh60E44A0Ljrwf7wZ8TgimMz4lH/IQLIKaTFVcnjL2s42L9vxphDHx7vLDnzgcRBSsXmJo6Tot3v
E21LRPqzbfaDVB8k+3UDFlir0IydVZuoSjCwmqKcVp8cGqJkMg8JYUOYmmiwZtOCqXmbVKsyGEW9
mWhEoW8TGdoRTlGIVuqElXddlh4hP+hcAQ12rg5jT2jjas4giXUgWV67PvLbo09O4WjeWSJlJZST
TEWR3ZZOxsBKi9lpbCU+WuqbLU139dbATrT5Ns9WkyClsQO8P74nk+72eKkC8fOOPsHYu90xgh7w
iry0BkMNrtBZfyHTUGnoIBqc9IY+AtS164PFbB0AkF+fCKQ/UP3SHsgi9ByqT9O3IIn7PSXgWhDk
7qa6q+YE3hBzcYsH7YWc9CVDNRai70l0oS9YlAq0ffw+vc2rahPZDPTNReruYzwHgN1198Kr80eL
JcVjjvckPqbjXVhzfMctZq4tFrU35ARCerrhIEpY04S36bhf5SBxlY7v2mVyy/mVQBMMD6ENIL0T
2HfAd5/WKCo3wxh/Aw3uV7uDvg+IRrx9HkGN0cky4wUTyU8TZaW5GysBaKbYaHrC9paC4BtaLW9Q
FjcU9KK9oC5srYKqybYuWAsGyCB97tKYg+00QwVDVRaFknJRdiBr2Tv77/GoGZ6Z10TdHq3LIyCs
KZAKKvP3IQdYOXG15jEKGovjXbKwoUygM4BVs4hxD+/7ElwaQ3CBildwsQ1UWfB67O16yNhewBGA
nL+N1q/B9U4UwYLEuB+7r5O0rGSdeZGt6MN/Bs5gJ2tLsQM3akmKpTVoSatuoNmnrlD3DMnbDurd
QY+mN7Wzw33JhoxfKPY0bJi+icAK+ynGzgOvLX+G0aOit6Cg7eXir2G1Wo2AzG9hah8zr0Z2uqjW
me1yUVqt68Go3KcDgBMQJtuJKU2P0AXLjrmhmTsJFMJdNJSAsZeGe+0CpK5rZpVfWBx9iaOh+lkn
0LtLnTFa8REQ6CYqf3Ze/UVqUfElr4sE0jipc5UMP+ZKi7I7CFS8XqU2xvdXsc048VEHa0B//FJz
/ZU1BkrTwxGYLeKIeWeGNuRMK/M3G01SFBxuaKwBfnX9DLm3K0RiyoOFkg2EeSzzSraw/SwGs38Y
DDwOPAuyw80ELqwlHtJXgDS2Ot5SG6O5zIfnXkwQLS3Ne0uO9oGrl1Ub2I2tkcoEZeypvUOxfQTa
9XfjLB5PRq4iE988jK3r/ihT/aSD5WQ5cWxjtni/Tn6LKRNPPsWifqF3ZHpbphdl2UNsvg30PdkH
z72LuAvsQzZ96ULIDizpXUoDK7vJIHZu2uGWOg/k8FSFUKqAVISxiVFnhORcMt3yoNXXFGB5T6mo
zXVUoFm9acNs3U56uJ1iy7zVgLidD4bHopPXmn6fB0hvkYNCBsgtrQv8yLZk69H/t9GtOIQwXdfe
9QPoQoSVjtuyaPH3q0sNCchWHvDSKD+DPdeBRKWlHTo1ZGxbe6PzXIG85mi5UO+LlHa0kU/OumtB
4T85WgEmrOpnJbn2ok7ctHo9McCPm7YQBLEMVBcLIzOealeITdS15t1gQFsgbeL8gIIBGB2CyfMr
BlWExAiKdVaBfCdU8nSFOutcoL0B5MFYN1D0S0bd8P89hgLpkCRgO4lU9LIYnUX516IQHrZb/ERb
zr6MpnumTSeSIUsTJu+Vj3aY5GsYvi1qc/rm+0/zwIcClvvRfGkgy7AC8VF0jXjgbqULjM0AGsMz
S7zY7+rWeCq17mtejlAzj8GDh7e676B75qtRTdLYr0kA345nNPQkYNbU9KdpHOdJkFWdJzUlElqA
m2hBnx7j2tLW2TQka+Sc0mMYjCBpJ48IEvl6Sq4p1ZFAsfLpwEcU0ArVVllqaASPDQivQwssPnkB
GDS0vG0eNDOp1mXVRi8yH+4cC71eq3742reu+ImWqX8i13KfnIyDh9kdzbvU0VPoPrXRAX/Z6pxK
zvzWdJ0rS9rnOAh3k6of0WEopQdsTYS+cRpnHOXi1BoPBlWg3sW8uSM3kgcaCR2K80J6044gQeUI
nfK+QUZvRggp+BAoWf5ua20wUJAoNQVT3Pg2l1BHtB7F/et6VoN3dDcVJ/BvoD1Fd7TNkmHpTf0R
LOnA3KgkTWECFFhaNqjKFDpaHWhSAG0nf7FNiXdraC81tt2H2PUq7JJ1bcTfMNzMw3HI7Ts55Ak6
d2MP6QIQJ8XqQA4w2QUrbhXR7l003pY3jcz68xJsOYrYO62u78Ig5B77o5U34AJ/BkGMd27LyuIr
gXzA3uPBc8VYcCtb7Fs2gN9vbQ4GsjkEPVfTKomD/8faly1JqivLfhFmzILXnOeau7r6BeuRWSBA
CPj66wpqNbV6977Hjtl5wVAoJDKrEpAiPNwNPF3GcgM8EUQNlufTYBc1yKy39GDqyO6O0r3xois3
SjtTT1QgA7cyWwAEs3Z2/uPhR7OXtmOBbBFl6Zrt0Nf0iLHNUZdJpyYRHy5dZFRW5gLVB2yGHkIa
eB/8kt6qkg05eqmF8iCnZs7RdtVsm2dwxvrQQKbNTVZlXUJuwrLc+zSfxMFLu+LIHW+8myAECY24
TLwNkHtkRmz8DJQ4+JXNvnSsHNY0qPQzcVCFBeaRUI53DqacB5Wmf6Ungsu7A2JE/jwoAq7tPszG
rQ2FvlWpKxV8XalAh3oQawStwqvjKgu4Gr21B9dGAvorlB6AkPHdD7smMJe0tQDeHCGf1e/BZpWq
PfTRIG+MdM4dMMPDXZkrcbV9KNS3dulDfAcUKGbajKcqNB+o5WsTnYG3pDhIX5cn6KE0CXVwI853
Zg34HYsa/j5LWBTdxpaIpKZWEKVb7mKjOeQ2CAmXSyG3hE8DBM2BZhvG7BBlWXtrQaqwDQKVbumO
qvRtZab8CUpu9oVaTRR2Vy4keP/QR4dQmGrrA3Gxzarw3YbK1YeoMoL5XkRVLb/Wk3NH/nQrgjy+
3caJEttlIhW19w5ki680D4LDoN8YWYYgEyhVas1/ZeXpr1Zl7N7rId7dRmCtJ3vre2xtNZZ9bmI+
vNhZsu/GwHorlAUla96Me3LLkUIvLGzsm6m3T/9t2sk26pWvQMNF05aR4ieHYIGNIZ0DqgajbelN
3Y5YyKiZIbb+oZnoJlGWmY2ItktvpBCUMPmvGK+Flx6aQqc2x7ekppsgWl75AQoRdG/maY7IpAYu
UTfNDNjDVtP0UxMpg/Sa110+N+NRmde4Nn7OMyHjccti/pVacet5t74zP7Fpml463nZ3BnTEqC+x
nOS+KcIb9Q1ALt43owPOAFwRjBriAQusQwSClZfUmAxgisYd9ZW9bT36IAykcdKTzdPYpWvqq6c4
ffbLXzV+eXuVAesuI94/qZLnoOUq+rOvyZ0AG3YOme3W0NIBX9Tsgmoa4XjeA7UyXtjAAKbWjpq9
BQw3z8MbtWgQxwJ9hQBBf6YmTckC+cDy7HnUtCdF3+SPho7a8jpx91hg9JC7SerjgNr9G7kgKZPc
oEFxXAZ0ZWvuUQgABIWehA6yTNt5krgU/dEBdHkFhokQqezaX2UiBJq5dl1jZRteApGtNty4coru
66KK7lEtWRxSyButTPIRNsrseC1v1EsHch5PPIz9+9kpb/BwafAbmOfNQzAlmV4eH5ZBy7W4voyV
gcI2zLm3QcEVMCRhbNpnD3+c32uBUqVAa1P7w9t/SMdiKxmC4HVn7jNZ9Acf1UJPceL9SLKp/M7N
EJkDVr2UoEv7m0PesJdwrOrZAS/e/lCP2HTpGQpslh4ZeGRWqQ9Ne27F9ZUVhvNqt7spKtPXWgzi
NqQxcNraLLlK9jmA4zsko5zXZdB7E6v1DJGsaarO85txsEPcI2lSobwP8kgfDjIC4C3pR6j8oqPR
71Y6g8w7u2HDkzpDuCFLaNtY5+RVtY8KDjU8zw0h61q0W6+1s5e2xFIw7eLuR4VYlWG77q8Waaya
jdmb1yGoUQCfjZ22xPYQy++TVTcottPDI4jdzMOnwGxekPLot1mB1X6jsRC+xke0jYvXJZM3ajET
bApTl7dra7SA79C9MlDvvXGMcnnhVUBM6aG/x4fBwHdmCAbTFBTWiAWgEL7XJSiFA1oV3CBPyNsH
4IrCXqBntvlFqmfqj8DttrGdcDrTwEIP7PRAMQ3PokjHE9NlFaIL+M3TZ9SM/Qj3adRfrAla22Dh
AD+jqNSF3MhjMuJq30mQxR4BPpLrwCsFMp6jMdcGREVWrVLLVPdWH9Q3YF8MoFmROvVVXeH3WWtx
0n9GOHEePoAQEBzmhfudtUF7ppeTbNLwBhm0fZfgTb9u7LjfgUmv2SxLPT3AV0V3JpMCTd/ODByA
pBEebTN/+BIV9RHEO8ZPy7MuEC6d3lowC6wZ6v3vwJtlHDxp9geUlwK1qQcxD3WLmSmO05BUd1Pk
8lU+8uRa6KrUPAU8WkESaG79tnutx9tNqcoTd8CluJDMABYKXR9DMrCrmvxEHQV+XtuqcJHjtyMo
uUpzvAowpL3KX7Wy5GtsDzE4csGKForQeW3B/7XLLDXsyAmsre9jbF+4r9Z3Ny4OSvD0QQonebJL
B8D4wgR9VZOlT0VbNRc8cd6oc0qS+gqK6isf/OLijHmxgTIuBBZ1M5R4A67olA6RkeERpnvGIUcP
g3CnFurxt2TsvW+AxBUP7sjErQB+dNX1ofk5aQZjUwmbH6mZI2MBdUz1klt6Cwac7SoBM8znKBMD
sBVmcGRJkJ1RdeqvsRxaybxtP01lnFxNYwxBoAsYAIRku41RBfGp0k3t1mo3MxbJFfFKaKLFDZJh
QGFtQGWTnKj5283SswEsBm40AhVMzTdUdoBhq66+hj5i6jpinpmNAtJKBrch5NUFFXH+5rcHUhIo
AciUWvvaI+pAKU8e0CSqvsbifQ7yMKA4By4icCTjgWQ+dkimbSeBGpChEtYjSumtx6INdw2ilHfk
UaaZA8RBOKwQnQLPLsv8aYWnzXgkZ9dBYXY7NsBcYSiNaPScCEc2W7dSU7mufWM39N6bDU2tYw46
plWnmWG8KarP1IRIjfPiyfa9GQ9juktRqrwZROsfag7BMNqr+/jWh7ZS6YY28tRLTdqtL85up6Iz
gjrZirJanduBKjjj/S5tAgMg5VKeWtcJziZQW3N2LI9AyTUgw0oDyE6ps2Yc0v0IDNA80zLgzzkR
KYIq4SZPsOyxCwDdkrLP78Mcb7RhYg8i4jABQ3Ae7ODLYuozH5IIbqnWcVfIbM2Sst1kRpfv5nYd
T5qzPHWOc9uK8PIVFb/RFFXp5/fjILE/1IOBt5vnL1BiC5K64VSk5zJW+QWrnffDFGQA+/zZTqq6
P5fNmew0ootCBzSqJlHNODemweZTH0EwmKGW0okMe0U2T3fg31+tOUBR24UGhM4QRkcaFUi7JC2f
Jm/0nocWMJkxvZOt4T2TxTGmI+gj5H2rTb1jilVWS3YmD46MxKZpoYTWGI2PFRVKJVsBDikamkBK
9oRirHBFTZTEWrf/4UrMEfI+BcSlQRY+lIWHSulJlOdOH9LBQVuOSQnM0FSe6Yy6K1cOICd2BvA2
/h4Tkzv1k2c91eDz+fOU+o2mF1tIaaV7t4jzDemGH0tdHVbjd7KxG1NdJQD4V68o8k1h2s558Kuf
bZTLi6Xk+yHOXHkhmx+AX89zizN1TtpDgq0BcbTfLtQzoIIOlM7gVSuNhyVNNfUsOZujeGt/V5a7
SDOQidJUdDA6UFRqL2qRKw2ckm4eOGe0/plrmf7fc5H99xWXuex/rkgz25w7Z9Ri4/GJh5HIUXlL
CN7gdxPbHfsl6/BYWXqxnPjYpF4kxJPCbq6uZ6jrYLfREa+2U2dnQOyQbT4NAFA5ZpZ1IhsduF+j
nlkfUGYAktLXpMMOArxdLRtfDMDvg8x4rTtRfeNO8Brgh/ANVNDzCfCk88m/usxoYJ8glXHS3VyP
/B+m+D/3gQQYqrzA3731pOddxOC7KyJ6KJMi2TXQqZ3ZIRwGZZe6Nr1bh6/8yQ6e08l2Xv82KArs
ZmaH+M9BQ1Y7r7HjphfFUXwpS2O4p0OXsgJamevFMiEQd++nekGeJ1r01dRslry29laKPaqvrPHD
0EKujUhU0Txlb4Grwxx0UEJfQcf07kWUWPs8AhEs2VxkKFdNxzioQXm97VFTf4xYW3wajWnPhQ1Q
q7abTh4udhVX73YGxrajAL7uk1dhD/nbvvj/214J1K9R9mpOfOnsFSgvock8zskyAdraiwyb5yV/
VvS22PdeMKyX/JlCChNR2DTYLUkx6cZvRewOZzLN9mRdRagoo5zbZET5JXHq5+XSEg+cvRDJuF6m
aaL+49TUMVrFPDVNZILK+V769nqyUCHY+hMCgwUgKbei9v210bQl6gCG6Db34Ak1HlHX8lJqG/k1
dgQFRSBI9jTDPJYm+D2LArsPCpr0pL8PWJ7OMy2mZU6R5nu8b9iZOoEDe8y8Ql56lPFvhpJhxa0X
MvPKAy++enSRmtWmADzTh6oYQdWlm7Rc8XiMXJuK8jPZ/AAEBwCF31Hn7Kbn9ZEK3y02bv9apjXG
4OO0NCg0EMzKVJtjH4VlEE3bg9GaOunQ/Z42arFVGGusqobO8I51h5UdrWeCGDgIatJ6hpp+0CsU
IiE1sTSpF7VsuF/ySxBj19OjgngfDdPXsMOWKGZmfwGhONZ41GbaSGd0SCMOidi82dPQCCzreG3o
IdReZogqEPw7ffP4h32e+cNFxiJMVyzgaocQR38cWPxku735hUGINYy89Hsps37dDFlwg+BvdwGN
B8oJxyr8aokrOXhQJV5XDJzyYqjrK4eOyIY6fEgAlSi4byqx8YVKr2ESl7dkAvYAqa30u28/97U1
fXVQlL6Bji3Xy+ZojxQxYg8thDvxzh2/lKbbrtLcie85990bdWALgNoK3WGgxG7uqA3wL0c26igG
cWJWAmpFT0OghlY9kk11HlB2Yz8+CkQGd05sqLuoSOw7qzEfWr2ozZBKopbqjGRngDEfisAQeYwZ
s0+IqhypqGUpdKEm1J29E8jP507yJzsdRqSWTl7qH/6062nBDm2cKqs7fPDXdrpAPhnJGQU5c+cf
w1G9i/yxqeaPt9TbkBsgkfw81cV+mdYGpv6aBWotjHa4+j4SOgMw+Xd9hNc1Cs3SxzYPAfutoNgw
NCFfW65Vv7K2QRmfaoovQQAUgFL8e5iDPIn78pd0+SbPSwb90EckgzLsUop2XYdO9AupM8C4i/zb
kP5AjZ54caUctwkejRdh8upsIbu6mwIXi0qQD6ziMui+O3a8Nqai/AUO7k/SG93X0BgQ3Efk/eYb
pnmsXJTuM+zJHjIe9GvVmdaX0e2PyreKXyabTnIMxReANiHQBfZDJttVovrpybR5to9ckZ8Ea/M7
N0jijRX26guQ9Puxzouf5ph8lkU2furVMGL3afFLaEn3gju72rKeVa9MIhyoXZ1uOqYsSM6iSb11
HWcSFNhee04Da3rqWusJPB3eF2g0Q80pcrsL9MPqR9C0fSM7vgyiMr1QVw7auoemTQCkToONEaK4
DgSY8c0oeXoVVoLNvuP03xpv62cp/w5wDWSytIPd+uMeNZTJNrNzfo/iF35fRSjwQsChRrzeK+8t
aK8Fq7rEJ56KOzKhhstAZlqFTrIajOoQG122Uxr0gX+18WAHRbpC2FidHP3emzsiVAtMUXVPrcSP
qmtpJ9dlUFHhrT8mKUg8f0/EkTDe4GbKdgZBRLCgfp+YfFhitasyaL4T2duk+TjrXI7nrlxxT1O+
zcRv85F86PChXQ/xdG6BdZVWcIKEzcrzweJRFc5txixMkMZAcCDbEcYh5nZ7RYHGJ+okk59YV9vp
3/1bINyRJou9s9EE3proKNyq+VylrvVoI2h2+Yu9F/yjPbO7z17RvvsLAIDWxF6B383nMMrsxyFG
NdUcyeJR377zuyIJcmE+uEEJk0ClaiX4F7qmA/dE5N7jD1O99JBkOnQo4d51o2N9nvDgjSVLvuEV
BvqUNjcuo/SmO6hUByDKQEGyHomcbvUy6JFthcBQ7NfzSHLwIhSB0UgHiIo7mUF0nP0zkq5pMkAU
aaSXBObnFuAjcsBKD7UX8baMG/cRCPFsh39GeFF5Cr5hiFcfnNapkRdIHKiFSxN61A7oVR07/w7p
ot1YsylGTWKyBUeX9T1zUVkIxGz2yZtMtQltZd9VKjb2/dR3J1904wV5doiPs0o8CjzmUZ7X8zcs
I56jHODeVfI4yQaMYTWrtaqI+9YaJl//7bNN0vmPzxbX5ofPlhoGRHZ17ReVbiVDW65bJ+lOc3GW
bgI1352o7Ku1jUfUkbTHWuW5WiGyCgo5CtcFDRNbJwVjwGz0kbbdBkNirJDG5ti1dmw3QMxsnQwR
/upkbKsU7+jYu0xaxWvQBy5NtmtjiJ2zetg7A+MnA5CQq/LlcKUzOsisAkNZ5PubpUOI6FvamtGq
bNiwc7LYOQasTh6DUZe0jaD6BfLkghLP+pU8Rtexkd90XlD9o9bQY49PAx4lzpLW/xDjn0/JaYIT
pQBYlno7NSTY9oONbkRw12MBalCiYis0rLh12m5ldUAG9oAFPfseINJuPn0mt8gEzalX14jA9dhr
pGnX3Trt1seo5dPD/+Y24M7fc0ARIWPF5EtTlnuUciOvhztvZ3vJtC91UxX1OoNuyGvOhXnKbR+y
48Zkvpne8HPMwuAeiebhDmzaqFjX/o4V+utWMmSu9LSl5HvyHzP2Pm2FuPFhKlHZDmptMOzuAmDG
1sgupkfa2lKzNrPsOG98dS8qNtIPTcQy02MmTGSiBapLAwKuxqnXryyr97YhD82LR2hXvCR6f4fy
jPv3K0Kd5hx3iNMUk91dUGQCeokSRNUXCHRG9i6uUVResUHtqJ8OBku/Zn5t7wduS9Sw4JDyuL9W
rahQyl94YJAJ/GFFxrRq330cX8p13bbI/mpv6pAsHsB/CaWFvEbyFlrr8ipVBDAh9KXWXQWJRpUD
zY/UPU6x8up2YHzrVgFCk8OKjI3uobMASJljJdjdYq8tG9Qfc690NlYNoOGAlYGH1/i5pRsNt1By
7XIX9xydJsFT7RQZFM4QN6cDclSFQkj3n3YHfiEOXn+yfBhJ7SlPLWiWr2muZQyEhBCK1we7ZM7W
HQq/uIEerNuZ4AK/1VbkXE35Ymm4Fx3ITGdTopy1n418m2KlwrAHiYLLFJdrcsnJNoa8gX5P4m6X
GZrUfMHuJAFNXyD5yoAq2SnUBzqLc6/jYFLwYcR+LtyStZsaF/Bd7eUxF0rn7XggHzK5XvXPaJpy
aZMPNauq9Nz10uNbrNpYPgQlG4WEkeLp+yFDNLJBvTzaxRAIEA7FP2dbQT3k7jWs2vWl8YsikB+C
lHmaQuUnAXl6BzT7BXvHj9HMP4KbNDjw4hcjNT4BBe1cbQP8gMpJRijFj9lVjAUH95I0HlCEZq9F
l9iI8RTxCoyR/McQ51uAFDmwHymEa7wo+Skz8a2K/e5zMyJvb/iJ+YgFTwDuydbE/7HKj3hp9WDB
aVDNz/Ktj5cr7geP42+RqfEynxqONE5WgzUVzwUqiXQPHXwFZNYIWrwBu8EutVG0BzqMNwAvHyDW
2TwFUx1eUCzYrMluSJAvVk0i7vLIme5Db8D6RQ9IwBWAjFHlnV3UFz8HFeR0lclf4mpqVgMY+S50
GJVRXkx9WGzUlEq2a6+wd9UEQLji7bX14+olBAr2sQ2itWk3CXAtm8bnxYs3dNULIq+AN9bykRzj
qrgBJRXcUavJmh8DF+M8CfTqQKtaJLgP9ZyV3tDiQaSO1Cwmb9oAC+TuqdkFNdKDCHDvqDmmUYvd
WBNsHH1RcIWmR2Q3nDX1IhNvnEQFegvqDfw+vXYdVqjUaw52c4eQwQN1YumarmpvNA+lYTgT2Jbz
BgUZzanD4gChpDKPrvhtRVc6M1T9GXzZ6mBblTetbBH1CMCPYIK3SmwMSygz6zM6xFAFOEUpDkvz
b37LMBpBLjRsaf7vp1ou+cdUf3yC5Rp/+FEHa5U89tZTlEBk2YBKSLWi0+UA4g9vUzn1sIJQQnFe
OlgKSnpRlf8MofbSHegZlyad/XmBokNG0mJgOfz/T5OI3x+MrkKfZDYuVyWj3wi3Wvmu9TDJFHs3
/SGWIdScXeiUhtR19grlTXE0nLS67yAN6SEVdOGasZMO9egBBWJE9Xq0nXeborMs3xkQNbqO+g4A
Nlq2u0bmqJX4PZZGVBnQcgOzr4t9MlG7PRV4EtFVl44R9DrKV/mNBwlW5jLp/W1ep+F6vuLviRGl
QuE2OLwVXbuQHLtkYWWbeSoanMi3gqnkbp6qkFa9TVJDzC6hEd4ckBDtwTAhT7405Wk+Y0X/fvYX
G7kMgcsK3NgYRwf++2yx+XqaZVbqWGwCLKHrzMUdD3q38LHuGbipEjCpUzPy8vBR2pDQVrl9l2gP
AXm1Q9J5/Zo6hRuEjxXiLaVQ5nUepCSUAlHEg8gXIKJctvwucJwbaFLEj3ryboZv1j9cyW4JwwmH
JYiy9sLSAtxMoRkdWTO8ECCdYOixxqIjEjDbFxN5kL0U0x2qzFfmiA1B4WX3INBzH7I0Yzc8kLbU
ooMxgc25cLof/RjnyPR1QOTVoWjXgR+BxYCV8bkpXL2fF/5b9/ssz6x3G531heu/JclYrMyqZG9z
b7w3rfAplzJ/8DwvfwDvtX9pu+lMJohD5A8dgPh3EZ5lUM0b4jW59f1DAjKme/KiQ9e0h9yp1JVa
Q5rlDw2vXivGwaShZybT0IKzwjfs+LjY+spp1kFm5ntyoY5Clii6qFDEQzaaMxGQE407N98sV42Z
dPb5AAbqZb7YKewjswbgtawAHzirpuDs+t0DDaOvBFyEgFJp/WF2S4CGN5s/wvIVcuwoFdi/bouJ
R839ELLksnwyyaJ0ZYEmETWp+IORb+s30cowfPbhWwk7AozUBl0VudAhnMAB0lqtNX8rmpT1IUT3
ylKul8uaHQ8OhgBuffmmfdMbJzNQn5c/HAKk4P2XxXH5dAP3wrsqfqO55v9hONQ66jrezc2pdk9g
2FC6mEYdmQ2RBKMqh69Z2z3bRZk/Z5BsPDHTBEJX26Fn5xhVd5uwDgf4M2h3HaiMjkFZuy8SRHfk
ZPq2te58s7mmjmdsDK8qVxICfE/9YH1S3civSrf8Opx2wIqAOVmE1lPjD819ANKrLsitJzL1Fqi9
4jJOz2Qb+rg+lGllrucBnh0/DdYuktICEycgelhX99mRJgcnbn5CVMRaUZMGhPixGL41PJCpnxBK
LIa+2dPkqDYpL5nDf1InfVwjtc5I4cZ389U7RwFtlvpbmixgubqZbn0jfzqEWfa1ypl1odaA5eE+
YnYPOhF8ockY4gcgVTbUSaYKEpkrt4mGEzXzqXYOLEWwjlzoIyhUxpnTExkMBo2XUEzmgT4AaD3M
UywHbCWxp1Lpq5k6/cPkMnlfT+pHpMLwM6Tdxy0UAcdDPKCZSGMD0i1gNLMwvNRNCQU+VFB/Bk+h
C0rcsjvXfQromv0wm3so8EkhwBeCGM36fccNCrXDjNNbsPk5Uh/nnterD0A9J2shJm45jwY+dh1H
r5S/jk3+Tbayeq6RZDvIFhI/iNKGz9qBUttYA35z2y8GgpzfMg8AyFy5v3KnuOuK0X6TWTdCD9Tm
D76T9vtA2MMpEn6OOEVugjXQHZ7zEcq4HAKd3/VwaJS6v1IMZyWCwfiJRrvIKfDTKEyUJOg68jQw
wGxh5Sg+K5LhEzQqwOUM++KmdPV5ETKkERFQm9181N6TG6oj3mcbtdsyW5p9j4joAJLHI2i+Ud5h
rMrxR8kSoEtD+xWywwKgRKs8tEOXfxK9e2G1lXxDPU+xrgGPvklmm9fKGpFac8b02++RqoAYBY2s
/BiwbccxN0aWIUEU8+ITnfHYz+cz9Rfb3/xi0zLx3KyLD3k2w3fGM5jBDh+yenOOzRufDG/yj5Re
m3sZsmRbzxAoM/mdoyNnmqUQ7YHsQ1as+ITE7q3u63rvg37g1S7rmc/KLwJrmztBcwQKCeK8RTXz
WWEtDXvWgUDbDo1P2j9AnAxVaoApeGMFHmW7VvZWY+fXiR+CB1sk+X9pq3UmV1Eqo3OYQ3YEUJm8
upWTh4SLpTbUgTxhdUuhIehssmnYAEMVnRe3aPSS3RgXbD24qOZUAGqcZdn3z4my+RYsZcNubk4g
YnP9Bh/JZv2zVNYEAtfiQp10UAyEYSjqeqAWzTbk1vtsrqXeZ4sdI971kneIeAV2viLOLMgPXVRg
NTdqtWbRHrKwbNbUpAOCvCDmjNubK0IANrVHCwKxtaulRMj2lzlmDz3g33P87SqOgPZr3YN7Mhnd
+snIrTNxM0RQJz3kqLXaDvqmgEZfqmPR6k5AtPvJVdPZhPjrFg9Hdk7aOFl3weRe2rxyPpmgS59p
6ySvTmChrDcxUHOfyS0qhHuxzHgf2FWPonr/G90xbQvhCoGYxUNnmt25i/tgY8Z5+k2W10o44Zc+
B+3q1E3pySwL/qQHUn+TV9DQsQEXctLcP+YF5vFb2/8RI+CTJJ36hmypWvdumNzngWVBzHUCy6hT
TRBRzt99PSiySMgx8o2F5GkPhl5wf7jmZqAzB1tVxWWAcAHO5l595iRfvW6AinuAMiF9ACmmjPct
AL17r3ORlJV4EnVYRoDfn037EM+ZB8GQWtd8afM/I+nGTesj6Er/yyLpswcoy2kNrnsvNL0vBbh2
IaaovtjTYK5lnilo6cXq0Pm9cTCR6bxTKAlfIy83vYlhuBCHdsjB3plW6ospCshBov7CUFn5zFF6
j9JtnMVNDdlQPJKfjUy+25ZeOuOm2W4Vb8AM5OJBiRKN8kQfOfKL4uKL5uv8ifVX8WuQfZFHmcgD
FAuyl7CsL1VlhM8ZCJ9OeKLou1CNX7S9MPG2sJPEPfkMVCn/tk9IZKwqqxUHPP6GKxb8w3XyfAV9
aLfa53adroQ5ZOOKeliSTqtOeMm+UiN0zQzoIAShDmrp5mJjeTEegG1rHnp9aEGsj+wFbNSkjsVW
tazdicju14RyI7wb9sAPzPWjI+HbFrvBsmlvAju8KoimdVG2Cp3mAbm1dsslnh6xYdl3PPeMbarP
Yn98PyPb33oBLAV9DrCS+wy/nlOA1MGunVj90jT8h4Mo449UtDsE4tQXq4zyDfBT400GASJ7VtXu
eMH8tc0nYxUFpXUJiBGBAsXU9hCRwzonPpGJDkxHkekMaQpoudYThGgBXt1lTKJaWRfcEYiLbCAA
gP6N418RyKluoX78cmm/2VNnHjLXwyO5Nob86JoG3hIihwZ638YuxHSs7EeEuyKwfe9rHSbZxvK8
8hbmZnBOpqrdDpJL1HqjXhxqnj/ctvw1Vn33HCRpt4+iqjzGpQelND0ZeUwOFNfT1vuK0H62idjE
N8wMxgMoBAmjToeQc7GNmGdvqalQvPfovzu4jrf3yxJw8bF7mniE0v48LY/IaaDAEAoPD1AGebcJ
djWi7MgTf/s3zYrIwatWd046Fc94Ym4AWVTGE6Jr+CuoNK43VPufI3V1QK7XxisMYk4gUmweEgRj
Zhs1qQPo9u7grA0GAoTe7e0XlIH3J9euNTd1gPBhA2mIpemDQBF/V+eaOTEQ0oEfrnPNMA6p1k9+
28RPzOuKSz/m0ZoYvf1/7LJyikvlaM0lROC34PItIEpYr3DbWt/AtyGB+beLeyb9EVwv+EcUXto/
mUEDwiH9qB2Td98+AaOxY8vkMbFAXi0jJLKwN5y+uCaUeQY5vkIu5t1OQAxwZM528p94Fm1jY0KN
QdflB1elyQ5JDuT1ggnPReTKwW6DopC8KA5WXnafySPpUnefQZxvhcVWuZ6p5zvDHPZ/bRPxPPJl
qJLxgvBg+6CGS/wW6mf0J5XNxyb1IuKvjvT3F6n6j94/xi7OvZ5KBIbcT/F0UiOSrpBCF+cBEYAd
byzniQMSBpljPv2oort6UNFPZxK/HC8IXmRhYWcZD9EFKPBmHiPL2tjyEZVKdL+Zo9vsMyOpEHvS
ayCpFzxKH4pwctam+XWpmV7qqmuQSRxLAXEfF5XXyi9bCBSP8r0Se/GDJgPW5n354pqtid+pasBN
Uzq7wgO4OM1FfUURPN8C9iQ+Ncz6TqWNhv8dj638xzLGTKdkY0Tem/Txz6SqNSCMxW5phu0gdpBH
TnYFi+OLN6L0yhteCf1eVT2k6ZJovAVuoC62xEYmFZH1tc1nB2d4MgdrhWyBAEIEt0SFFSbCwm59
IRmaUjc93aRep0dtJ/Vir2i/UO/fxuZ+gsxFyUGgavAblglYV0KA1hZDcBbSxFJT21XjgzBg7N6E
DCrnl8xZ8Ag92g0YbuPyIYl1AYNML2Dq9tzvHDXEG9BquHdGDdW/0WD5S1xUzRZKUtMVJV/Fya9z
fz/VlXPvZLW37j0/eett/lgWlfsLhf3AN4byRyL+Gc4SCfhGn9sg8se7AvwIIUIxYXnxuj4CemD4
RLc/2W2X+3tWN7P6UDja5T1qu8+cQxhpESQq66TbezIBGe4EQaKlw6pdCH4Y92CwARNVDdQ+gisr
4aXqTM1urN6bVHqIt8PH3vHfTerNTJSH/dex1QSMjuDlBtS2F69l/BjqBRbQiFBkC0SZXKlNB+0S
VRM/ZjlLLxYWn8RnkEn1M/Kq5N5Xg/toTvmNyBAcrpw9YKPZjrzGcvqJKr34Hmvb2YvM9v9j7MyW
5Ma17vwqf5xrMwzOpMO/L3LOrMysWaXSDUNDi/M88+n9Eaw+VVK3+7ijg0EAGyDFYhLA3nutNepY
DQlW88r132PBX7FYZXVh7Vqn1rd4KEkQHirxEupww/G79u6zoIaPm4//BYwMMSivC3C69PplIlUc
ccRaf2jyulnnajZ8jlz9a+fa8R9a2dB9jkOZSclWScQ/LBeh1cE3BYJsPr9pv4YbpR8Jk3RqePFU
5WuieMayoOxiNT3nUfBVLtPkBsEB5bpy9C4+ycWaa/AOAoYvtpLNS/J6tYOXXJSKqWJm/pL1zdAC
7Zjrjd5Zv5vKemQ6EyYGt1xB2DvtAc2kLzby4pnqBN9SDxi0DRfbNUqC/uoAoCbVoAm+RUgDmALu
Dc0Ovf2vPWM1nO6yVH/JWNlcoGDKLqx6sws7kOhgDsonRw/DGz0Kd76Wlo9JEnV3VmyT0NKjDDrg
c1lXnhAH2ap0ZnP2fefL0ipG60cN+OOGxRG7FstQkLzEQyZt5QHiup3ZZ8qtLIWla23+9V//8//8
7+/D//L/yO9II/Xz7L+yNr3Lw6yp//tflvjXfxVL9fHHf//LcB3dMU0DDgvThX3Eshzav399IAiO
tfo/gga+MdSItEejzuvHRtsgQJD+iDLPB5vml7huXeOguzOrAkj6hyYegeG2rf2D0Dnh8+x7p2yW
fazfB/ENiJV9LFdYvWl2B1LNzORqTUG6dySvHHKpxioYy3C/qAzGYfNLGRzxNSAR5n2ZEcVmtCEa
kyIQAjORPPix97FOGpdpshG84yfkicmenQ9mlg4XfT4MUVPtcj56MDL92ZpU7WfI9NOD2QlW7GZq
VeQjOd1iIvtKYzkAagpi9c+P3tD++ugty7B4s0yTGLRl/ProocfLlb62rcemD8cDQWCfrCl12qaG
Ur5WMUGTeTnRT+CgS8eo7qSFBeYJqLYgTezvrarMU05p4HwYpxczzYY+tIgVKyfTrIPXJKy0TaTH
/cVGEvOmLODJGIlNfZogfebxWj9mU/inyfGeTYWH0oifjGf5M1Or8bYNIv1kGBrfXCAN9n94L139
94djCLy+PB2D1BDLtMxfH07vxKVD6nz2uCzSrcIEl58bn4hQ5Pcoynb3QPWf5ecwrDNlJz95sjhb
ka6V3Y8FWsVa4H7FB9xuLTPNYE3jwxRkNWINptl81trqYs9rRCbFhywS+YupFEgGFT2mY27c1PZd
oOTVHYn2OwL25mM+s+mXcNtCdxB7N7IOyrB43xTwP8pW2aEKh5058/LjNUO1tgoNcHt6usY5FR0n
O4O138uAPA4enBl6H1fr2gNFGDSPaNebj7/ZGupdbWlHB+WO35b2UmFOa033NDdK+bmp80En9Tg9
WP6Ks2qEf1S9mz418wFPYVGZEQRgFNLQ6lYd0MNT6hbZk9aq1U5Rp3wrW2Xvvk+W3jnkvbeLv9Eo
NLHVjCb+QC7fNfb8VVabnWwoNRH8hzfCcH95I0whHJX/TRSzbWDItj7/nD58qfiyaCNUMv6jyRSF
fJwYrr0KvbLEGYblJ9Wtta9yEWYo3XD2TW+4KoHLEk2pkIKM4otUlV1UYqV47CIPK08rtyiKVTOr
vYUkAaK9U0aIy8TljewkG2Tx/1m3DOaL2NvXtUOWzag7ycHuJ/VGGI56I8+MIdbLVRaOZFsRKBIH
w4mO781/sVkqjKrd/4dvz6+f/flhQgBlGcJyXA0iOtf69WHGQSXUJBXegz3UI6HY1F2p4BfutFBx
SfpO1W2XuNlrLsytXOtKi6oKQOn1Rg/DLcSzhBELB+xxVxxq4gzzd7aav64fDoCMLl2LeBsGshqN
D5xOaoA7zZ+ydRWr0LtqIr1X3ThcSWeLbBCp8tZAdCbESwCtu2K02ToqCrhsPDe5t8hz+een4tp/
ecV0wxamrWpQ7gpD/+2psKIy/KxJrAeBXO5FnwUzoDaJSWGbVW4lJ6pvRdFmKO5Da0o2H6iXcwQN
JF2yrIM/D2CsA5W8pFb27JE8uMFqNnUVKXBxp/VapgLmJvQcSCH7N+acMRj5e7st7Jd3q9oiO80W
SDf2s2uo8CJIMULFP8hiO9f1DgilYNT/UiftitnVtBjPdrJurB2W2obyWs303ivbn4xHPsPoimh+
BFOXVR5lS1iiseVVyHDJ1g/WrlHXCOQa7jlotfkVGL/wOhW7SKunQ2aSqDLXi3yw+EbgVIQ1hR0/
hP0Oyfims+pqd3jUZgBJARCZ0C07pbk0t/UjCkpJg1sOibDAz6B37lXviLh3cW2bEJr5qfFunNT+
nGRt8yCrcqauTUIMYyeLskFNgFAJ9es/vyOa+ZefjovehqsiLuCaBrvwuf3Dd2h0BdPdqJcPQaDO
XufsJaqr8FvWk3ToDZa4I/ITkp5HAjD8esG3AkYM4vvea0FYaYduKiwZthU+/drTrTrBBmY8u6kS
gnGFi8XqowqfFHS1suiE0zYo2umxC2xYRfxsF87CekWu5BdoYkk1nYvsMJqDY88sN3MxrSAfLR1z
OMgiQKO3IWURKeRtSKrZ1tF5yyUiKPS0ehtOVvMBeg1anJVRVS3AIRxV0zExgLot0GszhUgCJTB1
gV6jNpfferr5AXpd+EO9bfu0XS4hrzMCzCHvW4vtV02z23tLc/3buAP/OgDiedVbDaVwIdIzGQr2
k+qXRy8o1FdYRZod31RvL82iCP7zglhX3zjkO3XsIGS9ZTRf34fV/QkP8NxdDlu0uY8rvjjXrTGR
N4p041h2wROc6wb5OXjrKrs+jjURAWAF9hr2i/AHy6dslU6l9xx3k7bxlCG5zcgNPbR5px3lSGZD
BPB9pF6k/oNbDICT0cnqvGGtIRqHcxpssjMfZL1ZNeO2NvV2rVrTW51skHYDvXQh9GUMJ9wjYlXf
Oj4elMxo0y8QwJ+kMmQTNTfmMLmvJDFa68geA/ATyKfaTaUehhCHvarpOnfgpF+csD7VXvYMmCG+
FXwO70c2RmheIHBt5t0TcS4fOTs/f8rTqUYmoOj2smiVSXusOxLHZRERZv2ursUuavX8Hg+7uslF
Yj9oZZ7citLeq+NgP8iqIfSajad5006f6zSjrFHuWMy9PsmuWpEdpbMW0SDYDRPrKB1GgYyQzXXN
YJMb3QkA4SyWHKjbXpVMvQ8rE6deXh91ryp/dlr8VY8mB8xr7a3Zpht3parXeyOpFfKBJugaQHHu
irDNH/5unCQ+DmlR7nFYdNuyQxIvC4uHYkajkAaJSvIMRMmUHNHGOsn4SVEnDybCAdLWmvhKOWFJ
TH4YPzt5vpnGfHyOYgAaTmmpxFrYsbO6NQBo5EykM7mhmRQbgEXDqa+aighc3/XxpY7ycl2rwr2H
nzTY604RojiTj+dYwztPSqL9aGkECqw8cL6BqdomqW/89Fv3pmuIyMjupAO494YfhHsSmqbdP38J
9d9nS1YNhtAFE4OlqirflF8/hLihykYblA7BeBUXa+8RXpKQAeim7tygVQ9QheERkXUd2lFB0z1N
jVUieANLvmUX6n3UZawH+jL9nvNWklxmvLxbkMPvE6j2woM9U6xInpUWklX2P527laQq7SxgK8+Q
cEQYd+3XdbqsI3Syj9etMcbXNmi0O9kgiIDc/fNjUH9fl86PwRSsG+b/LEvusD/MB/YwkOftiPb6
ltNuuzOSlJ+8QPkYEi/cALo2wZf5/qNPfH1jDHr5+8dA9igSkvzlrz8o4LMjUhat//mWDfW3dY6t
Oqrj8Jdz+HgYf9l5gjRVERoMo+uyoJ88u4IJ3Q+/4BNOZqc8bDvxvnQ9sf+zWs7xlUoq1V+rfXgb
l2qht+EXpDbereuosTdmWGZwNG2lmzO13fBZM+FyyZPtGNQQBxPy2GSxGjwofvl2hhCCselbYB6Z
rxqbcT57t8uQyPsP23G5f3j3hJjM6WyDDTYWuuUagvKvr3M/TkNYTWZ8GD2gXuZaR5Slm5Datllo
4kCyH/qpR1B3Bpz0bXxH0lv16d3CU4yJ+JA2rHrfQ7VRA8oQDgNSTgEE0wlzDijQPHg0RVqe+rlV
FuXBJxA8WoN/DgyBVtW/+2e9GYMTVtVvor/553dAm70Lv/5z+fE6NiwhhmbbYLJ+/ecCtUhHIln+
YcFw6cV68cjg23cvmp8RuIRDpZoP8eTX8IBT340ZmDYIqlexBYuj33YQ8wkbt7Wv6fsRLueA/QLQ
3Q/l93aJCXOq//A280fSZ2/Ah3+MKTT+Ja6ra3h4DMf53YslUPXN7TCo90kbG6cWufA1mUJksPWm
/zlMXSjwSDx37AqkpDGEK1lPBpC9g4uRAHSYBZ9dkSeIHZnWVSXm8JwSF5VmWW5mN36A20UWcxNa
6jrqBaSOIavloSlORMy+kWwV/UyLK4tGZqTM14lIec7rTDW8xjPYPhhe0uxSUZbnJunsE0Hkft9U
xnQHNtvf8CnXXuZxusYLf07T2ziaAtOjRTCxKK6qHzCBwCDZXUm0vzh+nJ80ft3q7B5qYaDy28uk
PFfwblyllayWxbEtpwPo56+yXlbJRnkYu9LbqCz718sVZGU9D1mrQ7dqs8zfy7oPF3PsZt+OUX3z
oS7tsvTciHJj9iV6k7KLvJQJ+GuvJVX6sU7aKGaVzxpoHQ6Lv941UtTsCR3h7llplUdfwIKYgBxD
xVEFn+kk2Qa0n2aeo0LDXR+rHjR5rdLdyHLu5P668dWQ1e24TbzaQlVtisc1BMrMKFaTPtptYF8m
w7u1jIDSXNUmnrqqG2GiFWKmxG9840Yx0p/vFr0pfkKCbfNpN2LWi/QkEGcfGxuZZTmGOw8EcTqk
Ba15kRZGUsYHfOM4oOdGWafHxhbXVXC3XCl1x106jtNmGSNkxRtN0a1d7cM6hilu7qfVTrZVXdXe
LiPkXnmvo2/5PqitTuEGoGexl6MaU+Fdw8Q/OaYw8zVwQBQpCm88JGK5TuN7xhnplhdpLscZCOuv
Gog0T7LoBY4xo3bI65xvQR5KHz6NxNLOspfv+MqhKvibyLuSdboGHIFY91Xah0YIOYenBhv5bMbB
+6LndXh24IbjG9PttMAwHiB6NB70CSos9CTcbWOZQbYelHiFYkt6L03IMdCBsKFGGmpavtUio9m7
HWzCdfI16ZNkN0xGeDQUrfiUTB4LEDv5SgZkvbGaXLtBdXR4ULrum1p68VfyolhKZI16dXw3vmV1
aq1kQ2YNP7vSVu5DL4/PU90kG3kBPOM3zpzOmHfjFao+aOwH/hTyIon3lBeuDvvqkOyTonf3taEU
n5HeXo+i8nZaUgMtdQnjKM1NH5XEHlqcgWu+LtFRjW0BxppHhudRrIohFOXa4yPmqX52L1tVK+w2
Fjv/vSwGiks+E8Kry1AV73CJj+bquK14RBAj3HkajjxZLLNK3AJpPCy2zQA+G6mAfOfV+nc5ml3Y
yh6RXXPNLlx91JTBeEj1G9m21GQgIVIy3pZbdZQmO7FnQWplvnM9YX8FiQiwoZpJE3/s2z3PPtGI
YN1e3kebC+OsG9nbPfeWc0s6cbbc8/w67OA2yLfyqolJBvtk20TS5wvMB3nf+Jv75b7+6Z5lp6FW
/nLPflxB2E/c7bbJhl2vxOa+rdxjQWwODFpbkNihdCwt5OmYtBVpq8REitA2D65scZQctGKWIOu2
WDaAOiLT8VFtm/NC5jF6Mqp3Xui8xHqAkLSsE9CLBmd5utQWnSZWpNp5mRJvgpAJQI8fo7oEz1HB
8sYSJHkEd5k8limKlL17Lw1IGtC3AijVVhYLEWsPdJaGsgsKYM6mD/psJ+tqh2BxG66RQh2PeZes
37oxbh005OW0JbzbWpc8Ct9sbkfV2r9bpOXY8s9s84Mcq50a98ITybp1WRQ30k52rfwBOTYx1EdZ
lw2iP49G9DqVU3t09DLZ4NmN9kYzmCcRZ+nFHypW6sPGy4qjE+fIW4ksXSVBMf4RTLsks+ufYzJ9
ZwetfXJyggtR5WXkhEN8N9UGG0ut8e8HDx6ZrNPSL5rqECumEwmz7HQa7Wtk6hDxN1P6IK88jLl5
iqLBOkINuC8cC3ohbbJvmij4Q++1kjCpArml5ZiXkFljZxS+CpoOyewxLt218Mh5UOptaUDMkZBl
8dXxxRUK7Tn8idfGGXjIEYkCQajlP5TW/16i7PrZGkS8NvrRe6zhp9wgwyCAfUxv1wbFX5x+u27Y
+s49eAhgc0HQfyJLGICzSkbBL9dDohs8X14XO3csYDCH/XxXwQGy8RIkdLJOZcE9dupXgHkrr9Pq
V7cGah/AGncQ+DI+uYZ1KtN51MpV186E0JE+dOptFsbEcmRPfJFeUI6PnqsWJxsx6a3skGb7SYuc
L0BLEgRy+vpImr7zNLnWnWyfrAifrlr216DAPQ+6Eb3z+Uqp60P0ZdhP/Oya4yCCeFdqlffFq3ZL
R93ptlo75SdV4OFC5O/zciNkza6UjAcXsyG4aMRv1vk8IIlLpzxss0+TE4wHDSj4Lm3a9jUuxpU0
UHTweWj3pTeQL5UProP4lLxUbQLerlk13PnkQJwtGDA3skEx653LV/OldXRj70BVug/iQXnJDf7y
8zWhuCs3U+AkhHDJ+EEjuVweV46w+op8F//BUlCo8WYRYdmjisj4wZH02kyWvx+mojqgQjJ+mnJ0
VuYHHafwKkCAmV6sSXFJwYu01cSU9Eyw6rkcUfAIySc45H6MbNgS+Cb6bcKdgD/LInQ5E8HIBtW3
H5UBcc55Nq2UyHwo5oOTsLYr9UjZyukzdDsanO+BNdTLhFqk4bTP4f1Zy07SqiN7d2Q5eZEla2hd
VDd6puE81/Ysc9UTCKqVTVbMc2Ioyn3sFzeq1/kvg53zcAB7Lr7IqlJJcxLpsJWtVuonG4XQ3VE6
H8kk/ZkUjrjK0jyiRhbFczaPCD0dxOr4L82S6/4JFk8C9CYBhZzJPXXOrdmxOu3KQTv0dnurzQ1g
3QCRfWhWhuLAR986TkWEhh15Wc7ZM7U/T8fAQmVnGn746pfe8CH7brsUJ5irx+vADpq1wxy5L3Vh
xGvkGPda5+jXGrzJw1SJ4KKn4vbNOFMI+A1tulnKGv5CEJplg9LNPFidoUMqovskdJMHQuM4/AP3
j9ZKaNNaJ91qTc1rJi9UG/n3tmjULZnoYku+sw4TlxW9JL5ibVPFzRG2oVj2ULJ7QVycZXHQtQM5
aKyics98zKZim49Z/OIHFZGMWdSLhXT8glqCs6+E99YaJUO8gbFpPMrWTthfjTyobmVXxd9OugCx
kJTFHc6XZ3mdNDPKk7ypdB4fyPjf35RsTfE+yptSYPhksRCXe2+cxFlmeS75nnMxIwC+8tjJLGQB
0mShEfiQGeorHg722ciWZALvAy1GcsxwNjLTdNqUjb9lS78mLSl6JA9ketbJdo8b0MGyJPqcJRps
7LLkqPpRn0S8lJJiPOt+3t/JNq9xb+Hrcm5lSfPFYwm15FIiq/KlHWz1KtsyP/2mBma4sIYLFOaJ
jRj9ZbmEqJIVvw3vLLnBIVitVpk7khAy35zX5nAWqIlzI1sz5vmVmhrEaWQr+u/8phIybVtfPFu2
m6xTcWmsKj4SGsufJsuO9rEi1I0s+oloLk7lfbaFFfIWo1Pqj7CNyUbRcKlcr91TViv50xB3+S6L
cNHL1t7T03M98kVb+jbwpDjJkzRNM6jKcdSzcJ8vGrR9t0XxISH6zkAuDAwnsv+Tqq+viY60QBKn
6ob4en01S3R+ScrhNArIsRhRbNgtlWXg0lTW6l2UdsYR18OIJNw8hiARJNXTz1UfHIeJHHXIEbNH
1e3TaxkGV6GoSk6y6MSGTdWRE5pbzbBubryRjDMvLfNHWYfQ1Rcz1UjEmqtCt0c0ft4IjXKAUQW1
oOU1X1/6DyqpU16AuKMsyh5asQviTjzIGjVgrTeaSbyTbcEY93e4QRZzadEPCF63BZ4kWXRwe0Lc
3z1M9vAFqpzmLKsbhbRGXtDuJIt+XRogjYALyKI89JX2pDdJcpFXcifgFSGzF5AlblQehLlBe2PD
i5Lc9cYgtrpouy1fmnKXNbm9kR27XFUe+j+Wf21dutNmBGxOWh6jTJGu3cZJtNeCMXuU5mZGYFYT
k/Z2+45vsAcyX9wYvak1eFHw+P4aZSeYvW1dv4vtOTNbcU7vVfIsHuwdmXzDRZaWKgQ3CBsOwx5A
7Vt3eP51UsfHbg3TwTEoBnubGOAcRrJg77rISZeDVzuz4IJ3ctscmpm0hu5uGLI3O91t+11rI+zn
BkW46WNfvRDPbi5kAqabeEiC795Rupnf24XR/WO77M/UnLL5S/IdUS57UxIiumkbsPlSHf29KEl0
3otAh6CfmY2BKWLM8vv5vVX2rUnL3FSuGI4OEazbWld/ypCw5QRQtFWVtZchYVZtlxEhgoeGVai0
8iL7eezhK/bT3t0tGkqa+ty1YXPvGm55n+jJJ5kJU0S+s7OLwt21TJ2EZFejBawSkHG+f+fZSpQq
PQdsW+I4DAqygP40kRxb8RCUG6hwhu3Y5/G4st3sDt7D6CgTpJY6mSZlDU29WcTd0PwmQaQYYEC3
hMNDg0g5mAxSdjOAM/D+6c+yFYkxBI7RdUji3t8NPn66Qulh01S1XFyC2N2qRMfu9Pkwwn5x56fF
t1Gr4pMsyXqn1d66yjp5EJYybEY2bbemDtdxCDn1zWjX3ZMZt/W2KYN6189FQ1HtoxX54Vq25kbk
3paVcZKNsqrouo2rC/VeltDLgZ53TPMbNNg/jibUXehX1j1K2c2DEl9aLevv1Vn+vE8JobteI1ay
TdZZvoKMVdjjEJrtZZ0bX5qq1c5dlF7fO1rjIFay+FtHPTMJi9MJPFiPm2J6u5LsEKWZd8g1x0mu
GesESBdUXFi+fVCUTLvJvN76yxkr/J1qe2R/NXiP8KThpZhRCKQH9GVnnmWpHRTzBmGMr7IkD6T8
j+sIpfO9nvYQdXeO/9DhT507y2G8sFHmX3e46eoY1u15xCYwzXPfK8GDFZAklWRoQE6fNPlPiqC1
3hiB5UCByuOTh6iqbhJdVy6yNPbgaIde/SRLld135yp3pn1C5Owc+gGKkvMh/veZGbrtvonLV2mR
qOWbhSyOSbI2jSJCltBooKAFBDQhWbtyYcu+9mXi3oq5IZ0bcoNkVghhgennvXsL2PitB2jXn1Oh
Adcxk2M3pyjo6mTcG7BfTlr9kM5pCjaf9kNd4EaRBrKun8mAFHJhl051rhj3trvL7ItlDmsr1kKS
pTPjKg+9OyDDhoburkNQiQ09DYEzJzqPc4sBfnHQcalJO9lKcuFThyrbQTJrZa6FJIrl3EhiLVeF
Y38lG2R5blU8/zs5n+DvA7SEMrfXHt/PfGUMNsVcp/i0GrH7sfXdbsjNM2I334K+L19xzhIO4c9/
Je6qPZREI2V9hQY9brO6OIghLF8DtknpUFifupYFDxScbLnn+vfuGSo1NxWp2XeNBmPNhI7TCxsJ
CNDns2quk2eyTrZKu76rgt9bHbd/65tXXrV2+0DbK5MOSK4JIEmCif9EAspWVr3Xy7PcavxL6xj1
3jXj6clIvIuCSMeP+YSUyV6eIAq/1NgVSr6LFLnHX6KN2uCkVOpd4rGHCOVfTp7W7oRYjzP2OEj4
m1rzQTbokxac3D97OPxLrwsUyEa4hRwPfdpo+dDse6dUn/hTKvs+8bONLCY1mcYmbpuVLNZDzDaN
lYJfhVq71hVt1/dRRO4QXV0yHFclv7wbpdHVJzlwFZU4VudiYDGwm+Fr9/DwwhM8OncQjG2LQBuu
7gwOigckQoXpbzpQT4SyvcbQX2AMg9IwTou16ibGi2JleGuVrATnVuovVVG/jqae3Pn4P5/+ppOi
jmKT5Zp1yZDVVpQoZq208X2yLvnFbEJ50k8bZizrYOmWuUsVLduP5HjjH2fylUW9NthZzZOvLDbo
qa6nNCjvxzExTlriKmtooMbPAtKkddea6RmXS/dCTlpmoJkgrYLCUICbucNn14G0F8Kn9Kx3irSS
nf/OSlfAgmSqFeANibsXQ7nIEYqmfbusLP52WazqpM93pdKrG+KH6fX9EOnwwRXi8l6TqszjK3Ky
1lVlFmfZgLpIdgX83p4FxL6fs5TfMvPMMyph1iEdS3MXE/n83FX1JplzliIbEQO/aJxzBBPs7dAh
eb4kM9HTq6L4OSmbt56qly49pUHy756llupLT5nthMTk/Zg3hxCtiq91th8grPpZoUS5KovOejZh
6djmXR9eqlKJbypl0HauaeWPeFqIbdmd8b2d2pXsFefjaxtM4UuDM35DVllwDQxCq6qJ/w4QbPwQ
1V6w9tOk/Bb2DiwPRM5ijxlVKerPU+iWcLbUwS10kd3RqfJXFv3pphwMfFEIL8H3NDpfWHCSU9uG
P2ehkxjU22uWqvbay83wTm087eA4sXXIdZUgEfn3yPT2w6th5cjYMLeqivfaMiG0qulevVLNnzog
BOsCjZCD6ub5kyBUBdzTndaFERRP/diL2wa1RH53+ZO0MAfn4E9jcierrMqt15HjBEdpP/mduS9T
NdnIVpz4zRV6tHt5KVnlBMMGqZ32XpaaQHfBG6FjIscOw0rZWWgqQw3LzVi+npMEW3yRtkOeVtc0
NEF8h4qOmE6YPuG6unZJln/RQ3KkDSh9TpXjkFs7Aeqo1fzL6I2webYGLwVaHp8L8U2aKyq5SYPD
wl4W4WWw86Z/zfW2PKCsV+9kNTqmm8aIUrAUqXbMtaDcykE7xTzl/BifrKwBkqcbR3LI4oc4N9Dt
MUjuru0Ofaq885gKS+ZqvMkPRUOWUTB2gLyyPl5bftUeYPFSCJDO5f/PzstQ89X+dgDVRwU0anLY
V2bGhgZkP3wWz5EKGVmrFuZK1mfqMG0Kv9cXsyobPpg1TvLRzGKxdBSsky9jKCXBCSL+COPGXdW2
il5CMxkvAuXdDD7oT0K4wa1llcFqmj+irA+6vQs2YyuLVmkSh8dRcJZFT3/ufKv5FOiVcR1SPyaM
yWCdZQImbqE4jLqVRcz/O2j2jdAynBMkNt1Equt+MXTU5JBOFA+QtXS7IW6UG88t2xvA3c5ODwvl
PhohfAvAeH8xu/aqyf5TDA1UH1Y/igyJisFuehha0R4uPDe72sXYHqGxHg+RVze36ajAKowUyScC
RH+kURf89MXB1HTuo1S1ZydxBtRo+O0pM8gsikp1DzKgPTXBhFprl5nbEO7PJzF/KNi9D98Uq4bL
Gp8YepHdIdaFdxiVyt80taY/Z2HjHIoSJ4QsjqSUHWIljpYiIqf6QXPreCn2Pr/SFOmzjcgj4zkR
A9FyPcuYXyk2ZjRQtPLF2CZcfSgRUlxarcpvDjYeoaVvkNus85IAqcG5b2ERPalHFfnH+a6A96TI
xind0pqaAElbR8BCObe6bhEefFUZl9bE9ZS936liaZ2SyNsTYgeMMY9c2QRCkATXl1ZTRenZ1CAc
l0MFodD3ooFHVRaZ29T91NbQFsx9s6Gf9prpIZoyX1fttGGPfBtQrbE+1k7RHLwxe0Z7aBhWoCzr
izzw5307i/Rbu56G8+8W0iwA8roikJfsZbEuEBnOAhPRpFk+MjU05+JODXlGhXfL5KvbkKNY4a70
IT+VldJOHvw8+maHZJbKkmy0FPgn27TfRXP/d9MowReVRMTC3uvkWaOJJy1D0vR97Bpl1hsnME91
6DHjSTMvAnNbwpWzkQOrKR+fVQh6PAVlffN+MS9HfqRU8ruYDfmH6wPhqCE5yqKttH2/mK3FR9Op
i/N7fesr6Qnu6k/yyu9jh5nmrHGMqcsY9qNnq0BFZ7kVeVBClFYCF5XscUaV/VmdJIHZrGRZQyrj
36cmoTT4W6Ac0JV0I0iwOC+n0rQpEmUVNOjxyZZ/GK5Jwr3m+YQW5kuO8ziW37IrkmVjVBwoRlxt
q0YOazN4cN1edY+lz1sui5YZ2+ybgvwiTNf/VKHhJuvVwdGPZSVYxpJ89VmtgYJZNenOZDkbzyne
AFkfp+5wnIIBcKAcHFkeYiTkFeIDYUGrEgqQh6KJ3HM1H2SxacxyJzyA4rKuL0uC1MT4i5XQhIFn
KrIvkd3YlzipN62rTzdMwga+sbnB8uxui+OLeSXOWGdLQ9mihsg2ztbB3Pe9Xp65nvrWTRaXvpVv
nowcztVvZVLvx1FTzqQ0JI6RXuRhNEIIq+aDPJN1IQGjDXnQ1fq3BqjGASDOfaVxpHT7URT56bd6
aSG7Eib3dhXL5eWKf3cx2Vet3G84EGfPHK7fpPfGnZjlEcf5QF7X26GQAooJsJKj5YttJYvvNr3u
i7VwlX6v1Xa0MlUzRFC68o92kSb7PvCTT6EX30tIyVR7Ea9F89HCJRn9ny08pWw249RAD+vCIOq2
Dc6rxs/OmrC3ho7W7nuVnUSQI7yX33tUWtwe9Ly8AI9Jz7J+MbZHYW+6FEU7s22bO7jmQbYYKHYM
+E5cwn2VfUCWKl+Vo9ncLZVFVu//L2Xnsdw4kq3hJ0IEvNmCnpRIylVJvUFUVVcj4U3CP/39kOoZ
dXTM5m4ykIYQRRJpzvkNgL5VyJW2ai1kmyc7ztj6Vt3ms8Pw8I/JUNNe9NXGafV2mrRZ3+R51G++
2lJfeN5nvVLeTV9dhoGcaqheqRr/0a/qUqKF8a/b/c+B0/oOVI8q1B1dw/+77avKU8fCrsb4ZYMj
zD6DgLYNyLhMYR3P9eOEGyOZnarRLw3cFN0SVFVPH0mz38ZdC7eSb3mvGt3WXU1BZivdZi3ap9Yo
n5tEZy4xE+/kBxnhkrHNnkz/XfWpFhCn6dEj8rj5anMdfDySEjadkTntswAr8Fw9q+GqyK2Abbvu
e59/Q7XZQk8RDRHyaFb+eDQKHQxMUeSPBOPyR0ns4yhQgWiiyhj57fqUqkeNAcvZgcce0HFeR6sO
uJPGvhosJMOK3DxXTjbI16jA8NdpsMIL/PilcJLpwyjArLdO0ZGHbjCly2MAEqWcz3MDqZ6NY3xH
SBODRg0GZsbRORwLe/4Tov0GEsoYh3k/gjWyAjBLNoICedK/ahFJvMFqke7wkN7W8yw9aeu+C+5S
tbOmeXqtJWDyxEVZ3/Cz0+edMDoluBIh+Njz+OVFeY2WAhHVrr5Yjkke15vzmuzQf+rqShUykdXR
lhZiT3H86P63ILQG931iWisS3zzovvxQnV/t/xq7TI1YsW3/8x5fLxWZP5zx5Nupe3+1q6uvtqX2
k4cE2ez1HfzrL321qTeTLUgv+7gQ/neoX9rJoXFLhLZiRz4iDItRvRdb+8kv5K5NF/D7xVPgQeTU
qs5/rUvzXmO/dNNJpL7K3ljCxevyyzAWwesS9XJL3MXjM6DXlqO7t9j+78y1GqxeuosGBEfdKR1a
A98Y8UN1OkgFPUc8Luy5H9rMqbFhi3nU8V6njFY5WzJQYBlUXV0ikz6eQbSuvI8peCsifL7zabyq
GlTOl6LUx9tnTdgEtvzp/llzvWOxVPqTqgUZERIX3YDS8r6DP4c2PHbLTRUmQNhdGVk6EAXaysb+
u6MFUYnliu/vOt3pXRj+aw+iKmHMDHX8ukODTsAtjcWhzBPM6P97Z8jxwa60QF8GmHBCdyrsHdpj
7r0DdHO3Ky89zrYHs2yogZashUVU5LHAet6MOI2wK6Wtt+KD1S4T21Nqamya2GbYugl0dex97j2m
Sak2PejJPG4LIls/UeFpDPdni9LeVs8K88HSau86D6TVVEcD2xzfTv1jGB04nEv3G0KWf5hlV50L
zBoQAfy6TIFnn0nrymWTxmZ17gwX765Ji05YOhBzhlDpOm39KgZg4Kzw7YngXv1asME5tFhhb1Vv
AbnwsR2LbwSj827Tj0vo94l8rtekKiozS+h4uDgOcYApAAwpbEX6Uj9LI1o+i6wc/1n9qS1ugdCv
Fl+ICsFLWa+ipRL/qKqOf7Xl67jaL7GgVS8xlm7H3OIcW+BAkxBkPOZC7Dyht7Bik/TJcFqYMI1s
fsrBfQ0m3XrN+sk+Zp4d7fN6iL5r0AgmoDTY5iI5Wg5zd031wnqcyHZumnYqb1MidHmIY5hoJSgv
9DDG6GTIDK9IaUZ3cy04NTXXcSWypYT7d2Bg2aTLEdcYOtUwlujfhK/Ts7qHKoSbAAKP99BSwaUJ
e8HbHClD25r/sOoapU0S6bhC9ekhGUCER4Mjrik6DteqEWi+ysglEkH1q0Os1cLugD5ZmDB9dWiu
0zxqADe9pkQ5t5TeuxVHaC2L1ru4EIu/j/1Pd22O8IA69WtwkCxBE4Jgjo8GXFcUsEYNd1RXe4A8
bO/GuCDxs3aoNtXrGBxzEWtnDHDYZoMGYagVi3cLOhDivmcnP/U5f5ZNo73WQLuOcrHNfd6U2nvp
aBs1YMZhe9s3mf2gXhmVQHWU9Qo2I8+FoZPf/dsKonNyVrvMuqWuY96ISI77uNBwEPlvm7pqU9Fs
1nDGfg7mAQ4hJ6Nhnnx+mLxWFU6bm9egelUVq2KCCAtAf6ep8v702rnPduy7850Ng2/79apmfX1s
1UMo58g7qA71ViKwD1j4xIjMr67YHlR8rZfi24zn+22ojTgkoU/AuV3mg9dIb6eG+REpAtcOWHfX
3v/3q5whad56zJc0yxzuiBMNd9gISH1Y+CSTSXr4au+TkkTxsvgcBxmmOrJc1x8IsZ7Ui1Q7/y+i
D924hrg860a2mwj76LvfdUd/V6I6aXBAd8D7rcUS+X7Dr795UnO3QwC+zopFd5I4Rh1BZlk3p5Z/
v5pP9B308F9W3P/mdvHjp86fUgD0Vmka4eDilEQYen5JA6qObphuZZ7pWzM3AANL/3E2UFVTilTp
YB5iPfEfVU21r01qVLCI6PCZ+DXLCsCf7YqXejajJ614BiQM5WUtFiyZtmkzJXtVBS662ig386FJ
F4Qt/f5BGt18c5YCIUuy7hsoVctJdSbeNO9xYS53qhe/2+lSlPjwqN62QNFrBselOlUTTAugtvZ8
UzUnIsYQyYeI401pble/6Xy10xgAlG5zAOkbVf3yq/40ulH1aR0jG63bKE9r3fMnuNHG/OL7yHaa
GkambHmXFw1WD4eJ6W1ea6pJN81vyMTmj2q85Cd7wCaeVWcd4QMjehqETQCfmwWQKRDZAClmYqNj
JlfssdgCTsw+df406y67Rzt5JC+lb3lD4xOydiYb25B582lqhxpwpZlt5mLGb08bcAno3+POCe7Z
2WWyefLgdufzTLY1L7yDTXR973uBu7er/L1Oaw2QvqttBOnJI+nYE0LAyVMQMbkbcBT/8Al02x0K
zYZpW2hc2NNVXWkOcKOmRsDRdPlaU20ssG+vV9HjYEP8iVWaUCyRM5bkUY9wO5aRvfUrkyhutiLJ
j970NAfrjihA2jfm7yOBMVdny2yXzZuZwPJGPuPM8z+FwNh+VUjsPde6FZ9iv/gIhviHSOPgECVG
cMwijdgWx2FWyYRf0fLmJHN+cFc0gy+nU9rW/K/o5/gJNsW2E87ISd1rmIh7gexBFoE+b4zX3jL+
CAzTD3UQYVu7j4h2al7YWiSI9Bngzxj3m2Hk6SFKUOI51WHbhWaIfg8CHflz8oShuQgIQCQidoCe
PYin9SS3ZDp249izLut5epmALYai6h57wvExEfs/M6dEYraxul1cGc2+7rQiHG0ApmY+bNCVBOiU
fBhuv/zomv6Af+FJLs7Nqlv9EkiwrSxOwy5I2jI0kvmvqP/Rlqgvc/b9jRQ2n4X8QGXwkAbl96EA
TGLWPVTc6tkErRaOLebypvY9LrON0zYsK02H/Ziwf+TlO7pfe4tPpgwwzZs8+Vtnm7B17G+wAZoz
kGNOJ5i9hHY6EDLQtHFjLmUOwMr5w0zMBcA3e8ogqcSGAR+QSXd1yQI7F5hNNXV2TVyQ1UtM3s7J
8CiYqv4AWvSHNpblax/91SChe4CE9qYRHWWfsFzriQBSkayCU1PO4rF4W90wr+Ax+U+WBlUmwgtA
JMffeRq3V2O2MEPLX/thMN4s7zyAoNxokXg14IVsK5QNthNzABFP+4S9+NVepnMldJy4suI6dng+
GVBkdkvGl0Gidzgk4EnPSXwKmm7nmZgnRlWLRY49PvVG0rL57JpD4iI6OAz9HejH1m7nERSyfTYq
Xwv1JClA2vUv3lKRsJyrZdtHZXsW6Xhqe7C5SC2RmgW+rvX6cRzhmFV2CfAVXBey9WT7Ew8LlZo0
UdfjFjfgypBE7tX3gDnjmiP6xj10fYJ2ZqJvXBCQAumF47LAY7CxAAqNqDTOHMv9zdhrbN2j9kQM
O7SbbgbFoZ/TQMAPb5rE3DVzI899hnD6TV028N7y8B99i6nTUFbucJB6f6pqAl2gI3mVuouhuj9v
EOMRlEZmWEzLeIDsUcJ2ttsQq/cJHY1FnkWQmHun12+6WTdngOQLT1jiY5fC+XgrZ0AmvTn/Zq1y
ockswZMUq5o8O4OQ1S8+uybiCmW8iWoPD6rc//MZP6eP1OcAN3tNEpbmT9P1XkTUhyY5vVMMV3Xn
pcOvWvL1iGC517aLgG+NdjMZ+KpcRbKH4NbmWYJ+MMarrngtk6XZ5T1A5Lb/XXholgDU9ZBNrevd
oiX+bWijU7H42kuEwG80JxfD6t9Kp6v2KJd8dGWu7bxI8uUh7Ij6z/Cou2IghU+i2pDVi0yGP+LW
7lAyTNxD5pJQqcd+Hw1tueH9ZpeimA5BwgdS1Gi2mIUzPDYVH5aRi9diJK9vNhxdInHI0mK/EFA+
ukI+FEWFtE9WvY21vhGrNww+ldhE4ZlGRjPbd1X00NaoSmQ8jLox3OvIeE9Mj1CNbC86541NvwzD
Duaic9ZMTRCzz+xTLhC5aLvmL2FUVYgntaW3f6HSk4aTnWJNLnMMU+OnrrSMIwq9bdw7WxSQK0++
6Ln41th6EgbWxNHXL66J58b71hrRF47BprZBcTINNgmZn713bbCEfebPG08+1F0e+u7shiIoMXwv
an9fke659kAW21h219LpieYiR4KYGjysTuhoUsr+jZh+GorBebeqGEYWIaeb0IPjmKN54stzpc2/
Aw/9Kyf4cMYC+09rPJVknsJEkC5mcZ42swOcrzIDf0MYejpy8srJrqFmkxfNJR075mB/sveYZ5hh
vzp9WrnxDUL3BHa1fbBnP9im9YB3RgY5VYzpRRWDcNIL2dFLXrQu1GG3AMY7vPgZBAsiS2HhamHf
tX+llvPNGedfrdmRA0vsB8DYlxoWojcTR7Rdv9mig/BdYja688r8FVlx5zqx3Iddm7fHOpbFvZjB
4WlJ/yT6JbT7It8VbOq2JsQsRLFSHL6MESxt4W56A2flxhQWgkB+dmwLP37AliZC7cdKLktQOKeI
ndpZJJlxTkcLhmZSLpcqzcZjiQjyA9Bw62AIMT8OSRGzmYXWCjym2Q8jxojkmoxdnWbevejiZBe3
j00PrccWLslUDCDRzmBLXDb4HCaI/25WFOSmy3Ty5jaQeEcI59W1AuwCF9G8SXkcNBe/gTL13zqS
9pvWc3rU9hM0hntgQNaMJRMS+fr3peHkZDRD9a415ESDrJtOtWM7WyivMuyYLt8nB6ZPAq/lHVpx
BzgZ7AM4VVz/emG9s4DhrAhV631y+x4PX6Hjrengn0Fc5D1GECVkWh/fiadzYMua4d0IoiEsQEm9
Bw5SSM7it+9xxRSBjmHzDoVsQlQbibdYs84YDppX9CcDAhJetFXVVCzmtdRgEU3J+9Jl9QZekg2m
O+72jT2xyNr2OXE5E0exPVw7RFyvkv/1MvntHsAZZ2UWoG0dFFAtc895ZK9NRCm4a0urvXYZH9lo
bwaXd4nEUIaU9zSikYwoTB9baxQUNR+gUcB+Yxz03Mk2Ni6Q8b2uaxLjFPnDH3JSzGiDwPGvXsjp
zPsBPZEtSCF3gxuWFQ6Gld8aZ/TCWWTWLiMEHFrOcDCrLMCTPB33S30dsmY+9jKNrgv/i5a6D2AW
3/IkEncCqX2IJhVLVqvpN6TQUfQrl7trzyzYVTtvCCSArkO5m8QUJ1l9SPsNZIZub60mqH2ZbmDE
Zzd37KtTsOC0irQjHiz18kfVV/iMVMuhwZVvN9fBN8DB274dU4gvPP/RAuJ3bnzBv+KCDcFwuFtA
a3vuLsqSOIxyAq2yRQdHcLlPUyhDIkLjyxjzu6tlV3OduuOcwJVb9O22RztUQ4eNhVtAfCAggBZr
5Gz6oPBCvahIRLI8dGnkPo91QFDdKfayt+pwrAhqVEHsbzMM4EJJZnknk9rdzn47nBHqcB9TYaT8
6BZwC5JwmWEzoZZsoW9elT6UVgNI13qYkabbDc6cXuB2NAc2/g7v7IZuWnM0UMwQmowuHY8q4lD1
L9tbeozYhHMckKJJkpQQ8uwZu66LqkMVi3xjp2/SNZp7PE9mSETtD2ZvMsyjmM+lEw7zUIeJjLWb
W8v+OrmTFpak6x+lGMUGzWb+cT04J1hvlBVhnqxr70S7ATf0AH+qFgXK0sFA2zMMlOnRvAwRpfV1
I7tCb9zzk5iunSTbiI1icI4jH8fUwn9EyP0wxFoeDr5+swno7Cx3nkOj085dUL0J4XoPZaf9bie+
qMkxrEe7bsqdnLM/pQV+p0VUHOece9W36UM+jFOopbMXTrgMdKz7qEKwrOhuccbIO9rNEe5BYoAp
3UcRpmtIdwhP+21P9nixI+BbU51skn5yNlLwO+lrszhrYoACahEYnafq5M8DziB+1TygOXbVW45U
FlARC0tEE8sNwLLsyEThXtopwNFlYvNktIM8QLLdJZMGZa0Ry7Fwcgm0sn7tZPWk6QDeENiWB0/K
D0Pk5sZqDZsnLOfhC+zb0k+w5Jb45Me4Fq0x0X5Ish1y0OzgY2Pe6pw+6iARZzhKOtmr5Q8pLbBy
bAu2PBRwKPBZ3yzThPtQH3zkUWmHnTcQ60CmacrRhpbujVTpdJ0AGaJZJPe5H3/zEKvZTYGJm6nI
d8sUuxyGBz6gYRB7N470nfDybxgCTduGkNkOyVV9lyegCSstRmjFrB/KCT0sGbFEFa5thR6ScHst
HbxNV6TdRkTJgRhcfs6Q3nV1072wx3/A7LJDxjy9W4ahHWoepDCa7zkAjrFIxZPkPBs7JJotn7yJ
gFfSNZITq96a7PQ52dVWPB2K2jW2KQCbUPjIyaa3WEwO2xs5bAoQklvHy56SQFxcx293HRK55K0L
fT9Axzsunh7A+EXkhDkcKs2QFfse4feldyvkvFK8GNBT30ezvpOe34bQlfN9FDjMJJGId6g8fRjo
7uyaXo4vRkFYqIB905gmVl9BgGephfBXE6XTFvPHF74qnxiL/4PwZ74XGk4Xs7X1cjAyMUE50Ppe
i6NJi6CdGRXAfCbxLSE+A891o4ENBNTetZuBLcW+cVAwb1CCAB1edc9NDoXLIhEYkPNvJxD0+WTP
oc5O2u6xBmP++YnMwngRaf6kRc2yGXQjehTS+nBt8vDLUJ/TPhOncma6tjXgXBXZjNq7eJwyoZ5e
8N7dGrjQbZrGQBGpiqDOReCUMnnuzBKQ15Sj6Rg3YYTA6kHXOLMMjdN+Fs4CCsKuCqyRXOcpCrJl
D0cTM4wMQmq/aJzUpyIFCBA0Jywv+/M0iuGsrr6K2LX7c5ECnYJTw0rtEW4H336Yy9w/8OXWZyvX
67NLvGvfLdV1Ruz3jCTSck4LDm0BvKSNupvfkQzo8+nQkGBEhuZC9MIPCfVfhRG056wpv7V+QQCl
tMf2uCQFR+QAVrOfz8gS9/N5tHq0zD2JF65rFEXoOKizmKV9GrTVEK8+TPNSnllFSg5BU7Rz+uqb
m4AK6Ia44v6EWiQ+u4VdbbSkSjhL+dFZFWxf2Ycm2dUh7L6PNL09L32LXtboHFqmw3OrZ2AXE7al
YdNWr2nW/ZJd2X9+VupKfUzJ4qB9PkeLj/JLLw7R6kapzhnqyl+rqzUf3/e2rcuJN03hTtF4duM3
SE01E93OQOqf0wVZ2cBLv1llXBobqTfZqesWEu7L1hizJ0MLUtzs+cdIvjnIUKIEwQ5eyijaMEmt
b6C5DZW8ZhrTBRK6mySboyJM9Cg6LHlzHGWDsEKJK2KanMYOXqLGZg0Y7GSd1TtAzIO8sLe8kbar
8auw/GWjLqWR1Bx/IytMOkCUSIVA/36tyoCj1WgTr8GQ6gzQwTwLOOab2oPH1vz0l/wncRefTzZC
Q24wHZ/TMXU8sLBBTcRJfVe1OVXndi1UVRU2Yh78zNev8n91RxjR/2P06AVyP4+C4GJ5MOpxg9ny
B4eTfiNtVOF2rmYjMFJmx6EpApI6DIhr/L8rP0UsfQ7boAWfKbwGyB3FAOJvP/8p8JQgAzgZWvcQ
5X1yyrUCOfdbj03gvk+GpzKqHzLmgTMq2Tik1cUP5ORiAuUSmlaPx+xi3iTa8ITDNX/nZa0WAowm
nRCny3PUFCVz91LsjTF+8siKRcULvutvre5bh2ENE+iOU5ynGJnItjUvs4G1zQEigvfStzzDweCD
lyyq10DRILEfKGOIlMN40io349Hx56uYEWRzPE2yayLOGCDe0Az5OdIFutydxrYKMtaFj+aEFozm
hAtZ51CbAGn5lhlmQWy/oHhU1nV2DqrlT75s/GkArZ7sscRb00y7bUKKzBy74DqKxToQVK5hjW1S
jhBbp5XVTS8gNQ4cozYir9Owz+Pq5qRknBGyQrS/PEC0X7ZkYQJGIfhsTSjb4nFj+kv2Duq/vURl
am+wRC63UluahwzhDMuotG810+zem1r/lONL9IR3JjlpZ+l+TZk4eEuH93xnv3ieqA48AuUxIo7+
rSojFBNS7Ucf2fUGedoBxKjIr5rOuUcGw67OE/EjrpM3IkkbHLjtjyEWTwiier8LQTyNdcEsNfeW
R2xfyjhtwlbHts2W7k8i8z6xAOYoT+/6I8GSZ1KDcFz6BqIV0ZJtFcvsZKI4v/UKezmiYrocFlIH
W1Ca1nbROrlj+7it6jE96M0a7wiISJVEWjvRu1eA/tgViuG5hE9ipVXyEWm1CxOcZIL5ktV6tZJX
kp1uucuzHPWPThrv5dg1qJNDmCTbTx4Gr5bUTwN0gMZyi+Zy9iTSrIDcms1MUrtuLvJLU9TjxVmj
dzNQ39Fqm2MwtNob1tc7EViEVGHsbaM+301xGr+BFPwpMJp6tFtTe7V0R8M+Qx93fl+AbHSqZJ+3
k//REr9uAx9svYzmC4HPeJvbyCkNZJCPKPJvfZTcf8hgtDZe5hk3TgDWqa0TeZBwz14Su4P1Tib8
d4t8sBOkf7YYErOfNqynoMrr1XvEPgbWIJ6sJiK0oYnyV17/RlYgIUea1OHSusELaONoHycehOFm
wWNryZYbIYY/Z7M7LbPoXkbZ+U89whZJCZ4Zo+n2gBI405HKf+e82bPKeWfk0vLwq/7ZrUaqRlVX
hRr+9eqvtv95C9XtLpGa5xEr004xkU/YH6up8edlNWJ3rOrqSq03Q6IzSNX/cfnV/zVctaniX23q
PqptNrpya+n1FHK2y9F+K8uaRXW91D22MIRT/9NqDTYbgrU/14Ds7vBj+7v++dLPUsykATVH28eZ
aM6qqNdldrQrxMdU3Zbzf+qoV7OLHNKHajbjZ8fQeRz8wtoAIoqfVVtduMzuqT0eVJsqdLjpejJG
D59NhZvdY6axrxd1ODeebNT8P9tURymXlvzOqnW83vyzLdVkaBiDfvpq48S5QczeulV2buwSv44P
To3UeKU1zlWvbf0aFUHC0jd1P1rf+FYARH4xdW06L5Eodi4GRE/VvHB8iucQibfqIwFxcUgxgDyS
GIG1DDsRk72tYQbDdmhzYilR+ehWg3yw0/zgs8ZecPJki7Rk+Qnm2CHjyH8pkWw9IO7yVra5d4V+
qO80jl1MK7H7OHZTyg5ff8ym7owYSnHBvVdgqQOQGxTVsrMCw8X0pEA/rlp+CA/ZST7o4IWA/mPZ
tfoHemvlVoxuudMX4066ueeI2SPTWGXTRqJueLDbikyPjiCTYUKUY+u9zYZBf2u8EcBol61sCiJJ
Of5QWFDF1nta/2nJXnJSBtDYx863ZbTrbQF37jlPECmop+onsfz5opra2OyvQV6cVE0VEIXjvYT6
vVXjVVvXm2+BM7QPqjYk1UKGaXrsujkAp9aJbVVk43MpohIabDLutHgcn1VbUrHZBRx1VbUAV85L
0hS/kaH5e8AyIVVNVBIMynoPVRTmX8noiCd1m6BekpOOdWH4NWDosXuwtTY/qbaG5/ah06JrIMnh
z9UWvcT4biyFjolnNu89P17DE0zbqi12kqeiJIOqmpxqAHWbV7/UvK6aknGZN3ptmAdVTWdZPc9E
xT/vUGKBbQJUUphXBXIFDnpP69Q7ppL5FcmW/4BuP4fIhf25EX3/av/3OEL8JXBIy9yr+30NHIzk
ZSIbx8mmGDcoOFWPSAbaJ2ta9XOaZApVmyqGSq8eu7WIUw04pzkvq+YT1Jz/dnwNNrLFO9amfv9q
UldzHlWPX21+WvzWg5bdT5sEod/K9LEySRkLzHo/r77aXK0DRNAGZzVCI8P0OayMm/yomYBhOhPV
8bS2MUPRi+4tJhC0i9gz7FXVEFWBG0IP79pz5JuIohXks8YK18HJKIpjKgSg6rU6ir7GMRicCVJN
nL2E+2YFOfi2yibCvFZtkupHU4Lc78befZvKdjwKjR2b6s0nmR27tp63sQ1Xfuhc7xy1bErcjOic
rhkCkbTcffWGkiNYIL6pmlMY2cuaJ1C1xI/cV8t2UEnqiifVVPUxu4miXh5UFcSUvcHD8aNB52Fr
Tk3w6iSDhiRYou2cIPBfDbZGR71kU6eqFVIv6K+xyVGDLaaLOwyGi+qMQHS8fjf5WQ+bcbZ4rur6
rq83zTq2u10QlA9qILbE7OnmHmckjAtD1Tay8uyERIUq4HwfJPUAiYYlb1ILm1qbfNOLCHeuaZxu
gC6ysVxzOXq53AtvyMF+xsmhRC3kNR6f6rot9oGGMXQ+rrqXo/tCkMAh+Wv0uwpU1puWDUSncv17
H2es7nNZvDnGNLPPZ5bDNCZnL255lyWB7oyOaP42aBPJliD6hhw0FhwT4s9Bbx9UranH9tWzTsyO
yc7Fy9IDFXT2TDOAvpUhRV1G4k1ORLLyhpQUNBrzaJSxtxHkBNYon7cZQLrsktzu94Sx1tiYz3a+
eJl7q9zYZhEfA3OL+Kh/d1c/GFWY+dGytZtVtt97U8OKx2/mG28aGY5qIl6dc3bRLGiRKcnjTezW
UA1NNARRzap+dOVwj6JGf8XJUCFuwtYOopeCuFbWsFfXtYbPZzZAF62FuhLrHsOt7Me4jPPPJmOK
krNmDc+pzH/Vrm8dJTYWV+GgDzezxb0UTfHO3lv+8m1xHabC+I3Nxj4LpMNh6SbnJWRDXpLD7jrg
Ek4WBogrf49X/LUo2zDGG+PNTuUpAcj7yygQhtPuOTYmz6ZbXVDmLfeVQZy21NJy549pTdI7+c6m
rzkMPkQG0QUCffqsu9tD1RIIcJNfrfihx4t7CKSxovNLfzvrxAjLVFQYZ/sEbXWQse5iPi3pWL6O
fbqyC3NxVtW8QW8U0MQDzHv3HvUzeah+bOBqWNM9ae2VX5bKPajg9CgbNEIcrTxi94SJQ+62R4J+
7c5eaeWczK1ntv78+YUcJAmKLSCoXaqR6CeplYep2SUEb9zQNp9wHXyOF2Ygi6l2H0dmhdt3CepL
M+o30+vQrC3KJ4fT2tuw+MZTJ8296kP6NLj0eGiHk/tnz+T8ZgsveClq5PmxyHgbHGvGRRsT5rVv
QgiOWDOupmtNR2/xuRmI3K+1gWTxc4kTr6qhB1w/yyDbi6h23rqqwWy3LA6qrw8c/cmL2uNnrbab
p25cTrae6chamMesyZdrsRadPl6WtDMJ11CreznsB19z0TIy3etkGh5n3rkIieigGaAarbUndVhj
5rm4FGbrXvXRoDeau2VnJ8mAYO1aV12qIIGJzdNwVZXPWxWNdEiqVoRRi1Ecx6EgLCkFhmm+0woI
QyiHqWq1/gGSAC6vXmHPZC2AE1GdOpPRi68vp17Mr59V1WO09XBOnOxa5MO7XaXVqSDidR2G5u8C
BUxvh69cs/lXx6gH06PJW/ka21meYYVyMpoQADnSIutdko5g0GSmCAbYUXyzMn/aiwEypZHr8Y0n
CZKAOyzzw+phpNrUOB9roJuq+o19h3FHlGF9/Vf70kjki1pXQ5cxbtnKRcZWzJGAcUpRpl0JwBiK
5ZjXJJHXtsRm9kQIKAbO4XavhVO+1VEjrqoWBHO0QitxJF87xy7VDtrophyky/5Vd0vz0cX3A8RI
B+iFEQ2wVA7HL6oiWnJM6NUvD6pqdEA5IOPlB1Wt5zI9RWMAcnh9JTKexW0Zk88/rJpcZ94kbR4/
q5pTjIRYRzRRVDXB+33n2msgen25cJ36DBfDDVU1Nz3n3kLBVTX1/rrYPOZu0d7Vey9WnNfkpBp+
muv7XoFFs2nUO1WtMZfnp1nidqPem1sgg5QiBLXW1N2SaLjnNSFeEsuk1hyj1DdaI9uzS7KAQPLc
MFfblTzqLpmhGPPPN2+q5jCNY+8HAOJLyxWedDxP0ln+Im7xbSYS+lH30EVIyosXfL5Z6tkahnh0
1lcQHPmxrtz/Y+y8liNVtnX9RETgzW15p5JUJam7dUO0xXvP05+PpNdCR3vOHfuGIJOEkiBJMsf4
jXuqtdE/u64UHMhDpocMEc9HNQnfYuTZftWDddMH/NotO/+VJpmJ5XLUn5QcU2M7BH1D7Cf4dSQR
XxHBZ2GgeHZ4jfs0BInjeWdSpPuwH1/MMdVWyHEC38hj86Eem2xcJYVC9+ZNbePkUWwk04wfiYYi
ke1+t1B4XLcRDHS7K8ineUUL4AroORw6GY3NBhaLU/dnwPLjsayKH9hmSkdDSYYXoynodv2Tgh/8
G75rP9PRXpOgR7k7d3e+6f8umiR6DMIA3drYknbQ9OW33AgVJq31TrFV89U396TE4i/aOHY7TQrC
rS3FZ09yfjJdl096GfzWg+xH0/s66Z3COiggRsmy2RhnITTWl2GMAhPkB8fXoveOJFE8GDZQpIJk
pcWLHRW9s1F90ksFQIBblu2JyIek/DA9r9MQ8xfUickSKF+K0XMOhkPmE+B7vC185DF1C7BSBxa+
qlr3YrzbsL6vXarcNLk6QUQvVmShvJ2cEREzkLsk8NIT75WZm5eW9tj37yqOJ9pzVpv2YUga5A97
AMrlmjijdFAk8mpwmood3HkVeRBXO/0E6iFfYyJgG/SVzE1qppOP7Hjk84jEpul9KxK7vI8qH22q
1EeLxD3gbssnYspG0nv/0jvhzyHFdLHv0M7FavHPCA0mr1UHN0CvWhutXz+TvFX2RmH4J89IicoH
ub3xUll7A/n5ozPC/I+OCia5oN9B0xSQv32C9VmOOERXNysZkbojzn3dTc6U4KkApSJKYlMYtbKD
OE9wbGohNm6ugnTpnbMLWeWGjIoC7C88gI3YhngxPLaKLt8HUqtbRyXXLYoGQorXJEQLfjrYgi68
dxpk7N5sL6JKg32wtwKz2FR2pNydVqtBeQIgmkqiStEMBN/qODqJE6avz1Hjy8zcJThkijupfebN
fXCBtOpB/ixKeFJ529h2sdCZDvasbMhX1ydRclSluQdSDELAQpJe1Kl4hBxbJzVh0XCC2DAp2fFq
YC86neDZ0rCNikgGjUALZtXhU6OSfZgOStOm7wj8SZAGjqIFoe7u5GaoQC2X9Oz4hPhqNP/NSdBl
68AZ7kNIuGMwFPVeuVijpaV/ihOfL11Wh3/M2kRXmrnTzfLNW9z9yvHEfSGmuR40o8eaJNVe8j7/
6UcITYhjhGjlNeKUzgHEqP5iKvgZSq3TbUXbVFO9U4FNzVoc7WQyPdivG3tXf+J7nwOGKYfk5PjM
IKCiBTexQRwl2xaRm22j/9apQ5CsvMJBvNtUg9vg9aC8XAftb30f+4F2t7NGu0ejxKAPpuUoiqHk
NEdlBB4imiidqd35gA1WEszt04o0co9K68GcTi+8cgfc3UUQHW5bITXWTWyisGK0q7r+aHmhdavR
Rr/2oQTNXAWAluke7GgcafaiMRFB/xktOdY0bp2uQf1WW25QvwXY/Pd6ZfMnSyR3C7MfYBS2KTe4
dCoWd1UzF0VdrZebUuF7JkqYmGb7sQBgNxdVl7PGZO8C3HgUVb02ks5rQhlbj8K7i7phdE9Kyosh
SmUttYfaKDNa8KNi05rDYw445GGuggWJo1XnrDQrDZ4sm9e8RjvLHFR9RW6XTLHWeTexcWR/L2fa
eBWl3rWra1Da+0yNg2g9VlMUuCyslTiaBXzlY0MldFZF4W6p05zotyPLfPTavHpWAlhlvy28RftK
vokN/QgFj5Zs9VLn6t1rGcj9BUUf+dZ6bngpFfPr0iBinYLyRlXtlzobu7K6ny9atR2CFcgIrY3e
HC5qED7VvZNc+QYmV1LopxYSxEmUMMo05ZXYdWL/ptR6ffxQJ04zquxHWbveRsmLBJBPaj2LjV0S
JbQgBMBQpy6XJUC65GLKbhPBUb2XoZvf3SgnvOaEwV7UJUFKrDIEYu6nWb4eClde0ffdo2isa3i0
ZqgUazrwn1zGDitmmN16TVDeyzG/1QQKH9B7Le9ZhMit7kvuWoYOitdDd7YaveUGcNAHPrUhkQpS
SjHLuzyU4WMV2kdxUFThM6YQvK+cozJ0+XXQ+7NZ+i3Ps9NeK73LT05fNqCCBi95KL18m+ZbSe7y
TVVZ5UYxvBHgkVvtdEmzHtoIikbYutFkP7bFx+1LpbkZfPj24ubtg9F6KLb75KTgJfxwm3Bn+Age
RAYrnYwZgJMrxaEPzF+jnYJgK49y68GckHww3XKrbmrmIOuK2Ufq4C+kJqsRlPC6DySIpC5fc5Ht
Ax8Du14Hgy5L3QnExKtSWsHe44NAgFsGkg5IuW3VszyiNVcrkkZyAXaSLe3jXn1j3cVgA3phk2vy
NWniI2bU0qVocuixbWcfkxYCnKa9hlUXsvyzWSeD9kxa376PiaGcBjLaxDtqgolatkrSoYYztZJ7
nHRRJyZ9O+AG4ORttKpHvpEshh/k9lnxK+dpEuEbIDGYQ6HDe/S0i16F8k7CGGWVBW/jOL6QEdoE
tZLvMrO2z22CGwyBAHaXzdChAG9qxRnRsi8gLHpc6Op2l1s+Pq6q6l7b9BeX8U/IrWgrdJ+7taVr
ZG4zSbkkzFUTo5eftZgrd0Uyng0EZz0fkEgiYbkYqXDyhuhQKV15Khu33GIf2W0qy/IusV2OG7lW
v3g9/gEgppqtN0LRkMf82QD+8Vyo+qsUBsUhQa3xgkwiuBK+Kdu4supLnmVESdQO/tborr1iaC8A
CQ5NiSBjXUbrtMz3TtI7x1Qbik3MvIGlle6vNNy01mXbHIxiQgR6jbLVOzPaARD+gVTT98lM9KCT
JV9zt9o1cLhmjTobETz6jVlJwPWiuj4rbNFJAK6FlgQr9kbja6+ZsG3kH0WkDvDq9PLcATQ4SlPA
Q6uexYxamabVTFHoRg15kNhHmCWNkIwIulp+VZPvrSld4xieL+Io6zh8Br38Z7S14kT+TeZLGJVo
rsmnISuUmw7DQ6fbk+41yy4Cf2MVay31g0uTFt7J65lhJArv7+DjyxM3OXJ73dR784SQldWiSWEF
rxj1MsGMiKGaRVnufXP4YeuyfentqF4TCqx9QqEz2AFvNXJLpnX0Wh9HCA8yjZJiWpaVU6TkC0SA
dN2Fwa8qyXHJDvQD3/I2ArGCvFW544b+KWMsYnrC8GQfMOWoC+OJwIi6CkGXbdywujt2BcfMrnB/
k7Xs6JeMg6Gkr8eurdZ5Q0ygTJ/QNJUvbRAol3raWDqGlRYkzDhd+arnbvUGpJ6vqKxQJKth7DWq
rRdF9hpQ1i7IvF8SmQeUGAIUhQhl/GyNLn+rkTXno31oUmzsLBtOk+qRA5F76KkO0+MHrwLIMz6z
IqnX5D2LXL9ia56scAN4jUPZ5+ctY4JQbwbIxY+9Q4C9VJuBrLB3Q1iFz2ddgFBy5QYcvh5eepCX
K2yzmFWwKGwiGQ6PXhO8HmNvZzqT+mzR/vJsN0GgTAPeaKsxIAY9BXjo7v0Rq0YVwvyqUaAy1b87
SIMBsN9t5QDnK02LqLO10tNaXiM0nW3lrAGh3EgYsCiyhHwkejGe55JYyO37UAy33jerC6HGZD02
A6JoSf0Ie/lGpLlaGejJH51BBQWqusbRMu2T5LbOSYpc+2RMOJ0ibL5XtnPJA4ZZvZIYxuKiOIwo
LGGh+t4BRN0XTfOO94EGJ9j0tlIeDQ8dXkUXi+BxNhGIvVi9x5Z9Bv8wMMvuXe5g996zaie64QFf
CsOtqjXuqsogUSRhQaCi9nSybrlxKOwiWxmRWe+BrmeA4hwD0A0fgx1k5pOVkpRSMzS3kI6950Zj
E+XJlE0Uhvt8qPV9WxbO19h5gcvUyLX7czTLDZx3vqXOBJGRfgZau06NxDupvYc/YiFXG1bqzqEF
eLY3wIGCOyElJbks3hoI95aREfSQ9Q1zxgenN7qnuEOjyKKEmEy0rXXvJU0k87xsii6z5qLJzP9o
llDEsPm6Gi5zR6czwDHaCUDPwnF2ruc6a99BfU1h6FuzZF6psser6OraeSxD0qbMPn7FqbpNvWg4
ySPyTQhFPSuh99uYHKKg6lzQLRadkdUZH+JpM4nn6GmvXGS9rJ+7th6udTiN3JSc3Kufy4CpblHG
+9yzZH8dWzxGMGFHqWb90bQxMw8jeItiFZ1DPXsytN7c9WnA+nvauPbD6DTw0Gol3FbNc2xV0cln
eXCKXSvYaBkEANjYwdkw9WfV02BvOD09CrvHDsQV8b1w20nl84hBJYE9FmfNJHCmJAeBATOnjDRU
YWCJujF5XYHA/O9GasgXtWibZg52GZqPpJabg9ToE6cmzIJfg4Xs+ZQIkEZ1q7rYumK4BUcCM1AH
jrXXgsYavG5gxelyLqGRC4LSRzpqdq704Un2xx5qh2tuelRp1sNURKZgWLc6D0uPbYBmlh/DK2mQ
nhwV0EWOnp1BZBy6AUYKcKVrozfPUo3/U6qH0UbFRHNcC8ycPxH4DfBnW6sbUjgFo33tY0VhKtgk
jw6puVNYFW8jcKNXvDZAG2bf/S6IX+UUlxin/mVnLp1bRAmsKVRQjiornZgOZTm28iA2A58wAFaO
tHFFazTAsVfLxVYC7OmCFBjKVD+Jy+Ba+RKUXnpMwpwhu2+sDYbdwENIKQCCy8Z1hmJaYGUm74W5
1hnyHjoFSm8JUAD/tW4XVfwekiPuQ0iA9RCN/puPFBzio7sBa7mNZfUQ3Ce8EQDtTaTwdNH/jaV1
3JZ/WNfU57pL9mVf8pkEFRhZWFrLESShGh5nWR4t/1uW5toXJORR5OxvauQZh7iTbiNBgIneKu8L
fTIeCN/lRjuETu+Trd844egc/cC4hqTS1rGKrFItpwj/aSDGzbOtq8NFicOXXmaV6hceMoo+lOHJ
pKlw0bWJKn4PKNDbrADhJWWzM0l4g+XKzVk4Ih7+NJ2l3IHt2khjSwMLAZ1xWplw9WncVpssNp0n
WADWozy8jCD4njTACGbqVbsijL7kTAyQrwyAVuYkU0VxjNWEOV+eANCUpH3U2D7zJy0G/mJsUq/R
1kWetQfYEdlLo5fVoYctshZFNbIq8MalgV+oVD0wXeb/qRtzo+ber8GUhn0WxuMZ4Y+ndgTsrdtm
9Ogh5fLoVUpJZhgpTKu14q1RmsU+hwauebAzpAiJuYQ/b2Jq2B1SwZZPkjHzVtbYJ1tW0Y8acQ5G
8U2SPDY+YLHvqfmCaVl9TCbMTD7h6nwQFkfdegwm3GipDfIRYIQ/IUnFZlCDN0nS3G343ypRL5on
02tXnnKP++rU0OlWSRazFUDPSgU5rZSFt3F3A46QB8N/CSuQAu69r7x450HnNWsNblHX3xEqR90Q
z7tZV0NghARuKNFZMNihhZL3JLghDjRuDEmy/zHYlXcCl2WMWyar/CViV7zRRgGX7CB2o5EIEiws
/r2uzED72rWKglAu7YcJUshcNjllLXBrr8LrwV1FkjLFEaj1wGJtyap8s6R0E8keDrm/9LYDxTzd
uGq6othb8ImmEsnjVkAVRWU/JkNyEC0Dq+bOIIvo/T2/ni4iWim+PKxMK4k34q+M0JomAYvw2eTq
t/cqeS8URixnDcm9O4Lh/NlMz6/XA+uQokYtcsBiE4n7L3ZDlsiktDC+E8UkKfZ+Lqn4z0x/Uwru
08M74yB+UvwZOC/7QdEhTtIWWyfPf4nz4t6DYz49xvkJi0qBl0pdsi7GRBpd6vpcbfZIreDJBOhj
xv6K3gDtlgx1P8T9VlbL7wIPLDYdMOqmhF9HPBXJkaToTMyICitmjLerrUh6zzgvX/beW5iLW6fy
eaImEqK7Oqru4tmbkf3YEffZjaXGsG50AXp7TN1Jb2Wn2GL5V/toti0PDeywCoS68jbicYmnIfZy
PD6jldgVvcDwVZe8crNysjY94evogD4Tu9MGIgJ9Q9oXeL0ztnTRCBABmDNWwxiBftgVZ1s4UoBE
trX0NO+OcQsaygwO4vf6qiJGXW3COvoy9upJ3Ln5LkEtXWVGPGzEvRZ3Jaoz1v+1gvjKhAEQz0Sc
IfZE3dwdRFlstBjHkKrxgWgi+tg1N/Hg564pbs3SG8SRksjnqgDDvhG3QvyRaltyf2ovU9dE0Jnl
GsWPerINQe5yvr96arUjwCttlzAboNfdlSKtYdr6u3SE6Fyrw02dhg7x2U5C09qP3ggSGDu+lQyd
EyXcCj0hI0qz//HDH/4GsYvtFWR31VfnlvPTQ00Gh9JWUzdiCBDf9wa58YMJIKu/xXB555s7wyk+
vDUfQBWf76BGGi8LYE2O1U7zU2Xchrb/LjWJvF3uMIPgSbVsKN3L4CK3Twkmljvxt7Ru8Ribo7xD
o7Ed11XiX+pOlYB5TOPQ9FqLM8Xev9Y5TT4iHOBHG9ET2jDeMYVh6TJ1BLVH2kmHY710n6mBWYw0
0NV1hwTbQfTgvjG6w5AaLEuKbWp1GB/ZE7jyX3/XzOKj64MVdlINuMIESFn63hg+2OoEYNQys5zk
bRjepmFZ9CRRXOoyoj/TiGSoo7V1raIDsxI/WZ7EGCnai83ytn7oovOuOD4WTndwKn0tesJ8CrYC
e+mtrkgQiLGQBXu1R6H7uLzhS18WdaLoTb1QbttdBUhv71vBThzTRWcXLZbzP3dBURZPTezN54jy
vPvpuCh+qpu7bV6Y5t+hB1s5EvyxfvTgyq1i4DFZDMitNUE4Tx8O1YFo6qksVAd1hw8FeXrmBeKJ
d6aKMaj1mI71s8XcgPXhRSViMcoZHtvRcwoopSubszFhVcc+f047u9np+shUolLljexlxG5aBGZW
JHh3gncwpJNdpD525cYL8kcL8+LlwYtfFcX5dVrKonLpJp9Oybq4PrTYD4rOKDblNFyLPTWCvqSH
cJ7E3RcXycAzDmBW6HatC61+Ld4SWO3Uit0PtZ2tfU0NRJTEumXANXgLqe6bKbgUPjesCaX4SBwc
akg44Rv6SH0NWuDuyJhsxT0WG/HYw2l6glAua+Qh/pEO6skJtWQnj/050nMEypzmIAYZhVG7hrOb
o5678TNv/gJo9S9I+clRXFA8ebHHSF9PbBgz6H6NnfOEWZw9Y5bdyLy7eJ7tUtEjlsFAVmTryHnL
36fWvbJpB4j3y13ME4uRNJo+M4mdGBvXgC4kSCXwAr6CS9aYiTvIj4om5NagnGjoovSKsZ11zMRk
C7xusR9s6zgAzCGfu4ceiUZxYK4THMPm2dW8igoULyPnpirzIAyX+lpqkbYT1xd/l2sG/bFWH0ct
rXeyrj2Lp7o8WrGXNs3PUBuCVZ9lKP1DIf+7QFsGDkl8+0V5ntixPM1xpGH5AMZ/qyRmCju/TrsH
BNn1A9C04iRYO13QFCf6wp/cT5L5+YonsYwxy4PhA/07hp6pD065MSBII4thaTicZLwENiP4BoXA
bc4tE09GdGtPJvZoAA92M3xD/juYiwbLiL48yblDT+P9chOWo2JPNPnfL8VcrYe99LAM9eKPEcV5
Lr6Uxd5cOQbYfjChRZhBTHSlxjzIeCyKJuJn5ymX2MVhk1dt3iWv/RdWP38oxd/5YZYxn5un9hpY
wIWEIPYYfOjF/JXkCKFr8ZqMGXIwa2/Q39FaIZ7st9Ehq3xf3orm8647fUEDwCCNF8/zONFTxYxu
2Sx1w5iQclBQilSAiU2TMPHvLJsZJSnKH+ay81+fjz1MnIc+Q9etZb8Cnr4zyVKNa/R6M5JQP2zx
h+jlSbVV+SimZWJSJ/bEZr70NC0URRJBaF57EECWxqLJUhR7y2Z5jEvd8hufzg3S1wahDsYwxkwx
cDYAAdKDKIs3jzsesYyfjs9//Jgr2SqQOvnDNFI8wrnnjd89iPZH0V0DlHQBTU/PwG8aJDdET/nn
XXH2PFQByqkOdh5vPlNBPJgiyxLuEydEEDzE0eXAsgYUB8RmaSeKnfuzU8r0OP/1U0+eyR7LOzPP
Z+bOLGodNW3In/z3vRN7cyux+7ksTpqv+qHV5x/4fJakkNiozRdlRGpWjCvL7EGc+091SxNxdJ5n
i91lI57HUhR74rx/veqH5YxoLRp++ql/qvt01U+/5E0DPkZzZePD6JtecTycyVUU47xWFS+82BBK
gZwJjYjF+xRmWzZL3ZjgCQr9jjZFrbE7NxLDrbj40vTDEbHr6h4IIVLwc48WL4t4T5aXZXmp/rVu
OU28d6LdP9X9Xy/ljulE7s9C0H79xsahjWntNBcWH65lM69kl/KHWMU/Nf9UN68npsvOvyCu86nN
/Atd5FwUqfsjN46/FkODWIOKveUbLcaQpSj2lgnZ0vhT3aeiaOe2CAa0P5USSYQoMyHy8XKSe2d6
K7rwvCtqRXkklM2yOimSnepk92V4B0wFbXwpS+NEIxdlMfIzF/KIKBmJYc+hI9cz6nEthgei/0iy
VigD/6WrzYOGKRNDEKNLlo+QMBF/2/zTcLt0BUss+pc2SzdY6j51F1EUR3uviglZ2DC9OnnUN42l
xuNarH8jAAaEi6L+xau7YDe/8eKmLJt5WF3K4nb9a1EcWF5dUfQIpPwdvkX50xVE3ZhEYCeUiNdo
GeznifV8XDyf5cwKrxIWb8nRIDCiTRGSDyvHpZk4V2zExGApir1P7cQgutR9+MfFkU+ndE4hbUft
AVTgUwmVAtcA0YJIuaaA5Jg+XDmOePVdDF1uEiXJQdyZPGrT5DDK1qpKLOMgXvblic7v/odg5oep
wtJU7InHG2QtEb250RzkSi1ET7QwQCZFRSu7G52cdAxqLspwFa/oHKcUPaAf1bD6Kl7kv1GtUva2
WGeTOqlIDqZpcoyQCIYlDmlNbMqKbOVqKbuGJ6F/5hurfNIdtkYDAzIG5CXyYaiKt9dV9yw42wYJ
gEBGu0bcVfFcygQqk1pkL3kIz0TwydXpAY81ojv1HM/8dPvFTf3wiOal63zXxZpF7M6veUBycnT0
YSvusvjZZSP+gKUobuynunlVJ458JnMuLcXh5V9SfV9dm1jrrbAxxCrOS923Jgv7vYYQ4FaFMUsR
6hkCpNkRn0mOGiq5M81Cpmc66jjAPNUowrup9O6BkuyV6RpyVCYPuVfWK9FqbJL+II25vpHbBJBe
12WrKuBVFxsnsfW16QDwVMAUXeLI3smBb6RbJIMwXGZlvyUqCWp4sI6V6lWPcLLINSMaC/E8sXAv
CuVL7PYvE6L95iEDe4N/U25QjetR5aAo6hIEj5KI9ETZowIRmkV8Cx0LZUG9eRhCtBAsYAs7ldz+
3jHc8Skuqp/wHQ+truRvfarjqhW772nOlLzEB/7kejJI8aR6aZ3R+O4QrSez63okHJQadZyuW3lV
WX4pRzC9LMnzV1WOzTWKOsCrAmS75GyyBdAJJY+pUaDfJMubAolglKFycNwYMRbXfjpCKAkzgQ5H
AT9S9lVm5tdxiIqr2BObJMssdM/SFGFhgvBGFnqbvEB+yB26bzrJs30tT1J+iVxo2JGgxLGZAsAr
22XlFmYhqtcyhE/NxUhURsFwUycZmCCn7lgPV5l9AqlBes0h2F6j+jW0Q/DUTRuILsGTK0fvyGpK
R1GVJ5h0o7uIKleG8JlmkK2xvKcKNewnmUzoUywpynroe48VBAdC0wFaFZvcyxRLUTxkV0PXNVcl
apzHcdqUCbA9k74Fu5oWywFfTeK1klu4onVkZ/QBs7m+V9GFcX8PUTBe5xJoDpR/Lfrccn4RGM4j
KjPBuvDrFbqn2tZSDH0zDFWKxhtg+kxT9JNpAXUG1qpsVFON6hVW8Mhg4ACeO35+KaDaXappsxTp
n/soI4baIW1kwk3L1VM66rG2VnRNOYlNNnj/qczaQloPDix3x48JNiNq8NK6AEZts2+/RV36VSOV
Di4cuj/vlg6fGWQiaIWsQCWmHX+T7vzip5H6bagi0AoI4rx4fQLsGh2sx1Ehl2wMkXEu7LQ9qW1Y
H+I4zK48AgXKfy3fql6icyWx/iBr7UuJatCDHUSPnVlUUF+l8ha2JI4sxB63oigOkAp9RX493Zb9
qsW4YzVMzUMlxpQvBMs1nUcGmypLgnbLmLH5cLKRvlvxqJ/FpcpKV66W4x8gh+HUmSCLtuODU2yW
v6D2oj++P0bzdUttrB+rpt6mMrI2axeL5dZL7hgVjgTts4q1sqmfIVpUN7jn7ZXQ8VGUMNqtb5jW
QYZKesSaphaiztLyzydF9otso8eFayBAbWg/RCymXQkG3QX9tPZSdoSV8xi1E3HAQsniiAxmBJqN
W6HqUr1HbFNZi6K4PUksT58qC0zYdH/MvgfoUkwTvXBv9n/mfyeOUndvZiWcs+n+oToNIi8ZHPzp
6TN9p6OcInbFpvBGGO5LWfS2vkZC8kOlOCyONJA7Nt0jwBkQeF63AteFpUJeMCip5dey9PxDa3Ye
Gu9+8Z7nO3E87PxyF6uoNhWjZBGwlmzcwokHHisv8C7NtOkidE9szd1/ONC2MXYyb55rhlsoDOE5
7xM8DKeN2BN1OqtsLBtMFNVCJajwG/yXhuKUufVydtNjDvh/OSW2O/AVsrL/fJm6yRC5fe6vuUw0
cP3prxOtxY8MWa5Wl7ieeBSkHXWjhgGLIuVDMG1SBCYeRHFwXRQLA7eDvC6HBNenw7mMcvlqaST2
cNA78+FryCNzcmgTVfHzwsETY5Ckk/VmAMVHWUoc/XSqKIofrlEdPVgIgc+nil/7cEai6tsmB6Dx
+cD0Vw15CNnxeczMrzH2pCCXRjs+10MRn+0+AHCioLzZJOQZZbIV2yjzlbuc+93FVssfqa/I987M
5Lvql9eGAfZKbhqmC6KDfP1aDf0vq6zVswm05M1OuBTJnPwhRs3gLSikL/CRvUdxUM+9BzcLzSdx
DKTwNoZQd0unln35FnWK/qK4QfaqREfRhG9OcperCvrl1S/j4dJ6SvzQTxvE/dRupUclu2Y1rhiz
QeNNRdEGoimJHNf+LUcd7qU2sUuYS/Fb4pToaCtavRZFra26g4Zr6ibXDRTxV6bRtDdsrJAuMnp1
G0CofKtabBFk+Hr7iV/5BhQs35iJqx96LDOfcrN/AULTfDPy76Nd2V8Mya5PSR4gnWSqzbdqBEgh
W0b6hIgOWrp++8ezzPobkC11M4a4iJuV+6IAPkPDtu7Ae7IX+vV2xBoWvvB/qqBF/j34qU41LFCx
yXjJO6fc4teWozBnZS+JZJinKm4GNLfb7EWFMX3D+n0lDkrA2F5AYHyBySs/iCrTrcgv2F2+F8Ue
NYmj4gzRWhTL0NafRrJ0oiSu2HTyg4zWmwoj+uwNI7iEzPC1c4lWDLTo0kWFzUwfCLqHzQYsHrKe
SMtuC7ezTuJIW7vOVlc6g36H28noMvIgGBO8tXLRruH4BCdRtALZBKYQtGdRNDEiwgdSdS+iOErD
d5tv/lWUhjZ5YrxOn7QQfI/bewc/6KTnOKnlh8CFRuy72FV1afEE0GeL7ET7nDv1axTW8hmwQves
qjWvSoiqfBHZF9FA1KOLuMulMrmKKrHRUTkKTAgMZaNiuJrhHpuY3rNoHkJHe0r156rKdnZjFxgW
lltkzPOzOVjZOWggy01iwflZktlUTWEjMysPm9BpER03g+rRVyyswAfjBYWw+JtsFM4W3cz8IIpw
dIDUq9lbrvdIUmotWIKpmdIO7gpNP1A1aY+7slwDFC/ib6Cokz10fGunkvv4ZhraObUl4677ifWQ
RwYAi6lZPci/B9CSRz5tygPTOgU3IvbsaTMqsbsmgleB3/1P3dJE7BlS/btoVWX/T+erNQCYxgwf
y36srr1UAJfObKTvQHXpfIl+p7L7qved+VZZPfpAqZpdEl8zUTYuYhBx3filLexn0bTX4ksZaM7X
skrljV2GxkOcOxiwlCVqKejCvkJH+ikhfrUNs7UNbOgi57xUdh9+bxQAYoZmV4+O3ngnybSifRD7
8h1VlXIlLm+NX+XcqX425I2AEekhOoyDdiBmm6O6mxvPjonmOK+7hbClkq6ipMxQxkWj6pIzpl7M
3N+0rhqeSsTJ/x6Y24jD+VILjwTwMzL+G3n05HAjjvvgHi/iaqFlU2kW0AkLSz/ORXFYdZSo3/Fq
B3NLT1GfDT0y9rLZwd1eLmFY+tkEXn6yfEPaxkqmYkvVWQcDvO8Rr5vqomi6tTOjZHga8HHZtLVc
vfI2ykB/bOudufMz2jzSn8p5sbuIKWmfGbvnu1ln+k84iYhF6ozz9D5e2iSyIKl447YsivIaqnV5
0LWiOwV2beDu6+bYEjQW+liAVRn4YGaqObJYbut+C73+NQp06bcE0nL+oSRVkIrLjF9D3H33Jcn6
qphVgtqxMt59E21wpijeIxRqe59MouKy5MbnNg6NPeGA+NGGCgTGuTKInzGQme7of2MAfod8KP1S
PXyQQScxw2YSHnm2/jtBGVlt2hcPa46qvrUNmGV0iqsXp2ZN2LSF8ghuowGeg8MSvCtrQ3DNdQ+q
quFB1VuTpIEc4xanNMlZ7FlWSQoQCYSHJkLWBf+am2J1zksaO1+VIZQe9NZxuAfI95Z+XJ5EsdFQ
nkutsDmqYYswlcK87NjkQN2yynZePQjpq6Lz5Ye2yN3XoBy/qYanXkVpnBDglmo8iqaOYp0DxXCf
RMlvvX0d5/FNz1T31R3JJWZGdc81y3p1972bWN9CPpX7upfrvVV33num7suuNN9zEFlY5hTlofO6
7Cs2d+vWCOwb68gLJg/ZtXQlxPM9yBtN6yuruW46EGRknHHWnZgs/R6xo4GXCOE1LdB+C7tDAzE1
3/Ka16VBpZXapjAbY9dhKXhtpg0dY9hUeCNvRFEcIGGbXasRty0sq8+AnfhlrylAN2A4uiJ2l121
aWMixXu2Je0htYrxRhTga5MHw/sQTECPGj4HOlBI7sXq13Dshve+DIx1P9UHU/3/395Gcmlp79ou
1wGetq48G8G3/1z//zF2XsuRcskafSIiMBt3C5RTGalaXjeEWmrhvefpzwL9M+qZOCfi3BC4okoI
kzszv/X9rP+/jv+f+6/fq1YDym1bbESux+7AgP1aDlN9VU2h7oxlHbiM+rpuyBn8fq9bdwEU2VzL
Zd1/fZY3Jzgryd7FKu/EdaIvaku7auQtV0b2zzoZ+2g7F9uf3daNY2zbTl2jNwjKWylrdQSTaL5G
pR6Cjcm97vVwbLxsVIrbdTIK/l9F/6Q6SlNt1DCRT0GFEI+H1LoAoV0+tctkXTQ0CdH993JWeT3D
NViP/9q6rv9ZXD+xroNtd8wjGtp+Vn0f6Wc55aE3j9Ztyel677H/gEhmvybombioyvxg+2hJ1dH8
NRm9/a4BoCNbaA+3umVhOJrAWylSOaL6ipoY4fGhKaWtptrzM0SGYddx1BV4+oQs67B+R5jRztdX
rX7GCdu++J1CoWs5NuYVtypn7ZG+ER3XAU3bqk073qh1CLN7MdxZHXW+zXX0sECcy+Br3bBOeljd
G4smK5TovXkQqSiB67T+NTMT6QoguvPUvY2NWDLPMF002DFAyE3hEIKgi4nHeidVWb9j8AcWX/uq
RPsGYmR4jmKc4JOu7W+jplf2ctxmB39MxSUMVDwxpHJ+SsP0i6bD7IsPh9jB30hCQMfC+veKn8xO
G7vgUhVNcy2WiSYTHoYFuMRlB01dpEgNLRt6W16UFF08yGR5M9hFd1n3X3fD4GmDaeSEARpwmmTx
ZKdlHi/ZPrkGwDrwVWvSO6BDGEToGKNpnTxu8UGrL3rQJbsKac05yRBVaKOYT6ZFZzHqeONoZkN0
KEAZH20R6QfSHsWNPc3DTVaN40GSo/KYaQXGPn4fnZLGB/E0mNYpKSe8XmuSJFGX+Nu4bWUcGOR6
a9nFiNAV6DIAqP6O+kS5SWOzu/rQnuAG0zvIE4duoKrv7+cOqx/MnceHSAeP3Amn70KSUkEhPzbU
oN1wlLWn0bJgecM9fcZ7pneqaBrPPj5UIKjz1KumMIKEBT+OdxOCDz+dfyeNtfHxI3uhet3AtYkW
rf0c3dNL+hUZ8vxbSrTfJH6Rl+sBifLAUrdZy8vZH8SuX45gxfh30AdWYvEwMqAyJiCdtJj8LuhL
VDvxbtNrwBAwG46wUce7GiP1hcY/A12rz7Y+daCQuQMYGZX7rFEAyQDvGy8xtBaC8nGfCyl68CXb
vJgKatrVCD4UPZI73R/2fTpML8Jg7KQowYNVcKcoU16ADZDHl4gGwE1QDv1+/ZQaJ4daG5Sb3FQG
j1xicYMiKGaounQG6zaGHH7rfK8SE0DEdZd17q+VxrJlXfnfW352H7OVT8gX/BxnXVdVFjo0Cnhu
hmPgRS9brBxbqXvqMLC8GX05A1/BKcngbZO3HFB6LIsQ7ezN1Bb4XC6LqpgQLQm9OKyLflorDurE
2MHkAZGcYTIoWCZqHuL3VIqpPI52UuFgwdw6+dlnnVvX4TTO3o1Ki9KQ0431//jcDDCqRKD+H8de
F//6ahMfgQORkPPXup+PrN8/RuV8k6UvzRSGDzxzfaeITf2g+mgr+ly7l23T32lDKLlzzr/ZtIv4
zqiK/bq0fkho9n3bZfZZ16U96KL5YncNksI2b5/70awcbTCD9zaQHhAU2Z9CUba5xeMADrgbKLka
sQNQ3i6Lv0hm3EIHiX9XUR3z2mnal8Xu3k30rjyT5z7KQNzPCAWqc65U4Rac6ewkQq7OPxvWrQRY
/+wnsOQpWtOVuydaZHBuXo6wfmTd8WexN0bTMYeamuW/v+S/Di2NCXoh1X9K6VEFmLl8yc8B1sV0
kPcUv+Ibzxok89SNAQZEWIfi+CL1IRIS1bwTkBzvUmN5+ioFHQYitL7XofTFUim19iapgrMpY1wS
y6D+vxeXdTh1D+domazraMFUNviiUQVZtv5sWPdb11W1nG3FgCvAutgaWr6JwMJ4XTyR3q/q3xHC
BbuQ61clmJC/9eX0ZJYM2uup8e/zOe89WsX6q9rF0DDNMbu1NKAqMRC386T3w76gqxaCY0TPPrZV
Bz21YYIsT/HBlKNLnsrVNmOseyfD2iVjQPY61WuJxHqRPfLrQpect/WcGBBQ9FmINzxFX/wmNT5K
3b+RSWQGkHDQNSV1Qij9WJStAb6PJAMFje5rnOyTn+fFh9bE75IgS83TkgZ6uoZ0vccNS4Ba0EF6
ZnM2PPr10MA0ZwCxbh3NsDyGGVLAdWuOhefJ7+fGWbfGaZjheQlTbt06tUZ6qSXxlixHouKR36Z1
db9ui4VFzgnQEjF5dFu2snSJcRJiPtDn6HadWydyFrzOqlwdflatc7ihhl6Mj8/3p362ymZm7mIK
Uc66zmxCcJNWg+4UOKj7s9/P98hDdm5EYdz4s8q+c4wrFUqk+zGxS0pEPsUTJVWOttUpRxkdFZr1
SNmlM6iYdcM6GS2oQa607FNL0lRtfz6j+NJHOZeQ7f59mL920c0YDdl68J+j9dh0uL05ld73cdfN
fhrzFX/tORuS5GKHJTzNsBGCLYeXhhqJIArWvz64bvj+yvUHhpnsb20hnr7Xaesv+PnyyU64BH2z
kw9N2Hr/69/0s/c/x1U+swBuw/dvWM7COvfXj11+3PdvWrd8f2lXZrcxYFek4ju9teRjsey27uCL
mjTPOrtuWSfTevrXWWF1oBuG3zYVobPUDVuiDezUxubcJFHl1hhYBBFSs6DJ3/WimWDo0dPYywcj
9OedaXd/aMudvBSwohx99GqCdaQw8KOw4YPZQ3cI0/azznx7S8x0tECYRpUaeYoxLShb+8OQsMiO
O0eqeZADmhXg8C2bHGODu5VVJ0+MM/eI8B5F09tOz20H12N6qP2K5uLuUQlGDobMDyJ2cunl5mTG
6C8rup5I6GxSsluFUN/DYjhJVD2nAkvECQRDuRT8ComiQ4Led4+OmGGqnRwjSbnWbSLdyTFD3hI/
o7vKPwpiEezlllXD2COTSpPz9zoFExdnLobs8POpgEyel9Ugl/BNle7WDWjQ3tsZxVXV9kg55/um
um9SMdwNBEKtWcNCzxmSDzMtI8DLYn5I8CiVmKzgkIPtQdWZkB3a0RmRmgqbfkM9vfTKiAPYMplS
/1oP6Piz4mgGg07XP5OCbLGLxmzcqgWssXVdDoFhN+OyRsL0X+u6mUACpKm6q3DRKyzdv82WCTgK
uzSru9YA15S2cHFGYpi7eZlEqVburcmcnHWRJ4h2F0OjQDDUfK/6Wd8Y4jnSW+1mXWVJlQqXbJyx
C22KzbpunWiqr1Imgtm47vLXBoh52tR8f/G6WlcL6rtTkR/WL17X+eHgGHaree1UU7FefuS6MUrk
/KgbAAiXVTpp9YtpSt4QhPG1KDcFguC7VlGiKzXzrzGq/MOgaGdA5OlpxKzqbp1YM6x/sFb69mdd
OvU5Jm6Q+RNZiiUkjb6G53V3k+iJfkeyX//+bBcZm7nwcT8K2wYXLYtBm5/iMTTrpbX7XsYhqdrW
RSpc+nzZHpa6elyC57ixbmeb6KCfK2pFVSfubDuRbvXoGCwLWhT/Mxn1+rUja3kziXQZFqL3wf2P
xoyf/cYEylE68+hdD2TKhYF3RXSH4V13KYvJ+76i5jIK6DVuHajIzW1RZ8FVkCS7qnFxX/rBeFx3
WyeEZKqDLVC5XxfXfRUo655e0Tm+fmpdh6IiRZKQnBnDja4tB/Zdmmv2HVzu+UbTurfAr6GELOtV
M+txkoodP7ZQ/q+7QcA8ULkPz+seRH53cqRox2jm+iumqN1LgW3cIRY173AQqzZKaOFlMM7m3bpB
aYF7yiXFmXVx3QAwRVyqlIAR5w0JcmzYUkrWNLePeP4mvX762Tckd4qZWWPuUrWKt9ZExwQ4y/Ba
oobwsGdJNpoJGc0128rfarYGORx+yxXUc3QVbYM2VEvIH4zkQy0txVRo8TJZJ8QuM25ZuHmq80i0
UQbY4UmYhfgLqc8HPPzP3LIIX+85b/Hyw1vDpv9usVbxMYe+Weewa86oX9+0i0qoW1oY17l1MqyN
ksuEQS2Nk+tK0LXdzlapeI8xwJdiegi/G6+WPm+ZsLt+kdWZNEvLKHYRPvxMiJGROqzL2ap66EX2
LBbhUbcoaerlJ+BNhPLIWPVHegXYDRokSQG4uzfrRK3accbgqF74G/+eVVP7I0pUGBhNDvZx3dz3
MwrRdTYGOwPyP4kpcwDOp2gHZe/7jFkTFiQJnJHYMighrmfxezOwl+OSldnBPsHuAIUZ8gWxkSZN
QmLX/Zk68elDi0iLajdi/+Xpyn2Ar+NN0fUvJqf1GGEHtm0V8RZOwt6MS1dtwmEK+8gTJ9usf+/P
2V7n1v8ANaxwIwLOlYRL2lHuVK9OArFvMWq7MbSiPBgMEpIqrh1J7naDMB5T/mpdH1HoI+qQ+Q9z
CSg1MbkFkH6WdC+uETEvorR86bg2l3/WOpcBbdhUYEF47/bKTQPZIqgMCl1aCYkvScfTXycGiTLn
zbAbEIqm4kpS5pPvJ+FWhfqHyEJpo+mnYqjHmyY0hu+JJqLxxleXM5dNb5miVjdIfqsbO6+Ajq+z
uWX3ymadXa1X17l1kph+RbeTDQ1j6Z0vFjuWUqsQ6BB0/K8XVmmb+SHKAAEsGtHlz1wn6x/8s9hl
GmQZBd9Mf9EwzUuP4no6ilVzus62MwmvPDMn7+c/s16nP4vrnK0M2Fsh4OXhXcAJZKItbX8/E70T
4a4T+jFZeu/X62CdRMviQIljO0fNaV1V+jrmDoFFNLLaGvSro4Eh9fx/+6L4lSpNjfuolqMBW1Rj
37Nmpw6HBMgXInnO6cKHqAQ2ButkXYwjKMRKJH3VhJTDEWPI1pkbs8cVRYrHo2kVnoZNV1uMkxNk
WOuG+FN7slUxilFlf0fu59NOxwelXMC6xCP4xhYYziGlnyidb9SsRzeanLOiCh0YZRRK5zI8GfTC
nAO/c6m3N84wZZdM4RWR25Xu2VBWj3LVujwySkroZBbLqjuAG1iGtrN8RX2v7ucBByHDwpPWfG7r
Nt8KijB0sXc9XixNsI1ajChF7kh9Rn2ENkGPFy4PjfhWqIrhTsokbXypxRamV7ew/8HTzY+aSA95
WZK/w5IoasRrNVR4Fk7pFvxStNER+hVtdwqDWnZ4OaJMDovCaxBkhN0J8Cv9JDElXUmm9BrEJFXQ
UrlA2aLtUC0e0a1GFy4pCorT7lyqA/7GVuOVICoai1xjP341JifG6m2sUvj83NunYEpiN8Jgy89j
Ga4pFqWRQrq6lwHfajF0fEwzq/4r9lFky3RSueOsWzsf1o1UtvtWDTkJcOgiYXCmRYhWvBkEfTHD
k20tqUuMIInHmk+TV/fybFEU2DGmcciTnSZNCIEl+v27QdoRUcwu9cc3gudwY03o90vJSGAT0aZj
zcSeAm2OBR6N9k3+8CC3p31iXUcQSHsqnvKJZlrcMywcGOScf3SJShfNfBcADLYCS8ZrqxMwp1A9
hdJX6+MtU4/n5QpSY6M9p+H8R2ejmze8KCsG2ZLpXwq1+6gy6Egqt6irDD1mTdNAvTE0ccyRY+GR
ED0VSYMDroFODAW3l5JO0ASi8DmRU9doF6QIrGVnVNtnn/eFB+XVwZcZf9CMEo7FdxmVHcGEmHuX
rpwJopd+7ippmwWNf50grs+V9btMcdUL5OB96qVtazEQHJTeWwLA3tDCI71yW90OPyU4rE4x4k2s
jPOLXZGwIAGpSH9MLBLhGmnRQVPI5NmxfIW4YLnalHp+2D9MirXFCJf2kZBWLEnIVFsZIUnJR1Ip
3Xauxs6bwrTcStZTKOW5o8eZv6nTnPxMn291QypOc8gBh5bMYKQot8EYt6App0MnvzPyD117MvtN
V983CVatNX5d5PM3hl2+Km0PngVAkqVhetz2T3TkasCO4tDFxTNziAYVd4a/6tgYpjrtNGZObIZ7
XUiy04PsMmLxBEisEjRJgvlKiY8q2ctj3FcsiKGy0u0VLdDZNj0Hdv/uB1UN1Kn4jOeXWU2Ar6Xh
B825mdeoj1goPvb0S1J1gZY6HG2QqUttox07yyPXNk6dScqMJmDDV79I34AwMV7jQb8UI0X71D4J
ld0yZThrMtE/z/R40+M63JbNyZ87DGTzaYc9r4G7bB7up984Z5Ovfkjy7k3pMJSX2+lOxET+3bzg
egsSgVijU+gTPKFzIJMdPcOADQOuCbcuOoBg8XvPSXLqElNgSZMO5UiQFQqlctsd5172UpOEP5YC
R63c1pnuX/E2bDeUdmJ3rMxHY8w8Le94EEhgaNP0BY/71FNsCt5N3UZO02TP9IsicmwZQ49JhF8S
3ZtGjZHw4hNLZ/S4aaT0CZj/FXSa5TTPvQGBrooSdPfDwYrUz0JKPrNI/WgqDbPAGjK/zBiKDPcu
H7ppa2UUCyKFXnYrpY8onIIXhSzomAH7G6biXo6rS7UkqvJpKcT+0RoT64WBHxzSKtv0woF7V29G
yVjkzuVtH8ZOVBhkS5ZG3SoYD4XCSyGjR8gA3gfrhaemEbixcqiz6NakEcMp0+KSJcVXppmHqjLe
m4iB1yjuQivNPCGnexpVyAf5LX4tg4+u3hpuWtzMAlDVXkUH+qbTYog8Q594hoQbvSq1kyPp+ej5
mvRhQTYK/Z5G9EjbCEyl1NY0dtNYP2DzRhk6EzuyADt9JpMZ5o/5KG8Frt5bKzToH6ZnJdK5zKTi
xZaL+KZ3g9BaGGK/ei2ENp4+TXObevBnHsJ6/ihG41ktpmtvuGpmVFsjGM8zaM7EgDzX4D+pGMa5
AGNtFQ2cwUKloiaaQ+L7tGkbuyGSPCvC6/51iso3O0gfjLI7jQY9jfLwFLbpvqEHJxm5JuK22YJk
A03Tn0LAgTS0AUarU91LSkbgUu1pNfcnVHk93VdNMZDEnWDGwYcGGoB3RaC/Te34hjd15pip9NhY
gGzaSH1tsuRjAKenVeMr+rI/tO3SF6vt5j46dCJ7mJCRu6lc/Co74OURHKY+oaOa83EvMBHbFZQB
6PnTyB01844CJDC15hB03RVPIzwELfLjQ2v+aUQDmoI3LB7bWL3nAuQvAGVHEgOWl3IOtik9qW1+
TUDzOMo86Bth27vRsA+vWQOgD9rQoRj1Ft5+QrP8RHtEiI8mbuxHTDGKC7phWvhMsOkqd2Tpk9kh
K9zqH3LWnhJ5eOn4UQz9niOaMCB9pk92LR158t3TXFY6XWdy6oOLgjN9oau7Nh72Y+Fvm30z5NuG
08JDgpE/tcPRobYXEf8PoIDN8hKRpdq3+KnJDcZio31KClifnZZQT8m3Q8TdO1j+nzTFQjmhPy0f
62eja0+q3d51Vuri53At2+BNzxg3IiHDumFIX0009fBJi96lNIPLg8D6c+baoCIANj4nbKiVgYhm
3FiaTINxtxOMMw42o+Uiu2A9WhMHRDK5Km6X7tloSSrPqTU6cHhu03hsnMqECCgLGo60LHgojPRP
2Y61k7Xp4FV2h2MkosM6lA+9bP8yNYLIKYScnQf9UWuIssvOf+ta7ru5U7cGMG+z6c8a2TvIKYkH
4s6QUqqhlQ9KlN4pkLvPMAhpdApIoWnkDute4ySbnEYsT2Ye6ErmdappI/i3LKePh8zL7psMRlSf
SPJW1WA2NHX0CwP41odtzwuOSPJqf8pj150UQGSMxvS95bcPkpjAbtrdm2ghjU9SRN9L91Y39jbo
QYo2ER7FdmJ7KSmCmgJHSmO8l8sSNw9BWCVitwrICHSynJGxTvbZ3FsHTCafzQh4D2/wri8/lZbY
eBq4PQv4OnF0ElKBw9wAQzHmcqmiXwqPHw91El1N+PfMUXUKouILk9HQEUpHWUl79BsLo5L8twK5
zpprVBIKjmB+ZOHPmZ+7oDoaBItBm196m6Ih/iKgrs4IiJ6ItZ8sihauHixeEer4MemMABKrHy+W
zavGmLzE6haHQd7mBgZScQNHtXpO1Iq7Y3CNepZv9T4bCcbTxBEWMZiR0rcRRF89+ez2qBcLIUsf
4b2Nw6NeDBtF1UcCK0wzIhO2g9HdScNYHiIpudMCAnI8aXNVz3camamqmgcC2rDfIdLWGiPzSAg9
GmHwG74V7NSEnr1QqbgDuGikL5J+71GRHHxDG3EGbqlWXrISjBmIe+GkdNvuZz2ovQYipj3Ebjzr
57qz6U3t/ujSDVbLpwhj1pwkNMBHeu+ScoOU8S7uhdjKefUKZOGmy2eIz8WCaH6rBMbVo60g1i/C
x1KYREL0QFkkCZxKDog7iwjMJC3oubWjaUnHGtIc3NhA3GNMqEL097gDAdkPE57throV2vSgysap
irkDQ85wIjCVoCr5Rzf93ktbiMPZJlSMXWSMb/N4Q+fMY0pHqoMvSLXJFM4TVuIXlBi0jcyM1w20
Su20pOD1Zwky39Lb5kIPeVGbo6RsDQyPHFuX7kUhtj2A2+UhVThwUJFCTTRQ7xa6HO4fCQ82STuC
DnztQ+23akjT1ld7YMlISCEaMjxNU/B2RIS6zdVfSGgHCEywTQzRrxDjt1EIIynRvjSjzR1jJN2v
Q03iuUkKUQcvqMrXyJJVqHKml+By6kg2V4mpq+8kXP7goVwe+4SqtUrhfsKqKFGVXwD7Mo9WGQSU
muLJSaEvH9hE5Ig9VaWwbyU7ocOlVcZxbyq9RRwQly6ouQZ6SvsSKxU46vYoRVxtRS2cJi0f4zRH
jmTcAMb05oL4eWhtXH1JUjhGGu4GHMehds4Xgxb2UnxOiv1RZnPs0chWcpl2VzMfXs1m+IAkup+n
yTVU5a0YIx1a8gCiF/GFP9Y6fJIhd6mDyKW47xPz2jUWsow4O/dWRwGlkilk26+x3uJon2kPfvur
EzKobhiiOIjhuCObvjeG+TnVxUkoBrdu0OLnRB2jls3bklFHX+SDF0byHYYjj2qPK6bd5dsgnH6F
vt7TC2heKahg4BL7MJvnF8v+ZRkSTSLqwuLL2tFt25gAmwATfF3gxWrhTVBssTl3+rqj3hDupDI/
5+kj2DybYqe/55p06zLUNmOsMBLrFXZVo3wjqYbmWjdNALCTpB+9C3iD2x09J7m5GSr5RUpTSi2d
uvNHmHujjxleCgatMjs36NuPsKL1XtcOxBdNnhJgDKajE1Uy+hpu5eRAJK1DHU5xqYpsVyl6g6/B
DyG1JdenNzevNMW1rPhzMsOXkDrlNHWZK/WwAWNbnQ7m9FyIKN346i4VFKRzdKhoUIONgQ9MIbqX
JA+WDDUjfz/mv2YbtcsLgVpJrZBpxa9O2sWISCcjeRxH3t46rt7bciDk6I2WMmFDeTjEJNo2bRjK
n6WPR0YSlpc2CLcaRiJbexqPZaL+TiUEu2EM+X3hDVXtBx1JjxTEi61Ej4pTccdvbMlkbGhzKw1D
c8mnrQ0FeJpIt9PPVXl+EkBnK5AFVigRUqpacYP2L/XJhUTRZ+GnJ9mUgJrHJc5Cvk7pKWr2IYAN
h6Yl06kL9XPQwE6lj4ph5rugUN5MRdqb80j+xKabRys/iwLUKbzuT3gz70TUw7ZSw8sMchiyb5K4
uMFCIZhv6xAL17uRtym3IoLD/J2WGFq/+y/8LS++jcVyxDNKweg8680nWxmPUw2MBM4cXvJafdvX
4j3nnwUS5RoltrqTFsvlsJxOqS5DfY/ybhtFjNNkYv+yHJ64R2kDoal+eRwamzqYdnyOKngXAL4N
D9gKPSaKKnk4YO2eEJL6zlD5dA992uNzZWnP5LYfzKwj2qQxVZ/pOMO6GunEMU1shqk8onyNgJd7
kyZbcr1VTXvNq2yob5VCL1VGzwQJ218FJ8/JB+0qpQkpQ6G99NQtlWDoPdx/Fp6KHZxCXTwEs7FX
UgJ0EWDKx9OJCADSHmNYS4XdWnUajcaQhElY3dlhcC3/8OD1qfwMKCvHsL+mgpGaUaOniQdsUYT8
EtYYNUxqgR/U8ACANN3Sw3UXm/2JsgJCPym9iDRoPQaBp2Eht07avfIe5Na72TVPjcyFmehPeF/c
q0buiQCfQiyAoYBjJDvdNDV3C7IuOsT3jSa/dK3+WzJ78sp0ujUa3nWxTDIm5v1vzpGGYqI/VN0l
qeCA8wCgDW6BNyuv/jJ4taTgNEMqBKl9SlRjJnHXfJTVuK1M6SnFktgxQ21wh4LAW9bpZvC5Wohi
urywkYoL2dFFelP47e9cIKEIuxkoJe1PdXdvpuKoZUbjqlJHTJXTfi8DqB5jSfLE4s/b2coGKThW
9HHxEWbhHnDFTR2FWznRP0OrJk9VUwXESRUrxWinTuUlMTAUrav0UPZYpnZyuaEr/D1RGtpFVRy6
9WgTJxSe45b+Nz8HHKxv+AnHLrw1o5wm4eGUSwp8J0MJHUSP/qD98lskFL7/NefSg4qV0GgU4YOU
vMFMzPVZdaVAphtrUC8T7DFPa5UPs2sPqh3dFwOVdRSAn62/nOwwfZuU/jnJ0VXjtgD9quBvjobL
lAznIqY9zw/eCSHeMVYNHbPot3o5vXXlosuTeZFLmU1H4FzAHlfptiM2XzKV444qXuhpE6lZOVIx
gFfJJoRvto4jRdLkpyzFTqnQf2XWIKigS69zMJzkCoS0nZ9VHuHCtHZtUVhuNgC5y9tNNEQvUVoL
96vSyw9dS3/7ZUmvpVpcM2iNrZnxcDFq3Jb0Fjzecc6HjY9/PF1OaLWV8ojO6F6VeprTUf6isthP
A1jCEG/QOJZJ6nV5z9VIz/ksNE+mpgqDK0ALkg+u7LbzGOOUGCXbOTCPKCjfDVG9pfN828P5oqxm
nLlDno0EWpvUeXZe0INpBTu1jl1z6Gg4lnCLiucL4qUbqLXzrtK1jQ7egPePgh9l6loqd1c/y/0e
Twco+rSBj1YHZJ0/qtTsX6NJ8sYkn+JoRHRcxflZS586kXgYqN7VYfsS9pTAl0twnrCYorFE3gYG
Fwr6icuc+jsy4i++2V7I3N76gPIZJaBDSytlgwvRMRXZfRuqr9loCAZ6IWEteirLhvIkWl6MeXS/
tgoEMkkZksflntHYPabaL2UbfzD6fUAF2h7A5uOpPPseupcXvTzVpf9KeEA/RkiI4pOoP0kUcmoF
s5Vu0pONlal7uoxI68WTRshQBfhDSqfCLKULY83nMSO3O3fmFr/s3Ct0Y2BMP9rbbAZFM4s02ef1
OS8kCgQcYGMl0gfjXmdCCyEi39qPs4RuMgNZiUlWMFrBTR8NDBohJ1Dbl9wy1rEtnvTd1GTKjZRS
wapQIlCJMBmoWaGMPEPZTZNdHZDHRU494cE0Klr2S5oaoPFm0uzWxe91YOhj7ssm9T0TCQcg/lLl
XdViNm5mBV4Gi/vT+GKJCBg3BhaGOU5uZU+HwkSSjsjpzSCPrAj6T02tk/b8PdtZIVDthE+mD4g9
Q5unOa2bXU+EXg+8w/qaBGTU3uMv/N616aLs4u0zS8NBKL29M/0vE89Od0qVd/rIeNc0tLvFsgjw
OU5fpQ6gaqER2huD8sfPLW4aIuzM939rsehcUkSWBzZA2BoQZznnbzJ4LFnVTTQsIVsoHUOTHj7f
/Aht9aNvaN+eeAj7nX+AxAwgnYxVa6vPdgL0W9+Wk3Sulq+LlgqMZtA+NUC+t60n+HlgD3OcJebc
7af4NMvGr6y8LWPRO3E63OcB1efUsg51KUhpmreJiprctD7rUQfiH1R3k55e46V0YEsZacOxPgo5
GNym1rgjbFzgUZXd4I+Re1VQjdTwW4/geuC21g55LzDU0Rm97bUgFMAm6OyQDYgEilnCRE00E0Jj
UG9ivbyt4/5lzBajxTHud76WfQ3R3JxbSBsB6W1ZZ6SsBTYv2EmjPqBpGzuUX6LJPNvBl9po1GRr
/NAsBpxlZOU8HuP7bHjytQi6kMUYLQy0wEFi7YwtLIexGF3Ljhk7m/rgUFPdxZGsPCc2T2vYsYxu
SbGMGf5QSnQUHdkXoxcXxtgPhpw9N5mVbqRaRDRaBC8wRpCwW+oONZPs0ujBY3BpOjSxHSJzSJKq
c5e056ZXEaur/I/Vpdo6SxhD6kmyw8iUT6lHjVrYVraM9xklfzaQqvR7iisgVJC4U3Ef2pExnITv
kpWnlpsYhoKiqX9QUoCAsgbypS9K2qpIWOnlZxJXsF/yYZ9O5JmVVLcPqji0Wds5U0BhqplJPplm
8t6R5ONtU0hOTtNDkxbhIYj7JYBWX3UkLg7ZygDcyVjfyVlGYUXVfxdL6cl/q8iwuEoiEbu2p4ac
JW2y9U2ANLAjGLn6BldlXpDs7GR0J/2lR1/n0qNSbuxch5I+UfYwFseariLjF83dQL2MCwYyQrKr
QygVhHfOWCfdtcIz3WuwN1qA/Efy8udAr9y0I28zQtRQBtKaxFLlIe4riB+8EcJK+G7VRfK5HeRt
RkzpTCbK6f9h7LyW40aydf0qE319MBve7Ng9F+WLZekl3SAokYJPePv050NSLbY0c3acCAai0iCr
WAUkMtf6TTThWG6qF68wja2ptuUGhcj9VMbOwk7EOtQxbJkCHg5BYNaHnnh74gJwj5PhyRaATNXm
kawZv7+YgP4QkfWjOr5Jc8Lq7FvRqY1trFe6DVoMqEiUIjo2DvnTsiJoXxiDAikWPcjUy9ZTY/Aw
7utPSPSshTWvP3OocVO3txJm0jTKn4Q9GTtHz0Ezm/l4Y9ZzTqgCToP9Bhg+J6lY16b4icPdWJsh
l4XSmxCwawKB3Ghss2zrKUurbOlowl8iuSLAcsJ6LeIllm0CAaj5lrykA2+RjNzCRlpZS9M0Zz+F
8miZ8XNj8936WmPv4igBwMRtD83nqbL5j0uLt4RPRCQmsJnWSMnYbvdseRbA4iQ7IvU5HIL8ViWE
whUlFj6/yjpMauS+64rtHu+tFeMGo5GOrDOrLIdcz9p2i3wZB93OZOOOvXCGxWprii3JYgONmI3X
nfIQ8xa4si+qbTZ3me6vu3h8NnpYl53TPdY+XE9gQNVWYETDFN1chmiik/LdxCWIsE7wtTDsduW4
7U1ADpXAoacjjBKMhM3t4hX9Zr6iMb52aqtgPu3CgOlcbDcExISyAE+rE6HTMRtpcdgUXMmWj9wa
NxKs/+Jkjg3TzSD0PUIl+cSywuKaMwvtdQisF1X/3g3TK9IzmFsgFG6V16m2VZRxfOLQ/gviW5xt
6vZGTWFQkDJEvaaGZELcQ+m7c0+O2cbFJw67dR0qn73KdNetVmG4FiX5icyfs04nF3c8k5wOaa+l
qrHSYZ8DuZcVK/vaLcI+5hJNjGTFY3sfG/54Y/squQ22PqYAkuME+bBR0IIHh3zfKKm6qdwrGhcs
DNXxqRu03VSrRIWH6rHpyIjYfbPUA1Evh97TWCimE58+OIV18zm1SZEZ3/Uuurrs9tkE81TsugGo
EduBdiABHXoKa/ZdBW/8EuBHouSYWWPutOpr5bXKu89GgK9X6p+SFmyl2b72LgH9IiYED7ryoSEo
gN+bh+6vsAl+GI+dz/YwRr1hDUHnRZnZa6EzHgYH64Isjm8Vs0A93xq55KYiX+RAUVZax57PmTXx
60K8qUb/telUVix2v9OYe7az6Hafp1/BbuBeifop+V52xrpT3fEfxVxVYUz4xUq3IRK4gA1XiRLv
MhVD58o3rmXtxTd5zbVtlKuAL3kxFh7wQJLgWulZ67Dp+3Phrg3Qsyt3MHHbaF/GMb/whI1ZBRsL
s4A+V+UCHEixGeOZsNuw78C0DYD8VLzGkKzYKsT3uur5y7Ak9BrmVsQrAidpkLcXYcPMVb4Ra++/
KMGO7KuKtJN57mrSbNMgvjnOrM1isjWqaoB1Hb+Kpk7bwJvqSzQfLKJvGUjaG1llpyVWRkQeisTm
v61nCxp/2GXAH8Hk6sylGKu7ioeKf9WNq6JkHvYL7SFuo5jrQH2ukZdYabruLANj59q2tTIn7zmI
QhOWGzHtvM76deWzkcl6eBDxohrycl8O9UPnFNNWj41o3VXpeQAyRu6Y7JxRpeWWmwdjY7dN0BEe
yNWSiWMJxxwLSx+ZCqLDa6Oq23NXuHep4AsVU7rICq06N15T4OG9cXnouwWaLA3pDVTHLpU/EuQn
zNiEw9e+1VARd0jLx632ZNggC4v6S1Gi5AKji6VQtvYq55KREVsVk1kvWbSufaiDHSlWNHNmo43+
La7GlW93DfaFN0nVDhuEv0Eu+mdvCk6BzV6Fbdkm0Ytw2SsJ8Ritv9HwH2CRM7wx5SIe5bhXzahu
yzYhDGMHT+lI/tPkuRSgIF0p4/cB/+DYN7RzZBndqhFZsFFSnBFKzf3uWGA0s+ZpaDp/YSKDvHRG
denUI/OzMb2ag7urDGyy4++OzQU6Zem3coBbqzoNaz8FEyMxBofeKB6rBDBFw8Wl1w/wOA5eBcIn
8MO1H1WoeLT6wvHMbzPjhIU46iS1pxtLX3eOOsjrlPzLugvsvQfk5wai4qM224wHhUK2PecLcMzX
OoVsCY8oJ/i6GXwXUZs4ffBs8tS6g0cRWiA3dj5eOoPsgWX6n8MrCBRmlaXfT+tWB7rfVaexTdIt
sIz92PkX7EKgvhCLSLQBqI7DmME4PmfCequm4WSa7YVVKrLF4SHx6cHVqQAIqjeJ2XJ1z6sz8igX
Ow5NlrN1RuTE2JVWs9cGfNCz4V4ZJ+3UggXSwQFv8miXVSxxG8940xOjXQi7flbyZiLOlfAw4HvT
YWaWgJ4qNzw05NKIub3oZtMcNcxi49AdN0rTeKt6ypeeGXK1RLcpygzLgLk+r7bIKu3BTPIoT1Qd
fn/xJbWxE/MHA8dp5S2w2pfETL42VThx9evbvuR3MSPMC/Fb39hT/SUwCELG8Uynj8mgGXg86bkb
LE0kyogwkLG1+Jq7qtsAfGKGvYmb+JHf/875WhWVtwqIFxCmJehfe+pC6dlWWcHbUA93te68FWnz
7I71PVkIf6nHCjr5DsZZHopSpc92wNRm9A55VAXXYNsEko3lgbtos6lky6+SdXZ844BQ2lfN791l
KcCJzdks0UDPZ6eWrrDd2XeDjfjDzWiMW4c7SAT5NmPi9m3lk9FG3xE3E0Sey2Gbq8DaoL+H1Ztw
6md8pohGi/xSmhvN58nJnI66srfLzA71Y/FVT1yw6cO6dSMgdapZ4MsA77SY7WeUEYCdr706+hsJ
TXcdTt5pAJK2EhrSCECvo1IF0+uFN4M1aYs4Ck9FruBaaWRHG7ZaIsps24yWugY2Z7G66JetsLda
PwSojRUlFizlnc7AKKxx+yfmTcWmNIDRibtjCPHaKxtm+O1YxG9hXs6iU83eEAr/N66cpk0Uh+Ut
m7DZA23sn7Qp9A5ENpZDjfe4a0XaenDEQ1hUV6PFCAKZaj5GtOozsK4u0XL43tbJTtgKlaTLl9Go
YlxlJEc09W6BfyP6NxRkrAaSGAPmTiCntmWjFOu+uDSTqh1E1m16oQSrMmFRVtS7XGisW4kJRyLi
1xvE2g2nU5QxAflhKdZq0dwELsbtgYrtAogjzVPqtZcq0JW7T+lQrauuZgnQBFdFY9Hfi/w1IKFX
xphReoESrZRRf7Gb8mKqzS7z0nHdaKx30yaxiQcZkIVSFFn8/toExtfCPAQGsyY+gQ7psO8eGIfc
tKC5d94bHikvBL/M0n0ig7IdsIGD03Iw2JSGAcuIIdAvEFYuYa9eor4F7aHtiyDNNhrhATuzr4Pu
zVAelqNFiZHiCNa1qPTneogeQFiyHEWHymo6iBrCPovJuPeN+M5kTtm4TrtNqmnrFdqNz5Mcsuiy
zUmQYU25jmOikTh2xlG10MvBWAGjpOQGLHYKcDF1RtQcLneUh9ux0zZO07AqIdjo4VmwKJT0aA7V
qx93r0lNriKeFlp5l5Zty00D5c/PP+mh/RoN1lvb5ej16ytDTYst4vfky0aEFUp27Xb4lZAsCftC
VATPlIuRTw+h5TzFzrBTdWNfhixVlUY/Ir8D3cMEo9PyQLRqt10cv2umsi7VggcG0hCdZ26skies
2n+tBLKByVfTMPFhS/YEdW9th0hc2uTPk++tqnEyt2GjPXr4sJal9zlsZ0R8FB6VHiAFQDtcILLh
aGX4nuY6Ae7MfVRRcWv9/ILgUQfyqrsvO2IxTQAZNnfsE8QxDO384i6DyLDwpvEoWm8VTRYuSnQh
Y3I00EkhzepuLLe6M6zsparxKlNUB619AGlq9+CZhJcND1qB5d73jcaCzVox5ZKBRiMBGK75mGDQ
Cd0EeTHLqF6E2q4UUKolrqFDpF9szcEzFN3AmJh7W/i7+ZFHXuB5Eom1MEMBNx2qj19at6VRn61q
cJfkGtl2Y1q3UErjmrZ2vRZgenoX5OPQHPSWbHBAOqVSvqHkgNUjsdVFX6EgCS5Vd/hpe/Llaaqx
L3X2hOCZGyOt4Lk2bVutfcpUQmCoIs2M9K0Csbv2bBYlLBR72CpzGhA9qQjZCTUYCQ6w+vXrL6Wr
bdrKPLaOgx5KgTNkwpyNoIWTE9Bsm1NfmM1Jy6P2RABiIq3XKzvgI/2iVophn9VmcRebSnLHtnp+
LSvyGv4jOkU8Nm0fLUg/DLRlZan19kczHZWhW2NrWF5kFXAA8hCW+fljkLgPYuZxd1hbU13cEYcp
74CL3Rcq4h2yysDe9Vx66u69w9wrxcB0w6cNVx8DEUiHpd/ryl72A2w93A4l9vXzqPIAt2QXQqgk
bc0nk3W1XTdLEHYWMi5/1aWRu9QQ9bnIHmh3jaBdYgLaVtJfzKH7cWBvd+uaor/5rd5kbYCUTk9C
66/+WmmjYmEeyZPq54/qFGu1cwDCSA4q69N8xHoqtK7sRTaFXvrXGE/Ph9IHOJUXfXMji7aXJ7MH
3LSOhrh98KogPeglsUQR9C1Pjsa9xQNhmUK/aZbCGU69yuQrTx0rr14GgPX2shinXryF2GCu3gcO
/P6IVyFBs/ltqxTVuUR77yrfyvWKZ7Iu5km+Ux9h2Tj5bkBAgu59W2Y7ttPKUhYjmKen3tMfs1Lh
c6jqxSi1+l6Oo3EmoYyqPMqBLAGorxSev5GtTWwtRzC9sGrS/FYerLSsNknFrYVUVhguWztH66LP
6qVsBtGc3/KG0a7Cg5lZfO6TRVMI6oqk1sc4ST0O7AfEliCFvmkaI7oQYg83eT+kV1LwM3KgKG6R
qHNWeRB1dwmSmqsaVYX7sSrtpQ/75oG1V7UMejt9aoi+cd9Z/XM4oWfnpJbzSQyWWKRKm38xq+IN
U1nokpV4drs4+zYUAtpgbLyKCSB76ubfm4EVRUZOhQxHvuzUgoljUq/+wIpmUR2JVgHJzVChMe0Y
+AHWxCx3OnpP+TYkF/JGIuJgNFP5mlbOrQPC/2vUx59dEVYvKnsCVm+191knd7tI4nTcREWANYqn
lbeYyaOrmTpMQbPhsqwLkgJK5aSw+OnK8lY2aIHmMEn4xVoWZUMVERyKg1RhucNQ7/2KYFjbQMxW
stjMA+SO7q67wUVR7+d74PWcA58mj2b1ZR4up8pRN4qhoUI895Hje+QEt0Npde8fVTaI2m+3oian
JbvI8QdFBeffheT78xI8G4z03dQl2EWSAr3gFpTt2tKKsQQtwhO3mbJulCG+R8QgWlaa1XzJUuWs
W0UfkCO+nVw//F5m1gsAb++5t3UXC+QG2mzvpERVvPKgiNw4OHrvbti8dtz/mU5e3Og+9X73ycqR
cgmtNewBfqApmW6FU9ifB1vPl0HQT3eeFuUbz86Q28nq7gZ0v7vFtdm/YGtar4wyUZ9AFMYIJoXX
Uk3uxKTrZ6PIEFow7J7UBLnANgnLMxcOiaIgT84JW6etgdbCKUnMdNuWqKSkggRXlvTjKbGMZmsI
UAXCJPnfmlp20tpR36JsE5w0T7e33CjOMUkgAuRMuNxlNwLQybaA2r8zrDi8ZTXCkk5z7G9BeoOu
hP3asA9f1E0w3smukTUpRGX+6jp09W9dDWjOdyoe39uusZh92+Qe9FR8xPts2/tom6K2TDhD1hHw
3HZl0YfrHrvQVVGpZP38/jbTa5yVY39a69HU38oD9rLO0kBOYiOL2txP62DiBkZhbQumNoy7Y2LZ
qPoEez0qh/fzwpigsqv71Q1J8NcJNz+Eqoj0g/W/NoWH7A08JXaD7i7HRQWMZQ8ZGF7CrYGq8ArQ
zrCWdX3u+res7sHoo7hJToh+ss7pjVU/Is8kS33oZ2ckynayJAeCn+btYtzzgDMzhjxYpuVj3Mw9
9FEHnrMilWvr+/ZnP/IfKx1pu4usKjxXIOlW7fIKC/UhTZuVqvegKwigNBslNvntsIMM17AR4WMq
U0IsS68vDo8FgABzJbHJZPlerssKAT7iuO89ZRHhfEJN8+FjCNmQW0FzsUmpozntIgPT1xfNH9Wd
DNwLJeVDcGH+PyoDy1Z3ikaIX54oO8qDbICHSjp4PnmaCuDjiWfvg3kDWoaVce6I/1yCrATWgmrg
F6KGNUkeK7/qBUIV1gQfJ29JOBqOeBN67t1GAcQbrySeLuszx7tH7kO99+blbllCi1HClv4iP+QF
qlDWiNu0P4pyLevbkB1R3xbPZHEcxIkG7FVjUpeZheWsFvbKoXa4mhbyZTPiXCqGDilzSznIqipO
aJXl95ey9qO98yCupZny/bd6WfytztJdbZ+Vybp3iaHiezUeQn38cVDV+jZq+V8nE7x4FjrWJy2G
fKAWSfGFpN2rZRb2i+KIp0bTmr1pG+bW1eJw7WUGqh9owD+ZuUb6DIaH0F3m00BDl6lKo2ccLzE1
ZsIElaGsa2M8uKhs+WNsrECFM/+J4TyWZfY2Foh6trX+KbBqFQRp7rJj75Wb/nmnax2yoiqp+4Xa
G8HOzwRb6wZql6tnL4WnfcafXLlDMDs/CB2ZwciZACQM7abMivS5U0mijUqqbRQoXF9sf8kA2bp9
7qqguNHKKt2oEMT2eRtkT+447glGihetN3JYT75/yMIuvvPN4Lt8u0l3+QXLIb84edad/YAswzCf
MH8OEJTktGKwgcIOzC1ykl9jJElP8mCIoT2VZgu81nKROFDYpZcAJE+GHpnDQvaByzm/BKYNB848
/Cj+HEJ2z4riOcvSfPcxdGoACzaVrlm3JdSAYZj26LZ4Z1kSCQQ0p0P2XhbjChQL8NR979Znh4Rg
s6+JgIAOU6NlXirV89iRV42FWX52JvLW0ZDWL3maPQPz6L9h0XxqWY++1Z0NJUsEONjn0yJ3oQks
FDbyczjaC+C3ZAMIGTcwZ7p9Bk+8gac8i8vlTonCnK4Viwhr6a0sfjQkqZLhgwzOsiPcfYmelA4b
cQNB6qNrh6W3qQsgvv1g1/vQaG9kSR5kF2vuJ4vlzC4y+4B4WePcRoOq7IULryuDpc4uvUNEQYd8
tYrmZtmnUnx1mabERCvLog+P1W9s6ZWb91N0LV1WemBd3jvzO501nCWsynJuIQwxyM/3eD+/97OK
K4v3qIEUHIai6TfLBhz2XZBk4s6ftxyRWoHV+Vnn1m2zSgiBAd1BEg7min6tVNc9lnpcHeGyPLMn
th5UaFXojdnXonaQlI3BkztciEfZaKFqvwIHUuzUApxg0xnFVjjgXdPGCB4jP3fWRYc4gh4P8Kig
d2Ke00F1GzL7YUpB2Xh5oLxtyK/5b6JjSWpUjfWQMdYagGxyHCwjXBVxCoEIpMA90cz1wFhXwzKs
+6nyCZw6OjtMSHbszRF1N8wmXshWxyDTOTaOfyQ9j8BoFKXnorarswNijRR6FX0tneymErH1VBmF
A6ciQA5kyqLnQiGAMHdwfj2TXGpNUN0Nv4IXeT/TZsZaFmOtX8ktEXF3yvShT2EoIeAZ3ca+j26U
1uSkSFJn24+2foh5RgCHyVoy2nF+ZH5rtmOmOmeT72ftJIlxm6fY30Wq4jwMs2QReryLsjTdbd36
07jIZg+G1hm1E6nOlMAlqltzlQDBfyrmw3u/pjJzvC2UH2fIlmYccUjuTR8LQsjt5LjXIBLbO9to
w/vCRrMiQuhtLYvyQAfTsds7VvYzCwjhoY8Oso4Omkk4kAhIv/e91sSZtgsOtkirUx/22TrJ0uZJ
j+Jv8qfWjO+R1YevMdcqwfQRo4v5HBepooM5n5M6xBSq2KyfJmNOH/T+mynezxFeqi10N/txTmmD
S0lScYBS5R20ZvQOpDzJb/U6CYkyFsEm4dlQ4YZNk5BNv79kEWyslDbapEOZtZgUmPD4cNVd1Pz3
qDzjoz4GiDAsLNXlKOaKj0OTRhgAg3p9mCDSrtsBx/U6GoxjLvRkHVmx8gxJ/tJzFb5aUXc16954
hrcgSIvX/9bVz9qLXLqa4XAtvOhH199GNScVj/W8TAgjvuiVMB5Vvyoegu5vhah70Tpbf2/RvL+1
/H5O4RX9tq58QChT2eEsXqsDz1gY/yREVXMtXyYaggDRfCi8GIVJ96Ki23Woknm/Jl8KNGgVPFV/
rZVllOGrm8kgZO2Nyo2wggOUEXObkiq+ISuv3Mh6iO8ET2Wllg0uushzb5J+nljIXq2ttdZOdqhl
rXwpD6VrkStz2nhRoJzxo79sGbXgS+tV4WFknr8G3Bq7dCAwp2WluPpCE1f5ilXoU0My9eajfvAD
becaJO7lqb/2BW36o2+Ddu8CjYMW2WE3OMmDhdAn11Fmrp0yQ7ukaeF+y5cffeqRdMfvfWSzrVqI
tXQYy0TADIMHBfH3gxCNSnx6fqkrIL7kK3moA55dwJPCxUddp7tjefooJ/aUbOIMHTN5MhRHlJp+
G4dwJUmauraZrlxyZH8bg4WTsxTjoIKvKeBqIdfXedEVIQNxDdRQXMt0dOCI+8bKG/Xs7w27pkPA
76O2MAxnRabVWMkT5QFpZXGtd9XcU1bUPfgwmyXHFp5GhtPM80S68YQZQrmQRahM+bY2UFqSRd2E
MqrA1TzKYmRHKx6Q+kPh6fo1ycwHWd1HaLc2Jh5y8SjG51oj1csWwtnLVsVSLzhpTrcYZZv3tZje
h/ZSsz30cVugp8RJZDzGNbpC7Efnj6WlqAnmlmKce3yVnnUfZ5J//7Tm/GlZhoUbMknD88enlUMm
fNqsRqC5hKW/lUroGY+LTZMH4KJnsfR3dfRZT/2jWNYhTDQPCI1slQ3TkDKzy3Kqis+ploqdLI1Z
eWCqhOKTamsvZq0LLTCKrmi7DauaePZ6qJ0RKFOYLX2ECs45SyGsk3yL9EOFfJbs/X6iY4Rgp0t3
9vWIrpZSR1fwZgFbi/42wf/iiID8oVUG91nVefvRG2Aded617JLHeq4WHjybKiGd3rSJ+zw0Rrwk
EB8dZWtjx3hijMlToIGebkwsdoZecZ8rSGMbUcXDRp6l6z3hyDaOz56Sek9TfJRv6SqdekTplQzg
/FZ+HJPIrYSylcUxGT9P+M6iYVUXD3Xgr+Vbeg25MW3C+brtUv3JhDWWRO6pSQ0yHqoKuRgjqxNO
2c6pLy1yL7Fm++BCzftxTE3khn42DwoYho9TpmkamUSR2Ld4tBoWrJOwuw/CtrvHaInQYQo41A8o
InmDgUw/vnz00Fr/sY+N9CT743pSb40OoqUsVvOAcxZ3Hkue01eZtURTxNt6hrVt2rG6DAK+PQsA
oPaVwt2qIpLZGnbwGt62YZe/4uGUgRMMZq8BE7bt1LgQ/fv40bLrr56hiNfE14G/2OUnQ7fKdYMy
4ZFopH0qJq3EA8lzvsRKuZJdS5c8n96r7t2U4g03qhFPEqvq76bC6xby/WxIimlnly9+AVRRKQcW
Y0piHWpIles8st1ngAMn2bWJ9c+dq8JB1G2ND0VER/4Pud+XS4d91F//Q8Ie6v1/yDPWVPJ/qGAN
PUai/Ap8t9v4ZWJuUjWZdoADspWOsMejLHZVIlZ6qOqPZlP/aJ28wPhbUU30ckfSKNvAdiZPYijx
k4pP+kod1eoMGL7fl1pS75BNRkdUidKVg27ep3HsnoFAm9/d+lCnyvTWlEwTiJDHEMo5e/L86lwT
z8xbBBd6Q7z0WRlu0cvKkL9L++JIZA7LqPnVb8UWkWdshs1myT6A3mXZj7AjsIH2m8w+p5qx9gcl
OpI2cpcpcde1rC9dHSwQRGdxNKx8nTc9lhFByxmGF2H84g3u+wD93nBMXLW02V7PcdSjaYIFnUtl
HIDiyavxvbGrQm1dVR2KBHOD7CJbvU7PDyQQUNGPSVChBLZJq8A6mcQ3T/Z8kMUw7e3DhLmkLMl6
2UPLyB+R9HFQphYx1Pf53D7H4yi0sk2I681SCrDDdH0sEPq/jwIAk7UGzkIKoTtT/Wh7bnJPOj18
ry9SZ9lqev0FtQ3Y5t0rauM8w4C/3AaF6e8CpIO2bpiK+6QnydEoavdq9OoSAej2RUW1aYWMo3ZG
OhUHtDaNNkOp1E+Vqj0GVdIjqYNR1ii8ZyvGQyXWnOTYFmWPB4gxoto/Blf2GJCxRXALrbw/Gnpj
31rzwdTBLVr57RhH9qwo1p6AYB7g/4G1rMyk2usTy4qP/m1dRxu1Ycsm6+RpXQgKf4zabCuLskGN
qjdk662bj24OSCqnzrML5E37Ni39+uJ2yvKjA8oyLM3i8dvHMLXhlNtmgtQnT5INbRsNqyQNfSgX
DCTrtEYMmF1H2V4Wu9y3NyIqQEOoeON4gfXssqU79B4gAFmsxzFco1Sj7mTRSfLHhnTXFTKVfw9D
fVM3rfVcjAEENu9OG2LzROoCCf5A/Q4MS93GVcGWRtbJQxSJ+gjnCtoyfdUpNzb+VBX7phOfwQJD
Pfd8faWpbnzXj8K6mvrXltgCxBnsKvbImEF5nRvzKk/uVDNSVyrZobWse2/wi8/GqGsHWUJK0bp6
4qvsLmsiS1P3LFr/Pk6c5iqoiEZZV07XQSRt6s8BHKr3MdhcANcup8+QX9xl5ZGZjkn9a/MEFKH3
ev9R8v33kpyrBlQuPtq6X0o/z5OT3M+e8jxyTv293pOrnifAnz3f329umwV3/sN53hCAfgz6fdCP
yQlmY3KyEv+uzcZuhxxLcvqol6/e68qBhFkPsoHuH9WiYqZfyHI9dd/SAGA+/gwnP7Pyk3wlD3U5
oqmipy0GYn81+JoaDX8rm060y9Ugu4l7fCjfh/kYoauVca3Fs3bfPL48yLFYFHSLP/7xX//6n2/D
fwdv+TVPxyAX/4CteM3R06r//MPW/vhH8V69f/3zDwd0o2d7pqsbqgqJ1NJs2r+93EUioLf2f4Ta
hH48FN43NdYt+8vgD/AV5q1Xt6rKRn20wHU/jhDQeC03a8TFvOGi2wlMcaAXn/15yRzOy+hsXlBD
M3vwCP3dJHKtLfSu4wEDvFZ2kQc3K92lqMD7lgsl6j0WKpgEpJsgTsxzNVnG+yGbtLPJ1HpDbpjv
GrUk8wwqv9gqWtAuPvrJBnJuGGjmEZLJRURQ1BK7Urj9yRLZcJKvjJ+v5h4opwiWceBOQ7YmJ1/X
9k3U5rdFBJTWN8e/lTyh7q3QGzf/+zdveb9/845p2LbpepbhOrrhur9+85E1guMLIue1wsb1ZOtZ
fu5bNT3jbjG/hr1dk9+Ya8q1NeJMBmxjQDpkPvyojisP2cCy9k8Kyc1VZqoWgjdDfetFToWEAnWD
b1vASdUuhNX3V7loq29lWrW4z4RPJXD9S0Q2/EnVn9KkaR8NSFN3CVhuWeu2TXzSfCiGsphqJFUG
Q0E8fz7HgnuwDtK6grzfWk9gLdLl5Ij0IFtFnvxt/KH42/iKoe77toJo6Wu4nvp+g1hH3Z2IPv/v
X7Rn/NsXbWsq17ljuhqUL9P89YtuXeGyYA3EGxGRHr0Yvj/5DQeZx5dqIWUBsQ+1PPkdfzT3ObKo
tRA37/3CuoUpjI7oTWhO1ZGwDnzYhAsus8cW08y5snNn/LB86fvm/NLRf/QqLPutK1l3lUHh7dGs
Mtad20wvTbMYa+LhEwYxGzXT232bme6D5WtX2Z6xyyFirhcwOX37XCFvvKw7d3rx6+RhIMb8wBzw
24Ap8IM71TMAGi6HFN3SyRquneOEx7YvTrKESOB4/VHfXfF5RoGvK4S/6AyUH4G5GCvf/OjCqY0p
3k/VFbNaTaxPdnkMyiNEOgQJ+2i4U/3yYRw0DYO3jliS28z/S6B8cpz12FrqZxX1/x1gIfu9aI/R
WcBhvTdcTIKi3MowTOXs/zTqfHploIUgL43/+mX6q+V0+C0vxioKwua34r+2b/n5JXur/2c+62ev
X8/510Oe8fe/djlF36q8Bknwe69fxuXdf3y61Uvz8kthLZqoGW/bt2q8e6vbtPlrGp97/v82/uNN
jvIwFm9//vGCfhZhVsxZo2/NHz+a3qd9j9nm53NifoMfrfNX8ecfoKfE27cm+tb+h9PeXurmzz9A
pP7TcT0VTrlu2Ab5MG67/u29yfino1uOqhqOa2oOD5g//iGQQAv//MPU/6laKIM5JL10xzHmm7GG
rTM3qf/0XB5BrmFZ4K9cT/vjr2/gx4Ps/af7zw8217F+ue0t03UMw9NVnbvesVRVV3+97WH/256d
R92uYqmGFiww26A8mkBiYBwD8LCa5lOjfE8q485VO2JvbL/WYrYvSWIIRcJNIQUA8F92rngucvOi
Nu6D27nJDcwM/9CV34c25ZY3a8LANnZPKXS/aJ+qCvmFuPOWyLPybA8I6EHyGcj7mJBz0NUUNnlK
MT1ifhwjoMP2I1RuCw+sBH5UL/WQPDqefstmCD2koEexu0IG66qucRFBaKQA9V+iTRbgB7Zgz3Xs
+w1o95dYE1id55ipDY/oRsRL0mS33niHJMVDBaNGmcRDNYXfw8o+29b/Ze7MluNWsiz7RSjD7MBr
AIiJY3AQKb7ASJHEPLlj/vpeYGZ15c2sSrPufulrdmWiJDIiAIcP5+y9dv4xTP4d1bKbScbXc1+f
C+YmwsVGBKZ0NYfB1YN2lK9r2j6lcfMAseq3KuWBxJNIsYsPq1j8sq30fhDF98gJHddn+4o4+7tJ
eoucNC6zcM2L2zpX0mGKrblORcJ7ToR8tZuoxfVuVfA3YhWRdokNAV+wQafUwZzh56/lGB+2Kgrh
PnQ4k/rT6nKObB5NIC5brDBwWduJZcNJjH6M66XC51CCNHaXG7MAfOW63FW7OHq2DfoCo4He8R7A
UwAIyMujbtdhgoN5Tl0vQgd3smf3DYPzn1jyfdm4otPP0d9PYHRryhNpbOKQ+BkpmsLtur4ZQC5y
1EckoJYkxs3Jye3cLBgL+7IS/svtNI/bD87tGFPtdrdjzD12+5IsXIe2tPqoo86TD1u5Pp850zbl
RSWo6Tr6PWQAZO7EaZKz1QkNTziN8LBsZPeZmm4HCKZoJphnEROQvbKFiK/Jc6F8NpoCNqHf1N+K
OE9cVDWhEwlZPgwd/j/0nnIQ5yoDyIN4wbcwXkH2+xOTCrPrpf+UCxRLGX4MiwBzlg+RIu5QoLmC
tMrpEvbUUA2x3Guj8ceUf4wi0x5MhWSDKAtENa0OKR4mF51jEimo9hd7iff96M/nyZMWRjje6+SI
0xiLUzqS17E9LLHvz6jfRzgcSJRW/bulBxsai3Wp8LMGUvefujl5ASVNIBr3FwpKpTuXMZNmYBrJ
pevrbF8sMcA7jqv0+PiYHJhzjGpLjLbSLP/M0IgIwBpDsK8PPuTYXfKgTwOaOSJ7ILMDVyHJZyj9
r7iP0qx6aE0r2uiMpa1/u7g7cbttD15HRms6JwgTnFv8ZN9ExFg70+SqQMR4caYjjnqCAQueBP2F
JKAzY3SLkCa03JbX9sQQEVhXg6riXiVshCGnATckqC7sG3dkmCo/QB38OuUuzDnOL7QTxpJHDNqx
ACmBBJ/gDYvhkFlEzKCmp7R2hKt1XouPAvN54WHS6rjW+Pu/dSP5tsniY+9jr9lTBlefzOZ76LAt
0XQ8NHIknSWt5I7so1Nnw89Kqy1YUxSk1PL3rpd/WIZQGNfQhoAueaVbshwHbqGwxZMpkZZ79hDx
N5C6/AzMfzcXYekyn1o1ARpJOoGknUpgNOpVQKEhV7Kzdsy1h5QuksfsWbiC4Lf2vm6ZgSqFjhbj
lCTvoPrQmMiCvO9OVcvEUgvy2ZGzlaZyojYBCmDqIIR0MkplaTwMHiaKPOkGEppgL5ktQPZJ4l73
ze2ZpbSxWzJxS82JVqeU7+hWvslLLAJNlRRKOgBxHc66AhVVY2tXHiXWA3L5+433LlPLjKyOD+Sn
v5RiOipEA0tqslB6wwqsB2C8ncIqQ2jiHt1AzWJQgFlAx4UoGwrxFW39bEdj7FGjTTf3mh14eLzQ
TzehnhffVlPhYkP9th9T53bSuIOj7QDfT/CejgTJgsFE000fqfGMNEAc093oCKoQe+XNTq8GFfqi
YXqrJiz/CclTGO4RfxHkjC07Gg0CQ0fsvYiVfFxUGwOMbDtuBVyJa7ON/yCSJmTIAArR5jh0ykei
jFryhF7huFa7VRTrvsH2cuCM+9HSSNgByH3CMmgGrpXy6JUeeEszCUjVVD9zSaLMy0ISTZj4/QNc
1UddDp/zMD9Lt8RP1vdMFm5yL0CBbqN89o89LFSocSPmqsNkT+hL1YKTWCBusDCpVRPTbW2jgLfA
A/4sWE7KLVk13mijKXyWigZ/7GNwzZ3sg6rz3YydQQz1d2pXh3wdfjcdw8Awyk9d41lEvesHiVkd
KtukOTzap1jphFP5GuwdPb1CRNZdzSo+OLMDegcfYjyctAQoX2y6tzA/bibKbXGuMwPjYA86yksD
EBY2R0z4q/6FFOcXLgQ0HuVyWS2MzCt8t2xYsdAlLEbQWZjKZ4N28uaMWUcpWZzIklM+n6vGlyfy
6h2S5ItskbOiOchm1kncLa2ufzk2Hkwvnt/6GM0/6sQkcJN3BH5jMLbXzvQ77ZsyxMwCp89AzCXn
Xg8ml8nGLzCgDXy3IEx9z+H9SKiCHpL5E2hlwiSVGChkWm7LJLQnNa5MFd52Eh/MyzhIzObzDFyC
CdLFFLEbFSuxjmGCMjmB5fGuSzBYxLTagmmAApCnpK4vNkxe49YS3NdS7/Gpl9buZznk4aHGy46j
3HZfOeGfs2YcMNqOHFy1p3XpX+diLc4zZgqqB0y2jn3RNQhThp7u/YGVMrVunL7Z9m9sGzSnfdRw
mwepf2MpI2Z2A84LRaSmropOT0spERffGXwNoZS2E6Zxu6z668/I8a2NY8PxydOWc1prbiRmrcGF
Xvp7u3aLqFhtuZMarfExxp9THUEiQYK99bEIMZBsiDCzAA6RxvfmOqVhn6PETvWY7kubUsFeQJTX
X95kgMFw4M92evxO2RDfxZhG6YC3VuyaTvyqGrZKhcY2y92QzjFOTuQhbjvme/ThD1zy+mi69Kx6
E9fDzy/d0vRXchqxRC2yZssUufPony1DHby+NY7swH+nHWkM6FNCpaqfzfF0lhI2EWbfl1KfgWKr
7ac9OKl4T4RDdkTbmrji5UrWqeKXv32tq7UM6zF3QTys8ZkAxLs8t+dwsPRHzyOzoF0sdTbqSp0b
sTnd8gjhHFExthzOzqAPZ+otw/nny59fhu0v4v2SqOHs2h+TUfRnoQl1donGCVy83MFAYeGqqLw7
mzrmvlBuf/Y9iQEoN9xAs3BimtLDNrjBeM3jCr1sVvatQU/7oGcgSREopCF9gdwI8mLwDxXqG2X3
Fhl+23shPbc/z1X57Ei/3Hc/f0HeBLDwjC6t0SX9ee2N5Ey5KeswkeZGkvAkxcQRKmihAzaptAZ/
1OtRbSbmzqWFf03q+XU7pEMgy7hj066S65h2r9aY+sEi5vnsYWA5+0AIUteejy4VXVnXj7Hz5c51
/KhWiw2YP/5BiQBSV+jj9XopU/e27SC/WaXnnHkVWJVvrZe4G8OIvMWxPJV9XkadZMB4myqCJrQG
lG77bSFMtjhuSY+Hr7IWoCZsROxQa/5Io306g9Kazz+/K9H51yK5EltOH/Gjw342xe9aW4eQvEd0
5YP7KnSXTEbTsM4EkBMQoVs+2PD//bWJXyxy6/Sz6hfzTClUVPAatt/ahR0somDvGPM6mmzNs6HF
0I1L3Hrk7GSQz2BzZLO3HprKvO6aEaBETuxA4mCX374yp2yzLoFcJgZ8bENqMNrVzy9q++u/fTm1
vyxqyHuXbLuIgwptbxLgrrA+G5E5kVigC3e8qvSRs6FgE1DU2XTtxim+JNOBISCT22rVnSuDat5V
V9Xu335HSpUI7R6G4c+f/fwT2B5nnEhnAwx59PMn1vZNbk1xRcgWzLXSbwzLuYmnfMQhql21sy5/
FzKuQ8/RXWAHMGhHfxivJuSgN/SMrtEwB2K1p8esV9ptXzlX9WTiISUJ8Ipek/GkqdoPzcZNDj9f
Omt6a1VpGyGRBlE06eZTmeXGtVrRWUxj2ZBKULX70veSsM+s6Q3+wkHMorgUjgmgp5h/V4OofrUD
JuiyZoNQ1KRC6DigrIGrnQr36R/qC/9NHdrYTuP/VYd2ttM6QjGPiiiDxfMt86+ndbiJ5mo3cjii
2a8PqOe2s2pWLB4gcu9pkOxqLMDLGfASHLysXv83r28bMD9dTxdUw//6+v5imwtG+OGoxPzsrN2t
FGwmOQhCmIBhsTMVgs3BTc8xaO5//9pbofdfPrpw0ZfbBpB7759ems2/ZsN+H0DXcE7cDoxq8Knt
oW5L7AVIlX7UU5UEP6/69+rS3y/5PxW7/unL/7H29f9hycrwPZsL8z/XrG7eWTD/scj19+/4e7nK
df/Dt1yHMUYbgxKTT+HpP8tVxn/onk5t2KAgga3fokfyn+Uq8R+2Q3XeE75uehZHif8qV1lUsgSV
JaFz12zTF/8n5aqfPstfB4HwLZ0f5HsWthuXt/ePfZhe5LrWz9p6HNDAgJVkYUHLHuqEkf4xzvJt
eNJOpDfB3DjhovmHC/XfPXx/bQJtD59nuI7jGb7Pp3GMf3rxBuFl5+r+erTmmRpWsPZX5US7fO9C
aoC53xHV+gXA+//xZbcK3j/0nkCSOaPElHKUrwMpy9XdoB2igaQ7yKfqymn3LAT//iX/9VH76wf9
p25X4foyJvNkPfZWMKwXAxwwiU0xZ0J2aL/+/WvZwvqXl/MMA+qYME36DwZi9L9+QNQTLVQfsuNB
srA9csWBwvrdjCt+x6zW3WSqSCOr2cgbPpuxxSrIIq+mggnW2RbQ4kZU9RrlhLfsGbkEKy+VFUwE
hmHnqsiL9iw67EonkUPoL7Eg86GBXrJfKIEMuf05dv4O/hoOkUnUR/JkrVBaVQ/XhSsM6zxK8wnl
R2eGVU6h0TWoe60qDx1M8qHbefuR/0KlnzhD6CeQww9DsrEa4X3M85IwR1PYsNzqNsaGfI4bGXIy
gyoG7kjL5mfLw1WiLeIR+GD8eMPObWajmB0nsnXQO+o4dIGNE0zOplS+Yxlk5Fnv6QKZpKmXZxZD
TO7UZyA+nZWLiM+w1I2YQDQ4zrlOh9Nk9n+sxr814xXLfG19OdVwk7Xdm2WOzxP5mUqpGw3b4GLi
chc9V3ZF4hAoN4aBIYNh0oCmqDkJVvKXS/djyBTFiQXPwTpiUCao6BmnGPyBVr7pFH52KSazOtP2
UNo5wSCW3rkz0UBWc+yKP6TzflmbsXmyuBMmsRiuyY8ysfvBAq4Co14vjdEc2glvviQxIuKyHbVu
ea01WB5FFfX96oao9YwKoXCdGTNVaaLY7eYNOhF+zyISw/JVrPNz6lqhkwDkkPMzbH8KInF7GGuK
VIVYvyyrek7aTzbe74QLl+HieaC3cyhbwJ2I+anYGbRvG+NDE+7erD17b7njs9NWX/rUkHiLxGn7
OZU1P+uLc7c0924H/bqAuAFKLSDP3Qu9vgERkj4kDtNVK+cQnCj/pGkiG6P3msVbFC94/kHjuF25
c7ErLYgsleKqeS0GbFf/Viaf8TR7IN046nzBJDEPAKADG4jQjhRKEJMAVPLsG446P0TFAH40IhKI
reHgvkJhKOVrbm0ukEZ9+g3CfS0VICuK4lwV/Gtttb70ktNkmTDmzNUNQKhw+Kf+1nm8kc6mTrnW
Kyy3kV4qXfCbErxy50JYoBxU7ISqL74hH+yVYVIaxjWc7CQYNb+MUAvgE9BS0mm33b5hE77E+OmK
fuKsj4530cMsJgEhLbDVLgvfMHaHnxvte0w6Xfzu+d49PyshpJE5PuZiTCaqRRJ3ePU+xJZ0k7SU
ULZq+jZ8a3IYMMI3f4zchdvqlZdkyan/cSjb9bb3wDaypOfHp2Ovj8d/LRRmgpUGgluctnEzL/VT
UQFoNR3KNGX/hmsakKM2Rk0DndkWPlpUXy4IaNG/zDCRUfZ8ldoGb0r144jTncf3CrJcfhr0ddpB
FYvGQt5n9Wyg71c3MNCetZpYrnzg8v2MPB0QNPMuJPakfUP8yEjIwH/kOUIcGSe0t3lMGoHnVBx0
gqp9Iqe2bCVBuIGZH0eHo7fZYqiAOEbTlKezIL9HavoXWlN0IfktfHY2ShttffsF+wS6OljbnCcl
VtDpeRRcY+XIN5i4MhT+cJELZPPcXw5enVAU1NIlGH/FozQjfMZgAnqCuWA8YpdF120k5RrGA9m6
DCdSpUgtM5nMkj4LRZs9l9Yv2ZmQH70WkGCFQKoh8tnlgUwBGCzNgoO5hQOFZDEif3b/t6LOdj8L
PViUUQRL1d8MiLooP4NMqGI+FPV93eVF8sT+Yttv78aFO0J+fRPMU1ib8YPXcik4Gzzbq/kly4m5
2AdRbLkPKSwYlzfWz/xh7WPatrOLHCEKyfpZMwu5lxlVNR8v//b989rvHdG8+Ob03I3Ls/QrFWrx
Hce6NtjOa0GSz880c/eJyB4H6DRMqgzGyf6igAqzYdrmGFm9ycx5BmUyJi3iFWl9NfnybG4AF+Yy
4hqty2SXF0OvsEF33/4qQlBaIMy259jmjq4zl4uExr09NsNO96olcLoqCWKxHGytIqJZ3Qw6l6JC
BB8M+TXNcRo42+Q+a8xBhMjtRA+M0inyFqmOCyWU9Yds7vlGlhqrpp+gHJfmVyY05s48eyr7O9KH
u7X/tRTHmVRzRj8fDRALQExtOSlfvm2XZOlYYkybA0HC01QV5RIU4/rzAQ0Nn043wAbaBrzT9m+d
ys+1L9oD+FvFa3LcYh2lxX0Q0OFYkQmEMlNMItxwPwauravqImyFQrd9S63kVRYoEzJhH1yxFtcL
yzj9msjws/jgzxRaezoTgyw/VsNF2r3Nak4MOpJ6CTUKuXa7ct38shMCymmihTUVF48y+BFPFFb+
NqbWLtQFAfcYND6h6J4EvZM64HapixupJMNgqi6y5qEw5+nebiiWgcHuajQ/E2kJ5bbypX15Q2Tf
hSCRIXKa9JE1+opbGBNxSZ54QR3Ym55bTvt7YhFoZOVNHcDe/e6T+lBx1g/TSm9DitKE0vER+jRr
wtRpIw2XTqDxxJ49Om+B2y/PqISDnISYiFlWO7RtBaQnIyMgW6gWKcpdT2tSRboo7nritug9dCtE
Oe9VdoIuiOkTF+mAjCFyrDII2RRoBYI+USV4IX4Ui+qnctaorez7PDcJbu/n64L/mx7U4xL3x9Yc
zZcpJQPJqQ7lyLYmzjdlfT9cAQRilBIUUFOggHJKLuIAVCHL0J5Ozm9XMJTJguKlZvNtAmimwInW
KUlLjVyHE5LiqJkS/26V8yVdU4051n6fYwIOizLBhT9R0y5Btu08iw+VElK0t0sXc6xfPI0rxBQY
5nFQlOUHQbX4ONx16y8lJA5t+twllSYJdmgyG1o585rYZ2XyjsapP9Els8ggnVzcjJfBjT/shU4I
sbJv0GvY62gLVwOlXAaVLiFoYa4mDwO/+aCRLyP93oO3TDyXap1drc17iEBYIqcEOJNE16sPWLvR
ilyba3dnTW59pVaE8RqTzzibBHWuedTSmHBG/YgYoNq7Rhu2dQaiifM52zJ65p0B0cdYnew4etOf
VbSEuVqSJEV4m6PjBUs/PqEzIeIdvD6rQ8Mg0j0KrR6uMtZ0NM5atKpPZrvpyh3n68RajaincY/f
ZXjKDXhfmQOAsmMB+tubyLoUeLBztJc7U1uvIcy8GRuMtdMnsGAWelIjxfxOHKOCPumbAb3Vfa7p
Lxo5YEHWt0cSYfTjikqcSLuWnkad7sy8l4eGQyiNaPtpsbIH8girUJD4AsadRjTKSvJHfWpARsP2
p0WGc5hnD2g+La/MovekH/Mubk5ZTlmHzhsN9o/Ys50QY5CJzSE01vkTQqBJfp/R3mR5eWICZlPQ
xzCQepLTIDfphDQ2D/UW1ap16o/i0Yya9jOrGBDpmP4hm4Bch5V04rzUW1ySa+iz48Vx0sfR3IaF
M3+CGAedBYScjRbsNHPFJ7ZNuSRywNOxePM/I4qJIiN4iuclRtvjgnOcCZWX2BiZPZLl2phaqsZD
XdM6xGnBlaDAs7GrU2PZOnhxdj1r8X3pfCYlN1u5DdzQuka+uZaRPTDS1LxGINqyaPFIVbey7KPo
xzKCYswJJK92CB+1yHegJHO4ZWfjkbsQ17QQV+xDe0FnKqItgXnO1J8zMgowT9Lw5PQV+EQuHAi/
eq+qkX4gtFxPjvdVtjANoFLC6knoZe3tc7g2HK3671myEE9z8cGpCK7rplZvO5u9cCUPmjXgr2wT
VnSyOBnGedhbLdID6HI1ijvHBILXAykhTZBGt4HTMivQNqd0uDN4x0GbFg+tTvZGPsZPRTOkB1gg
CCBRs1CV6ugV5sxHvUlXkjxJrxpzMOcWQpfiI62nmrXtNAizCobSJLHTtomScT4HDqyB6Er/IBFz
Rx7HLWkLmnBkGNp0WaTD1raF4L/rTO7rRjch3qw7uY4iamPTAujF8FK644NoafUZ2ElZgkApe5JR
YMb9hRZxOApjilKR32LT+HYkeUdOi36hWfJn+kTpXjOnCddDcevU5d4sCU7IPIJHDHPsrhRbCxwg
GpEkHDaLPGJP6YLSRLaQI8ULV4sh7RJLyEkBTEimDokgxFrOI0Qe77UvDCBUtvaYteLBbMlnKbRK
HUoLivGEecEmIGhMaEshn2ATu7TqEOdHf3SyG8uJH2PwHo7zoIpGIvwoUrocZ1obxHw2YK0gsgLZ
x0pDFn3orH0NQnr9ECuwFVAJ+8kf7YiGJ4FRS85sMx4s+8X3pv59Lv1H11r6EzsrqMizCyU4Tt0w
9wVT+ORcsxGuDuPMc+2jzwFdy4mckgEKDJJ9lKwJ4fK8fU9B1zHtO82bP2xZIo43TO5vcptP/nSq
Jbvt0p0OVTt/eI7jMynynBlKb6IpRu0+eyqlWtwz3Hu8K2SuhcJGREiPlxOdLWndumTr2qpHGbQ9
brmcji7sjhUtxs5cVn87bTI8fQJj50TuJ+Fo8OS3kYZWIjQc2hqdGfHa+ynlxCgNn0RYZkuyaGET
ZJp1Jtv0tGrs9dMOktPGCyO/mgrEsfZ0B30AtQdFvaEuIm0Eyq3lIuhrfYWWVVw1qBh70jt3vrtQ
KmbPl2Et2mSXxOTuW+LKkXhYv2twXtIYi/NYlR+C/IiJjj0qPn092+xqdq3TvdPk51wwG+fCsM80
4a4HEyCYNx8AJgpqJNUFx8xXAebAZgkOQBq1mAWAA9DrSvfUC4Gq1b91EONo6ozT0rSXJtPe24RI
I/bZcKl1AKcLHcuR/q7LNgdjrv/Qp6MK74wG/JQl5Se9XXIoW8De8Bjqg8i6/VqILmw2NRqZy4PD
STbukT2YTfGRW4na6bU9BYuNfYKXeaxtKofFuhxjkM+eZ4fuYBnXsfBANesgKX9pWP8Oq+uk+9io
bhHfERYNfS2lDRVVNd1qrYPakaHuaYevSrUPY5U+ijr+VedJTs5ax5E9rYk1LplUhXZl6Q5QopQ+
fOY0L23vmGFZu82eNAuTetSum0gc9fHky8Jbr9rVCsqEd8DVvZ6ldVGZfWO5EkQAyZWHvAWbVlrz
ybZ5N6XrHW0wXqhT12OT5DdaTCUl57axq7XuofjxLpOF8DGCX+FQ2QfyvQVBlvicyu5Zr6mfzCmt
9xmxUqHguCRtde8qGuIG1aRoaTne4a3ww4GNPakFTIKAaiO3G+97a5ZUh5jEB939Bau935CGQSVp
d+Mscq8sTz9l9+CQxiOchnlX5cO3m26w0oMgHyZAqo7yTiXskTYRFlBq0hDL/MDhaBP2GPG5jOd+
B+CmrIr66Dawdag+P7dL5u+3813hdDJauheTCgZYnTTYsnzdPIe/hBExsFM+QdfSuuZxTJcyvS5z
tj+LjRdZNx9K6OoCQXtoLygAx2q5LXAeMqEMJpsVskU3BUfq2OFgGHUwKUVMB1FhPwoKVBUIydIC
LPw83sz9PHNqS+FZURI8Lngf9ovRzEcNzLtv8VVTttbLkIvroUOCuGrQvmx7he1SwKfKV8j8equd
Rid/EIlWnYhvulidZV1hbwRvxFRf6OKsx+RMzbnimUPBkorYIKSMyq+V4IzrtMTBpjETxbUSbqPk
06TaO1OkIrRi6RMhvFyVxgSaApsDj7N/M1WrPA1TeRpN864kKOdqXk3ihLrp0FasrhtsU44pBafu
igmHg/22VrsDovWJY1qecmryfRZsZ0PlLjFI2kKQaDit3UuzIhEZ0BJ6KTP7vFK1NeQwBjSU2MmJ
+B7RQEjP0kKYxoPUmuW1hE5JDPByN08Tdk7AH66JX4boJYzo6LkaYSFkmX7mxfx53N68b1ApBtQY
KkkMAbwrAr3MqoykTam1c17iZrUicya6w5WfbaX9LgvGmSrmEvEXqwLBB9G0XUCTxAFDsa0wGoLB
CPZNisUOJ+RZ8C1y0JPMvQbBbHtah788BwWEY3NN60KpyIGiWHnkEcz2GTH5letUl1Sjaqh8VswJ
IHXQF2FOpY0rQ2qoK3h8CmIJFsjfjY+Qw0ZasyWq7BdSZUJ7U+j0g7U5wlEI4VIvo4mRU2qa4vj2
x0Utd64c85efUL8tibOAhx0WMuFo9NuVxnRNkla5kAsk5akhCf7cTxQf6xXWyWKU3zVSz6D4CTFz
2JbHQ99HGKTRZmXOfEXF99MZOoqCJe+MsJib0tLu4KTs3Xm+rmujCmBEFfd2q33U6EmIbglNvX33
pY5UgXDSI0sRuoc3l9hHDKEHonSQsSpyT9Im9Q9OnhBaM9JUECBbMhLdcIgRGVUdkfShfsv4N1R7
L5lVX2s2Bwh/NRxCW4rPemZ+JxomP9TPzTpHlWjRLzk6UdtQX4JuZsdW0BOcSbUMLMJYAiWqa2I1
Kc85jL9NOedsUrrcJMlJ1KMX0s2FuKynabTGpM4KWdW4a6gE+YSz6l0yUaWFhb395E3PTBo8QrSO
y2sSrTvR+faX6pIt7yvs9gNVlBtXw9iVGj6zSUkUpk9aeE1uBSKQXTU4uK7EVgSEer5rpu5uMj1i
CSci6KqpeZ56mzBkPAtIj1glsKyzt4byLw33btIoQONfK8kgqcbqSft08Bqvay9QBq0waVNon0u2
71sLtJhm750x3Xdtexrs7r1zTqjKEmqkHMmVE3+QWLOPc++WzRVZoDJafWioAD0hA23O3Nm6cku1
G8WyAk82SKCljN0pjLE87xOfwmvkeyHBt+fAPHCS4TBSEWqLT9+kpJwZ5a1bEHlQJGzcc7VEzcPs
XlvuolHin8HdwUwIa8Ga18t437rqmuBBFERba77VmeFVEo7bISPVSI500ktSpydHEikMmq9hL229
xAVi5a579+hDc8O1CzvU99ZEIT4sL3niXdMnuCiDyQ7MU5uJEjWqfJ+xWaGbbI5uxkcDFf9OYRBC
h/W0avbTVJT7rJ9uNHqOu8Ii/SZpQegy4t8J6Hu0tfq3LfmDQpNXvhoASTkaey0fBqEG/rNNSWJh
sSxWR4vwZvTUsV77Dj1Jm/nXMPHZylvNH0sjRqHfJOAoQbNg+UU27hs4AC4LHlG6mpwSi00l3zCT
w7YOOlJUnVqCAN7mBVwbZ4nJteR8pcekXqDNUZxjJpDuc3qzabsNjrUl/aGwgqMYOPYDOd7+oxX3
P7GOnBMR1cdIQWdFBKckYaJ3aLO4uXSDsTdJqDwtPJKBH8fjQdfRjk0eAOI2z6dLM3ZHIeY3M49D
Dtp3ivpSlNskh7TufM9BEgmIc6zjiloT3vFCNevNosTL6rivujtmQOLYOqUpabN2fUuiwcgavek2
c07uejKw6UReAoqaCpSLAvznkFeSKWQAEmX85/tUyz6gyc+3ymHazzQSfCqEUrnN2Q9gtQp7IVoE
jc2jMVoegAcqeksCtQ8jZ3syTVjZbtz7l6k66NXXNPoftWfdawjud45PjuzIbNFvscTekyZnXg+k
1a70F1rJCZoGNkao9HRyTaaMUW/lCzXl7WDbW0cnxnpg8FiVloG4vrp4Zc8tzJkg57Q5e8AfAn9g
WyIM8UQ20INEEwgVHsHb0p5/NixdR4nIQHNy5WgXVecS67y4R3/bXE90HC4uic2W/quajGyvJJxn
Z85QxHfJWTM28vxikUOJCrOhV7fTpfvsdJON2u6eskB2gPsCcSwjupYWU9e1ZIFVxcMoxu6WLIRT
0+NYWFWSH2zjkHurdlM01lO6zJ9K6+gNUfS/YrMnr4A0Bdpc+SFReejnOc0P80okpmpYdBNuhBm7
zFRcM080PgVA+SSd50rLkpNlO8lRe+lkuMC9OK3SI8OA+lW37VN/1sJE4wfk5oMQSCGT2b1NHJZs
ohpuLY0CMPh9LSodQq28OCQb3gu1Vjw5Wz6unNHCOr6/z2JFb3Smjahz834mehQLpBrBQuydNofY
l338DF2NFBf7VieqEhv6tgPdFNyT9l0aNhshy7/WK+9eN+oeMsl4m60JQmvV0w6Mh01W+GbP4tYb
0b/+POecV74tyX038w+ZEbVVdu33kKSRF/NjfYV4NG8bvGJLiiCV0bC5TfztPTbbdqsDEdp7lC66
ZtsRUUfs8qYBWr/5xoh1bFDeui3tXoQbxzlD4+O3rGZp3qowt9b9YHhukBmOCX7Lf/fBqZ+z2I5a
ZMYEFLEDyAUAdN0YtokoJ5bdpt6BceQy2I8WhcWzaEgzbMqI6YcMwBL6BdXhNNC9yIcHz9AA9k6x
kiO79p1DsDgbmNHDul5DVwieQata2Z/wJk3OGwg5tWOPu8fvOD5x9mLnqGuRN+vfkKNBk6SEhIzi
bPTu56pSJJcq0XeoAohUEP18+/O7QY1GyEA1aOjP2d6PwS7gUGyCkq1AprNE9Mk4HaGAQ61kd4yJ
xKshu7fPTl8UJ6M4CviaGs9sjg5sl6Sq3dXz0pwXGABot1/MLCZDV5ZnY8QDk6eUKUxsXHetbpHc
OI0JHA8ImHnCqYf1kciM+d5BEkXBosruer38Km1WmdmVxHixfXRjs3ztcuuABeNglUClC5DPK/FN
+zi7T6nM7JM1/6x1QZvUJF4Jp1hok5bljCCCTd5+0FZvy5QMlLJLdo3ipoa4tg7+TnN7CCi+Xu66
dSRwNete6gLvhcdhSkMnqBSJ2/nrwjvnmYRf4EjOdm0CoRwkHEmezXVDKC91fZw0A7beg2jcPxMN
eMcseWbbDHK5l+xrkjN+i6a7n7YFbXXurFbqLHh5gmQ4HyPaYLDds+V76MervMePjC7ifuQcsXMy
9buuuwOl/8+4zW60HmBiaemU3tItG9Snr5El/4uy89hxHN229Ktc3DkBejMlKYmiTIRCUrgJEZbe
ez59f8oDdJ+KSmSiB5XISifD3+y99jIL3WEYPIWdILwaw9pQCDpNlgteub09Ge0XLveTK7RAneC9
VWfgoK0AtajJQIHMaNVV8VBYd4b2Ksfy4hMtTVgxJva3+OY7iSD2qsB7d86HdltX6TGvahmDCvKA
CM5alwoDLCkY3oSxIFOjB4q1CP0A17oWc1VuxxiFDBWrQ0ywgtaF+WesiH6AHzWPZzga6Zx4moJx
LdXNDQWfhr1aqdGqH4knV4OrTHtWoUNAJRBdJLUJXC4+Us2LGao8/5VNcWQ67ge6GIKtJRYCOfOA
sI1Q9Fx6y7B8sLFMlTYjq9HNWLxrEoOXVYkVyiYXGH6qRbpX0vlbZiDi9sO8+DLY0kZNi+ciYthp
wSDl8FKndTSth0Afd3JtYeGDH6KudVRHsrwhZJXFtyw44+llxsQWc+BE6EXYJnHCorlxJ4iqVA2A
0rkYz5U4l66ucYVS2KC3YdZnYuD4YKjwr2t905fW/SgDdOqQL5m66F4hKOm6SwYsDUfJr5bcdEBc
V6RVAqbQD4W1Zq6lzLirYM7TdlhR6//6oeQWh39dRPIKpsH//aksssAkuMco7SpVX9dFe/zPX2V+
yG/9+rN11yzK869/IRYvSUAeAGQFOou48Dt1iO2G5wgezz+b5F1MEm5wFcNKw9HycMG4urnLMAFl
yBYqGzobHJIG2YKBslgnix3gKBWJ8lNUWZ5krVOhCJ0pCe+sqBHeHvSlbOy2tYLjbLBYCvm96Iyv
9IS1hbSNO/IeqvmWKjPuUtJ67/kMsS9WqMoTbWWYcQ+XcbDuRJn8HpimqzmU41MRMz3O+iiFAPOl
aZxjuagaENtS5vu83lniQl9M4RxgvZ9mFuEG6raA1r9OquolJd8dJGF8SXKJMK9gOMBJHXD9V7Hp
o9GirlEOYYOz7pzxDJV4uU4VARXM9QlQ7eN0l+fTBgFO6OZVTvOSa8OhLpMCRstEoAG9nkzJlCfF
OraUHf7bKZV1+pBjDrMWcPqYZIgZSZD7C7wvzuaJJ5j3T10Z7PW0Os8pkR2S3N3rDUH0oz7COWmb
HZgUHqzLcLPOHjRfwLuMlipVtwq8P0cTb5IrqeRA6BwkRd9AixTpWvZklbmbx8Z61IKKx+s3YQ9S
WtulRP5jftvpKvQ8S5niBwK7j8NooBACOVxJYWv5TPG3tch0eZTx48Kkg4E9qep5zshdJO9Zn7mF
LahgY4zTNmLdloBNKqiw7Y6KKBNusljNDUazNi1jNdAHrb/C0klovOd1FMvVFgAwvotEyxszp6Mj
9Uth/poLM32CUEEWp+RjGj6Ruwf3I46YNtf4sDmkvvBeBiL8dEvukfOw2GFrkTWO01ffRoy+qpQo
9ECXb05Yo5tWGEhHirGuIvOhqkaQiYopbj0zmk5uNCTkUslOnTT8fRvdn2Udp9J2/JYTUmXKnDhP
ZnfGUn4nCo4F4/zRRzW0oljdawby1E5yAYYAIyVyykCWnqDlYeXcFxcWsXZUZ9QjXZM1Xhct6lm/
N4W4P5G0SNsdAliK6NIVcSncFu8YV5dGY1vkaBFwi11lTLf8Bj4qW2UwDoGljhvNyADNaMi9psvN
XQJctI1awfKHIbDQNbWRP2p8DJZ/vg0tXdmVYtnSg1jyXsdAc0NuknJIgspcp8pAukjAhD2JDi1Z
g0f4UPKqkRPx3pCwaYS7XXikRhswXJqbvrANHyRwSFeTtOEBBLZ3sdkXHpTRdImrjB0zJMepUxmt
N0IXX2oVjZrQ1OKlt+qZSAMjv0LZQfxjlBTASAgci0H5VgpoqFR2mKMXQfM40sYgYE2bR6shw1jT
4uoxDKhNJ7EvHruaIVI1YewvmSbplSNzYbGpEA6NbfLY3v5ReW6iR7BQSHNSGj4GM/OljiL1OhWQ
CLLEMq8cTADybWVcoVeVjjSozX2QWqt4LmUQbuhRWP1z193+N4kW+agFpbia4uc+03XSrZmtB5bA
aLEW7qNE07axjq42CNXh2HX4bY9FpexJ4CIOl1/v6rFbVRahPnJmaIdWQmOTGJ7U6+Zjl5rXboQX
WSzv2TTGbp/exgvoula5Gb4kS4czJJ7jjhq2hqtPRC3pRTKRhhA3q7bPwdYHHoQwlZIL1+2DeSUJ
Aki2gKl1lbxvZqONKCFrpi4BGEmVVdrlb6Rt7UVRKu8TPRk3S3UcMWHeZHVq3C+8YyHRiX1IfCup
s4dc4zhmApyDvVqcZ0MBL4r3H6SNsUtHcnCllomgWsGUUAvtRtghSayMcDcnX5p4FB1egDEcNHVg
ejIGpg9pR3GLpn/owmTXNSWZ1O3ItEZL75s49nD2SHwEGUjxFg75YWCePCnZPijNkTxsP6gNfQWw
T2VHOcUl0L0WYrl4DNnaVT43n+QLArilR/l2aodZdQsW6nHLLXL6IzzG4+DW1zIluSW0ahzuHCLF
0BLlwNWgRzVTP32zoPNaQwSrIAjIoDyRYq1gUeo2ZvkU7NlANrdhLtiK6fohodikabLWpjL3O0kd
VbsAAsa5mijhfNi1TYMXemCW68qM5S0HwuSx/DTe2J0wTDUk1mU9DrjATQaJEOQBQAUxFqq0LNK8
Xtfp6SeS92bqEHIs6BwSBotqcm11qb4PZ3zqFUAxju1lgz/q7NMKyWH8uCzD8hACI+yNGm5LoYjB
Af9EtBgNCR0oCnwocU5RKiqz/4yjJGyctK8Nd57ABPiQC3rlbrk3FkkGqTuQvJ6ScqCv57FX91k8
UOcZhumrAw6bfRyhvhHnDSmTt75MvmMqCFFVUZ6EpPqas+YaQWRmZc13esWwfNIkBa9OTtyoHQa7
5dTyslADtCSmqOybZC8GLaBAQijsZI13EC0mg+PYEgmP5e4PyGyNCke8uc5NzEdm0ZodvNFveS3q
uMPoV9nIxh1eiiUCXQY2fSXnvhANIqd+v5+gl23NeRjxIiqxdxilY7gEw7pnvTFaTx1FjMoLbZ0E
24ik2slCCDUh3pOaod1UyJYZx/ZrOpPM1wyhWeF1e+jL8EUQLWjvQMabua/vMWzhamgk1eMOfZZl
2qBIMW/gj9cYzdGSBdFR2yxZF7WZbYJUqVdWALmq00OfxGEuz6o5tQod8EBB4Ob9CIZaRIq7TBOz
2EDcU9nMLMZhbxjdmpiUBs2pfverceSbtJtcF8j4XTyDcDXgAhgEg0b8WKifBB0NfN1rGWJNtV9n
snHQDOi4WTHouH3SR9eiDDNcCI9LLmPKt9BeCMqcr3JdBdYJELrBwjecMYc3PiTJI+bgmZ8uxVYX
ZX2HJeZ+TrTOU5PkXitnUJKMdBOlVnGAjkd6oS7MJGJve4kwX+aDRHQDhN5+7dcPw+1nwWJBS9Oa
GbCa3Gs31w3Fa/TWCzVD3EFjM0mab5K1GtT5VplmcRfffuPXz2R869zC0m6IeBe45sFs1upp6Dbk
jJPzCVNB92M01gyvT3jkQ3e/ELu2jV3pvng2X4cPC9NucqSeiNvD4wBgN3fVR9oF9VSzENTVeDLn
Q/CGx283ntp6Y8ElFOwbrEKun7qOLFt6CYd1tUk80cs22Et/8At35Vnnr0Kjx+tcKu38UT7F7XF5
MdCcpyiCHe2+QJgIfH019vF6OQgksHiPCP7LBJDbXu7weLAujAjFd2PLLaU4yjl91421WrrYT4ib
ifQ4t/isLrj+WPXBqIjvcPVT+KjmXlu/D9WBA4FAL4V7hFEmmXHtas4Qrbl9uCYXsSeNBTQRlwEA
O9cyNzHSNxz8k32QbaDCyA/1eynavZdnB9O4CMIHHx1y3lq5pp0DtQeMafystxBLOkaRbx1+pth8
ExjiVH61qdNLfqbqVovtLK1E6IqcHSc0JP22eEwehVeoBEBJyB5WWMgiiX5U3zN5J4vInZ0l+uoO
ytXyE5aqR6ysanghw0Qb9fAefltW28nr8JYPtnKKXPOeDzc76se0GZ8q3J2fo0v/iEOo4kC1PQhg
0os9n7nVoBBt6Djxd9Tt4YjeuEJ2CQvDLq5i6cImES6JYE+JTWbW0LlBd1zuyKZI9hi1EJ2Mugal
S6Y5Y+K0/nIePeQv5Zphj5CsmG7tyMzg2cx+sc8fpTvtUoyOqp962cP/JTioPunxQ+9PzCHO4gl7
BFKTWTjCVmRd1+5z76MNQEotJo6wz3fmAeCYRvKSbLPptgJCOo7ZC58Y2BGq/dUc6hfhNPkZDP1N
vl1W6u4KcXIVHXI+zFPcOhBqQJM/Wkret8YF+zsSugzcb2tujczhjpTk7hU5xBMHcK5sy2olxSjr
yZ5xOi7Vo7WNIF+3jrGdc1tUtsnVFJ2eTnbyDUBmtqrbX+p1caQPh0swO4LoR4/ZjVeNP4eD6jVs
3HYv24kfnqersEmO2ibeGtemuNfirR66Qeg+SSf5PthSm6J1L55wvUq/ml1OHLjdApaAra5DlXvH
bl9Iin1udgEw4FO/Vl3hISZdAR6b3XlRtIZNEh2nt8xvDsZ9tXmbIqfdK5uKrFa7dk13ekpfEYSc
jRMcl/JZxXzbRamiphjJryLT6b6Tb6zMIE/gBwEJ8Sgq950n7QB9xleOMuWdOd+NUA8DfAP6jeWw
gpYSNuN28Iqz9U56ff1aXgWHkUm1US/dzhyhO3jSe/sqpvgTO9ZKONRbsXdggVrO5JjP9dY849dA
HIRNSsamv8vPN0UPVFwy4Lz0nI2ecAErSjoeKXCQeFHX8kf7nLwFjKlWxkbDUMZunqrMNc/0icu3
RFBn5uV78aycrFOUbIHBgu0CgHzkG6JZT/wUm+R3QXW7DeVGsWJMpPuRX97pz+PaeA32zS7cFF71
3a6jwEne69ukybbyncH0hH/crlQbP/mg9JjT7XrjITtlYF3rQbCzK7j9s6g46R2RsxpFE0obD18D
yMhQ68bvUDzgu5L0XIm28QmPc54RwBxHqDUKQmq7uaBZqLlrWDQydDBcQ6DmuRq1JyJzZcs3b1eP
0ZtgoDVy2g861mmFZh52IsPYjJz31pPuI9jHmwQX7F2/jxseNoupwFWYq+nGfbDNu+okdqCELumJ
RbwTxo2hORCgodfpq9YPrmpF5LkjNg8QIqflXjhjfzE/JFf43AJQsJ3lSMNX0mH2EN6pHjNTYuze
h4/waB6qxB1ccdXthfN0b+2XO6I+UyqGg7UPEfd+kdea7IU1XSI6DOXCjShRuz1rF+PeeAnPXAkv
xlb5FPatx/5LaOoBDG7ePk7kNY+NDxkohinqiHfWCjGDE73o3+EOmnjI8NWWXySA/tFmIjEwI/Wk
oxXa8YZBruW3ITwFBwKwiKG5tTLPTe423yI5qH7yKvJIH6StdFf3b8k+f0JrDGpHAng82p1D1wZN
pnT5n7K7yzjK5sCrOQ/FcaMSfOKG23xeJ99W90h8Ie7d2Kt0KsGvDoNegThc0qw5DmHXuv1Lvm0r
j5ESnAqk5eJWODCChWU9uwpkGQYg3nKKio0o28UKHfLoRCsDavZJmW0y4x6tgyRuqh0iSM2w6820
1zcW20S6E57TVedRusv38Vd4SErX/BSHrc6Zeo9mFu4CMff5Bp4wRZD6UXjdjhlnzkesr3jyzcT/
ohXfQfPFieFYvFjP1OjSvsYDwnAYAwpv4PzQcYNP7UgAJB7sqt2QQE+b0r1bIjw9CMaHJuBYcIWT
fg6Hkz75yw4DmQ2pfwiANvUhtIf34km+zM85Q6N3oJ/IN3fFEVf99iV6rOZV+8GWkwjj3CnvwgPf
7prE0whfY0J67/giltqJWze+pJFnWScs+AlZlRmjkVcs8JTY07byJMY+7lXTViOXxB48abNA0nju
vA7mLlpi4r8/yfRN8Ul3dHEXiK5xGL470QvAvmSwoE3x2EIYdIar8LLwTQ+rkWbsztzFCvOmVTE/
ZDsCKgIPixRoA/vIU99V69TfQUwsp9mZ1+1HsEVkbsXr/iHRPGFct1eCjtEvknkMRTXny9shUJyJ
FGP87BHR2O/1iMQTR94b3yVrO7Y17GoOzOS1U891L5xn6o3YIdbkhIFH+V7AuVwJKD3uhXUIpQZm
rQEz2cYbg41ZbKqN6d1s2Zc7Vlh7n1dbicw90WFgBf2h3xHXZSJFKnz5gT9vCCRRO6BP88M07Ix0
feNWpjZnFXMk8gOUYo2jAj07vsZUCkl51dVDh1eGeaGRFPoDBVv11Tx01rlLPHwrtdck30onDijo
T3J8BRQsHkiPvyvQVPpjvQrP/VNab8hZYMcwrrFD19iaFC7Vh2g4EZf+o3Y3KehU1nTFMAN0LyyP
dYobBfENJInb8TF8M1/lA4dE9pWchlcD7M4bVsprua+3kd/vuhf1oco2MxNhOKVnpYzsHtkUgZqL
F+VutaoNz3rtckxAOBx3peLMxV1huEgAI8cM7sLlXH5Wr1WEcsOm9YtNSvOvEPNQPs032q5c/UJb
Nj+jXUSGlek2LDmIgzfCNwG2a+OukW3RBya9FGRb7doz087gSRDs5bB8l3v9XD4npoP1/CWk/PKL
RzSoDomVE9o8Ul/cioeFdER3ajYrT4nFdqpJOoWB4mRX6riueCM+qQQaPUzgek+8T8ShiAe4vnws
uBDomA9M3ILqSRtOwn1+RikzqTblONPrBKroO2TP5YuLrUYYsQspJWwTU6YneCvnlq7Dx8kBE5vg
aHothGlwxcXRTtoBHj3m5+uAGvWdhS/4Q+ZTtyL4cQHMi9e4dpuvft+6EluG6wlWHYT8x4Kj2g88
6hY3PxGf3LjauvSzNR52B3NfoQUzqYId4xDdUTmEr+yZbDeUfoUERt10ol2d9YV4+PVNb5vCYF/h
zhYgjWG1ab52NIhv3oGrg1OoXoCCD2skdoTsVGfGv+GrxIFFRZW4CEuKXWpussdAcpfy80V4raZX
sTwNmVs/gzqHwjZYU0HFGygKEKkpz6bmMqn1xnzoq1UQUtZ3uC9Q+4i29cnD4FZNKeNpaLayLRzy
y3Q1Y3t4tQy38cmbA2X/JJpOuyBoYTopqe5yj0uLsK6fRI/HGDwEUIpG7rtdROEnrwGCTdmLrmzQ
Eub4WvXzU7iBZIuLkuljZrIv3wbTDnfZJTxWtFAWtRJeW8kXQMCD+s58hkaUgtVcIZOx9jCWsUOC
LO7H98UDb1u6F1/Fk3IBzOBlUUfRI7yg9bmlpUFn35UuD1fYZa9gdzQK2Vcb7CCQ3Kbsl/CT0zgX
fBhV3dF8QrD7nnw3XsJIb1ut1I9gbyLWJCoNnYNo49n8gJYRXK/ajz7hqZrbrnA/SZhh0Q95OOmy
jxo/WXFHsV76Z6AC7uv+Geijq50GYYsru+Gd+iC85GvxQySlNrRbtuo9wdWIpHDZOnRvCfjSR/PN
rYU7IGb02I+NOOq5uOh/BLv2KWx2CWTerbwXXMPPkblFeLbYvbkV1/WLRY78xA7ly/6GQi9otuWj
AyFGSnKDaa1trFNz6q6QOcmwd0v0jxA/2aswQtfzPnqjqk6+Of2kzCUDJHufAfhC+2vA2I5bQV3B
z+aW7576U6Tss0/tmdX5EL8Fm9yzAnKfXWtnHCX0hZ/MFiBdWMtjBIC5MhSo8Lb6KuxFr0Yov7Jm
ctk5/fUdoxM3OrCsJjwjty2ZwLT40vl22NxIYvRwxla6r25NrMmEYQOeFx7nq/T8XJMu3bnAPgxt
0ZxzMdavGVx2Z1qrRxYODyk6ybvoC/mr+YB/X/ydXIYPLgHhTC7oS3GZ803JPXEKNtPWOHNGsSmM
T6Zue2U/+yTOGC8p1g24H5/5x6YX8qf7ZauSRKNQpTnRloo4+II5TrsO9zYhstbGc49xI3dPdEBe
JT5wyocksttgkWhgLuWxfIOObu1v+KbA1GcVPITniP1kB0/ZF2t4eKaEnn34mOIpvuM4wgJMQHKG
fZDTPrVP2kv7xPEYPYg7hAT39Xp8onclV3hPOPpum57ElfHcsNtqCKUl+QK3w1J7oba+Dq+jxzTm
qbpCUBPcGR6pP1BKr+dnGvYgttt9BU+S1N61yMiPYd+j5bOa3ptTLQDLOCmksMIdL+bzPO0sl/C/
j3F6Stq1QE6MiL0evaUNq98zjinQP9sGhQ9N3IiM0cYtmA00HetxV30Haw0nJ3WdUwH0a7H2wg1/
sNxou/lY3XEKwjm0/Jk322yaB82fNnwD4l5ZtQwEr2iMIzsFDyoeyeIswYW4KBluHW/lM1rC94Ky
LFpNK/GzNjdpu+IAfxI4yG/EBbvyjEP11j4jp5BpPKWTcI01JyTpjq3UqxsDEvRoZYEvMJrxf/0s
ncj10tLKcttFTFyjYUtD3kfQ9BqmAQ9PSccFoCGW4h1aWYJMdvGvX08hYeUpTodqROBhKw3mKmm4
x9E8BW6cIJhSluxZyJR2bXQan1tvBUyUsGeCKmemPopDJn4EY2IzyENnzHJTud2nYlJvsoL3E1UD
UueZzTDefkig3Tg9kw003osCDa7dq9JEuYTH2n9+mMzm0JNmuUn1KPOnsWBEqVJQZk1W+9aX9VVi
S7W3hJ5oe+hcgLDwE1Z5JdCp/PpBX66ZIYQbhguAmBCMqxVuxZQPkfkEybLxImJNb7xHJIgAzyra
U5gcQLTz8ilqyUVI70MQi7EKifhIJaTPzXFU5U85FVu7SGjmdPMU8Hl9PCc1uEy9W9b0XIFA/22h
7q7D+UupgkOAPR4lLJ6Iav+c6HLLVhHRH/MgelX24CvntjAuXI/TyWj7dLMgtQCZYXAWVI9q+zSr
sFdvP4/NCffAuP0UkuRiZdW5mdqHjshXzkjVKafsbdQrINT5aa4EZdOpogeyvpZm4z6dQ68SCBum
8bSG4KGQ1LMR0Bxhp2yn+kzH0iienAWngOHOauxMLJgWXM5C2EDBtFzHRb7jcVDAlER/wP/7JDMo
wl+4dxtx+jBlTfCtIELRF3mB0uxbkve2PSorzpks2zYGpasxeaM4R8dGQHSCGGPeBHW/GUQc/2L1
NsVsjYOZWdNuKCgyrQEwsM6Bg8jj2liW/DEDGq9M2QjsGHKGG0oB+tGnpde+1RHioxCw69I+W2sZ
5cLN4w0B+zGpI7phyfyPidE//Lv/57/iC6R/2UaZkJcM7RZhYEm86A9DF33K5GIQzMYbVfwhSgub
goH7Qg7ibZt3dp7Xm4ZIJJx4uYyb+fq//89h6DfGOf/2d7m9uiUpoqkzIVJ/+LuQ7Tt1Wmlg15iO
38GkumIbAh0koBjCjaAUNDpol4hW+s+vK2E7VP3DLYiPLcmKYZkawy1Vvr2x/3LOEVu9muRJapi0
5IHdoBRr9E1sjPezjhZ+EWHT580BGd5Bt+BzMk6msy2VrWqN/l/eyu0z/vutYAKuqpbFO/rxBKRU
E2fooY0XiNgiJLWALYTwFZXE1Qt30V1YMZ+8GcKwfAldDYarRm6IY1EJD+H8l+Vg/Oa9yBJcVMVU
Ndn6+V60OJBkoYyZldcFgqqEC/5mK5DN1VuEFi0QTPUvT0L53QKUkXgYSExEXdV/PImUid1SVULj
6QVwnzHmV0PR4ElSafVLB3mTr9+QuteqCjCMwWoQJWo9UdpDB0BlkvlKhtkjEeC2iJTWTmVqfVXj
LwVE3s0diqumeTThgFQzzNQu5/FWpL9ArQTWJXc3rsmz7E5/fqi/e6ayohhIZM2b69WPdT2HasWt
FLaemXMR6tjD2Ho9/mXz/FqkP1eOIrN3NBH/LcOQ/7mICbft5g63Rm9otAveNKchN3ajAfjdsWMq
IFhjLE5LhQEgJuqnZTS3U6Id0H/gpjxmJz1iRZGFdj/uA9Xc8+w3lal+4eLGfVa9ErJ+WGYMNCrS
6cQ2uBf76JuUqmb95y9L/pd7FptRkXVNxrtNsiT1h3+bpamTFMoK7YBFaRoaJW4FOhwnRi1zzjNd
mjj3ckPZTrg9iTdY2VwXTXbLiIPgiAOirk9fIRnBZtpc25vnghLiVoAv3D3R9c1f9shvzw5FZXDH
5WXI+q/f/6+zQ2lxxTdi3i4ry+klXG0QXDmE9qRQmYZrykj9pul/nbRdooBdhhDgwGTszBS7v72X
3+0ehYNbVGHUQwz9sQRIRBQlwZwbL9WYnhh1Ors3t5E5AhOq5XoTauynbmDEHjLGGKP888/P7rfb
V7E0WRXxedNZiP9cgxZ6k/+swQlCkdtIOLGnQwxJdL6a5PPZ8s0D/bbz0GURWHpziVEG+ZyY4Eo3
O5kJmRwy9ukruBmiLJD9nS6RvjqcZcUwPFRZhXdPRpdt4YVtzZchCt7xidghowQwTQacOJev7mZD
9ecP9tuLUbFM3eA2llXzX+cSHFQWkNh4bbnTeiB2XUEVCGttPWE10yVwiRfJ2mYA5wnOL39+9d/d
i6ywm+OZiOGe8uNOUKdA7dWcO2G++fQIQBPjwjR1GJONFBrXhHDguRm7v3zm351aqohjkoq/D052
P+zk0qkvhjkbG2+ZeJYQbl51s3z98yf722v8+GSx1snoRFmwkPwOi95sVDP/y+H72zXJZpB4fKxK
419r0krwapE7NkUtrZWREcDMKWJNLDCtLE7TL5sgNV5pdX9AL3NC1MQwHv5wlu3xl93FzXAYRPSh
piy545wxpTJADKI5eo2rcN21MIAHhZXcC/M1qrib55thVGg8VHHwfjMcMwNYGn/+4qTbVv7naY+p
JuEeJmePBWX/x52ialWvCJgF4VMPothxjdtqlq9kSFBOkrPNjDa7ou5m5IDdTSjUTE0qSt+KMNU/
v5V/Bi9pKleaKJJdQrGqyZLx89CpcSA150qpvbr4FkKG7ZEMfm10EnPc+TQ1XbBTMKyIlN2fX/ff
1QmsSRNinaGTt2X++ob+6+C1QqlbmjSrvWWJXENmT7Z82U5ZDejROHSb4G/10G3F//jO+XymZiCc
1/Bc/7FarTaOl3k2UYepuHgnMLMpZZ+rJnn88yf77euosijxgDnN1dsn/69PptPDkcVhlAQOY6YW
yBthRMyAEe6fX8b8d9mrSMZ/vc6PYkvASj+AOFJ6WFJ0gqW6cL7p8nVbmKAFSKXKXPEhi8ttSZwG
53b1oiZbo04ufHywhqEf1oJ141wpOTEh+kpSInGdUAnZS0SsQEw8C7+H88EIgw3vZ6ZYIZiRak3I
7yus9PEPFVaTJsLoxd2nt0xIFUF4xjfdleWANj9RtlrdhutlWBPpSTgLsZm2NBilY4UqBPgS2+Vy
+UBnLmxHGko0kwThaszyq/6DzFDoBWkU0hCjF8NQ5G00XNpTRm3h1MFXM18kA6YEto8V4qaxc8st
NCTpgo7RN8PoZcx1EeIq7jrapJIPGX2LeOK5acAE29BMMMxFMtaNpj2LazlZ7mma600AwlreUtgG
HblNkkIeMKfoMV6WSxjf/fkRSr+5mCgoDY0tKMIM035WS1m2CAptWuklOYYAcjSeh6w4KaN8xsX7
HTRisAnQPSHnebLy5L61IhWTphGp/76MMbom3hjx+rMm1Sspqq6LkL1KpBFyU3eNXWbyZpkjgJ1a
J38+fGwGveDhBr2DKHEzBeJn06KvxukYWRtTKjV6LAdGpwKGoIr1no3jWeus49L1ZzkFch2CtZoU
DERy69jU0UpFRtip/IUkix1l6t1oRMuZnHJZ3aMlOcndcEYyFzafyVxsFUX6nENpEwjGET8YvLob
+a0vpE01MXqM+dqDgClWHGdATau6WSBXoFlwbu9TVsfUbY3+HOnS56+/N+j7tmxPsG9JPcahQobO
12WWPymBpzEW7BvxrU0GL5g40yT1WZGLLToLP4uLwxLJxIerd2GKN0TUXIWlPKB2wXMniq7RmL40
JHHuuwhPniAUHrqiJfLU+LQ0HTTfbJ5K5Ij36WCh3SrukcaVD/SgrKkAwdVfVshvLgqZFDAJ8EmD
lWn8OEyCHNdSuZlhR2NDVobN7Hc4lzq6BQ6ZN9o6zq3PGAI7lIwGOovIY0/biSFooIzeX97L7YD8
cYAqsqFiN2Hh5WH9bFFAWYZhrPLSww4EerqfCkJ8E6rlKxO+HJHugw/xXnSEanybjO5DKsVz28Cs
iSJTXZVDxTTRFMLt2E1/ucSkf3cdCh2aqOuyZOKK+fNsb8J5EKJeJ7QByQB4V2VClWXwArk83AVT
8xLkC+6EhpxhaY3PViSM274Xg79cajdz5J9fEf62t/xCU+O/n71iN6fmGMw99rLmFUeAfIP+LxdW
v3xDEHXYUzLNuyKDnKiU2+bmptHdNOcqed5NnBFdIeofWr7LkBMAy0/3+P0thzIQoD8hLJHV1JEt
mLNB07mLLtwrQ8ZniTsZxzm8tdRyWQe9biPZyP7/mxOF/kjBkkED25DlH71Bm3b44qOpwqG1P3ay
xei9ecODiiye5lKPxSXrCQStlQWzmPLtzyvv3xW0ertNJQNLaMPStB83dzpUqJskUqqIFXqa0Su5
0zxfQOvWsV7vRzl/WATIQ39+0d+sKap27K4Ng8JIEfUfn7hqy7IPhz7zyhTKJ1zCKm3fFr3H9CO5
0wJ40gUauektT4wTLOrPP7/8rxLwn7tNJR9EonEgBFDXfhZmYZxVhZr9H9LOrClubc22f6Viv+vU
Ur8UUec8ZKtsSEhIg/GLAhusvu/162uIfeqGDYS5FfWSeyfgbNSs5vvmHLNM3MlsDHqLHVeHpSG9
I814Mq6jxDp3mANob5v0pBXQFj3VibIzFoMgY73VL+38axnG12ONl78YJBWT/Gkcb/X2CozfPsqx
6NvVZ2fr/TDBB2fTwaLdNPn485D2y/qnNKlbW23KB8d0H+i4gSf5HGHCB0H5ye7gowtDp+hHpKXG
Ssh881YBUmFPNk7sxqTP6zYOD9/epmZ7ZaPzxjLGjrJxHv58Yt4vmPl6ENN1IOfzYPN22WUUgDUV
GaME4uWd4ikf1QtIhpUo1C+vhzz20rWh2Z9cj++XlYZgS66/LtZ54zc3gVlTxGg8O3aVtt2PSeca
RnwdWuL456+nfnRMTUG5iyBWluhvy7gsu4Yw5LVdPzPPVscePudGo+DGVJk/lop+jA1tEwmTGJQI
LBajbKXjtGrHHfGCGZAqwnX0yX5QvM+urA+WSxwDVbB+l5og+vvNLTko2pBFEbbfCh/QFAZ3ujkw
BnhHwiQPbfeoehEinwhGlPrZpWbOM+3b+3Ee+mwTSBgzzZv3ZgJpHChHseuYwCUMjH5UQGAtCDtn
XM/7XQPTbYFBE1wDJJJMJ3oIvD2uOv86wARP1IQ3LYEPXr0Cb6WKEZBIhaWu4j0e0hhiDTMBwUjc
9hTMVK1a4YxDFFK02cars9vEwEQ+zASZV+hYUxgY6HGT4BNLZkfb5ZVloJRybfbAi17/HCCeAzsJ
6BMmckqt4OD6/ltTm/uqA8kw5WI2xfubQOqkv6MRmPkL1PVQvg3A/ZS8cwFxOUtNLZ8APG+KeRvw
yQU336TvDixZl9xRJIaQxfT7eDFFMFwDg4Fu7JVvXoReLjDX1rhPK9RoJUAUz2z3eQaJBNPUM+6c
tV7UN3/+EB/eXEQO0L5wNPj/bwaS1ChZPBA46OLpRFLF1xaxepF288mm7YN6I1ewY7HvZVC3qPX9
/mVxu+lZUWaJ2+s0ndAmypaQYsbpuuz2LKEuMA/Qg3NuGt08B612rLzu2Mvpsw/yfqUyV+hV2kSS
4idH//cPMkUCGzFoVlet5ywPHlZDta39pzgdv5qzlbOuk+9VaZ5mI3wqv//vDzhHwWBCN6Qg5OT3
t+c2sLo4YDQbY+95Pt4V+rK08j4ZrLX3m2SKYIyM9Bko32tv79qhjjN1yhkxrJgWgwPnf5EUCeos
+xyPKpQHxqxIb9ywIzO9b7jKIc8vOjQmWgVFPMbwwM7BnRyWvHP7LjSchxRmjuYRNjAgD6xVBE6f
D8MfjTakMxjs8J0PyjLSqiQIvy5G2dnulb7ZK0XxxKFcZpp2HMWno/6Hx0nTYd2BvZDvOjcJB8m2
qH6543CtqC1I5Lh4aimbgoSUKGuS8HubfDcAv/QKuKqeFalFWleGAObPF4Y93wFvhwNOFE1eQ9UJ
J3kzzzmtBuDJL2MXkzEuHUD/EvADBMoSamWI9guTVN7UNwGrCZYEZ0fWWyEfbWlcUrQ1+cvgY10J
086tWS5FTJCgpgOiHHjoHBVl+2BeER52NTbaRQ4UMwouBqEXT0YT3zt6c5cW+ZMziGMBqH5Ro5w0
qsdKmuvSV1DXsl6iVE0J0rlManmrQ2si5nEGD7+EOc32QJJmnWvWEY/xbaeDgCns6hC0OngLsaHD
v/JsG+Cp9ZCFbHO57AWK00GAtdSIszIwK5ghrJ1vr/9vW+n69SgXJRWVIP8eic9mVePDc29TYWX8
w9v3dmlfkfBHSSFlZiurfQZsScbdvqfJuZpviKrv0QcRcWmqBNcP0XeLIx056iWqsqfIr360Qb2b
hHFRyCLDMsSAXVblHSyOG2LhepalZNBVwY/ou+qAHCH4awXp8QaHl5vDIotnzpSdWCijFeu54+KS
BSGPnY7ucR6LdZtfCQj44KUK3DodToLcv21q+lm28sk08NECQxUG20gM3s77GPrEbocoBCDiKo26
UIfs1h+8vYjWql9+yavxSRRodbzk7OTjJ3sc7YMpaA5mnxfNNGv1t+t9TeWuNrBvu5OnPoNr+wrs
/95Wg3XpZHdR8a1VdVd3xxdrNpaZCHeCryK3j7mnP8muuctKgHqyoOtXzJWqbT0goNC8bEO9B0uV
09wFVbL787360ehKTUu1WO+zHnu37e6grQ6Vn+duH6Fos7Nd2VLfSfu7Ks52UxHvRW9v9ACHFirN
MePDoSNZ9KK9SxrUEXaAdSa4TuzpRzQYX1MpnidYcJH8oqbjU1yLT/ZUH55eVaUtSS+GPd3b2ddQ
nCisZJ272OlOpdVXiIbu/aY4CBGefRZbWTKsx4hkRml+miv0wcKa954rz5pqOozVv095DHl9Uxsl
1xbhKUuNq1kdjCN3zdbMV6YS3eGs3weTeC4S8UydegOxbZv13snU2jus+Yu4kciYgU+T/XX15zP5
0WaXD8d2RmcNxs7tzaibepUBcJ4zOTX5V3Bjm3Eyv0Ymw6Uf2IRHm0eRUVvySfm1fGdvDP79J5/g
g30VZ0Y4urTYYMm3y8DCNsImzagulWN3N5+f3nJcvwZi3nw1nO5OiPg+T63jEMtTiJ8MnUce6V+j
enpubP+sZMZXMgaXioFr1lY/uTs/mI5VHVWNoxvMSe+68x18y2yiDo0SumVfnb+YZnlJai6g0C/P
ss0+awZ/dLHoxGxppqqhbnm7y+TK8HKtnjKX6sCm8lHDwzNZQF5dFVZwFwUjPxw+uZ3nc/xm5qVf
L0xdpwNtaM48Qv2ycS+mfqiER/EKx/LDhI5xwBtuN1d+nn1W+LY/Otu/vteb681RojgyjLlQNic2
16GHwVSF1MUORw2fyoFU3lAiazT0bSDK01TkRIA28iBHh5vWWmFZv8xE39SwNz79vKoYdyI3HgDV
p3TySScBt5RM20JtQzA8YlcrxQVLbABCX28o1kKRONiHoq0ur+RjJJop7UfYfMWLkanuqLMuNDuw
K9G0qwN1V2b2Osu76zF89jV77dQZSjp7L/FgU3LRhtxt8nErSudQVN3JSYG+KOO2muqT0peXGIBP
q2A1xQCadFdpN+70Fpda2f6MoubS1XxKPzsNGQST1JvuzIROieYQaZRj0l6GNgibZJgWxXe5C2K2
Z7nhwHzxxFeibB7J/XQrkGXKqI9LQNrOsOoEITk6RJpNiR/tlXDp8FU2BipJ3HjG3kITZJMNvUkH
lNIifSqQZlFZrMnBag6TPyawUDPmEaskySfnCgQvsDX0iaBixw/33ME4QWm1bCO/R7jZ9LDpAEX1
Y0RARBvftimLRN0xAIMkIuElZuo+skRYCeYpGOxgC1kIyTgV7AUhDF+9Ep115OjbjFggqRRnMHp4
dLjqJ5mdQZ2v9IL1mC2GXZ0xFZpQ42L8wsSOjk784mAPssP6Ij15MGX10oX52a+yM9mtaCk8NE8G
lvb8B2naD1qCbzGL8/to2MEyXNgWuFsaBw82cCSvwOQNpNgJ3MDktWLvShBq1QIO0ANz0yi7+ZIY
rPLsjPZBWiMmUj7kPA4ASd+ib93qMdxDLzj2Yfs1t/1hlbXj9s/D5Yf3j2rbKoODjmzlzYbVKuuy
GS0GpDlrvrIYkYP+ZixIvEAlZIzWup2cA1/xk3Hwo0UK9Q92r4gp0Cq9eVszGGGo+CMuMto/qnBO
WZxSz88+GYk+nI5MVph0OCk5A775fSgyEAcBr3cytx8dt+1bPFGQ4FPculRTcuR0QDeDs1NpVyGx
OKX6+UrhoxGfSdW2OMZUYd9uHJ0iLdOiN+ko4OFIShSnLfr3XrGO/PiEUIBNn1x4/nTL4L8OQhSv
IBGPogKQLCk+tgTyNE11E2tEaknr4KUaHSwTWLJHEE0POXORqhm3YO25fpI9535z2wY++cpcfmMH
TIG0qc6scChkVPN9gkJ8DMRp367G3LroLRi4mOGyHeceYaIstQpaaTDOTicxPunZ5GYTgTuBvVQd
+5QGAiH/s1bHCHM6DPjkei1sPbwti3MlczTsBqYB0UxP89nMIYPh/yK3XkbWPVupOLWANozgs6Jz
BW8Jci8rkW+e0iNcmDt2AeOGDkdvpfohhZouupIsUskqiMApUIWqU7tZaVHnU2UA46iCEE68cEvk
BykECNSbpHjBSAWYVMDmHjqw/Agjet8g0qAxLsXQl5sRzb9dND54BweHtgqHgt6j3Vn7WmCiTCp/
0Q54bLvofooL6BvpLBLH8xl6vMGMFfzzPfjRfGnpbNEd9G5cqvM9+st8GYraTLO4y6Af0mPSvqRW
chh7sY1V4mr+T2/1dovWFfCGc5CPbmBDUszgC2fU2MEkLvtG+eRrfbhKtthXoUtBjsZ27vfvJUqt
yEuj4nvFbh2Qpudn62DIN/O6PVLHR9UnXgwnO7jhT77mR6seqjSUpFhqsQ97s0S2KmQFWcLwMtD2
hYCeplhemuZkB85BLTi/PP/zgf34HU0q+XOw6btqA3Bq1C1wDN0qqjCAVReoMk+qNz7kSfXSMIdA
dVr/+S1fh46366xZH0utE7Wy/Vb8M9UFVH8SFNxoSIKlQchhh8YRs6VD0KioFlNj3dWwmciC65M7
KS9lDMWxGlkjVP3c6svxmDdnhYmqxuyKzzRtWJGG09YZkTaYSg51guQRm2jkGNEbhS4PU9y0swrb
Wk7VtPW9olnakvutx5VG1gC17UMHR3fFvXIIQ/hSNG/rperdVQnGuAYmXOroLqnTXwanvMmUbFx4
VGIRNK+CJoAm7BA+r5GfQG22x3U8u8/LGmgSAkBCwvIlu89sCcf/MZJQJ0zgeH8+qh9etVyzOq0g
WtNoUH+/avvBIystcFK3L4uXZLx3oI3MSeTg606asW7aVYTfcfqskPnRBQQPiEImBV3j3c6g7pQx
KDQrdSFUv0QTp8+Z6qcxaZ7SWYMxVMUZ7s/lz1/2o9mfzhOKdzE/vK6ufxl5hFPFCJIhH8ZMITm4
mqWDTmue+qvc3EdSvU7y8jKvT/78vh+NeL+879v9czQZSZebIsXYPGxlwjUWyfrUa+pDlXenP7+X
80GFmhRiC5EY21JGhTel8qaXBHoQyuTqWXQ7DF2/CpGt+1RjtSppiHEpfpqEudF9mrajCPCyS5gZ
1A1VTrTn1US1167uPyc59CPLGq4jXz/DqhxSD8CpniDyU9Rn38KLVRvA8jzzMUIjudY0ZHkDsXs1
jMEgApxjTl+aFqTJFN8xNsLuhTy1CbIda1ps0bhNatzaJLc9vJpLLBkJYp+w3TmnOMeNVCrsN1Tw
1wt2XhSMc9b6SnYhZqPGEkLd2VO3fmeScdfUpOkRDImUap2Z/WNHzDkhcGx71MbcIvc6eZYPybkH
fkmmCVNwA2MiXvoaDOFYH85GEuzndXNZ6Q+SFfFQc20QqbD2g+HB8CdisJpLlLcn4h4IRI+VwxCb
6x78bKgEP5WpGtdm0OzJmG1OZhWQFoX5lYTeT6aYj24aZw6gpvHA3fpW1JkkRY3usqCuXrC7yvWH
DhxFI4wHszAPNHwfGiLKPhnptY8uXgdNBm4Im1bx2+uJ/aVPbiEDhJXYJw3gPbJbT1up9bKEhBvO
6VDq3IKrQ8e1vIhIw9Q7DWEUuX6U3lUtbc1Co+2bktqhRT8zr/iK3p5wq26a0RLxARYvvIQWoDrY
rHXSYQFWTWgQf74vPnAKGHgs0HloDDfUKt/cF74yJmgqE5hHXrpBP4XDXVDxHir1ZKR8K/K3ikWI
qU8Z4a/HSkDYnuMgzB5zKuQ+RkTFabZdyyjcZHek6qHfwuq0JbUAJy78diI9kvtO33iWDjy+gHjZ
KARQJGKOhhbkvoZd4P75S71P/Ab9iGhAnRdTkvLPfMX8MqI51ijTRtMTd9CidUlRHZSavDQ5URaV
NmxUxytWeQo6PNXUSwBfgT18hr3XJxukyeJtGLMNgFopA/nJOPSREAPRNq2jeZVgvyvM+oM5FV7H
YFvI4NiGyZOSlOcgxxhtGhiRGzJOKjjetTlcgD9eB0NzZdL6WnQeO8+mtu/7TRpkL03MiYJSj8wt
fRlJK7B7XqLN5IHQGtQ+hvLzk2MqPhhB0UYgFUDgRmPnbVdTRJ5vUTZK0WdXBCnF+P3akWHDE3uS
n9GIcHSHKQ93fbB3etADeRRPV46A3dAHz2IstWsaaHS3E4hBujfnc7Ylqjd1fPInbpcx+U4+ZLbu
s+YaOircE5IVnYIaR2Zxt5hhp6wiuKrkdnKzjVDHTRneMlgBqMxy201ixyBtN2MvJfV9rpGQowfU
hefOF9yUYA9ADUhfQoGi62auqfeCT/H2oS71AK2ho6xFWaA8VfRbaYYPGTKkhd4a6qIvWCtJRR5j
54fdMwRbUfvsm2Llmaxmss5FyLYqrW8QS198z98PPuwnPzJXvp6f5/mks78Qg/ltXhQ2if5QV9VF
bdtnjV4fffOHLtRUuv+8sC6aS8Cav++7nVM0NMiDA9T6buWH/c8rT+gnh9nAN6J4S7UQS3pVEpni
2GfikNk+QgRkiO1gfhWNOyUzd3QU37J8/PHJtfDRpYAgTReIVtjUvu2qjTQTkrrRU3eI8gQspL4A
73ub+vWwZT/H8Qmdc2cohHjO4xc+mzhVP1GWfLBowSAo0Zmb84z+tsBL3HVZpvMCzck5fX1S3Fs2
iOHOKTk2yEldZyzXEz7SRQhr+bO7+IPRn1IJPR3KuKwQ31bfM3rsbZ+GmRu3hEgWWeQaOQwzG9D9
Si+xV+WYkY7SvDO5BzapFwAPrV2vyMl9Dhq51bLo5LWlttPHOQKwc4AQksslzF3XDt4VtMwVgUmX
UBIcytpiy6qGNWFV/T2L/edvJs/6X//F8x95QfCqHzRvnv5r+5KfntKX+r/mf/X//upfvz/lH/37
RVdPzdNvT9YZcpjx3L5U4+1L3SbN69v5L/n8l/+/v/yPl9dXuYzFyz//enrmyAERxq38o/nr37/a
Pf/zL01XLS7F//z1Hf796/kr/POv00v/H495FX/wj16e6uaffym2+g9sAgjx5LzTZjSjJtW//P0r
5x+2JWYdA4Mb/5l7alleNcE//zLMfwhUQgimLDqbFKvYDtR5+/or8Y/ZnGm+OlVNXJrmX//z8W7+
3qb9fcA5IP9+/pvp9t2dZVIDQMKtmwg75LvpWO3Q3Anh57tR+Ml1J5Lm1tMIY4DG0ZPvsppUZD8j
A13rez9NK/b/vs9/OWgffYp5T/7bnpJPgduA7cA80L/rF3S1UKZSqtkuS5xyU8C86Zz0aupG9YSb
Pd2MOGArC+BmoDHSQbH1zebnOBRUYU0gI4b2P1fqbxfqrwdGe1dBM2nksFSxBS4F2jpv1imVgpi4
kCLbaSPFmDhRmpVoJ5X4XqI1G5jMydC6ZV43W133v7Noy5etSWkfycqCFJBbDw7rus36dqubpscL
zBwcZ6JyKzRzaQuWjPhW1KWdNz5NY89czeZjpa9dNiQgCPzhyycH+d0YwrwtmE1ZRZK5yJz6+yKl
VERNsbzKdsKZoHHaA1nRQV6tcQpRa3dgonkVFfN40Fy1MLZxSm6SvrTypjjKIbuEua1dZ5p88DBP
flJUULnU314AOAjwE1n6fJO8FWc3dUMupbTTXeP3t15vrXpCRRGEEwrpC+gmWAfy5aiXj6bTNvvE
1NKF1pe7xAoI0/Ji6JvKtS/GTz/XuwuTMhKNa+4Ry0E3+Va7GwllKLS6clwj3pVNZoOgbcmOUuhO
F2p2bJDqo6pz1pOaRVvN7+8LsrIQ1pfk2puTSqvks5KP+W73YbMgZkNJVgznUntb3yJiXky+N3Su
Hqn9xow85WBV5GVrUrly8ADeJd4VUHH/XPZJdMlUaz2akBUniP6btOqGhfCK4ZQZc0uqU9pVx/qI
hGV/l+WTeKhgZtqdhzxBBxGYSLB9ZmxcrHFQj1Yn9kZrbDI1qq5UdqQS0vag5PhbC23C7UmylBz0
deeN33MMfEupkBSMEPlo1HZHk6vemXr+GDQNDMAan0cSqa6u1Ce9r5RNjkLhVMGSG8efYUTkqKBG
uBrsolvZBpytph1QCDtVuAI/C1gk67vVqMlPahMa8uS316LNQp6fz+4kephvZ/osJeCA/IXW1ajc
W1qan2DoHsrMcQ5aRMhfVMKNikvZ3QzeQNPLmA5TjJUiCrIbpR0ohTVUkzIVcIbTVS9VapMMUnKA
xva5D3K++1h6B4o73iHw7B9FGYXbMBwdjq+2YlTqCaxRikevIZk6kOSzDlqNbEOz971m3MRSozQS
dLChbXFSKh5e/y92fH/fWO1N5xBijiUQLKKiBtevD0ngnFRo1+z5VW/dWjQPkWRyGttTguvVrRtT
vXRGNp4D7xqTe3uTNam6FfGkXgjWWcZ1FVw7EVivfiQmh4tnAlW7sjTSOcwmjbaFMKulqhb+ktC+
chPQdN2xStmRIhlfNU4RX2nm97HVYNdisL7SEsxa5MYQbK3bK0GY1oabGzWqVsVuMNbG0ZrjDY5Q
QpqjJfn0TZmEV5A62EH5/jmNCCWoW5eprSZuYcKVUHXqCUyDpozjiebPjTRLZdUVgPLJhQQhFZTV
zgDwsE/EYFPBL1TCTuJo1QiotFi78oMqW6y1QVizTXKWUTONoKmN4VgnBVkEre7GtfeUdd0XWeQS
3xHnyMKZyv5bh/Xe182GAsmjGTjkC5akRQ69aR4jcqT0VDn5RZPRU53TAlLqGKUdnm0awmmT6kfi
I0IoIV14FmSMsJQrT3qVl1tFKdW7NrM9RmaZLYHNb1TN8o9mwXcsyXk+YTbuV5oBYqBNxqNmRzbd
C4PenhVGu1yvxLYtmm9h42dHgnFx6jotRRvg8A7x3wgN4LfDjp7w3vnYYDpD402S6GjMDzVZPa7X
B6d4IozZUWdocK4yzMrhNsJKsVdMNbweBPrbqAOCMrV0fzNiCHZdoE83eRaKG89iLx9G4a4c26eh
KsebFgrBTdek904cH6aWYLJJHfRbQ5TKddhDFpufYTu9ZNPAQVZz5xrLBDRSQjDMhFBi37GvXx9M
vwp3jkzoGM0/m5xM/v2LmLI1SMBekhzIz6iBkXs3FcM21fLp+PrHaBfClSkzY01QktykNpu+wq/9
M4EZ/jkhtGTHTYI0fH460jNkWxUMVwZkjtcfGWIO8aEaV+tpTw6PDLbwyf27OAvsLb4scIWaody+
PojI3AfJOJ3E/BeBFK2byMbDEXtl17p18/rQaBzQ0Rh/vD5LKzmd+Hor4gUYm+uugAwaJHevD0Pn
PeJYyjYU/3G14eHwcJ8T22c3BoC/lDyToSxunARTtjmgnPLp/TPBTkelyMDc6c69Ggr4wX3dgxbs
gEH590WW2jSMATa0ZtQscqtuqTnj8xZOrZzaOm4X5ImA7PHK4lGW0AKt5z6Mwy/NyEUsupoNr3mv
mrWzlHkKuQs9zqItSYMpteFHkrfOTUV909a+oS/sbjroIe1431rNwbDaLUoqoBsg0LLMJ4y3UYkq
ccxV1DoQK71oN3BfrJXaWJgkA+zMxCzXdd+Y6zA1j20F/zK0q2obGwB+fXsiVgGZI8le/bglmXfa
+D0gji6K1Z0owp8aQ9vGKch4MJsW/XjPOFGRMbEEuJkr9AL1jByxwTsHSfqt0Vs4xQy+LoX4BREJ
8pQrRIMrRNrUoiOmryBJXBm1L1FDcYShq7wBgX8ORX/xUEave9+RFIMCb++oebZKEidYe9K/SoJw
9gZyNBNjUkj4AV5OQ2tXEEi0CKMHs22bG9EQJ15SpXkdn6ZE6peRa7mqv0qBxICZ6pTqU38gCJZM
cDnc2VYP9o+kXPYh2ynhpyzdrXWlD8W+74dvBgGBGwOwOaVef9n2DBJQQ2AJOM6yLnqYiBGESSlL
FzvtHACXPfrJdGf5vnEMyaFZZ1jktnEGCnzoHQpzobKH9xSoNTy5QE0PnL8bSfEAWjxsXArgi1h4
9rokTIfilu2aCeiomR3UshTeZh4OLEN6FgsNwj5JYSKMN4SepwTg7CpF/S5Iime92q4JeIQwjdf0
EHU6Yu+wCY6DDpU+kP3R8NdEMk0nte0OWR4pDxOZbk5KRC4lD1eGSezqYXGaCGfbsCFLtnaZhRtD
oUTTk34Tdw9hDgFTDt5F6NSjY2Hexf64MtoAuGSjKvd+68sVXcSt03aEMZj+dCPLc2VGcF7r0N/Y
xVDw9rh7RSOZWLvpIIcq3pFPOE8EanJNVp+1d5LpipLs0veCfheXqbkvZMoK3GdmJd/LOQbzOiBV
NrCIqr3lG+Z+qlF+C3yp+Q8h83gl+iJy8QxflYmWn4TzAmiv23ue/pVFjbmLzeoljHKFcqKl75TG
uVZb3d5j+qjWmYWux0+i3m1tfbi1jEk9ZKTFX2myKReThkJGNEN1U7WQhLvMMp7yWhaPoR3cd3Fv
koEHzbA3CkJRkhTuMuyendH61R5aWkX3cytraMsy7OKdKK1T2dHvDv1FVmOPV+rUzWLrRo3SfAtd
uCiIMyudgtwPG1ezHVE4kbZHBvn84ZXGr89F61zlfkF6XIn4xhzxZjYk9Vw5KUQvP1U3gXPpOiK2
UUuHxC8B22O1HLhmGD2i+IWqSGa7wTcjLqe5NqIAnqwRpochGOTKiVpvk88pRm2nu45eXidVV7lD
vanRWu2we1JmG14qM8uvenJOVpNX/SwmiRHGZwKPwKykU7lTgSRtpJ9Db8p1fc+klq0NTt7SUcGe
WD44wiBGMF3XDIWtNzxoXQHGdeQrxGEK+1bJgW7i3n59jcbzsiUhxiW0ww6JlQ7HcYrQKGg+yBH6
Pn5Pv2PwEREwrjgkXaDnyMq1RzPmmHRNspoqM161tb3mMoG72yzDyHpJjHC6CRqgvTbRBA3RAVUE
p9MY5b4tWm0RhKT0hdQqFh24dChwyaXtV+3sxfGLqjz0/comIuNStRCZ/WqRDm3+4E19sWlC56K1
HjpCqHZtT3QPH0cnuYtIGppi0Zd2FD8r07cWpP5Et1ULf74e9aeuU6blpKYFKLKG7ioxowDTuwLr
KO+TmNy6TRszNREqaNU2a1M9jVyFhMLV69O27YYjM8tcypIHalDKqTPj4a5N012sOOuu7K0rmQUQ
By0TQt1oeVcsUzVQDXH6lajsG6WPuhfdrnfUHq5kVQxLzXCIuE8RsNDeN+cM3XYtOm0/sI17/UnY
99ZBarAwy0mP17jGi4orjr8tXv9VWxyqzjHgntvBMsnC/li1frFqRQzEKG36gzVHyYQB2ySj0niq
eM+QwRCX9YXYhGb6jTakcuj80D++/t/rgx0QE9ELm+gZAnBIkxbUOZ2IvpzWGfvXP6nDeD+UjbId
JuenPYfk4gA5KWak7y3F0v5+yBLOXtkRIxB2M6WO7dcIhTRamSJPruUUPoqSjG+FyAG2dGejvBnI
VrpRUBL3uVfcikQz3ZIKDpmwY3H7+rPWHKqlX3VySydJYSlNBBOW/eqWXEm8Yk158/oMmpO6t3CL
LV6f+q6Z+c2Gyzijip2Ga0vSzeOS0c+xpennMSbrMaY9C+4YjD3S0YgkLcz6g6UOJ9E3xxYJ8p3P
ezBt3NL28PeE6lGvNPg4VaWWR+nEX1Svt49qI3fS6O2VIcClCD9Qb5tYFbcY8QHa8wFJ2zUIbxLs
wDR/TWkKSHg73z4yW2uF7bLdyI+S8XdpElqCOkG5VmtH7MdJiD3oR0C7r8+xZQPcNApyC2hmRmyQ
Dsoo5ZK8dzChFNH2huLf6q0kxFYf5AF7dL/vWNi1/TDtXx/yRLbpL88D5EQzLGJaaxxnpswRj4ZK
YLWlupZdBoSsmeekaIlG5SY6sC7v4CYHgPLAQ/IvooMd+OSv1eVJ8wiH1ULzqyImbgdbZCvWDbsh
s8jBCCWGbj89am3ytcqt714l/INCRJpwIotXC49dLkJOrH8WPSGfU3iqYJJajXZhhedGakufkY86
qsQgJ6nKEEk4VMMsIM0e5vY4fCuTANywFj0owlioE3EDURReEHFSFdB3Oms0kiBppkDW5BZ0fpiT
8WRPttvL7gvROsSNTo+psIhyxXWy9C9BAbQUXUe+zQYI+oGEtdrX41KtezcymjOLk4dgnmESMtpG
9FsCuGlRupoa7fxkp1XBTZxZ3raB1ya0V4qrT1pBjw09GX2S3cddb9erGlebqMVT3t6yzvfWXjnW
i2mG36mVre4iHQ6l2Q1uh+GUrFpFdROLe6oEBhqKvFoK2b4Yit1uLDMm3pvGprDlA93uZpfRl/JY
oUs/sXaU2pYjnKOImtLenofL14fUXFlVYLlq5LzUE98zauttqVs7VTZijTznbIUAPhpa6FoO3UvJ
CrmUhiC4CvExODtlVUSaG1nKraIHpIuWnb0e8uT74LQs4ufyDrmXZSzvaTkoa8+i5VvWg7OyxslZ
mJVPSy2MYaZEwTLs2A6Ba/vpcaiLnoSHSWHeVlQWAk1cPsWPelSkN4VIwX+WAyF2VJCzYmqeGTiu
GYawcONJvoagYC6y3i5dUlN/9uZgAFoxtY06OOa9b+knhzz4PGwcKqCWus+SwGB/FehfLKf4WtG/
3IcFW2DDAeAdOH101Mr6UJcFhjh7Xn1l1bcwy4sHTsmVknj3VUmuZliVT1ZL1nlilROdLJNouy7x
lmEQiwWco1s27fHBsGGDSfR869HG3qgkDuB6rTo1cWJv6ka57xh+spBdezSCcy0Kpi/pFRhdVR3N
duUFbpMoJBGLW2c6gYzLQaUWxX9zdx5LbiMJGn4idMCbKwkStOWNShdEycF7n0+/X0LqqW7N7EzM
cTeiGwGCLIgGJvO39wkaNGmuLQYE6SaKTSblth6MlFLUsKmXMa+J0x+eVa1XL+qEdYhDmETUsuFL
1Nuz2fQtsmy0hFbeNltNoSDBs+hYAziC7KKoUZ/jPdc9rl+WemvkmkMJnorMyb5z0+NoLup7rU4N
Qb6OeU7ReR5StfzcMJYKstG9V4V9JeiH5m2Us4GrxdomHwl1zKYRHcDTBKh8UJKUDr46bG6JZH10
zMxXROhe+NWow7bAk0Kou52bASmnRPo7g7DPZsbZf3TmrNmTmtP7630jUvRnovWMIwOFS5VFFEJ2
vPvcTO9dm05A+jv3MEsvjmdMBLLrqDrp7AKobqutSOiFJrvtXsMJsyvniCxyqqK0WmwTndbKrgvD
LQ1d7saImtux6m4ypai31CZvIdgZ0yZqGDItag5T1+jbsAzdDdjE1Gd0mlViwmc8GydtqLhvFk61
J831GSKsPknoGvOzXO20hA74jkqbpK8/0ykWbmb1qSo9KkUnskInFNqnusj1U1wzp6wd08+bL66A
awaMOAnGgIRO6JZ7Wh+XOlpRRIpHO6kJi0eIf0IwUJ3Wh+vC1ERCKdb/9jR677++enK8ji64+NHV
0YPU07YZ7TeH9vBtZ+a6vbMp7C2WEmNmU3iHVr4AZOokKnKDGgsjgtfm1EM5zWldjOmi7ZdvMXNw
Q8XboPSUTQ3JMVcwIti3Qw1bMyTjPWoSyOrUPZWFQf5zXbwvxUwSj9G5HPaDciLrtis8ypGF4iLc
aZWNZsfTPopS8UBLGEriUBR7bYrunYBUH5qonPG5VV0jGDvacVUE1NDcHjKRVj9TR+xTE+RNzuPQ
Qqt4o/uqzkX15JHI/CQcaq8iGlfG6ahUdnaaDHe5iReC/S1H6fwMw3vk5RpfTU6vfUyEfY+baeoG
kAyCfoQZkp8ueopqlFkpToRqbgBXzUcSp8saV5hXiW/82EQbjop1pKbcpZGQup+kXj7pE4lDUyyM
IPfsmoniNk0Ed+O2q5gBLqY/VrRkxjnIypBH1a2Vdle3qspzM5SBx5HsK2pJwHaFpcSYY22rdjvd
FdknmxDYc1gCNoRJR7AvfNkly8sbQ6uUl9pz6QFijHDMaRy/R71FfIQl+q8I0QNHIJcRPenEDqww
p0B5COO4fKnK8FyWqfI+hKB3hNiNN3MR5zfcopkoeSPV7En8HtVgPFSBVs5svo1RfG+HifO9iCd/
7FvKVxT7Ng+NUbZTIvJUF6K2OvtLURouUy/M4I4KkE5H8AOWVJDBAZCXCbXjV1GXHXUE2NS7mOIw
EBkfiJJLx2LkNOkpfQc0J/yqJmdQbWggSLzu1JWYvXuScm6iJqLjL680n6xu5eK0NPYsHSliTPZ/
GE13YEJpH+0GZVHklLeZNmpPgG2nCECBMYq3nC1mcAvNGo9kxA07+chpoOMGbJsExCAzmQtBIaA5
kG+zlE8xcwRakJgFR21Byp07VoFJiKYdLinJYhW9XtGVZj3nSsw39yHF/opVbzlan8sZCTCCDm2e
6R+1VP1cGzVfjKeZxymdlX1b0yY7tcXVTcvkouVeDj04n2EnqyPXzOuopcO9XtjvGZEJMUF7fgXi
e5eqHbL5mJuURjZKYw8PQ8fNmJ56mrNc8a1rUL6bIRW/CuAqCUtxubdJgj20bbxPWyS7zpx0VwO1
q59OA7MEodJ1Rx7iMCxvcdwzRJ9QZa2wlGcZAbSR/aCp7w2R1/uyqriF9e4nu8ahE9exQTaVsEAx
6v2go3IktgjWMxIvySJ9Hsv0yK+1HO0S0XuSjWJfEnG0cVyUcp4z6BSWq2KvcYBxici3dupRWQc6
3FW8HjfFq4eddjtCIzWLOpzHvL8Ac1qXWXtzhuK2tLr2PhZERpd21F+VotsUJre0dkIiYi1vizfd
IKlVL1GGjIev97Qk5adcuNN5tO1zqqdkXizTa1Qq1d3QhBcnHjgDJzvbqjOUTbbYt16NTwFDxCYT
UXcrgLYjB8bGnAb6AKsmPvfJ8CDsDCTd+tYYpM5beupPiCV9IzUpCTJKOVPvQSbR9vRjsRsmwwlw
J2IrmPqv6rTEZ6FYid+NGLJGLOR9EhTVPFzjZtS3eQSSpojr1LhWYCytQWZLHe9W5KArCpv6OzoW
vAg1OGG7xzHDbJy4DW6wjK8Dz9xNUrjOW/uM0rSwwv520cf2tIzZYzTryU261Po5oz/Zbky6dRcP
y2ZcV1fimzTUfCdSleyDYib7eGHiGQPoTWRQBaJj+g9UXL9ytWcUrqZ7QeDb514clyQ5DYaZ3NgK
XDODJNL91DZUbykvZ4gL83QXd1wOjbZXLmmrsFM9upukbw0V4NU1Q+0wkN++15iE7CJYCQrc+f4Y
2NpnUqmH81B5zxOS7qDR23CrtaXx7JiLz4WHP6p7yyctzkMGqqb6eQ7T7yOpg/s6TxWM4g/J7A6f
ECx9GnrusE6JiDDW+InN3CTVrRXxMRpI1ozh55cCakxLbSOg6J72NVUdb+wZDpjyxDDtzYuIaufo
zdWLqaXxxer0hkoe3dvldUg5T0GNl7Uo2T1+FAO1GFY4nXL3QKXdEOveODuHhPn/mWpuejW9xT5X
jBnDHuAoG3VqOdyouVrE4J/mGNTUqrQrLb4vamEOB65VL1AVtPyUVdPtZzm00FoIX92lRjDTOfp0
ty623jKRrdTj3uHuoJAwF2UAJ2h3R269JzPRaacxszEwk+WiMdy4GHKR6FyRqSo/hxMjwlolmH2A
ljolNmRznWhPU5H3QZgqtHo0Z5DU4hwZFLd1k/KD/NIGfiKsnwzTHW+VLAss9021FuupU1r7SQD6
98TVJerYE3mktRdrCA/OpNHvItLwxDdC+QvzxH6prZumEfB5bp/RV1EU5yI3i3Mc0bJQtpGJh6op
zwTsMEEsZhokGfLFqmn4uWUPs0/z7neb6uT9EFt4B9XcPdJ6VkQVzIGWhlsyBJEu29zYgVt1Vtuc
rL0ko7wnBLLAZs0FgzdI01EHK7DxOm0/jxGgn5MuJmboaDym4ELt1IQt9kHK1cLRmjcVWgp0hNxf
BFF8OndEab6yXG2f5hDxY9k/60Yy0UOLYBdGG4opL43pSoyO8LgkZx1NTE3b3fZysV52cs5gdCjZ
wZlvIS0Zqzd4g24cSVOTXd1drflWj6z44KZc4dMSUc+yaNltLNecRPmeVUy6y36y6XnX4Ea90ccI
z7awvNrV2F3MNA9chrEU5szWrhYZNcSUi2VjHMOyOsxAPeOZzGtuk6aq0m4Upty5I/s69XN6mAr1
ms39CYdpcfamLD6iayXHMKwFockaTVNcm4O8Eu+xQ8aQ6hYeGZDJFXu2+hYadBaQjFHuVKHdDR0T
/6IYKCLki6RarCkDs62UU63mnydNR9Q74VctSSCGNXewTORkO9YnRzWiJ4rgz8lEXF1kDXRspg59
iIb7daHlPljCatopMRUx8EZvsxqRRkc6e8uQlBKbiOLPOY0YDo87utPb08hQT3Mq7UuGi0skBewB
g9DSBf0rBqWF29RBdoLRoPgBBbP3lJYe/st+OzF2vcw5eMJY6CdNa5vbRq1ugeh3WabX7/Oofqc4
4yvpdxUtbt3yVANPAy08JbWRHKYecGk9HtYjI1QJ/2XIsav7vMJgV4RHqns5z6OEI77Lns22UYng
QyzQlWZ7XzIzXcgYozpwoeoQqAwe6vMYk41LeBOsqV62lyjVniDAVQqG4XNG5m5Y5/k3cujO7ZB0
D2NWmMemAqlIZ5KLx7aaX6jv/a50gk15rgaMM/VnMTBqLYUugvUibFSwSonLmI5Wha80qSTXou3U
YBmbyl9KmM021RU8xY51FZ3zEldV/1SqnnmNDf0la+5t+P9HmyiRJ69FIh6XhAnEqYdMwFNJsZzq
WgUWYHV9jJ3615rAYH1aH8aLicwqSTzudT23hCT1jgb5WGJLoUVzWhdlOb1qxPj6xGYEppfUp8Gp
Ye7VXP1zNYPWPk7LFbC5Oq0LS07FPDntWtfUAQMhKlgAcE75FEuJUZ5cQigz4BKHMsaf62VCIXfU
GqmFRCE/hklYnMpJ+7XwaAXINnZz1voGs7cxfKMUvtmlYmEH0yLKU680JU0vrGlZZXMNt19Tx4rp
pwU0O/1cneVqgkD51DhcjWIMfj68cn3SuGmdhFysDz8WlhMnuyaDq02srDqtO1h3+HNX/9jWmp4v
nKg6FEzAxDbP8pBU2ullfRn1Ymxbd5CpFW9pfQu/7TCrEWchZnxpwEhPlT3xQyhp3Jx+PpYbo5ge
yglRhl+OBtbqvKT4aGSSD3dXnda1j4dhTE/DENHkJ1/xsX39+n/b9vHw43UGNA8Zrv/YM6EBOdhB
OTC05weMP37F9bGi1LJXs4tOHPwqxGVinkKzNU/5FNuYy60CQQYu+WlyPaDDx/UFivnF07v6ODtz
3Z09rfi1X0eUHB3rPxFWYwkzzDPrmha73U5N+68fm9btrnzZutbJwKDFqY4fu1u3/9xnNQP8mTX6
uULnIgyCR05iZ/9aWx+uTwwJM/A8G8xtUtPtVy3HvsbXuox2vvMUTqu8KboT4yJK6438uP7M8Xq4
ffysebYf5Um1nklzMjSndTHKNdNeMliSJN4p0TSfmrqcTzrwPKAeDz8W67YiFswMFVDzrA+pH8yL
ard+kCjlJFkXi9NGO0zEM3IRt3z2CNvvpV4glxGe6FxIC0bXRPeqgdGYJCg6nRPgPk9ddm7hBLQG
oNhynxSXDCDo5iAtSjzDNPkUTYM4OH7WyvIB33vuk0JJBACj0xhRvYg0ZAdLwABNP7sWU3yNFrqF
Gd4G6vCZnNPbQk9p/12yb67HfAci/JlGhsAoesksck4rZfXqLsZxLDtzW4Yx9UmGcTU53Mg1RqgX
4X8GBX3RG+u219PoQq/RPhYSbE7CS0hX08nhDW6mjbN0X8Di4MohRjcIwLI65Jdhh6gIiDvrl11P
AnGxNLRQgNzFeV4gasnsI04YwuXNFncB9a7Qq0NfbDo7vSVQ7mwuHTnf9nnsGzjSYfGtbng1c6zf
SxgM4TPOL42SOvdrbb3iWrHxRHrHLsq+crX2IQH5POT1pIqLXqtZvgpKmBSz4OeGmCXugpa/2nrW
J+ddUQO1oyR9JlvX7eFZFs9RNhQPGJuwywRNczA4sc5kgdt4suboDeU2GWhsVUJ1N4ABXaMw+dwk
Tc7UI8ezps/HCrFFCnMzFswtw/COApVqi8U/iEsz3Dg1NnTPN3Jz2MLmAMi4ro4TeDyavULhCJAx
UzeNFs3cfczpwdQMvrmOmdgp1MejElGhCK8Q7+s4hz/3tLfKDnRPVtkVDPHrNtwTK32f9DeYHsjN
Kmh29LDDYOMqfGKoR+a0eecSQF9GEIGUPZkGEUOIbTZz0wwwVqCSup5cvdZ4JNHL24Z2T9mVyB6A
qK58dlxbS4KiOGFeJfMd5tbTNqlFjkVtU7sZGT/owusFOGnaQXAzwD+aEQeXpumHUBCk2BlxIEaq
ZexB/cIEouOU1bXW59hG809qoA8uv5n3YV+/Lr1RgkknX5J6WjZoon0UkuFOWA5l2oX2sDjWt9CW
xaenOlPKbUuBmIyq1nehTmW0VhZh0M7mwUTktVVR7uxVpcn2fdzPz3o+6PtZUZYdo2Q9KONS9duG
6Lw0IiLEjHvzaaZ2sJjU8iy8GDVAUVhPotS6e1j1vZDThnVTlGFeGCbtQS0XmY1uebuuEW96qFtX
Ui6do5NmxTY1gQsEWSfHyJqdJ2WIGxh0IszgFRF0WuHTjLpYml5kj1zJCWokDuCBpSH3MXU/5BN0
Zk0ahV2KxzjGv9WmlOctISMe6n32Hho/dC3olQxoNJCJbnya5yW9Gev0mRvF+LQu+vk0z536mFaX
JGRPaWNQTWd4zLHC6ckxW9B+TGlKKr7nSTKc9GRK7hJDwcZCWVdN/n5a5N7BcYQ8TZTkgUCjU2yS
FAcx647WeG6EBUfQD8qmcB6M3nAeyKDZL7kYacnRH5uy/RqrhcdTC1j1YpS3tom1d1K16ehqmcFV
o0VsU2mzrxVtvSu8lkK/zrjRmNmNVdmfEX6/M96hxAgYEdyPvse8NKeLk74Udeoy+p/aXdjNHAXT
E0KPfqOPOFuJamLoRMWryNVrg2f8aukLfYU6csUZXcPeVhabMzmlEbi2c2B/Z4uhRKO4zrxvxhF2
yY7mHXBVt6mUV2Me7avRu5cZ3RW9C03iY7CffZwStd8mvVSrF/EOffj3JdcfUVbEjz3wfBz2xbM9
nRfReY8Wqeixlb0W2kLTkLfU11TRHlbVTdOCSiaVeooENUY2//x/0N9Lx8DfTA5Yni0ZUefomq3+
U5ijGPXUSxyjxvZM/u40Qnr3RUiBcew8u4gWH+eia/1WLHtLijtmu0/+w1vQ/8ntgYmKC6pKAgpG
UvV3HxV1cv1Ab0F9KBTkTuGg3zoRVwBliik9SN23XGd8jiCg3nvVGN8Qjr/19ELbKhiJtl1DSXYB
cHiWYlN11Irb0Y2eesjlI9NV9UaqQFc06t9/cf/Cwsg3R7ITkaOymcyWIv2/uCtxM+RGWs18cV5P
tqylucdoDG80g4JsxAtmYI1U2M6jdhztJQ6YNmVvdCBqZvYlmZYL/mjvfd7Vmht/sXWVGC6qsJPZ
+o5AxTK5fjEEBo256yqL+CJqNv6Dt1/6eH7/4fGNyUAIz+Zj/J5OtnQp3jjNpiYhKhm6m+Qw4pXm
Q1gtJNuiHlFllFskT+Ne5M6n0U64PJjXtPd6ohgrOhN0lxDVL1aWUohju588iYA0af3GmXeXznUd
zHU1bbsitoI+NW/MPh9++nb/3zq3CII0/nKYSW/Y35xbd9/LsiNn+r1M3v/m3vr5h3+6t8w/SO+R
lhnSPAkM8jj0frm3XPUPS0bx8bRuA3/LrNw/3Vv6H2yyCYaFJyAL0cJL+Mu9ZeD5AjDH1UVDFkcy
7o3/xr2lq/9kU6LRgO4ADZ+CQ+4d+/vbuZEXBkEKNbzLTHvllE5iFxbpo7ksBA/H27qzvT05Abdl
zkhEV23CLXSz25NVuO3K3CIz08kfap3OXOStop/MwBN9u7MTJJUFZn04AlTdNmjVpXK6+4n5zK5Q
+hpX4dz6hLxu40tB1wiFNwXm/4H/jYihOvLCeSJ0xdNeyzBKwewEpbfmIveV0QNtKDd4ALDq3zS5
Fd4RDNqi4WuzirZVdL5iIr8qiSN7Z2Lx2WalmSLGgGgws8Fl+mMyM8yiVw+ue5Mr1nBCKZwAv9np
eej65zR+SFL0iIs3BnFPjQbjgDeg4DbQ+m67dNGPqbMZuMo5w9Js6RT0LibBC1T2wdEoeX7KBcjv
qqYtxlzdNjY9rd2cSIFB2GyipASOT1H8hIO2+CLO6JZW5uzo6O0XY0l+xCFK1spQnm1nxBVKbtpm
WIAiGGYesQSZpC/pVyfk7gRpmtJi210z4zrNvbPJTJw4Mb1lRulNDAcF4V2m41I4p1MvjoP5KHR1
2rVeltwsMbf01POYT4/XJDL7s2Z/YRiYXYzRvBqK4Vy5dmJGT5Fzt3CXQZtPMBp2o2P7cXBFd/rO
tGmsdpam3y5EN268nlTvkSzPjYmNLTDS5NXULSYcMyhSJVm+pI47+lERvgunewKRP4/tJA5e7R6I
XMhcK4P+6r+GWvXezlxSZwFT7DnFLbp8WDZ7cSA5h3GLJv0q8lw55lV0SyyMc3ASxv+YYDdzZb45
WtHfhlF9mWuvPgOhkVLgaMRPGszShBsYlbI8hQMyqI6UglRigaQ+OlBYLcCY65CiFz7PHqJmZmTO
jqT3Yke75WZf9qW6IWwFpZeNUxtsHVLYNsdD4erzYcjxd7vOZNGw/Y34GIYWTEqLohsDzSn2Vql8
J9Cm22YzY3Bm1JsiioyH3t3Hk+IcUzEiJk+HS9lFHYKiud6rdq5dZAYOKSccJ2HOF4dga/BtM7ob
xohu2FkfyBsdqW8bnc/k0WQHdUYZm6N0YWyL2lP06qcZfGo76rpLuHlzVZ3m21RSH5PO3SMtgK4f
deHnQpkuhVo+iliTyVvJ1XQjk5EkI9sss7mPqKqvjcYnWP5HCo1lce4ikGS2xzbkrtSSbEEztn2t
3hOBnH2cESss+uOSEJoSlRPMsrtXteYw2Lrud0tB/FUS0oygfHeRoFM0PzFRsBZksTooafa42Ay7
i54sHpRNP4qW9K7O6dH1hWhu61BFD7V3adi5WG5fbtxWM7Zlx3VrKbszbxZB4Cy+JOlEgHqiYcsn
AiDXnS+NUwVV4TW3VMc9tRAHXQvWbztW6tte0Z/77NnL2svEWJ0QFtKzbFHcZ5+1efzG/ZY3MQ+9
v9gu5SOqgt2+x09QEXWcDinEuRApcX6abIZ2t4hTSwGlWbrg9YCphU1aFuTvpuhnOOIM8pQJ9xfD
zsVJa+J9OZP/NzlotsOwpzhX955KCIeN5iTWvsxobFLNZEKFtRky6JGE8Dd/SKJhK/Jxr1YWRpNo
vKnnuDig+kMmYTrBJJJDx5wzWgJyMLzyOdc771jRh1t752xoghh1kaJyfbC8wCSg6tBKO16YFjsU
9Z8s0HwM60YTVAj3G9UgHaomR4NEpv0wLjFh7iC7aH8A1ObsZUzG0J9kpqVdptNu7I4QuM4WUXP3
golwiwDzqbfsZZtO9MJqgsuFKOLz2GgQKUYBq2jeOyOz7GpawB9qbIbp8lznBr4GLE8Pn0SOOCAL
B7HDZrOMfcbExdrOauajFUIeYKgZMPbJIHjxQgqSZRp4F7L0Riy4Zga49mtmJzYk31fwWIVQB/JL
EFT7XuF8VTzroMtpqCInpKOcmnZyktrI6ao90ewdAmRa32g0fCAxAzYL7mqHmM+3bYGwl7mvkJPg
ISlf+x3yL6w1NN+DgaS+way5RyR3hKRiLq3KSXXP7Joy5c6va+0QVa658cLhSPEB7fSp4ArT+wZz
9Ia5eiYn7YucvhtIWwXS5r3mhqTgWCoKRmb7IbN+muQ4FFYgAETAABmwJESwSLBAkbABA5FglEBC
AqJQd1ghxMCEYdmqhGf5VdOTxQEKUUk4Iu1vetCJBpTClHCFIYGL2g4qcAxCY9rdLKGNKAbkUEA7
egl7xLoGQW7bmwlERJXQSCFBEkvCJUy8jkICKESHciuWoEqIKAyIJZFgS2RXAa2fFZoI/FKaOJY6
JVtxfT/j26rQNm6WcsBfA4YzrmCOou5SCe8kFkAPhFK+QTiINse4KTyaeiQoZEh4SEigyJOQkTdN
X92xSbetG+hp+B4tDmoyQCYDtImC0fmkgj9l4FCZBKR6CU0pYFQaWFUPZjV5DsYuQKzGek3AtKy4
0PyhfelcJZiy/k4zkQCMYgHK6m6V9MJFAVoZlAy08TbkDfYIZrbmcFUknKaAqzUSYEsk1OaAHJUS
fBtA4bi3STgOYI7RRgALTLvI0SI9g+ykyd64YHloDSWwp0iIT2/R0pGRvotB/wYJAxa9cVuN40u2
QM3BVF+jnoOrBzusJIiYYjvdwmofia8mCQWgseXqhpncCZAIP3sSjDRAJfW5cUFdjNsavFJI4JL+
EY3K5h6kE1Az6kl9BeV0JdzZ1CQOTpCVUKU+PMhDCTJagpAqIKWZhEw9sNPIA0TN3SdTgqqcc0EI
yoqYi+bjmKPPBIEl575mbFVLYLaQEO0gwdoQ1FYFvY1cRI4H7uzRrpIMyLrAzoX2WUK/2YoCE1XJ
udnAlEjEmLClvy7WbTb62Z9PcAAw5KSRgQs41E7+j4UrFXst9Q0geftlJUokpZGsSPb6mJMT7Bmc
m7zM7kTTfCtTW9BDSzg8lMB4Wj8WEigfJWReSlS9k6j6uiC59tfa+oQlgff1gyi97lKTLXF9JtLA
/hLJXoim7EytC9bt7gr6/2OxvqIbmq9WyhB7fcW66WMfP/f5sTutDrlL1ktW40j+IlAWnKrxMUpU
7wgCkQW1kt3EtOAYBO3CVqwvcMSC0t0Nj85KUFGQAle1shHrftfH4ZDiTOOetc0kCdJKfgUPM/TH
urpu/Fj8tm3dw2/bEKz5RWe0h9+2fzx0w6REES46rltcyGNJBNWSEmpXXiiDJqpXxmh9TJzFSy7p
JCy3Fe5IyX/JnzWVzFe+MlDr43zlpdbnbbiqQpJW5bpNlVQWqACSsT//eF37bYetJMZsSZEZkkX7
WKgrlSYX67ZEEm2tpNzWt7DuKluPsXWHP1ej0H7VJXU3SxIPc015WteylePLJd2H2fDbKnf08ljz
xTRxttqls1DqjPzRrvJjpHUQiE5qkA+0/mxR1EiKcV1fv/sUL/WmsvrQV0uaaTZElP7Sla5rq450
XUz9NasL9agLk55WdW4hB9fVqIHazF0UKw029tbpX9fTaF04OIzFtpZnVClZVVfyq1rtWVshyVij
5CRaJAW7PlzXCGWAsB1TuOn1sYcRk5lovyMgwz4YdfWmeCh5qoQQm5ktC17zOzZvsWG1TxYS8JZL
id4vn7smDLJFzA8aIoWlzR7cxAqsNvxEi2KOBwJpS8NQep+hltjXTpjukv40lWb9VFYGcmbafUtD
OtQjshriauF2ORhkb2kdkzk7WXbkHzDy0OEFTQsWmIBnigLdPD10wv4KUZEeRpp4jYyKFU04xslK
1ZsGIsL3EsPdkhKRHrWZUUSUKUeXTOxtZ3fZeRqo49RG0u90oqOCxiYxs3eYWtcG4tTQWTazFdW3
qjX7tlQHDvP4NurSn1jnvY8AocNqpBt+Ey3ZyZ7KH5zhT2jC62PrMS+jxTA+DCoZ1QhtF+yscA30
i/QdpROhbUfHRQF09dyQkEuv3cTRmNzoBiNCrSUAEfayIodRl/6/lKlmLdW2hbwqY17nkjW23FrW
1Y+Nv71mfdaTfPbH66rOfmtbt962hnddn8sb2yaAS75MjO6wr2b9Lqw40oQL7a7Jxfrw54JpydbL
M+7zg1mfUqYzkM6isY+xGtj1LEvkBw/zEGegMnp3M66W/bqjbuI4XtfaDA4/a8V8tOe7j+dwnDb+
iHyXXG7+TVoUkkBFcLX+4SD/+mMXHw/LDm20viSF3yVEUTF6jSl8irpdlrvlqc6LiG1y9WORu2kX
TPaEMKipOKBKg9o/TgUOds4R+mDkFFT7ue3jiXVtXditN+WbtozqgAgArhX87bqIsuVd79JVovdr
U91RCqkxztvU8vtav5e0dqDlQvNcY/bmiLbNS47xFhKJn2D9HbB78MT6u0ZF5S3bdVWXtySiUF5x
d0ILqIrOHZTFImXxeoztfWyFux09B8dfwUfD3qefKEvXDy4Dp1UT8a90Eh/bTB3/rz7pXo6QNfQj
jU9WytuvN60fOWvPjWMnKdqr+wo89qgIm8BsBpHoMH5qF0Caf0oZxqLA5K1Mh8jQJe1cL4DBOs7N
Odq1nBobJjnIM9Z3JdYLImaJX0KOdjJ1eFwSr9d/fbYXCw7CIHsBgVuaK93RHT8vUho7EYCO4kQP
Vqpdt5N2TzP1/Yd6oE2zqD+vj+d8rsS2C3EopDM1iN3WKuqNE5EmAas6H93s+6rlWBdAvGZxGOQd
gaLNtjtH6YLHWM1Pq9RjXXR9lm5ah69bk0fYhxAEpz6Xqny9f/xUigxZu/gxzgpCEv+Ui6w7//gX
14frfv/XbW4Xc0/52MO69rGb9Y8/Hn7s5uPtfWxLG07WMAIz62CLwo89ry92igkhxM/3/vE3ce7G
pELou49NP1+i6A6oidUjXqzxPGMOHE/1GKHobLNbXWp2qsVJdgO3Xqb4nMqKVOkAXsXVYVX3rBsr
MT9PfY+tH4n4QeCDd0RYnaqoSnyzRfj9U9GzKnzWg/ZjMTvuTRsm+r4Vaa3upvvUSNuTS13jCRMd
Cj7hVL4oC4RoJfFsm17eh+vU4Waiyfezvgm1HR8n3S73rrtQmEeona043ckpa8d3UWoyLdCSEx8B
+W9/MoomOSJaS52tgkrwuMo3kkW7g52jSIFb9qbXsh71NvvgLi6IHRdWTyxeznUpHoOkL36QOfar
6Oq/4gOeqoL//h7ctqLZH6lu1+RrW3XVj/7fvur/VCQcRqZ/RyzISLjDe1ETLd5+/xuzYKx/+Sez
oP5h4ybV7F/Bb39mwul/WJZLCBYcgSFZAtKf/mQVrD+ocaV7x3MMDXOfAbn3ZyacDk1hOS5cA+wC
WcPGf8MqWDAXf+erHNxVREwRNaiSOPt7jrmp2HPUuA6QbtRhU4d1hVd1EQ4/N5f8IEO49X3joJDY
VY0/PPXv5ldowBez2pQyYiYIl/0swDhfqSYawgDRp1YCVWGCSzbqwUv9QvHp4Y6fs37TkBMUPuQB
SrV9+Y5dwzB2APFF6CPK+dacPR9dtc9M8y+/yd1P1vWv8W7aP5Gx8jMSeOdZlkE+8+8VDUTnLppe
uOKgCudl0OCABxFAzN+lk/l1aIcfiqJMmzpL3qxEe/j3/zj00b/4hk1+KaZZKmm+BvF+f2U0qyKc
G/KcxcF99qaz+qN6aG/NeKt+7vcF5MGmBOj64TyaD1Xom+eYCrJHYgau3iOwtrht6p15rxHBdWlO
+ntxI47ZfTb43U0CrX+PXrbbwQ28gxcswFCPDvrc1K8O89fqJb4Yd2pQu98jMB6pBH/JvmfTzr4z
38AIq81SbQR/g1l+A266Uegk+Nw8F88EvCjGkSl64ewcBDWCUf+WmBaB25PIgEtxmfbqNyBS4wCH
AflRAvIzMfHbx+ZGy7bauQvck+EXnysURRv61J74OPv5tfxB5fLD/3B3ZruNo1nWfSI2OA+3nDRZ
kmVLtuUbwo6wOc8zn74Xjf7rz6FQ1XXbQCGQGVkRtiWK/M4+e6+9xH58DLZ0paWyPXyE5nZ86M+J
J5p+8jVvoQa4y+whSYJz/ZYPFK90xEISumAg4Hyis/XE0t38E2r2pLrCrnlnfZ/LXnPDD5dRcCN7
9LSFV9jz1i3Af5xc5kdav8NjqKMlXctL+oVQjvokHMsr6JQnE9rLaz5exRH50uXlCB/mt+JD99mf
kD3WvpPaYbui7wZpn4ZUZDthuB1Msvy8IC7ZN0plkbb0+W0As6ocFwm3muQV4oV8Lql249K8gwD4
LB+Dc1ee5GeqKIBLDJR7hQ7eYesJ5erEmfoU7odlGz7i0IKA5+rEHBWn+sj2tUkbnR1dSlf5Tjzi
3T14N1skgvjZJV46wDVhfHQxV7yhKFTlI0b66Ghi+HKNES3dgY7s4bXZqD4yXetwYIkLW7tLv4Mj
G0EyoW/kOSw3PwdO9h4d5aMS8tK2lYuUukgIO3aw2MnGIINjM1HNB/PVSiD1u3PpZl/NJUMxPJFs
Vc/iXR487SncGQwgBq5Lp5ShJznWdeCVYO0Gzt94AKxPWPmj3zVOfpafCDSbt/BThz506EhOvQY3
87LgVD3N7EE6t9dsZaef8vO4Y5oEo2VcWtWjga/aFp+jXxDX2tbb7M1yuZ9YW7zkydF6tF6W2i5B
DlXO5CFu8umws6/hxL6rB+8GXdwh47rTz22G54izAI4A2yBE+CavbxpKbz/Ysj0GbuZ1H/oWK0xt
Sx6McdpKBIeN54WIWG9HxxbfOnUG407yVGSEXw3BN35A3YcDtoOFEJL1g+Q+bpLjDKl1qwL2cZpT
njv9Ljoy+0gq90CFRYXoDIMXiHTUuwNCF/GI39kt8rKtciednW2QlbfTI1O8voGSoO2SW/c+u9t5
G90gUZFtLEInPJPADSFCXYOP9lto94h48nEYdvNrtZ881bKtC4mniUXCZga5w9puM4VOS1/SWelv
4HWP3T3aAwQw7vOT+Cq6uRuptvgknZt/xzr/u18CUg3IZxbaEo85bQX0/cHvQfEV4AAdjn2Lv7fA
RC7nxg8P/l/fhv92Ezb5MhqFuRZGGPNvfpymEeZeDNhmadJ4Xb+ENU87WiS+ljZGcs87R1xqHvH/
wMP+k+eOLP/96Qp6U8ZLwMQFFJbihT//dESTVX2y2nYrCfkry+LVSQ3Pt5ogqxS6IrxD0YKgkvlB
9ZKECNeS+VEqY+EGOsWShqDv1Gq+lkEw4IWV+agRpvB7opZdrIgPaT+dp1CASmc2rS8pJFBjMVY9
c5JNv5GlCuxeOSKRt6eOtaOfLZlrleqBrWpyLhalflDH2SSwZuxT3Q/qtn2Rq14jIkNJKG2u4Ag5
2nrkoZ86Igg+V7khhPNWVqjjMMtbpxn9c0gAChYlqdYEemOeIt83algRumkfJoNarvlnPytWd2so
scGcszA3/Ez71YcEklkS+I0uUL9DJxiBBJYaTEeptFHEZWf0xeLraYLQXDQb1jm9M9KYVllC7Iwj
+2upGB7jgh+Bt73jdmDaBZHoupGEPYzkFQ9vvcpVA/PLWipEkPi7b7r0JI9Na+P+ek71QD3GQ63a
xQJgvJRlKAiasE9NOkTr5qJnMRv0OfenmG3KOtfzTZrf8jWSAu6pZHhcLjm2IVmHlSpkfSGzINqo
dY4QLxa+IIPoUBLROHYtYVHQ9a4hjjz4DPVMpm/eENH+HK1JPeH+IbMNlqI34EwPMhlOdnC7tJW8
aUwe2X//glZNlE1brpr8EfL92qWZ/26YqrdaxY6IFfU5IVwVCbRhQ6PXYIDoL32sLZ6KXWMMyDZl
OoeEgWSe1NDGvej6s7aEzyLBNoBpJ5FRTJi1R2n6TfnZ01IJykYN59dJr16qKfuIzr3IXr2d2qcp
ougzCK9y3P5OzAlBiQt4UfvU0drX9Z/V0ZOoxfOWWEh8LVdc0CYSbjOBHzFVtyQcxwLSl7ZgqJex
YKpy3nt5kgCoT0I6q7QbIbWjgHcAky3vtCnvS9zMGyFTCeoCsk2GsXWUlHUa/tCXgtCbaI4w66rQ
9IXpa+ZSF4XsOlXyb2Q3Ruyi4caHmiemGyHtZ3hNfcODQn8E0xHadNhl3WngHZjpIAXTxqx9lOaK
XR9LmvEZhdrBNs/3kbpVn7kq3rNC7N31PRMDGF7Zl5WBBmNNRvWaO4LhYzxzOuhq6qNOBDhHvoPF
4xDcc2jrdU0wIBplN2xm7KTZYUxDkomdQHrXBsExGhGmxwJc+CuJPpbpeRk0F1PkzWzHB0uJdnjo
0Axjx0gXu0WGbDmiDVOsH3Kj0Q/YctQNvrHzHGlJSRm5IXumsT40ml55CCh+6MmzniiDSMp53Gls
TTO70mCswqPaMa9Cjcj7bZuSFmdZPPWHom6eKLMNNmoZkmDFnOZQVQz8sl1AIHDnQ+E0qZMf5HA7
DwNgBZw9acBGraoKz5TEeD+XsW+0qEs/v+izLJMibjizyVYXbUi2wecZQGIJWusmQOZsdVYqb4zE
9DCpY7o39I8kJfSPjslvxeZrMaBelXGeHX5+54fr8fNPg/yLT0RC92xBLCiURCev1cEjkYPQ25Ej
wJKaUWDay191KAu+LA+x9xjjDbLF8/LUrmYXCoDsamu67bG8WNAkiE46HBmDO/mnrXxPKq91m2N2
nI7SR5bacElSR7dc63GBz49j5D4/89mvHwhnTt94kbyBE8KDcjLvdnmJTFu8s2RVz9EH+rY/HXvs
RafyMz9wZAdTktnyG++R/mYe2udoi4eI+LTBff5sVBswqNzpWWZCzkqgBrDeUyl2cYyT+IjEInE8
RcvXabS10dnZC5gwGi84bCnXVe3mLmGLgpbEPUF1DQ6IBLBt7dN8NH+bu/orHu7R4gJLVTuWn/zB
4btWPO1lhBnk0KUkWPQRcupx0s7NTjQEvJRXDvLho2lPL8YGrNw53hiNwyYdiJl1Ub6z9yXZFI75
ubxjuTA2dYvTkZM2lU4cm10JifzQbQGhVaY/HOQJeWaPQWIS4UsmJ1SWhkIZ6TCmXijDu9hOpq9w
uho9pT2Qq9cSfhyv6Q5W4IjHZmB77GkiBjSK6u2q9tYFJR4EkgXeqD9qEj0SbnqBd7Yccm/0QIJG
gm2M3BB4njjAjqbabXkNKy98xRVduRqH05O5YrQ4hAJzaN7kaqNIfjE65eyw+8s0R4hs7SzvzXjH
L9ie7bIlyWBrpk+KlkXhG68xjLN53nQiGCR8CzTtPUy9L49OQpBj8GbBRuyKvfhS8mpxuvzSQHU3
h+azJCf8yV+D6VpMbZjD2dnS9ynWtHCrF0/UOUzWXThxC7NOmrbX70LlDVsui1zY8RIbdJGFz8ZJ
/T103P08RrKOTSmwatKBC2dG82qcQFK2ycmMD/pvzRMuy0tAd6Hd3hvYY8VTd8UAyNcO3zn6vhUP
1W74zUxWQAL9Unwy38f8oy8dUbG71/EWTxBDHYtmUTv1aIk2R0cvnPJW+c1zxKgFCOnOJ0D5zBnW
EncAxFDzpjFuOvWtDj3V1U7pTeOouoDbOYCtssjmus3rYADF21Z8/yyKOK4fZbpkOHbzUntTB37C
voJHYpFjEBK/SWScwh0/Jn/1MDyW0htmr5XfYT6EmhsDdUsdXkSDQfKUNo72INUeNZ570hygQpFm
O9Hn76hT2hJsbCHBS5++hMsGR4EOAao/CJ9q4WHSJ7i+rG6cmoPYyTrPGJVpTJyO0254gEpYhj5X
rmrj/q43zYGI+7Tv9umRBkJONtnvGf7wm2g9ZA/QOphtKWEsOGxTbfjZ1DabddrlOJuA6n7jupoX
Z4pt0v6s94WtzD2j/0w8dYvbp32ItrCzDdNN37JNpzscBhjAMCC9xJWdnslu5wiLbqrY7QB205Fx
vAB5NLlEHOyXI5Q9csouvSpcNYyo6AJe9s4qXBqJkzrRhYmctUd6HTac8qwrvOr+teSEQ8OWo+wo
YXuTfHmj37INYg4QL0i8trbLjrFPihhdwTMeDjQjLs9j7k2PtWjXj9mFeebe+RgjY0c9ptzG8Lq4
bBmN32xkw21+Yt3xNrypG/Odn+HCpGtSLrgfAJ2QN+KnBpKxeHiksIWf6fubYXEZMCt88RQ8sevq
yLYSDnLod2dF+oTX414ftOeef3kzqUe336NdewgQUjgmXIKJVAHDtjMNzyDyCDxw099ZvvUpe/kL
j9DusWDF9zD55Sk8Nb+Iasx08R4xM1lnQaEjz1Nv1WfvakfusOpVOcW39BBuVXkfKnvIEMG6XLJn
kUqZh6rbVeKjflGPxnP5AriBAybtFbh9Aq46bdv8ZjSIEFSanfSG5rucGelOPGGQQpgR488OIpgM
BsKL+LAaoJicTCVG7VbBntc9d9W3+gAouwIW/CYpnqJwGZgnrXMayTeEzRBsI2E7ST7vUxDBciDF
fhGx/6pwKh2G1AFFofeLI7LKWHJYeGCqlKCNfHKqsHC9dg/qJboKxIdsyTcv8sZ6liK3JiOr26Ho
yOyi6B3zGsh+u0h2FYqaH+JtzInAOtWnJuKBdKqh8fKp/MYSqey47MLX5Vd++rnNqV64z99RVzCc
SO85OBM8q978mG/KfXpZq32lz0ggxXkJx2P8PnLwyg5LA88IwuTBpGM204/c/Pt5DwGBDE4vcaUL
3/ba22t4ZfLI/ceacV9a13Q/PM9e9Et6hVjKRDAeszsKBKjVMwLIoNjSOdstfn2RyEJznruE7zyX
uBkoyoc1+P1xOJdPMVVCvzo/BF3+KhLQBq9GwRovAJEtHmXcH3HR8RzWJS+7TRX2GE7hsLg2Fs+W
0uehInG3uyfvneGw5uBcepneguCZ5RZgyW6ncMVCttQaF+dObwfvANqoSS0kr/qsb+V7GTyoL1X8
lDya1QF7nLZN7uvBU/DjD2yIBO0G4tiSne6TM6mJhQfFq7StfHUDlC636V2ot+Km2zGe9scYd0YD
bcPvv0zNxbPJbTOsbRGc0R2/2HIKnout4QX3/mt1onEKuK5eyQzPGxVcdngSvfxmiA6W74vqhE/V
Q04g+4PVcP2t+P07nqDwe97nH3Agwey0DHVkgo8DDFIuaZs+STyTF8uZHwdyWPGu28fe/K72bn3j
rq7k3CYdyED1KT00z2yHeYooW/MFIj58P+hzt/BD8cUv/gXU2RjuJnRmJNYJhIWd1B5UqOAKKrA4
aE+ARrTIj7JL/qUsnGK9/EtbfbQXqolTyRc8YMKKcYKGNzwOhCx5LFJ+pCK3ZOrnsIgMJ6Kthm+L
jjkEzlyneiUMPj56MYPtiHm8HmXC6I2bcQSq44ZB3TMquNIJpu4NqXf1ODOgvxGDDo6N8t02v5rI
bcDT4AekpMEJduEXZ5ji3HBIuOBaDGg345SwNzpSUx440+qe9JxxbfUr4G0s9hRHd1z6txEPbGxH
1+Fh+G38Gt8DoDa4jD/rL6ZGC3c3WJPvVveJldiA48w9WrL2ClSLZ5YIanpj7Jfj7OYP+SbndOli
aRtPuBPu5McKdVMKEN/c6kCRbH2CHAlEmVjdbxGgihNvGgiOB/VYbxH8uL3UXnjK7sUOTwaRu8+e
Yj9kzWt9KFsnG22eFGdzU59M8yBupq/hyzxxVQoUnl+XY3QsflnX8NwdwYCRtt7FL80D7Wvo5/XL
RO1C8S0tjzPgLsKAGcldSi6gAfrTL8PcVKwpsJdS8GlyoUMGm+KcyKYZyjisZ/GwyCqv81RrIdg2
oF1ggw5jmEmH6ec/SGJ3HHKoq2I7N16X8bTt1//688vP/+/nn37+mDHiBseC3XJT7qWDNcUS1tP1
/10aC86H+TELO9gZSXRpRcklsqi4xC+BxXKf6eoWrpXYyB5OTAr7lBCUfaVLWL9p/45MB9/zmYZE
Pti41J28kmJXM9JLbEUHnTJxjxwRyq2ai/4g8ARZDJHSxqLGEplWqS2DeEA/krl56KWPvYETlWB0
fjCLXmuYjZ02mEvgsaNzYj30uqS7S5gWvboHIC/RaRuz8PRrGYWdpr7A6VhsuXWQUAsmN89tq5hu
GZgfMugqjtWVG85Av6g7dsMmk10KFhuKYhtEc5lGQNqTo5c49rVahaueGJIfh4DGBiVo/FpjlV/D
iMfnWnZPNacjky4uiwyF3bBrpylDZVxrx4Pa81yv0gUhBcJTlGQXIagXYg0SXVetcgd9DSuV+wP+
02hXzCiZqpA8EaLa42c9GDycgqg+DAp2+YW2TshgsLHK4ILd/V1V0nYPsB+xfmJ8poWecZsGztQf
AUHvZcL5aXhgvn7sIJVQz7Agict56uEfYRKZOVTknboLR+sWrajgJO79aDD3rRE+wNh609NC3g2j
wJ6s0x+D5CPrm2YfWNIXjiDGssGcvGFO4KIFMc9fYZP0anZXTYaVIB3gZpkVWdA1xiME09NCW0ZR
aG95/9YKILQnsbsX/YK8TCNpElxr7VvCaQUyMXsZooznag1sZWysb1zfB6md8LkKAcpJwfeQz5JX
T6o3UjbD6Lu8Cp05bLsJP1otRt9LQPCYTrgGqikcF3oWA7S8ul9utaGa2z6hMhT2Fdq3Pq5FTuPr
vH4xWWY6lWZHtrA6TxMM8WaxsJR2vipZAghrmd7RSN6KFfJ0rEDYTFUIwQWlqYBY+uUVhP/rUEQn
nWfoYCmojUP52nUMYz9/Nk+0b9HcpRIk/WpkfkdPiw2iDVNmnjNdXNuJxWsnqm/FlG6hTeq9I6gc
72ueOvNivXBXjuwet7tYGb+koH0tSUBHOQNxVXBEVcoOmyzUskJVOGuP1mdDljamSk3naBwP/cEo
OTBXFCoZql1a6h38IDBTFEfSPnbbxaNDLuGhHHofEjxYPYrQsSDHhoezeCM1ebh7ijSWSuXMRIcd
clNKMcNMK9pybVxoyn0RkpGxycAsZoj3tBo/cQhjEiwCQlDoQXm303DDNTJOa+gJGkzXGz6/zE4U
bimZyLQctYRdaIInlKrMJJvlDnJ+rdsW6JL9IPEAMMJrP6kQBYHdMJcC7KbnQhAvE4+ptrU6R4iv
QZR8aCq9vq1kpJ7ZdTs5w2SntBXPRZmaAWVAtxCARO3aGkUvZoPILdJTZrzRTdC7osK+Leyrs2lR
ozA2N6meV5kMaBnVRxAWuidrbNccw3jLVSAPsQyJLTUoapRb1hZBRzABjiBRunBbYUgKdcGvpPKi
8NJydYKma1SOtFpDtn5I+1caBTmPZOxiuIfnD1b9AhKvZe5P7gYWC16pYD6pBZHy0LwOEGcXvXUD
mU5JsxA3xJbwLdJL5oGGxjeezvK5Yg8oiOXg61YMrsFQnNRaQpzR03Ni1kgKmfVRZ0yuZZTfYKmD
quS9UiylseepWxw1rU94/zZdF3xFuuoqQ/9aldQGtDM0Pz1LEq+aWayJADXaYW+28js06WtfdXdR
P4RSdWKvsa2Mmguga7+sicV93roixTyGUByJBqDN5OHReSpNbQcC45kGk9NUNZth1Nm0EQTY5U3z
u8r2FuzYMMx5nBYEzM2YsjWhzRCbjOyeCj4hPD7tWnTMykFGHs048DDizPcPfcZQptUc7NuodooB
nVQR5Adi6rSqCOusao5PsVlw8EjovWmwZYJ93yo1a9+pJANRWs9hk+R+1sNc7tNq27bLrtOpOkga
8VA2QukkYvY0Dd2dxD1GzRwscyiHDMucifJiuJSCAGKp9+ZIOYdDccA6cR4nIs0pLTjYHRklpZae
TWOC0RDpjqrxr3ouN9sgFTeRwUxchHj8LPi/bmnlN0pT+a0KWa0Zh0MWhTfRmNy2pKa21aQNfVsZ
q9UR9XeQNy13M1s3U+SOgSz9Ir9kw6xvYhKM9gK7UiuWj0WLD1JI/Qf1LZfc5AyadRVAu4whWu+e
6beoHCjml57r1JlVbvCytVHUNnUBzzI3sWsNVcaqwdCggFR+WiskLautogibuELoUzJLcmKp2NHp
eBjM+Fng53+JEc/TMn1LjTTiSUwzQMODTCoUyDvkuHfqIB5ESyiB1IHPHRKF+1Szgv8qBnsDn6tN
DIbHvtCXuyRh7liwb4thEvsB9UjnFIPdkJiGC8Np4C2x3GgZJV9Zwx+0cjD+yYyG+vyhgox1xinP
nLJKd4sobfPS3KlJ13umIAkYcFPq8krdXUOQI44NdySVmS5y67Qi778eLL4SMZdJmFjg8AmPs9rl
O60iLdqA8rH7vPTr0ig2ySh/j/WAjIsfb7wOgqh5pk4MZE4YHdr+2Mok4Psh8ha12M5m99zmJrpm
1+yC3gTzRvGU0WiXESu9Wy39Du72KeUlcuLAeKj0ANJ2yMOGpVWWxc9gwvnEtNqrPFWaI6b5PQ3E
29hEuBN1jUWd9WpQqO3Lw+RrygiI2mrzHU62N9VcUB0SwdUkKgbUvKCqSiUj12ejX0ryGyZujTZw
NAFz1aw1OXtaBOEQVcsz3CSVk66qqZ5U8THO1fFqFiUxNlP63ed9c1RxpKLjV3aErR7ievcUtrsy
M0jFx6LbFuBR8/k7KUMCuvAPVvuwU6qq10/oa5LAiS0G0OLogNbriU+1Uf8yatCiEl5VaFMByJOp
1d2V15jWjjzAASxk6RaIffgw9AwKKu6IMiD6mSXxc5onvc+CBjCbiSuoZpUNjZq0jx9ngeVObDTm
EV0j7IyjrHAy4MZ2hNw52711oSC9dLp5WTZxMZxpexZMmb181CubpSnUfZuPRB7Wf/rLv04ZmY4I
zntYQwdgM+RJSq3tRzP64y8/v2c2ZAxojH7//xyieqWgc8OSvLzi1BZIMjA+fLGtXkBxE1vfSi2i
taJAsrEOO1x8AwpfBKAwlBhkV5QUnALBw1SFppkxua1ZkgEGw05FddKyfhVxs//5pZ+ri5Arhr9Y
gr5vk7kpbHmtMJMjULY/vxQF/pPubkmTsRf+8UuMvUBdtHr3w37K1pTKj29Qq/vONzTxKSe6JzmK
VjyKwShvhl5LHzIyqpufbfd/ZBL83zkA8RHyv/8rJkHKVGUsXf8wBvyNPvDy1eSQU/5oD/yfP/P/
7IHSf6mUdVs6rA75By/wD/CAofyXSq/d2uQJRgR3xB/AA2ttLL/90xGv4G74o0PQWAuE+S/gJUVN
Nf4Th+BfGhJlTHMSNkS+QVWBPyD+BTpgSgO3fM4O21C3fpno00p8WaSRAG1YK//Gqaesf9mfsCm6
pPCTYqKjlY3XY7Vx/MENwu2ilhXWjNu5kUiOmL2M9jEp+N0VAh8LFvXfbSvu+tSrxfkIZP2tFiaE
TkK38ZC/5wYJs4yOyoa+M9JZaN3THAISgCZuFvEtNsVrlak4HHTlEGca1URyTfvN+pRXU9OZMP3a
iRY/lKsrjSIJDyZz6Q1C8/iHK+CfWEOMv6Ec+EE1XTRFi3fK4O398w8a6Vk2KalpESxQt1NnttgE
TNp8Yg16LyqZlFG2GMu/KLD6zmIFx0jzKMYcTLugqLyY+u4wyLewfr5zNX/IMqqhzTSAmdtoHiNl
7sw6iVUqG225bEd6VaTXtI8wSG9AuKHumkCQdIxgS6ji7OyUoxGmxyypFFvEk7ne5gRZxOCEkTvW
1X5lJJgsTwvy7OCfRbi5kZuR+7QFA4S1pvJtd4MJqwu2i20RwGWn0L3NtU7cNaypGZNuRTyLdlhE
ObJosk3M1XAGT4M/En9LybwtqhFtjTeAoT11ZVual686qx9TMfzWU5lTXBo/V8Re5JH0Iz8WSxo1
vSMPMAtbw8dQswnMdUIx/+a9+pt3iPeKflALO66o8Qn9y0UpEkSD8bZgK4tANUl1cE2U9N3qqHkv
JhGpBwWqKfp+7U7X3IG1Rlo2lEjp2rYVjBJPB1TfLNqGKckhjmEizGbd416MIBJD14oAxWi1+cbz
NFvNEICTB+JlESVogR5umqqZgNR2oW/OF+l1EDNthdx+a4lF1B54h11TYWEnJdd9zfOmGaF7Lqr1
SZ3GtFea+i2LCpAXpQlqjdS8GeNY09JDLlcv/Vg8cg77SWPDvR4egN69tzwqgnZufY2Q4bibZZ01
XHaifPbcy92DZqC95HtFRH+ixoktm6xPmDLjb7UQNTQq6yJKI/vsmSN2lCRny2LJrOLFaNNvs0Fn
r7Wn3OKK+Tfv0z+5d5iGbuGjNlVDl/9S4tyqCpkoBvJtrFSj24gMKGaozb6EV7mTnzs1ffvXX1D6
Zx9iPNMK/jX6u6la/vOHWBukFgGOr6hMyqHS9TV6RK3e+mHQC8a4GGQ/wR87Nvs3ZsXVc8Q7bJRy
Slm0uaNR/Rt/T1hjJu3v//p7+2fXrIVzhauF3mDrr6ZjWWqLIqfVZGvID1ZbMsdHfGs8yWClayTw
eygiTsFu6z/+sqooqQr+dMWUqe788ytiNSArslEwt7mWfU+aeRUr7gdmmXy3dR944UQVWmte//UX
lcS/Gbyxysv8tqGvj6m/PaOSELQxMQuTpbdEXWV4JkeM+3RENKxo+zQqFEJ1wHmqYgg2rmnCIqSe
ZLaqhvgtSdYhH4CDWDyW+NjlRz0pcbNxkwnEdN7E/DWZZKGtMP0XyUyAUoQ3V2V66mZ6/qi2yELZ
HL8WjXApVH1fDLzUs4EsluqlV/N1vWyCRZapup9UY8e1+agrJUVr+lq3m+U7+EKtHSqHQmTAK9/D
WV4Z5WGOl2ji6L0wYJR4V3Sz+dWJN4Tc0Q368WwFNRaDgHluqWGJsCRLNb6zkVnPxfSXcFtMwe2Z
6vdET6QU4F1KYmCVVT55ZspQSSOVjsw6rzeebFroVuRhIKqDgySOo6f2BR1vVDzpmqNk81UZylsv
rf9fHq2Im/OT0fHMqYVBBKJAUDHkgxdYvLharbxRLIT1cH06zDhWxroGTm4xBEA8aVgSlT2el0ml
ADJjSfBvrghZ/Tv9TBThBWiGvDr+CUz8+UoMZLpLoqWZtqHFsDAqfsLsQJIJB/o6TgzWxVzHi4g5
Q1kHjojJY1lHkKwmRjmRFx68bB1RIsRQO2BqoS6MfeI6yORMNNU62mjMOOM67OBTCx9K5p8+aSUH
/RfQkN+vAxIMNjDX6mDZRY2qImi/YiMDGM8qbG5zKqVMyo/hqmNYMTSy4AaW7wW7yjqYRUxoHZOa
sY5sqmZ9luKuicYnqwROHQ+YptdKejlVm2O5qL9ToWVdG8yY3vAacM/ySi4nBISYiVERowemyCeT
LmEbnD27hTLViO7Lb9Y6cIKcwqfHCJr1FjLGOpWu4+nSc8RC5tl1C8gPAEi+UBSrhC286ky30zrm
0vJ6a5fyHpS95jRMws06EufMxsk6JNchSCWG5oTp2cxYY+o0+NXM1dM6YA+dceHrtk5gWFssebtu
HcbraHymY2q7GrNMMY9dPR2PzTrAm7xCRsZLpb5064A/MekX6NpzTQUTSEO84Aj6UkXyhMhNvgtY
s0QcrFmcdFj0WeYhRFQETBEWJhSGaZUaDDQHXis3m0v8noLGqxcvvRcoFjABDl8oFtMqXWiriCGj
ZnA0Y3OLvpF0c7aeTll5SYE7gz2wFykyoWXV+x5Mwbltq9gfVtEEz5xbJ0oJItjCUFJzSUAkxs2z
yi3jKrwoqwSTrn7XMJUPTaGJO9qnU1eJCYqt0o2pVoDQpfxtxuCUTHX0soTZc6LVhziBDKAzsAPl
ICxBTDjvMcSjEYHZ9Uc0o2gVj2ZUJNEoew651Cvm2bYW2bRSFg4ydbYuVqhTdSlAFmhrC4xPc8v5
uNqDpFyi0RDoT0zZEsjLR0GFSMpfw6NE31SB+qLV2glxPfVaCTdVqim4I3m61BN0CYoe5I0YjZQq
IdGW8a1Ip0MiETMZSxHLQVbdJqRtd7EyBLipVGCLsXVcxTk15VkapWzZrVW6i0bU5HSVutEJxzmi
tnYxzmVcHRZ0vxn9r0IHpEXjwqHV5mljsEKQOT1N+brQ+slaP4Ui73/eiOKBoi4WMcTiB06oqyBY
alXuI34+KwF3ZoB7Z0ulYqOloAEV45KsEmaLltmuoiZVR3iC0TmXpqU2QOJT3REbp9FwcVgl3pVV
HZ1wnFbBjNFmTPD5U3ya5pu6Lu8N4HJ7DRijQmL9onURQ36GlaDbB1H/u+Zus2tGPsfWBONdC04Z
0m2BhHvxRys6VquuayLwEgP09aRzKyN6SfPhq16V4AFJmDvbqZ0OvV7fu7q/WgjHqYrgsOyR+9lL
WyXBkZlERNcQaFmM8TXTNLdHhq6RozVk6WXVp5fCaOxk1awJBdsVInazqtkysna66ttrE2e2Kt45
0jdIIDIDoEx85H+/QKc5d022uPOqmYcpztp0ksD1oKeLCOtkJR+GIriOAnW/JGlPQ4vEXMnZPSl4
dSKsDOLI3hmKK/wVKPAcbV8xXOP3SsT0UgmQYwwq6G1Lqi/qqv2XTAdpgo156nBxzU7A3Ggn674g
WjcH2bpD4O+8metWwVKGpzqS7UTlw1yVsmXXanczWEUAvTunSpe4hTmsfTmIoKbp1a1SO+1i3Azm
mx3RT9Wupph75NKu0LAg3bRmvzO7KPNg0OB9ZD0SxNdm3ZaMrE2iSLkUIbaQJcTaqWy6db8iRcnV
qLmTJjg2V+YlN4Wg29IPDFMmFRGUV0qnoRre0Cu4g8yG0Od4q+hVs9ufDc8CEU/axSNNROmMFrzu
glJr/m/qzmu7bWRLw0+EswqFfMssksoWLesGS5ZF5Jzx9PMVfKaDu6fPzOVcmEuWZYEEKu1//+G7
Fr0xy/EXUd0ilIaXrvEeR529OvCSl4YOABkSPH4BmQhQnr6T3RD9oDpRhupJhao7VdKmEhlRdS6V
H+dI/J47OC6z8VrS2oIpIFWny6Xllarel0UTjJ71hwEwlgYfmeqRZapbxmnqpS1hebTEYW1KWmqS
1prQvA8/iw626rlNvnZJbPRdjl5sVAO32haqRUerrq+nL5nq3U008WLVzWtp63m9RyoEZWSSHvGc
u8aqd0gPnDdKS3BQvUGHJuFAs7Awwlc/eG3kKVWdRKF6ijHNRV11GVvajcv/HaYI2JPtraElSZgz
oiPVpRx0LJdCbC9U/9IJhq+h6mjWqrfZqy5nrfqdNY1PjQZopDqhuUd3YOTfc8Ga2yZXC59PQnCS
4aBP+tdiDoNNBSwtK1PfChNiF2scWIQgXBfuA77P11FdbHYLphrN2rDExbeipTlVwQtEKmc0aOrG
w7dWtXl951UGOoGf9WMcKcCP/Ge6+hhua7NHiLOiatYZwDT9Y509d1ANZUDfcWupJrNGt5kMwfrY
Te85XehBtaMd1ZjW6FBjX3FuiTTv837n5bAGEUi8EDNi3tBd3k5DSaidanjrqvXNNpBuOsd8SMqT
xALHVPJ6/Hjcxtz5toUruBY2qgAkaUO9WMiXV2aR9ZvWth45rs67QlkRuFghrbtZA9cZYXsQWani
l1Hnj0MIuVx99ftLoACKLEYVKbp+wFiEjBuYHfspT909pIjyaCi9uI0WZ9fOxd1EOucxrNr5GGe4
bJPTTUqG+pVuK8lrTMc9NJADmiViVskXTBEGhMq3IKnyC3z1aJcrsXbkS3YOQsdRuYUVQLG+7wx5
W1riVuD/kA8S7L2Vt7EMGaHZC0Ocbdek0dSS5AEhhNOIBSO30nDBEbI9zW6/qxodlq2WfKIHeBjm
zABGzj8tPb11wscyovYgmfXB90dEm+649pzwYSial7xJnqskOmVd8VkP4ymSSkkk393OfjOPrio/
e1iwtEg+ZRo8yJZersQsEa9EyKd6hJQkucXvhH29o0mZfnKGwuRNHVPMEM/qma0PMMwVJd1zN8QZ
GyZo2nIVIlLIjfGyN+q+6WgJmHaD0eXb3iESu7AJc1rR/aL+zk1s/9HOK//a30xxbDmiiOqKy+JS
Q78DWh8Pmg7bKciYolpUEJA1uf5xecmHlIDwKLnj3O3vfho44fNpphg4AtJgISRovq6jrLZXVV18
IWPgo2k5qyxPd/lqGStkl+mbaPI5ZxvEPv30aPrdgck1O9h+pBVvQ9S4tMC+2LJ2N1Y2f5ekoq7h
w9xEtfgWxKA/Q59ffNffExXRQI1LrnGP3TjQj5kW5trLrbNsgxfP6BBC2R7kImEdopHdLRd4Z+td
cHQn8J2gHShc+xaXNS+5iTMOcVGBNLTi6LY2DdrtIre2lpx/mAg2FgyzjV0XWsoa4ba2dgtIKyW2
g3PdvVK1cTyiMbG151vbx1mIf0DlNUKApzzxuT11G19VWChPR/sc+5h+fM0HaBEeWSUazwCbP7rh
Y3V0KC9r7EtX4zTJbWVfcVuT9wr6W4pEv4zXpQ11zMzgEBSmvlpK7pmsrZUe4SuZ9ZBcUV9v4OtA
cvKNF12ftoSgMD6A8BaYS8u8L0QHvVUz9DEc3cnOTeOPxk+uJonITpvi68Lni+u7UMCxhXCFN6IQ
IaY/4imWLhjbwA85073WQ0H0CnZXO4TN37EebpE6asRXrVHdIZ5DK9q3hErqthdubIxpWvxXh4kj
XByV727rP1t1fiDqycHQhuiltHvPbJgYUS9JGDacs4zOuI4hOfZhS7uYw4a2HA7IPO32vSmooNSI
GefQ3lQKx7RniMPhrtdBD+o2K4kfHPGemKI14X0WMAJwtOvz9ONckL5hMcc7BSsORQhzaxgfW6fG
iB9EIB+mU6nD+PR7gAo7br76LmqQCYQDG++L3uGpZVY+GEYynGpTIltt2bWHGjIi6edIjr0cT28H
IqLGm7K19mHsb4rm1OE4vF0eD5lot1EYqahDOKg8iG0/kzwg2MrwkoNgW9wTzIP5pyBBVfOHp9kc
B6TBJdMjMe40g4RZC+AEq0uu57lPWgSFfvRAJVruCmZWKKPt6FvURbC0wHqXUZeM4TbTBbFUpCSt
hhG9ji6uMzRgE5PZBQjB7AQ2uRHAewRxpP+Artx3v+DLS1Ky+jeqtooBRQy1XB4A/nSU1AqJcTKM
NmvzAx9MMB78XQGSPiOyz3PzOeyVDCX0dsstjeIKUUm0VkDlFDBHLZxIl99WQFslw5iDTx+enUzh
uBo+mmSFoZLHC5BY2edsHO/iAnS+L6jlskipjAWkt3SeWygY+m1aJoccsGFlsVFsZwb8amx5rgu4
nQPGgWwPNy0qMKGsRjU7y7dF0slDNmecF4Z4K0eA4aI0o4PewlRL8c/iN1s3XTuQszPFb4EJCqNr
556u7KqO8fbKzCf8iZMd8D3bceicqkEPtyQfovmDuuJlGLY1Zt4ePP85bJpoH5KCxrsHrKkPeQe5
BgVZsksHKoXZG2/0aLqpNes1oPVAVVBuq9w/Yrf4fQgSYkq6Cl6DO18z8dKqAWyFAGual7xFCBDh
/FAe51wkATfTa/E4lM4+M0DnRAysBEUCPzO8/dXAA7+wUBqdlp5MqsVX4BUe8+B+iVJ5l87WY+Mz
bDlANWnWQqbtOO50iTJMY5c084GgJ2OnE+PN1IVPKbrqsWlMKoEiuYqZlZYuucFSuRJRRgbEhMyn
0+VJSpN0+72OfnRPWoeHECDdZKIBV9PKmynBeVCEPDqvaD58H7IuKK6fnNtqegr74KvImNSjLbVN
6hFH0kPbKitOwUHvkllihZuJ+cwnbD6rEtXJFIUnQo1J4hCGTpw5AKkXDweNNWUdQggFf6DVlgU9
OkdMdLdD9JTY43td9Ue22I1vTjcU/GdPpZkLEENMdjkljpQ5jUmmi2y1+8CDahHdFBXseejOGHUn
5rAPShLT6RR8jcz2ERrloQCR0iVZaIDYaGkoO/Z6HvI8Ljbi33UXBALq7ze8Zmh0pNOLTWS7njnv
vat91EuWu64Rj8cJrkKqr3MsjIjzgxNhrGvqm5JAeDxqknVERLyjsuIbQuPJaDwnma5UD5gYeym8
7t5u7nxPHqxWfqlQY7lE0IsqvUM9/dipbPqUkPpZpdX7xNZ7Kr++IsheJ9C+DSgWVcK91wscmVLG
oyOQoeEYxl5kver+HOyIg77TPLPaA9nGp2yOPRyq2etatP4M1OI04iR/tNvHyATPXEXdYZqzaYv2
+9OfZeWuBezSLTgzlmsGIYLLSyCqDp3Ib3+vafBjBTYctaYgXK/S672hBU+4281HPUuxGzdZQ/pR
m07QSVesJRWWs2Cu4ywgk4cGtOfJrgUSKP7uhf69bkjMTjs3A100csiwcHsHN6dX52wFYMEqjEjG
yQext7H/JXnPgCuQJAYjQn1ZWhh3LV8tL0lC8A5e1/E2bSd0mOoF+iY83ybhtBYmJLz+9g9zGBFR
YIzbIAYnrAt8OgLjOeiM6AzBtxoqJJxagsuDCSxyIB4abwniMgmcvSFd1bXgF3Ghgl0bJnIsjr+/
WMRKrgyzG6FKk+momfXPOIb/Eynhf0E3+N/xFv4/ORfR9Ycq8D+TEm7fm+b9I+yaz7Zt/khNkD//
57+pCbb3L4++CS01OmqWLSEZ/Ld5kfEv8qdsUtwcg57kn8yL5L9owTng7q5t0QQyaE79t3mR/i9p
uJ7qTBl06vBD+r9QE/7SfwPsxWfJwK6ayGpa6X/G+D1jsrWk1MqDqIe7whQbv0YmG5aKIVT4lNIo
YP9wk/6ub89v/BM/gStysDQNWk2GZM79+Yok4eTmPOrlYdgSC89m5pYv0j4PJnXnAG73H/oYv3Av
8JVT3ADIoMJ0iEdzlXnGH+gQQav5c03m8kFPd9QT+Vpzpgspne92NV/++ZP9zaVUy84UFhcUXO3P
l+odWlxFPZeHicNPkiZXX4uukUGfKPj+z1dSb/qXe8iVLNfUHcbAX55aa4dzA8G5PPgajWrPraDU
w4fAZD/6T/dPZ8z/5Vo2YJvr0AEiDUd96j/ewJLY3CLkUxlJLREWiItb1ZvStU+j4KxgVxw6oSHq
uEKsignKbO/cYdpBhGt++8+fmhiQv74TKQk08AwILu4v99fpM1drvaE8eJ62E4l/a3fTEwYkF12b
LmM5PjWm8+njB/TPl10+4a93G3cxG+IE3CLP+uUOaLrF2V8vGEIadaWAok2sdlwMT1U7PtUdwrI8
OMf5fIGt7K8KLXqvTRxVp4H5g0PeanTtL7Gd/KeW7d8NN5s+sQGzyLTtX6euXRcdmSB5eWhN8NuA
dBLb4WqtgVpJuO2PTtx2dcU3YhqMwm5xtEApmgDjl13/TCMBrn63G+yAwJffVsGHnzfmj15hf/uY
aBqyPMFUYXn584CZ8UOeoiIrD1pX1Yeyx3Ol7pRuG3XAYDIjSDRwZPutlKiy//nS+l9bljoL5u/X
/sUsxnU9swdCLA+jZdyTrY3ODsoIbQyAvHq8oIfnVsTjYbDt7xFdlBr6+z+/hb99Kn94B78sb0OS
hbhE8w7mEOmmdMaLPcbvc6EAXJaEf76YFPpf7zYkNVf1Zx3PlNL5ZXAWfma5WVFmh0KUO6dyTgSP
XQdBZUVRS0utoleSgyRHL/QlCFEMNYoed3iyUNC3HifxTuBExf+Z0gn5P2PH0DwwQm9XNuJSohLy
kv4uEN2TaXRPRbwbreKrqu68KH639UYJocfLnAJsFucy2Hc2J10sc2Cv8vOdCrbs8ScZSKCYjOdp
ws2ikBh+oiDP51NlM0CThB+yWnrZRneXzyi2HSyGsNGF/MqhXU2osR+eTBP3MGmvQz08pDr9vNCg
yy68HGCPGlUzFeY9vQ/N+BBhK0/XEYtcEg893iMg8npO8ofWodYWId4ABCUbKztM4PNjt+EbO1Kn
Lm0lDmbzI+kQEaFeS7A7p829g4TeooTpt9KLr4qWUcj4qsaT9BjCes5niPJHw2o+XLUUqzsjEsSK
oWx25YCb6Sg/NKcnWrgPr3YY7aXj3DYNHd6Bz6WPZEuP/ZcUHreFcUfN/VwWj9YeT2GN/FqrS+RD
U/auc02z5gZJVrxBmdYPMAj0CK2H6N4HjQ/nzh3RZACVPQpe32EcDOjZ1sTVqdwIHksx5giqimMH
9LDcft+KrwO8e1loXyzO/2tMhK51Bjm3Dq9A17CJURiaSP6wWRAnvy8/SGtemSMfVaMUoKIXlz7q
72Lvc3RLg/7BcAkH9glJJ6LFMy8uvWMV6vdl0YF0UKDRLp0fRwN3XTZhz+2fPG8+kF+oEtH5/17j
bR+TpmB3KYN3zPcrHP5QmUY/qn48wed7V5fI5+EpHNRAU4IwrhdN1VtD9eVp6bsxq94kd4rDD1IN
+85JxEUbUnR92hUy/7seZ+/oAFDajpeqwuOBYsQtgkejkIiYav0pdusN8dGMqQCxtx90j0kGTc4z
GpgpHuPThMG9TQvabwK8zA1Ppp0SZM7xYuYdrWmS7Koy0tZNFeO6gsaa3fHeDlBkRlxOGjys2vYm
MiDuis9M3+oPFlyQtWIrMK/Oy7t3Ej4fDacnte8SsoD25V2ixp6r6n3ImCOTefZo5KxHPc3XpkSb
FIqLGsqD2pwNYd9pnfIdhOkY6zybiIPq3oRPIP3+YtRxuWtqIJ+EyBGdkuOMkhN3wBScHXG/OsPY
PoSASqDpl4XSwRjx/TIcwfevqHcQxiKIoZOTvhoyeHRawDzf4dLLUuJG6XWwx4uXMleKA8vtKmiG
ixGyT+kaa3HlV5iqEOEXFKg5gBPf255zhJnQwbbJB54mcnc4Ey7LVq+2ehxnaHQyhEpY4ojfiMFt
pwvi0mKDwYP4wGOvj5xHMYO5dk73tEaxeHUKtEypYOlrCcZ1yuTFqZN3rTIPVdS+WdERfeB16Bku
epC8uxpaZiHGvd2xZaHwoCFC/AD8G9yclh/wuj1FG5PM6S8Aj8r9l7dFAiG33FhkU8EWi6B0U2vG
XeNWgMsTRXF7Lmc4KjNgsGkCM48nUUfaJvH8W9Fxb7xZ6/aDOFhevx0BGTc58s7dkLJua16AyLMe
b12w/s00ygsJOswum+xBtWLaLa1aq2SmwyfJ8CYg+6VsdQj5WOoWFYJE/3a2AuucaNyY0kWfjdoY
sBnypGyQo4TD0TCqG6dlFW1KtU0WI6Cv4LK20L4wt7DHpj08afhdyLa5rSYNfBI6KzYvCgWkO6eN
pbelOfkyBj1Ni9zMtij3cJTUSS7RmFdpyL2yh+kiUnSFy4BcDi+Y8F/VdiCy9IoAjdAqbg1LHJpE
Gpat+FH54jkOc6VIfRx87zR1MXhaX2Dy5mL+uDyiqf3aedkeke9xGfxdht8CJpodjFO6IGwCcf6u
68m01VNIvc2U7KZqyNcWwzoce0KUp+6zA8XcWoVNDqg33SgHYRLr8l2UgaqTe2ZjsuY3OyOoX6qO
OxI00c6tsnMLt2IDRvHd7hqLmF/067qHu0/TkiNjx+SHiYExbwQahvY0ZKZRUZ8koniQUNrVswRa
p6VVG8HRGZg+lsY8NP120wdAEV08kztblBs5zYd41keGZzNtYDggCc+RcecoXMK2GjdKIMtEluva
Lm7zkjA4F+SO4fdZue2d7Fi3JvZM8O9PWwCOZhU3CbnUisChcN25BHAZFhejnfEJ06ZCw4YVZYL0
fHl2Rcoc6uf2mpuXpu7ux5Hh0gKIbwxPvifkHm8SEWmrfq4APyEzhymP3XEweNK4PDy/fe4MB2Ah
0qLVmciU44cXWxRJHijSRIqJB2sASB/lHO5YkCNC6otwMDY0RzSaEZxlCTGL193nKDKEt0RO5Xyo
2CyeaLxe8pEpQHTdM8yTR6nWcsu+m4UV4arGFA0G49XJEWMuS5DVYVYZ6zSpYI50gPoRe1vZWBc4
7J/pyLRFVP7iQMjGpTqmlT1DoCgiD0HOwFc8lXTTuuO5ojzYmWV2pNAkwAgK4DoJhl3bdefAlfg+
BPmX1i6jreO3OHLHGT5q7It4tBJyOQfnhgRUZjgHg465jL36aJ1JI6N1+CwRDD/n+HuYsmhu5ex+
TNnwqDsuilV0+CTpHYNgst+CbYdjS9Nqw5e4MM99T24qxTeC5yF6dRsUahmg6FkDSkrQC5EGF59k
1e8rv4xug2oUG48G4rqVgUlSEaQuIyw+Ig9B/1zFCWZKWxHpFw9uiU0w31qO6UvEVroRGJKNc0Xm
FWY6GLHvRTXjF1Vil9DCotijCytoJGpiA5l+2kyS2AgSgOrQuBWNfM4HW6yct6Umx/puNeQQ5zpn
7za+vguysV6nxhlBLUumJR+ssc43elHcJ2S97i04siVBw97U56R3Y6tHRNEFcL24Qai/qRKoN0HW
PQi954edapXJJjiZWXWqzK7addCNWDannpxqGJpx1f4gauiuy2PiXGS7i4zIIyc0O5FyWTEpkicy
E9dWdoFtCCFJHRnqkR0V/zxtDVsQaj9pJZmPky7A5tVyPtqR7UMQvbxrBwSJaXGPXfrZV2mMkVYX
NMw3wuW81Y/mq6mR4TIFrOSwszhoBRQmldEy9W0FRXr4/WUJ9mCKhmxwQa/Ck2QuLQwiEraAXnbj
CrNAYmEcxuW0tby6YXx5Ls0tnItE1GEfkJCd1hYDNZ+V0dqgjUoqJcy2qTqHekP3I+jYkcYdEtJ+
73r1fTL02BEWyIJzkoz1NiEX0IE1I/r+WxMx0+Z56FdpD6HGcFOoPhHYO4phxy3FxnHC+jD08bYh
JqRqBqD8oI72Q2cdCs33EaIU4wZaxLSBl4TGWdNXUcDJT9f877DkGE7c1LWprm63qHutKiJpK7wa
tXNkDqb7ZafLjYIiE4ucdunLjoF5M9dzsg/ACVjOcNcmqh6SiNzTjsV2Hi5i5xmbkF1hP2qYKowy
vPVwUjb84CX1q2w39c33tNL83RRkIa7IyVuBd/zWSF+JJcM3SPa7RG84FLVRsDdxonFb+wvWgNGO
6g0P0Ki/tafmxXPxxiWNqgJWDouN448bITkbQAc9uCPOHnnOMV3viPDTGQSzOlLiwIonU+edLMoH
mn/6JZeJT/wVFYbGMdmKSIUjdvJdbZg/0aUWByfE/RHnn7hg+DDX8Rwxv/aWxC4Q+xtbHQoSR+H3
s3YqtIr9XXLOsjEjo/dKOwg2IGxHbALUsTUJjW1QTryzBus2OEw+1QymmDiPZcPD6GHMJxxvrxGf
te8NHhBtiIQzHnob7slsuF+KvHhgTfpauAFuaEwTEkUxnJLtCFkvvkiXwxvxD0/6qi7kZzvxuWtR
vXvlXp2UC19eSF9dmRKFqJ0LHPkFOr5I+0YaNmdQiqbRD/LtbIDe88eTfOikjq907X0O8XG+DVL/
XkuxR/NyvlUOhD1mFepRjnbw9K50+5KNXrnRQcM0pK7PobslANbflXjK0D6CEWliDQRTG9kw9R2Z
01s/zJi4Tb7ScDhLNR5jrIqtTmEtnboLoQu9oYscyPHx97kQFyuutXVgJO/S5P4P9JUz+ipw8Lz4
WPHE2hjaEEkc2BHn3NwifXD68Y6svefMte+wZ73il8my1G57t7oriOxZsTFfYBthZx3hGxWXeBB2
1bOlypBhTL6UIq8OWpWm5OQ188ZuipPR52fNMbMd/vTEjUf5t8m8syT1pYPzRKK8zChXApfSFC4l
x72El59HqjZ/dGLWuZzia0IptiobInFmNlRVltqt94bhgYZTcxNBWFhGaNA1dEy9+UQE+8YtfUij
Gc9ave3OhTpY4BzV61QL6G8wwBX39mAUG5s8iLWthE3EAD9H6C2Skp1az/onI/OGVRaSFGgMTwat
eygjB6tzlH95pwq0HXEnV83zRoLx+ifIRXKdpQGy3OLWLvD9sZoeWxp5WZ5BF2U+yVQzjqXqPah1
NS9UbaHqYxFOX01YyQh/oWjWpBu5OIhg4Ybb61IlG+l8GB3tTigHW1sAVs/MQ71XLAb1JmRTbDxV
2uZ2dqsOU9wnDuKqWC3j+dRZL07s4Q1STMdcyrONpmFFSs5jpeVnx5lOadLeS2CISZ+P2sT/THJ+
Qv1qhX9YQf99KF5MGzphN6WbmDGSG+GDB6RnSPtQdO5b2RMeW+rjWZ857JLs8W6oEh1ufCL8rwv8
trx5Xe05pcl4lRlARcwmpUfy2to5jvb8Ty2BU9973Q3Is6p3sbhvGPBocO98cslW+ngicgMaJGYN
oTHeGjE7pmbBG8k23PkXtWBAEXnFJiIRrDbOqMPINHCtUWWbpmJ33LQ5c9DgEEyt17mcrKrnBU2u
lCCytt401wY8k5SXiTmd1L4MBWjVzvln3TOnVVHfFxzZO3w2HKcgjhgKSGu3IeK+Au47OmWOGB4k
/PnCCOZ/BKgfyV/VxbheZu2s0DH4Az/KtoXyr8oI16hO5c+JtnPHY941b8lIAaIW2vJrHvU/6Bk/
qaVEPdVw7g52Yb2Pafge6x9xnqyDxk7WaZqzzGj3sItvhQebdo742AqC6BtmTzCOTxb6mS78qDCN
Q2HEUV0G7OpI51kyZnVPSKEc5/FVfUyMncGUWRTL1r6zXMBMLK3xmuR80DV4ZHJqZSN5kcyOygao
GEwz2Y4ZO9fSGzDaysHjY+RT+FBvNX2+VFpzHcv0qfKK3Txgvxwy/ck+o7gP85uxKjRkFZCwdAhU
dSOPsQD06vPXyY7x2kipOxTgYwXhdTJBNeyBdx022g2tnr3OIdFRQ3t5iWoFTuF3BCGhEhHkLtJT
7dS+I24oAxehwUTDYmsP44Njp9N2ARbCL6mF5t6XLuY3AwOPiD4WHS9DqccARz5RSAJi1Emg63R8
EixwdhSBlywlL1chHoaXved1d9enEs5Q/2QTeraAcnLM9o2GqUQDODcu8Fm8jzyDbA3Xvx3akg/O
qu5xc2IkDeojjvXwHfBwW9XDNu1gsqLfYE1CP9D2+u0yH1rf5BHWVPYYO+FB6m7sDAvQuaUWqgic
pg7cBSMmVe5Xwyb1qcVBhgYB0w8dleH31Iaq1PYxDB+N9KiDMfYFNRvsWbSMDGhV3rPf9xUizoCF
20rnbTdQFtluAsG9e0qHcT+V0thqgP94h5lEIvRYtqoTtQUKu1RagYLKUMwiYCixYIT8uMHzwWeW
eXjsMK8zVPhmBOgG4W7QqFbjkNXADji95R6BjmUAOAWjmeszJKtZspCC3GUhEiBMNChPNbyXCcVg
C91XHf7UtYe5YjVFz41defv4ZjDCfFcnqbbRKZBxrnkMCZFa5S2qf7+5k9iSWBXLa48jv+IOEe6H
5MtKf+R1r98ttSem3dsodlHONtyi1oFL305ngtzZpfxOW0PX0tGpOO8IVzgx3AWGeWeO2XVBaTSN
D12n0aYqbc7+wnXxxBNrCy+GdQ40uWx2HBWRRqMAiCxKY8+S3jaOOZ5Ozg8nhBToKUgu800GTex+
wrLlV2YaO2WIb40CxMoSNBptAqWBR9gB3KUBT/WHIsazXS0lk6p7S48eEvS6r+ZoX7sRFzkXvkMB
ihAZ4TUuH7JJCVJnEKW5eG3m9r7UKL39IqGISi0WVLY3I0D2QJF3Wmrm3GBUL3tbYnOMbh37s2oI
ZVFg9aygKWkxMXEtwbCsuAdlWNGsziBgdZs68Hb41MT8CIpZs8veaxh97oT/mNvdLnMZ12lq1HK+
X05zywfl6DXBQzdZmynyQGYzTz10o+WXmjhjBjJ6DPTqqXHL7x4Nxn1a4QcuvvkWx+2SJoAfpG9O
BPHNCA0fyEH/iQkgqkZvU90UeZCu1agfk6cqgVShQZCFH53vm3z6hgaNw50T3c3e44BDNQ/AJ1Ms
pQ5tbUlk5G3DXspSWkvcMrNjzEc7muONcEuKgnr64RvOV2yryh3l+d4KMKA1PdKEKy97LbHQD9Cx
pFi9jy5Dy8KxDY+cdVh9lKlm70Lr3seKXxPlt1l580/Kpd9vm3OjfPtz5eDPctlvoCKeBhnJ21H0
3fMkspcsgSOTWeMhQQuF/ILUjPGp9EJt6wDf4WmIISJGFkpeqtWXZt7NIxpiH5pnodIGdIPcAZ8A
ggzsoRtJJBB9ddcnOP9BDcbSRsJIszvX2JYBUrKqSptdqnNsiAk6aFTiAYlwmOGGMzJCOnOlykWA
lPKl7gz7BibbeuC4TXn0ng+GufHdFwuliZU1GNmU2ltbeAojDWJ8L11vW4rka6Z8MAbliKErbwwc
/h/yxS7DtcSTXeGgsYS9Zo2NY696gbCO04ZK9JC4cCwvvrLi6L4Vyp2DsWD/+0V5d7SLjQf2OgAd
Od4ePSYfqbL8WF5s5QBiMXMG5QnSKHcQC5uQVPmFTMo4RDmIhMpLpA7Bi+2QlUZXTiOK2ov9G+4j
tvIhadL0oxEYq3eZ+JYrrxLESriWhBjVLnm7y0uU+N885XIilQfKqDxQfn9Zvhcrh5RQWaVAJpuU
dwp30zzCITWPy1e//NUIcWAJYPFHirxjKhqPrQg9miL5/P5SKuKPrihA/cIGqhQxKIYhhOYJIy0o
Q4ikYQ+FC5PIYRWAWJTAMMqGkIwdr9uNxoj1NSykTHGSlpdOUZRqRVYCqYY9+ts/xAupSdGbdMV7
Wl6A++XPrzAZghE1q39xFE2qE9JktkbVg6cJmnuleGoSXTwVJDbtkhxoMPQJosxz55zI6MWw6+ps
tm1N4RhlBy0VAVkRxlPRYlE5ivJZ2PWZfx7vbB0LYSNJ4xtIbQhkojxa27icrd28Nh4tXZOPUSjK
rY0z1dbzyNJqiQLZmZwIWHQmD/Fu57YMKPVXgPbqYeAay9/GwUI0IkZtM2CAse863k4wTOXTjHzw
aTKx7UXPh1+H+p5iA7ZeZz+Y2v2YiOJxRtdVYWzszNE3UxTpfbQZKQ1tZY1PPgHMycRkI+I+Nx0M
VFj+fGnl4Q99RBxsO41BCaAbx+WrXj2FP3xP2M2uD8xXd5hDXO5weBuk800TOEyOXlKdzNwJThli
Jy8aj716Wb7CUu0Z4IwkAzSpzFUxHgM7vcY02rcJbcPj8q3lBYL/v/9aQmFHUlOmWxa99EbSZ5Bg
ktjwvPEGH5OeUS6LFgPq1LybHr3W7+k28eJO0wfbEfILhNXPk9wXQ/1sae3Kr4vp4JoG8VHMYojf
9rGdPLHvzPiMp5rK6fa3aO7aHYj72Zp0voO0kfO/hU5rvHO6OjlZBnC4UXs4vLLUbMJKnU/r7dTq
wXExAGpUtrTdEuI5REK/MSO8b+Pu2Ce2C+9Zju1x8fAp/GIfJZ2yAKtiHc9EP9yUMsQbgppyn47y
LnTjLa1EefDbXekk7s7HD5+fJeTKRluaqF9lk72+izP3vovb8JSkRKtG84j8eZHWYGRUVVx72pud
4C2YdUeeAt8IZMIZY/lSuGaP5jGIt0ARI2arkXl0ZmEel6+WF9+s//3XyCrlLvNcds7uZnJK4jrR
uR7xteMiSrmzfLV8zwpehsAn40XqOP75I/A4foRYCZaI/aTvtlupWVj4683bpHNb8XA8ZVP/UIYR
fhaEghlY0odlPR30oH2RicOTH1fhhJFpwmAGeBhw2Izco+zQE9moYM9EFwPSkZJrUvLkaayE0eK7
75r72Dk1sTiExfjmVQSZWO3XZOTEqE/GYeBcSuUr4+MkOcJjaPpixaS1dhHml7MW3oscDKPRNHAP
801I3O36vvlRcShv67Tbp4Est1cDm85It5izAxrOcJL2VnegkenYu9lOuSkSv155TvMaWySb2e53
ChPsamHtW13wfaz898ms16PTPOWBioucLfoh4y7Qwhv1AYQc9pzLXKbEGGKLlXDWiycOt51LYAHM
C+LAhg0gyxqnOFxWkXRg2Rr6qHzxPrnD3m6X1PZblBrf6plfUs/h1UUWQkI8/t0hUKNuZV+DErW+
FbpfpBd8N5z2u5Hr4F6PEZTkVRpwgiNHWK7nrH4dtOQ8G8e5kjTjJP1eO6t31oxTiphaeYaQ/Moq
dJuIsL7R4HWnTlXuZdc9yIooF3fspgNerKus1syt0fvIWSI2uLmI1vTi+lX9OObWsOU0W2PRCAJO
K+oayx5JlEJ5TK3b5IU4qY8RqkIgjb/0DqbNEBI5UadLv873WrmOi0Pm14+6+C/2zmw3bmTLor/S
6HcKZJAMko3u+6BM5qTUnJaHF0KS5eA8z1/fi3LdwbLLdW/XQxuNRgEGypKlzEiSEeecvdfu951D
+fTa0Ys99WVpBY2vBZVOh8XN8lUrAgKIE9iQ9vBQezpENvxQMXILvQ0oIM2VTaHzqkG34ooGiVPf
JIuhQCaPkaffkxiLr19RM7tZu4qc/Nzt6QsQHEgLCSlBR1sojdJHNMba+c6qvK9a2OfxP9RL8QNp
k7VIzL6Rgnk6VQGyJo+pILGSb/RFzQzsp2toX5mFvcsnapXSwENjEAI4MiNxyuyJkx72hCplO8vo
TyytJo+BWicAaoex7TecumlQ4IrIlsrgdSkVbUbLXafmsFeCchZy2dIWbq7GWDJltikuu4B6u7RR
jExfpLkEHsacCXVnF+G4PgcA9FjE0tg01Ueyux5Hsm7JKVhaB+Sy8bjmyA8ft9OOEhnLz0VIxnfo
kGVR0JAaDimb6B/f6vKgSE4uLRGYFMZDh5yoTihZl5cUje6l4VzM5A179XocCYX4+e8WP/jdhi4x
FFgGAijvLe2qsXo7o9Wf7spl4p0F1F/8IiN8sGkzaMK+KsR0J1GLTKPx4Dpi7w3DYanCGIveBZ7C
UGEt3GidkXJ7WafefrRo+fz8VcrvRGGebuiODd5G90yToeG3kri8HvPEkgmXDeYoBrUUiG4DU4rH
MMXktLTXclIfS4lNWnnoqpCMVUPyZRFzRBGfYpYzHcExtSmoiNEaPJpLLQcnxvOdIn+M6+wxpVXI
NbGxAMieqzj8VDQwH4gxXCSISl/q9qUd2FbEBXyIJ8c5HxVF4atOgzLhC4NguYZuCeCaQl4kabmN
2XDVPF4ky6t0TdAITc8obqzJ7Imt3TDZ6Sqz+7spC18inP4fPZneLQUbfZ5HWQ93aQ3gyBrfi6XJ
GMlqb+ecb8PHYmb0WJvTPVCX3c/XGj7J9/eoAWMKNpjj6PI7wSqi+UJzaX3sIpnYK0+3fDSqVL+L
3qRenmRWs6iisnJPj6Y/T3KS7eNUiiujtzZy1Au2AzrKrkO8o5aWzUUOcHjX9No2XXbuaaCfM2cp
nLRQ0T+pvf7OChgAA809zo2XbXod886s9Tzc2mIjq2nz2mxWIR0LU4WrLHxUjYYQzqBfHfHRLQPF
PKJJFg88+2tqFCwo9LIyTl2ChqgZi13p0H2jzVDUtNskW6gftzdDyGAqISXsPCvSD85MRcxM+zET
mAmhb6zKiSdPHTif0tbhVLh8PUz543Xe2mkvaTyUG3oOmtGWfpy3z5n32q7PMsFJwfRT0t6Btzx2
gnZjZupbN2wZeemZnytgxrHpLKORCEdIjllpYoEFHR+L1lwi6iNeBBcNA+/a9tq71157qRVXlpPs
w1J7KQSXD3RyA9y5/dHoOe4FcNvaOKHA0tGVNWRA1Ix7CckZtlomcKTGFXSSlv1YA9ZRPgozxiyL
bAoEkA1Ao9wwITioYniyhrCGILUJrO7SLJ19uYgEJNwYmlJyR2T5J7Xkfi8vtdqrInzRhvGuS4r+
epJk4Bkd0SB9Nz6YgY1Yo4KYPLT1IcUo/AeX6w92FMBLEmOKlLZnvwVgqQ6NiaU1yQ4YGK+HjdXh
7zjDeZ+19iJ3YorWkO4Sw+fzAFAbXl7eSbEo6axFRlW16R/od79XfHsmtCRyvnXuIp6tb5hc7SQH
idkz2qW2+lhm8Q3H5/3S+k4HGK/1tA8WxVkx9A+L9Cpz08dAr96jV/+DtfnBw9300FsLLBIWksi3
0vMu6vpA5kW0a8OxRHnDXdVhcyNDEWVLC/9cPNeUav1sP8ua+YtCct4s/Q3AKia7LYEY+KRxmbon
vYtOwgonn04Y/Nhy/AMlrvedTN6zdJ45KOQ9mEnWWx0uB2yLMfgQ7gh2C9YaU3SUFWu9JwbLDfAd
4ZqMABlLx7f52MBUXYQiGA6ObtW+4B/SoD7CPRn8LnIzH/0E8WlLNyqC8+SaVrSmzwpZsEGYV3Te
w3nDSNIH7UHxSMAkoRpesx+S8V02xcVan1HFiqzG50o6mKfZ3oNHLST0OxIGtCSt/deeuNIidp+a
MLbEXNPp8/x+oLGWvi/tNoF8kwOD6aJww22xalFWvpOZ2MjMu5LhRMIR4UHRxNxCMwe4yqU8xDW3
jVmV+UoYBlxaT3tfl026jpDvcgXrH6YUsa5m7pae46tUFB4rKEPtFDLA1dkjQhECMOSBPOf5vRei
jVJmRnCGqe0BC97knfoCN7bbSnMXxHjXiga81FSM8aaSdbiSc3WsvLK8S6H0cBXwtMqmdtzVUfSC
KbT4evr4f2vUaSpf/uvfHz8vHtWoaevouf3G4GQaC8jvb6aA73itS6j74aVuXqYf/LO/IlvNM09n
pOtZFohKDxfU341RNqnu/D1nSVxRyxf+mulunJkSP8/ycOKBYC5Hzd9sUaa72Kw4mfMV3TJ0HhZ/
+c9vDvbNm///Rw+DIZy3D2auJ45s3M6uyxeNt2c2UdV5ZnL03jXjyLlh0i7nli6P8hAIxPVCSFGQ
+WlFtX6VEeBUS257AiNhKRO2nATVSbHrdarS1zF72pFNrFxFA9qzpE4bFKUN3IgUQX0zlgzQF8xE
NgYXQaRf1cVob2B3ImC35d7Qm2RfeZLAvA8cEOoLYIRYmDOLw33WRchy+mxjIX1cm2IJsIs4V1WP
gRE/1VADCXlmnmE15NNl83As6gQlblXQffOqi7TpgzVRBMC8Yk1DRK2RYpSWNy4SuSu3T09uSW6N
3Tdb8kKavWJGqOn6A49szQ8TL1qF4/QF2TAqRQLoOnjrAAJWJLIeXmWd8AqbrRqz6z7yglOXW88g
nD5VJs+iQnf7G5Rla1rt6LXAxCGtQBszEVKZUFbpAqzIJVRgxhdmfImYAoqFjqbJbRZIz0jO7VQo
ksut/IQg0tlUVpL5NpEAgVXNa4Rq2bZWw7upq7NdPmyZ/+RbMSwFG3hTHN9c+VM0gS8s9EOvqQ+q
hLXVYLBnGose1DnRv8TEPdAxZTx04OSs5Qj0ZInooANsUEUGeK9ibolRDU6vbQbqLeJ86LrHhoCv
VMN2CSeDUTrZezmLiLIfnVKq8n5dgZKyohwsiwlhYYp37YAqrKsW03GLr5oB+aqIqaWdMds4JT2M
NEguUlN+pBOZbymUi6Et7vDysm4ZBoumxkLfK8bpGVoNufyLQXI6gzgqz12UtudezN9lYDPWrd3c
tO200wXLgSUaQMdIHHBvqfVcP+jayIcCTLzldZom4pkR9dncMUgPGRzac+q7sQN3fHLq+5Z2zhAF
l8bsyKObtMdhMIqNNYlhPdmwqkyDgBWc+AeRjL5GlvF26lnePnuHM+bOq2twjtMiS08Ok+shcemN
1p8Hbo2Siy4yzCMzwMg3g10yoxTvGIWE84MYudRqK91yDY8bkYpgRVOknV0a7QhmFHpEE1ZaPCJ/
U17GDAVaYL4ALB2yftAQkXbc1UyuTcb0UfIhn68L/G8XaUXuIqiMKyQrI4JRB5CCAczfw5Ff0T3x
w354kvJDCXntvtPe28YMOb+35oPVaXyokmyZOnaPQL9SP5nDDx1o+oM5zIwfJiX3FqpLPxPFNoxF
8VA5ycZRjdyO0ZDvxoKPQFa5vS+MGmdw1R7dQC+JJnVx4Mf1rQjobdZGv5VZe1vUndgCaAQcZNHn
dmDrXqYpAsFQ6msqhJIJF9wz2nZGlCRbOqHm1kNFOpRcPJlv9bR5GOjNlOzlUaNvxkTIRWs5EhUG
KwwNpkRvDJWVKRNHxU9GCwDC5EES1ek9mHnatjUUQXWDK4Qyw82be9ckXnGq6YY5feoH3VRssGMR
hNN0L7KAUA//hovF5ttaMdibBCnUNnDK1TwOp1RReHJMgF+Rhg1xbx6PRWbShdHnW4RQt6PDYHnM
B2/VZ+lT1JM/wUnnc6EIfrdUdUK4hDXahugw63y8cQ3dgk+hWzsNiMY6H7UNLvpeM7qd9UW55OgG
A5+zi++EzsBhdmrj3I689Di1DQIrJySuxOnv09QgRc0sZ7+vLXOdFu6DJgcuUdeYb5Pch/P0kujJ
OzUzBja0fm+CsoC+3Oh+7uARKF7cIt+VQW5fCB21dxg9aWPGATVMd4hUBbwwg15tkTzVjeZHA5VU
H5m0dage9QXEanOwW9UiuS7ainDHMOA+HTNwZp27SaLxIq2dzJfLN42QllihfKcW5pFbpd42gdED
b4+Z6RBbfrzDTJV/EibYRsWECPgMWRBEiZ/cJSR8MCdikbkU8sLX9jmtPZ5xADhqp+ouE8O7cnFK
nUMNIta2KAMoMA74mWiIEbY2zXqI1EuMjxiAMA/V6LMK+0tVVpArNL2nwCz8xp1aqBkc5wYJP7kZ
rW3bW8zoFDIFS8uZwRfqKtHJbJY5PXcZuXgFgQPKAlXknMuPTanLI1gUsUkzuAKjGehXxIrT388a
v87QcVC8obCNGJ10Zs/IVrTVjYAT0+SptlN1eUtseHnt9Fp0zFO1DRuK2nPRtGtvdm7HjhbmwBeP
rqoOmVEnt3VTOmT+LLotrdqiWg9u+3a68syY/EsnSjZ55H4eNfOgNBFcTtQpKB/El1nE9hFnns3s
c5mqRxV+iYZEKCAFe7Pl9swFdDs7wh1cud1FU4wfdeVNm2S2l8tgl4FeWY0E2yG8SVbWsm915Od5
cXNlkXlDUhXfN1U865yDpiF1RHt8FaISwc4EAiEIn9jt4eEsP27M+vuxfuzh0xHgA2bQ7WHjzJAm
N109opYoojsPoQGBxJcdEuQtRzPecBS+a6o63GQtMdtK14iiWG7GuYMvUbZiDVnRR448rm1X+WVi
zTurR+gUj/NKjsbHVChvK1PvCuHrhJXsQTSasxo8vUHmDDar5lGj82O5ipdwvRHhtT7vDBk8u9CJ
z0mkJyhqcAOQPU22hHrsPNYTCxtDBjKR7tpFZ2N2987obDFeoQUZIuDEnv04C/fENtSjWV7UMO5A
UknH9NO1SHZtk75HlkNzuwIv5ruN8YWN2YKndIVtVdvUsrvKYgMLN9O8qG1hqGf1R9NsuTB42ibM
QOCLTRvLrfvVPBlPMAvfF/CjjwHHwmUrQ+PSHgSJyVrJAckeoHKO7OYOOPq1o4ttbsrgYIASxZgH
WGPyiEaOCJeMUVTrlZ/HZIm2XXjyrGYBdoSMbyfeGIu7eo3uRswzrdPSel9qy3BBK5jIwHnZj+41
cwcwtoa9mUJx0EF7NjzkOJsQTcODwQ890WHP2RsMva1aW4cTwUAN6xwjK0K2IoujNkk+0G4YVzrO
TAAy3rBnU6zP0yJCvt6IAD3L5N0R+fLszta9LIP+xrDjTd3E7l2W3xctkhTyURoyH6PhYoA05HX2
sWBvztgb7/LZZImS1oOkkjL6RmevQ87KIie6Ka2KuVky80RVK9eqsbtIAkdroEvHpDI/x0E+3yfF
cRob/b4bD3Gj+tPrHwOeo2mc4qvBafqTNeYM8CbV7wJVpb7UxbxRc6BvS3A+jGKIo5b8pNYqwVRq
bPSFJdaFtA2egRELgQRpH5QtZtlCZ9O2g9OCz7yygkDfqD6s/NAenZOuhLNPLDohLrgtQOCtszcD
YV+21fxRjjZC9nzS/Ab9/x1n5XMPf+NJtyfiZxPYnXT3b7/+FVMBLnI9v5iQvdlha50Sxc2BPK7f
FWFO0sxQiS2+qwkNekeUaNiO7wyN29dIgxhtBm8hHK1newpJGx34cAXcwrJ6pocE5n6kKZLrGFxU
KSMCpcWhts9j5tQEKx+ieSBzfSR5d9CJTlA2XS/mLrm+d51i9jU+t/Nj5YbuHQU9HSfZv0tTQu8K
s8YiUhqbUVi3k5NcO/SxVtqsHcqhjlc09dSuseW0mof2ZJJE7FVN8yBHuhp1spc5BrehC3AwdGVA
xnn0kKoJVK2gz5xpFU0UplubYUixBBTGeyQpNLsGeDOCCiDoig+SoAZfM9lKwl7sWrGt5ylcKShw
cUfam3eRgx4a2bWwb+Xv0MaM8JIUSxCiH5bbTLJCBscFLImiu6LggCoKlNqgk1hBvll3bHbkmyGk
xygXl52zCSPX2qAORzrXO6dsRBA0RLWzmtui2jKD2NS4ZQ6VMJ5SHhTkyrcMeEwMm6m0Luifnre5
C8Ion2lg4lV2WRHDXgHTjj9EGInQwuPg4MFKvCcaoPNRErI5di3+HUYa+th/jj81cs5uOYvQ8eJi
dpnb2eaJpmJz4TiEErTLCaXXymPNrDLPvOq6mhE2hfYTh/PWt2ZP56PuIKQOT01Smrc8bi7qCotY
IgbAsy7xtJ6h6iPVFJJdBoqMwHa9Jmj9SupKJ/mShQPIZ8ktIKvkXo/FVtjT3uVsglkBRqEy3Rfa
8iddp5rMmlGsm6rcuZq70XAtjZGe7UbBrQt9NALQc259ULZ1aaqo2fZS4iRrSGlW07yuOcWt7Ty+
t0Pjg1vyiWRJIv0+IzvFBfsY9Ooyn0eOi316HxT9UauDT66kWInG5h4gbk2ftP2s2HfnwXFXbbYw
6xzxwa0oUJMSedA8lhPUDFDqUe98mkqyk3v0VPu2V7NvW+oGuFu39lLwb26bSPLYqSL01EVBxUGC
d6cI1RNxd4zmfq0Gzdk37iZVyryrOJuwDRI0PqBhxbj5haHvRjQzdiuAQecVwYFl+NlxYC62KYnq
qSvGXSytfufwisHqsXUHDF2IIcz18xVMY6od2n3ooRx/8IZs5XXBu2QRnvVJvR9nG0hzMngX9QiL
swtLTpTadOpndxvoJlp8zzF2AfLsofTINFblEapkez0U4GcFEs8oFFeEWzg7kOnXU5pq+6ZpL8mh
6ldSTs7awoyxaj0nux5meY07LeJCKR45HjwnDpQDDMYhXXUH/vCOfNYL3WlOMKbJrIe1ux5eM36T
rl0pYnJQx2gPdm5rGF05XY4Vj4tIhOz4GSNdC93FKq4MP04Ir4EYJtaaahCgljiLjCRDLGygjY+d
BTUvxGUzRwlO6SfpdO2FFdLrr9wD8guODUKGV7noGB5j+dp7Ec+HrprdfTd045rW0rByAo7UbqXt
CsEpL2kv0VpfhuxHe65I2B0hAl/NIXzVkPvOAArIDKEHC1Vyj3beO3hO1ZoD1ksel0+zNiZ7HsBy
xaxrWoc9p7ChjQRmrD49zzz9ZFfPbm0RKDB3+Q7PNCltqC+1khen5/m2aGSN9acDG0idOpP+omb9
o8gNYAweMxB7MMUGF3lxrjpOjVZg0US2mhuFp3NV1enHItqW+AlXOMsYOqm1cO+mrpE7C1i5n9Yu
kssQdYce4lgpAkS2c9MSssw5e1b1Yez9srJAgjQ4EXiUcwozdNqEinlgvY56IhcqYlKctMEn5BFr
i5lWnReNcUn+lnF71UwjIZv1AzvXl37iLRCbcFuZSGBinblWw82NhZ4W1UCfaiR9vik802+HTAfL
ad1nNVnMBJyo7ayH0P/H94w+kQ2149Yw6KDVLTGU+vxiCdANkYw+BRzAcy33thxHHvuW7GPbZGO/
jYvgE6PRFr45QzUzpZiwG5enxmw999ThwElq5AR4Z/TwyTIy4xw/krbuNI5oLvm0vomjd245GlL6
+UWmGOd117bT3bd1cSHTMd4ZHIXWQBNbgIv2DYRv7nZySRHfEfTTUMt0HA0AUCYEyCcwBAvnExHC
9cfkOgcdhISXVOpUooucteewpS3VqE9MFBThGfwPWMG1MZDr7ZnzjZPjJuzhb8891asUkuJAxTOW
YxiZMe0sf1Ej5qPN4JLB3godQrk2Gx2HvKbhg8KKFFIyC51WzITjM5ett8oWGTv9NdpoZXCa7NkC
oZe9f63i4ooRPZ71gM1sO6upW9vtOrVY59dSAlsmP5UTY1i9a2t93IyF4/mDGg/hfDsI2jZagQi7
YYI2LUPJhgAZFVdI9pwCyCxkboJ46O3EM1dRFcA3ruxN0HL7LlPORaqjz8y0Mlo1mQPZptCZeim2
fr+pBgPMu+z3TWs9xUtcRjvoByukRs5FAdw/2zvpPayeD/VEBrvuUBLnVUovTKzV0qqcegYEo67U
bs7kvdcmGO8HUjhVWmEwsqrT5KKs6+LsJpgqtu2wQr5FOA0Kp+A6pXC67Isp36pAPQ/kYhyCJr23
8OJciDi+beVwJA5RHOsGZ19L4Q3WmcstH2m6ePii7zIzet9VPe+SUiNtyosGccRFIdE4TkU1bDqj
OwRBiZMsA/dpleN9NLv+wDXSxF5+VFN+XruGffHalv8/M8H47Y0sAwafMXs73XYvmEZemi5t/9bP
X756U0R5eyr+Z9/018HAj3/Qv728/uY/mImYP8iwe31Rr6/4Zz8jfeSNdZ8ZuFjWGSMHwX8mmXGw
XZlJgCRTv31Zc8SZ5CZnOGu6puN6oN+WIcw/LNLvLcPP3+HX9fz593zzDp6LLm+Xz0GhY/5mxLNM
ZL6ZC/3OGrz5CX9fA9MDimcSmGe5Jkw64sy/XQPPI7PPNXVB5pvl6pYEiPS/sga/Ox1bUgMR+Pwz
q/DmZ/x9FSz7zITpZbECui04jby5EoAKCkMC/3MsR3fgmjKO/rVWAew5uoE/twjGme0AJuR8Zf9o
EbgdHPRmmKKZEP5a7x4O15JH+GffvhQuIgadm30RF7y5BhyWB2akLq1llRAkIkb8xVYBTN/XF/V1
EPu35+u/8kwUZ8hR0FoizrOXiLi3q2CfyQUnCZRakC6G1PmXWwVbiq+3559YBf3M9WD8IXFcnnmv
M/FvdgbnjD2BOs5Zpta/5B1h4lb9s3eEeSZdW0LcYWNYHv5v9obljlhgn9L5qhr4xe4G/Xug7O/s
jr+/L4gz6Klsj3Qjaeq+7n7fXAfGGX4EXUdRIVGavt4tv9gq/EA78i+vgn5mEG7LI0+H7CpfSaDf
rIJ1BqsTDeg/gHX/2VX4Jw5THDyX73pOXx7rv/w3AAAA//8=</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9.png"/><Relationship Id="rId26" Type="http://schemas.openxmlformats.org/officeDocument/2006/relationships/chart" Target="../charts/chart3.xml"/><Relationship Id="rId3" Type="http://schemas.openxmlformats.org/officeDocument/2006/relationships/image" Target="../media/image4.png"/><Relationship Id="rId21" Type="http://schemas.openxmlformats.org/officeDocument/2006/relationships/image" Target="../media/image22.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image" Target="../media/image18.svg"/><Relationship Id="rId25" Type="http://schemas.openxmlformats.org/officeDocument/2006/relationships/chart" Target="../charts/chart2.xml"/><Relationship Id="rId2" Type="http://schemas.openxmlformats.org/officeDocument/2006/relationships/image" Target="../media/image3.sv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25.pn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svg"/><Relationship Id="rId24" Type="http://schemas.openxmlformats.org/officeDocument/2006/relationships/chart" Target="../charts/chart1.xml"/><Relationship Id="rId32" Type="http://schemas.openxmlformats.org/officeDocument/2006/relationships/image" Target="../media/image28.svg"/><Relationship Id="rId5" Type="http://schemas.openxmlformats.org/officeDocument/2006/relationships/image" Target="../media/image6.png"/><Relationship Id="rId15" Type="http://schemas.openxmlformats.org/officeDocument/2006/relationships/image" Target="../media/image16.svg"/><Relationship Id="rId23" Type="http://schemas.openxmlformats.org/officeDocument/2006/relationships/image" Target="../media/image24.svg"/><Relationship Id="rId28" Type="http://schemas.openxmlformats.org/officeDocument/2006/relationships/chart" Target="../charts/chart5.xml"/><Relationship Id="rId10" Type="http://schemas.openxmlformats.org/officeDocument/2006/relationships/image" Target="../media/image11.png"/><Relationship Id="rId19" Type="http://schemas.openxmlformats.org/officeDocument/2006/relationships/image" Target="../media/image20.svg"/><Relationship Id="rId31" Type="http://schemas.openxmlformats.org/officeDocument/2006/relationships/image" Target="../media/image27.png"/><Relationship Id="rId4" Type="http://schemas.openxmlformats.org/officeDocument/2006/relationships/image" Target="../media/image5.svg"/><Relationship Id="rId9" Type="http://schemas.openxmlformats.org/officeDocument/2006/relationships/image" Target="../media/image10.sv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chart" Target="../charts/chart4.xml"/><Relationship Id="rId30" Type="http://schemas.openxmlformats.org/officeDocument/2006/relationships/image" Target="../media/image26.svg"/></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microsoft.com/office/2014/relationships/chartEx" Target="../charts/chartEx1.xml"/><Relationship Id="rId1" Type="http://schemas.openxmlformats.org/officeDocument/2006/relationships/chart" Target="../charts/chart6.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330200</xdr:colOff>
      <xdr:row>24</xdr:row>
      <xdr:rowOff>71120</xdr:rowOff>
    </xdr:to>
    <xdr:grpSp>
      <xdr:nvGrpSpPr>
        <xdr:cNvPr id="49" name="Dashboard_Theme_1" hidden="1">
          <a:extLst>
            <a:ext uri="{FF2B5EF4-FFF2-40B4-BE49-F238E27FC236}">
              <a16:creationId xmlns:a16="http://schemas.microsoft.com/office/drawing/2014/main" id="{0A60FE3B-A9A5-4203-99AE-7FBBDA518D37}"/>
            </a:ext>
          </a:extLst>
        </xdr:cNvPr>
        <xdr:cNvGrpSpPr/>
      </xdr:nvGrpSpPr>
      <xdr:grpSpPr>
        <a:xfrm>
          <a:off x="0" y="0"/>
          <a:ext cx="14960600" cy="4460240"/>
          <a:chOff x="12700" y="5080"/>
          <a:chExt cx="14960600" cy="4414520"/>
        </a:xfrm>
      </xdr:grpSpPr>
      <xdr:sp macro="" textlink="">
        <xdr:nvSpPr>
          <xdr:cNvPr id="4" name="Dashboard_Header_1" hidden="1">
            <a:extLst>
              <a:ext uri="{FF2B5EF4-FFF2-40B4-BE49-F238E27FC236}">
                <a16:creationId xmlns:a16="http://schemas.microsoft.com/office/drawing/2014/main" id="{3D767EA5-4D2C-4075-960A-675C93C734F8}"/>
              </a:ext>
            </a:extLst>
          </xdr:cNvPr>
          <xdr:cNvSpPr/>
        </xdr:nvSpPr>
        <xdr:spPr>
          <a:xfrm>
            <a:off x="12700" y="5080"/>
            <a:ext cx="14960600" cy="659765"/>
          </a:xfrm>
          <a:prstGeom prst="rect">
            <a:avLst/>
          </a:prstGeom>
          <a:gradFill>
            <a:gsLst>
              <a:gs pos="5000">
                <a:schemeClr val="tx1">
                  <a:alpha val="80000"/>
                </a:schemeClr>
              </a:gs>
              <a:gs pos="60000">
                <a:srgbClr val="9966FF">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Times New Roman" panose="02020603050405020304" pitchFamily="18" charset="0"/>
              <a:cs typeface="Times New Roman" panose="02020603050405020304" pitchFamily="18" charset="0"/>
            </a:endParaRPr>
          </a:p>
        </xdr:txBody>
      </xdr:sp>
      <xdr:sp macro="" textlink="">
        <xdr:nvSpPr>
          <xdr:cNvPr id="95" name="Dashboard_Layout_1" hidden="1">
            <a:extLst>
              <a:ext uri="{FF2B5EF4-FFF2-40B4-BE49-F238E27FC236}">
                <a16:creationId xmlns:a16="http://schemas.microsoft.com/office/drawing/2014/main" id="{FD9991DA-849B-49D7-816E-8299E423745B}"/>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a:gsLst>
              <a:gs pos="0">
                <a:schemeClr val="tx1">
                  <a:alpha val="80000"/>
                </a:schemeClr>
              </a:gs>
              <a:gs pos="100000">
                <a:srgbClr val="9966FF">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Times New Roman" panose="02020603050405020304" pitchFamily="18" charset="0"/>
              <a:cs typeface="Times New Roman" panose="02020603050405020304" pitchFamily="18" charset="0"/>
            </a:endParaRPr>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96" name="Dashboard_Theme_2" hidden="1">
          <a:extLst>
            <a:ext uri="{FF2B5EF4-FFF2-40B4-BE49-F238E27FC236}">
              <a16:creationId xmlns:a16="http://schemas.microsoft.com/office/drawing/2014/main" id="{6DB12E50-90FD-48A5-A353-385AC28161A2}"/>
            </a:ext>
          </a:extLst>
        </xdr:cNvPr>
        <xdr:cNvGrpSpPr/>
      </xdr:nvGrpSpPr>
      <xdr:grpSpPr>
        <a:xfrm>
          <a:off x="0" y="0"/>
          <a:ext cx="14960600" cy="4460240"/>
          <a:chOff x="12700" y="5080"/>
          <a:chExt cx="14960600" cy="4414520"/>
        </a:xfrm>
      </xdr:grpSpPr>
      <xdr:sp macro="" textlink="">
        <xdr:nvSpPr>
          <xdr:cNvPr id="97" name="Dashboard_Header_2" hidden="1">
            <a:extLst>
              <a:ext uri="{FF2B5EF4-FFF2-40B4-BE49-F238E27FC236}">
                <a16:creationId xmlns:a16="http://schemas.microsoft.com/office/drawing/2014/main" id="{9C802F4E-CFDE-4BC5-B98E-04389347B4AA}"/>
              </a:ext>
            </a:extLst>
          </xdr:cNvPr>
          <xdr:cNvSpPr/>
        </xdr:nvSpPr>
        <xdr:spPr>
          <a:xfrm>
            <a:off x="12700" y="5080"/>
            <a:ext cx="14960600" cy="659765"/>
          </a:xfrm>
          <a:prstGeom prst="rect">
            <a:avLst/>
          </a:prstGeom>
          <a:gradFill>
            <a:gsLst>
              <a:gs pos="0">
                <a:srgbClr val="002060"/>
              </a:gs>
              <a:gs pos="60000">
                <a:srgbClr val="33CC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Dashboard_Layout_2" hidden="1">
            <a:extLst>
              <a:ext uri="{FF2B5EF4-FFF2-40B4-BE49-F238E27FC236}">
                <a16:creationId xmlns:a16="http://schemas.microsoft.com/office/drawing/2014/main" id="{C78E46AA-EE25-4D3B-93B3-53D7FF1A3492}"/>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
                <a:srgbClr val="002060"/>
              </a:gs>
              <a:gs pos="100000">
                <a:srgbClr val="33CCCC">
                  <a:alpha val="80000"/>
                </a:srgbClr>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28575</xdr:colOff>
      <xdr:row>0</xdr:row>
      <xdr:rowOff>19050</xdr:rowOff>
    </xdr:from>
    <xdr:to>
      <xdr:col>24</xdr:col>
      <xdr:colOff>358775</xdr:colOff>
      <xdr:row>24</xdr:row>
      <xdr:rowOff>71120</xdr:rowOff>
    </xdr:to>
    <xdr:grpSp>
      <xdr:nvGrpSpPr>
        <xdr:cNvPr id="99" name="Dashboard_Theme_3" hidden="1">
          <a:extLst>
            <a:ext uri="{FF2B5EF4-FFF2-40B4-BE49-F238E27FC236}">
              <a16:creationId xmlns:a16="http://schemas.microsoft.com/office/drawing/2014/main" id="{9CFCA166-0BCB-4F8C-8257-1AE90A750E0D}"/>
            </a:ext>
          </a:extLst>
        </xdr:cNvPr>
        <xdr:cNvGrpSpPr/>
      </xdr:nvGrpSpPr>
      <xdr:grpSpPr>
        <a:xfrm>
          <a:off x="28575" y="19050"/>
          <a:ext cx="14960600" cy="4441190"/>
          <a:chOff x="41275" y="24130"/>
          <a:chExt cx="14960600" cy="4395470"/>
        </a:xfrm>
      </xdr:grpSpPr>
      <xdr:sp macro="" textlink="">
        <xdr:nvSpPr>
          <xdr:cNvPr id="100" name="Dashboard_Header_3" hidden="1">
            <a:extLst>
              <a:ext uri="{FF2B5EF4-FFF2-40B4-BE49-F238E27FC236}">
                <a16:creationId xmlns:a16="http://schemas.microsoft.com/office/drawing/2014/main" id="{FBE530DF-1E6A-4E5D-8D84-732A34F35259}"/>
              </a:ext>
            </a:extLst>
          </xdr:cNvPr>
          <xdr:cNvSpPr/>
        </xdr:nvSpPr>
        <xdr:spPr>
          <a:xfrm>
            <a:off x="41275" y="24130"/>
            <a:ext cx="14960600" cy="659765"/>
          </a:xfrm>
          <a:prstGeom prst="rect">
            <a:avLst/>
          </a:prstGeom>
          <a:gradFill>
            <a:gsLst>
              <a:gs pos="5000">
                <a:schemeClr val="tx1">
                  <a:alpha val="80000"/>
                </a:schemeClr>
              </a:gs>
              <a:gs pos="80000">
                <a:schemeClr val="tx1"/>
              </a:gs>
              <a:gs pos="40000">
                <a:srgbClr val="FF66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Dashboard_Layout_3" hidden="1">
            <a:extLst>
              <a:ext uri="{FF2B5EF4-FFF2-40B4-BE49-F238E27FC236}">
                <a16:creationId xmlns:a16="http://schemas.microsoft.com/office/drawing/2014/main" id="{9F7132E0-040F-4E66-BB89-512909020C4A}"/>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0">
                <a:schemeClr val="tx1"/>
              </a:gs>
              <a:gs pos="0">
                <a:schemeClr val="tx1">
                  <a:alpha val="80000"/>
                </a:schemeClr>
              </a:gs>
              <a:gs pos="50000">
                <a:srgbClr val="FF66CC">
                  <a:alpha val="80000"/>
                </a:srgb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102" name="Dashboard_Theme_4">
          <a:extLst>
            <a:ext uri="{FF2B5EF4-FFF2-40B4-BE49-F238E27FC236}">
              <a16:creationId xmlns:a16="http://schemas.microsoft.com/office/drawing/2014/main" id="{F122463E-08EE-469D-A4EB-AAB2BDB28E8B}"/>
            </a:ext>
          </a:extLst>
        </xdr:cNvPr>
        <xdr:cNvGrpSpPr/>
      </xdr:nvGrpSpPr>
      <xdr:grpSpPr>
        <a:xfrm>
          <a:off x="0" y="0"/>
          <a:ext cx="14960600" cy="4460240"/>
          <a:chOff x="12700" y="5080"/>
          <a:chExt cx="14960600" cy="4414520"/>
        </a:xfrm>
      </xdr:grpSpPr>
      <xdr:sp macro="" textlink="">
        <xdr:nvSpPr>
          <xdr:cNvPr id="103" name="Dashboard_Header_4">
            <a:extLst>
              <a:ext uri="{FF2B5EF4-FFF2-40B4-BE49-F238E27FC236}">
                <a16:creationId xmlns:a16="http://schemas.microsoft.com/office/drawing/2014/main" id="{7B2B541A-D1BF-49CF-80DB-2D1B35DEAFD0}"/>
              </a:ext>
            </a:extLst>
          </xdr:cNvPr>
          <xdr:cNvSpPr/>
        </xdr:nvSpPr>
        <xdr:spPr>
          <a:xfrm>
            <a:off x="12700" y="5080"/>
            <a:ext cx="14960600" cy="659765"/>
          </a:xfrm>
          <a:prstGeom prst="rect">
            <a:avLst/>
          </a:prstGeom>
          <a:gradFill flip="none" rotWithShape="1">
            <a:gsLst>
              <a:gs pos="10000">
                <a:schemeClr val="tx1">
                  <a:alpha val="80000"/>
                </a:schemeClr>
              </a:gs>
              <a:gs pos="60000">
                <a:schemeClr val="accent3">
                  <a:alpha val="80000"/>
                </a:schemeClr>
              </a:gs>
            </a:gsLst>
            <a:lin ang="10800000" scaled="1"/>
            <a:tileRect/>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Dashboard_Layout_4">
            <a:extLst>
              <a:ext uri="{FF2B5EF4-FFF2-40B4-BE49-F238E27FC236}">
                <a16:creationId xmlns:a16="http://schemas.microsoft.com/office/drawing/2014/main" id="{F4921487-B63C-43F9-8EDF-C223BE39FF46}"/>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26000">
                <a:schemeClr val="tx1">
                  <a:alpha val="80000"/>
                </a:schemeClr>
              </a:gs>
              <a:gs pos="100000">
                <a:schemeClr val="accent3">
                  <a:alpha val="80000"/>
                </a:schemeClr>
              </a:gs>
            </a:gsLst>
            <a:lin ang="135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xdr:col>
      <xdr:colOff>32374</xdr:colOff>
      <xdr:row>25</xdr:row>
      <xdr:rowOff>5443</xdr:rowOff>
    </xdr:from>
    <xdr:to>
      <xdr:col>19</xdr:col>
      <xdr:colOff>361950</xdr:colOff>
      <xdr:row>29</xdr:row>
      <xdr:rowOff>166551</xdr:rowOff>
    </xdr:to>
    <xdr:sp macro="" textlink="">
      <xdr:nvSpPr>
        <xdr:cNvPr id="7" name="Blackbox1">
          <a:extLst>
            <a:ext uri="{FF2B5EF4-FFF2-40B4-BE49-F238E27FC236}">
              <a16:creationId xmlns:a16="http://schemas.microsoft.com/office/drawing/2014/main" id="{886EC007-F44B-4011-957C-2C97EDB47248}"/>
            </a:ext>
          </a:extLst>
        </xdr:cNvPr>
        <xdr:cNvSpPr/>
      </xdr:nvSpPr>
      <xdr:spPr>
        <a:xfrm>
          <a:off x="641974" y="4529818"/>
          <a:ext cx="11302376" cy="88500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561974</xdr:colOff>
      <xdr:row>4</xdr:row>
      <xdr:rowOff>114301</xdr:rowOff>
    </xdr:from>
    <xdr:to>
      <xdr:col>23</xdr:col>
      <xdr:colOff>9525</xdr:colOff>
      <xdr:row>29</xdr:row>
      <xdr:rowOff>167806</xdr:rowOff>
    </xdr:to>
    <xdr:sp macro="" textlink="">
      <xdr:nvSpPr>
        <xdr:cNvPr id="105" name="Blackbox2">
          <a:extLst>
            <a:ext uri="{FF2B5EF4-FFF2-40B4-BE49-F238E27FC236}">
              <a16:creationId xmlns:a16="http://schemas.microsoft.com/office/drawing/2014/main" id="{5E976C9C-E5A4-4179-BF0B-510920D9EF29}"/>
            </a:ext>
          </a:extLst>
        </xdr:cNvPr>
        <xdr:cNvSpPr/>
      </xdr:nvSpPr>
      <xdr:spPr>
        <a:xfrm>
          <a:off x="12165281" y="840539"/>
          <a:ext cx="1890352" cy="4592494"/>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350236</xdr:colOff>
      <xdr:row>25</xdr:row>
      <xdr:rowOff>84907</xdr:rowOff>
    </xdr:from>
    <xdr:to>
      <xdr:col>2</xdr:col>
      <xdr:colOff>520053</xdr:colOff>
      <xdr:row>29</xdr:row>
      <xdr:rowOff>84907</xdr:rowOff>
    </xdr:to>
    <xdr:grpSp>
      <xdr:nvGrpSpPr>
        <xdr:cNvPr id="3" name="Group 2">
          <a:extLst>
            <a:ext uri="{FF2B5EF4-FFF2-40B4-BE49-F238E27FC236}">
              <a16:creationId xmlns:a16="http://schemas.microsoft.com/office/drawing/2014/main" id="{EDEFD728-5C69-4574-B8F4-19EF8A2151CA}"/>
            </a:ext>
          </a:extLst>
        </xdr:cNvPr>
        <xdr:cNvGrpSpPr/>
      </xdr:nvGrpSpPr>
      <xdr:grpSpPr>
        <a:xfrm>
          <a:off x="959836" y="4656907"/>
          <a:ext cx="779417" cy="731520"/>
          <a:chOff x="1666602" y="4656907"/>
          <a:chExt cx="779417" cy="731520"/>
        </a:xfrm>
      </xdr:grpSpPr>
      <xdr:sp macro="[0]!AddUser" textlink="">
        <xdr:nvSpPr>
          <xdr:cNvPr id="8" name="Rectangle: Rounded Corners 7">
            <a:extLst>
              <a:ext uri="{FF2B5EF4-FFF2-40B4-BE49-F238E27FC236}">
                <a16:creationId xmlns:a16="http://schemas.microsoft.com/office/drawing/2014/main" id="{2D85E9F1-859E-4B02-B70E-01A20C9EB632}"/>
              </a:ext>
            </a:extLst>
          </xdr:cNvPr>
          <xdr:cNvSpPr/>
        </xdr:nvSpPr>
        <xdr:spPr>
          <a:xfrm>
            <a:off x="1666602" y="4656907"/>
            <a:ext cx="779417"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solidFill>
                  <a:schemeClr val="bg1">
                    <a:lumMod val="85000"/>
                  </a:schemeClr>
                </a:solidFill>
                <a:latin typeface="Times New Roman" panose="02020603050405020304" pitchFamily="18" charset="0"/>
                <a:cs typeface="Times New Roman" panose="02020603050405020304" pitchFamily="18" charset="0"/>
              </a:rPr>
              <a:t>Add User</a:t>
            </a:r>
          </a:p>
        </xdr:txBody>
      </xdr:sp>
      <xdr:pic macro="[0]!AddUser">
        <xdr:nvPicPr>
          <xdr:cNvPr id="10" name="Graphic 9" descr="User">
            <a:extLst>
              <a:ext uri="{FF2B5EF4-FFF2-40B4-BE49-F238E27FC236}">
                <a16:creationId xmlns:a16="http://schemas.microsoft.com/office/drawing/2014/main" id="{5C197810-9A28-49FE-889D-BD1F78BBDB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26623" y="4886799"/>
            <a:ext cx="444137" cy="450411"/>
          </a:xfrm>
          <a:prstGeom prst="rect">
            <a:avLst/>
          </a:prstGeom>
          <a:effectLst>
            <a:outerShdw blurRad="63500" sx="110000" sy="110000" algn="ctr" rotWithShape="0">
              <a:schemeClr val="bg1">
                <a:alpha val="40000"/>
              </a:schemeClr>
            </a:outerShdw>
          </a:effectLst>
        </xdr:spPr>
      </xdr:pic>
    </xdr:grpSp>
    <xdr:clientData/>
  </xdr:twoCellAnchor>
  <xdr:twoCellAnchor>
    <xdr:from>
      <xdr:col>7</xdr:col>
      <xdr:colOff>104775</xdr:colOff>
      <xdr:row>0</xdr:row>
      <xdr:rowOff>0</xdr:rowOff>
    </xdr:from>
    <xdr:to>
      <xdr:col>16</xdr:col>
      <xdr:colOff>112395</xdr:colOff>
      <xdr:row>3</xdr:row>
      <xdr:rowOff>114300</xdr:rowOff>
    </xdr:to>
    <xdr:sp macro="" textlink="">
      <xdr:nvSpPr>
        <xdr:cNvPr id="12" name="TextBox 11">
          <a:extLst>
            <a:ext uri="{FF2B5EF4-FFF2-40B4-BE49-F238E27FC236}">
              <a16:creationId xmlns:a16="http://schemas.microsoft.com/office/drawing/2014/main" id="{B888AE52-4662-4FE3-AE8F-14D562E5F45B}"/>
            </a:ext>
          </a:extLst>
        </xdr:cNvPr>
        <xdr:cNvSpPr txBox="1"/>
      </xdr:nvSpPr>
      <xdr:spPr>
        <a:xfrm>
          <a:off x="4371975" y="0"/>
          <a:ext cx="5494020"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a:solidFill>
                <a:schemeClr val="bg1"/>
              </a:solidFill>
              <a:latin typeface="Times New Roman" panose="02020603050405020304" pitchFamily="18" charset="0"/>
              <a:cs typeface="Times New Roman" panose="02020603050405020304" pitchFamily="18" charset="0"/>
            </a:rPr>
            <a:t>License Management Dashboard</a:t>
          </a:r>
        </a:p>
      </xdr:txBody>
    </xdr:sp>
    <xdr:clientData/>
  </xdr:twoCellAnchor>
  <xdr:twoCellAnchor>
    <xdr:from>
      <xdr:col>6</xdr:col>
      <xdr:colOff>116194</xdr:colOff>
      <xdr:row>25</xdr:row>
      <xdr:rowOff>83820</xdr:rowOff>
    </xdr:from>
    <xdr:to>
      <xdr:col>8</xdr:col>
      <xdr:colOff>497194</xdr:colOff>
      <xdr:row>29</xdr:row>
      <xdr:rowOff>83820</xdr:rowOff>
    </xdr:to>
    <xdr:grpSp>
      <xdr:nvGrpSpPr>
        <xdr:cNvPr id="17" name="Group 16">
          <a:extLst>
            <a:ext uri="{FF2B5EF4-FFF2-40B4-BE49-F238E27FC236}">
              <a16:creationId xmlns:a16="http://schemas.microsoft.com/office/drawing/2014/main" id="{41997491-E13F-4815-A2D9-0E09742B8119}"/>
            </a:ext>
          </a:extLst>
        </xdr:cNvPr>
        <xdr:cNvGrpSpPr/>
      </xdr:nvGrpSpPr>
      <xdr:grpSpPr>
        <a:xfrm>
          <a:off x="3773794" y="4655820"/>
          <a:ext cx="1600200" cy="731520"/>
          <a:chOff x="2948940" y="4678680"/>
          <a:chExt cx="1981200" cy="701040"/>
        </a:xfrm>
      </xdr:grpSpPr>
      <xdr:sp macro="[0]!AddLicense" textlink="">
        <xdr:nvSpPr>
          <xdr:cNvPr id="14" name="Rectangle: Rounded Corners 13">
            <a:extLst>
              <a:ext uri="{FF2B5EF4-FFF2-40B4-BE49-F238E27FC236}">
                <a16:creationId xmlns:a16="http://schemas.microsoft.com/office/drawing/2014/main" id="{6D0FBD2D-780D-4FDA-9DF8-2EED72D1BEB0}"/>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Add New License</a:t>
            </a:r>
          </a:p>
        </xdr:txBody>
      </xdr:sp>
      <xdr:pic macro="[0]!AddLicense">
        <xdr:nvPicPr>
          <xdr:cNvPr id="16" name="Graphic 15" descr="Credit card">
            <a:extLst>
              <a:ext uri="{FF2B5EF4-FFF2-40B4-BE49-F238E27FC236}">
                <a16:creationId xmlns:a16="http://schemas.microsoft.com/office/drawing/2014/main" id="{CFBCCABB-D861-45BF-9F03-B97AEAFA889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49980" y="4856116"/>
            <a:ext cx="601980" cy="515983"/>
          </a:xfrm>
          <a:prstGeom prst="rect">
            <a:avLst/>
          </a:prstGeom>
          <a:effectLst>
            <a:outerShdw blurRad="63500" sx="110000" sy="110000" algn="ctr" rotWithShape="0">
              <a:schemeClr val="bg1">
                <a:lumMod val="85000"/>
                <a:alpha val="40000"/>
              </a:schemeClr>
            </a:outerShdw>
          </a:effectLst>
        </xdr:spPr>
      </xdr:pic>
    </xdr:grpSp>
    <xdr:clientData/>
  </xdr:twoCellAnchor>
  <xdr:twoCellAnchor>
    <xdr:from>
      <xdr:col>3</xdr:col>
      <xdr:colOff>466714</xdr:colOff>
      <xdr:row>25</xdr:row>
      <xdr:rowOff>81641</xdr:rowOff>
    </xdr:from>
    <xdr:to>
      <xdr:col>5</xdr:col>
      <xdr:colOff>161914</xdr:colOff>
      <xdr:row>29</xdr:row>
      <xdr:rowOff>81641</xdr:rowOff>
    </xdr:to>
    <xdr:grpSp>
      <xdr:nvGrpSpPr>
        <xdr:cNvPr id="26" name="Group 25">
          <a:extLst>
            <a:ext uri="{FF2B5EF4-FFF2-40B4-BE49-F238E27FC236}">
              <a16:creationId xmlns:a16="http://schemas.microsoft.com/office/drawing/2014/main" id="{CFBCA51D-9099-445C-A9AB-9918F673B333}"/>
            </a:ext>
          </a:extLst>
        </xdr:cNvPr>
        <xdr:cNvGrpSpPr/>
      </xdr:nvGrpSpPr>
      <xdr:grpSpPr>
        <a:xfrm>
          <a:off x="2295514" y="4653641"/>
          <a:ext cx="914400" cy="731520"/>
          <a:chOff x="2644140" y="4653641"/>
          <a:chExt cx="914400" cy="731520"/>
        </a:xfrm>
      </xdr:grpSpPr>
      <xdr:sp macro="[0]!DeleteUser" textlink="">
        <xdr:nvSpPr>
          <xdr:cNvPr id="19" name="Rectangle: Rounded Corners 18">
            <a:extLst>
              <a:ext uri="{FF2B5EF4-FFF2-40B4-BE49-F238E27FC236}">
                <a16:creationId xmlns:a16="http://schemas.microsoft.com/office/drawing/2014/main" id="{9259B4C3-234B-4E14-95A5-BE898D5BB2E0}"/>
              </a:ext>
            </a:extLst>
          </xdr:cNvPr>
          <xdr:cNvSpPr/>
        </xdr:nvSpPr>
        <xdr:spPr>
          <a:xfrm>
            <a:off x="2644140" y="4653641"/>
            <a:ext cx="914400"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Delete User</a:t>
            </a:r>
          </a:p>
        </xdr:txBody>
      </xdr:sp>
      <xdr:pic macro="[0]!DeleteUser">
        <xdr:nvPicPr>
          <xdr:cNvPr id="22" name="Graphic 21" descr="User">
            <a:extLst>
              <a:ext uri="{FF2B5EF4-FFF2-40B4-BE49-F238E27FC236}">
                <a16:creationId xmlns:a16="http://schemas.microsoft.com/office/drawing/2014/main" id="{E58ADC1D-2CDE-4E24-8D9A-1B016871ABD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72740" y="4876800"/>
            <a:ext cx="449580" cy="449580"/>
          </a:xfrm>
          <a:prstGeom prst="rect">
            <a:avLst/>
          </a:prstGeom>
          <a:effectLst>
            <a:outerShdw blurRad="63500" sx="110000" sy="110000" algn="ctr" rotWithShape="0">
              <a:schemeClr val="bg1">
                <a:alpha val="40000"/>
              </a:schemeClr>
            </a:outerShdw>
          </a:effectLst>
        </xdr:spPr>
      </xdr:pic>
      <xdr:sp macro="[0]!DeleteUser" textlink="">
        <xdr:nvSpPr>
          <xdr:cNvPr id="25" name="&quot;Not Allowed&quot; Symbol 24">
            <a:extLst>
              <a:ext uri="{FF2B5EF4-FFF2-40B4-BE49-F238E27FC236}">
                <a16:creationId xmlns:a16="http://schemas.microsoft.com/office/drawing/2014/main" id="{BAB7717C-7448-4160-8156-DC0E03FC2D85}"/>
              </a:ext>
            </a:extLst>
          </xdr:cNvPr>
          <xdr:cNvSpPr/>
        </xdr:nvSpPr>
        <xdr:spPr>
          <a:xfrm flipH="1">
            <a:off x="2865120" y="4892040"/>
            <a:ext cx="464820" cy="457200"/>
          </a:xfrm>
          <a:prstGeom prst="noSmoking">
            <a:avLst>
              <a:gd name="adj" fmla="val 5141"/>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459094</xdr:colOff>
      <xdr:row>25</xdr:row>
      <xdr:rowOff>83820</xdr:rowOff>
    </xdr:from>
    <xdr:to>
      <xdr:col>12</xdr:col>
      <xdr:colOff>230494</xdr:colOff>
      <xdr:row>29</xdr:row>
      <xdr:rowOff>83820</xdr:rowOff>
    </xdr:to>
    <xdr:grpSp>
      <xdr:nvGrpSpPr>
        <xdr:cNvPr id="43" name="Group 42">
          <a:extLst>
            <a:ext uri="{FF2B5EF4-FFF2-40B4-BE49-F238E27FC236}">
              <a16:creationId xmlns:a16="http://schemas.microsoft.com/office/drawing/2014/main" id="{3633F569-6C8E-4B94-A426-9A2225FF5E84}"/>
            </a:ext>
          </a:extLst>
        </xdr:cNvPr>
        <xdr:cNvGrpSpPr/>
      </xdr:nvGrpSpPr>
      <xdr:grpSpPr>
        <a:xfrm>
          <a:off x="5945494" y="4655820"/>
          <a:ext cx="1600200" cy="731520"/>
          <a:chOff x="5570220" y="4655820"/>
          <a:chExt cx="1600200" cy="731520"/>
        </a:xfrm>
      </xdr:grpSpPr>
      <xdr:grpSp>
        <xdr:nvGrpSpPr>
          <xdr:cNvPr id="27" name="Group 26">
            <a:extLst>
              <a:ext uri="{FF2B5EF4-FFF2-40B4-BE49-F238E27FC236}">
                <a16:creationId xmlns:a16="http://schemas.microsoft.com/office/drawing/2014/main" id="{705362E6-9A2F-4154-AB49-69E36CEDD330}"/>
              </a:ext>
            </a:extLst>
          </xdr:cNvPr>
          <xdr:cNvGrpSpPr/>
        </xdr:nvGrpSpPr>
        <xdr:grpSpPr>
          <a:xfrm>
            <a:off x="5570220" y="4655820"/>
            <a:ext cx="1600200" cy="731520"/>
            <a:chOff x="2948940" y="4678680"/>
            <a:chExt cx="1981200" cy="701040"/>
          </a:xfrm>
        </xdr:grpSpPr>
        <xdr:sp macro="[0]!AssignLicense" textlink="">
          <xdr:nvSpPr>
            <xdr:cNvPr id="28" name="Rectangle: Rounded Corners 27">
              <a:extLst>
                <a:ext uri="{FF2B5EF4-FFF2-40B4-BE49-F238E27FC236}">
                  <a16:creationId xmlns:a16="http://schemas.microsoft.com/office/drawing/2014/main" id="{650CD21C-0BAC-4D32-8893-F3F67A94BDD9}"/>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Assign License</a:t>
              </a:r>
            </a:p>
          </xdr:txBody>
        </xdr:sp>
        <xdr:pic macro="[0]!AssignLicense">
          <xdr:nvPicPr>
            <xdr:cNvPr id="29" name="Graphic 28" descr="Credit card">
              <a:extLst>
                <a:ext uri="{FF2B5EF4-FFF2-40B4-BE49-F238E27FC236}">
                  <a16:creationId xmlns:a16="http://schemas.microsoft.com/office/drawing/2014/main" id="{82D06128-F625-4E89-AAA8-13065965A6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46220" y="4863419"/>
              <a:ext cx="601980" cy="515983"/>
            </a:xfrm>
            <a:prstGeom prst="rect">
              <a:avLst/>
            </a:prstGeom>
            <a:effectLst>
              <a:outerShdw blurRad="63500" sx="110000" sy="110000" algn="ctr" rotWithShape="0">
                <a:schemeClr val="bg1">
                  <a:lumMod val="85000"/>
                  <a:alpha val="40000"/>
                </a:schemeClr>
              </a:outerShdw>
            </a:effectLst>
          </xdr:spPr>
        </xdr:pic>
      </xdr:grpSp>
      <xdr:pic macro="[0]!AssignLicense">
        <xdr:nvPicPr>
          <xdr:cNvPr id="33" name="Graphic 32" descr="User">
            <a:extLst>
              <a:ext uri="{FF2B5EF4-FFF2-40B4-BE49-F238E27FC236}">
                <a16:creationId xmlns:a16="http://schemas.microsoft.com/office/drawing/2014/main" id="{42CF74F8-5856-4D78-B19F-2119C351662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30240" y="4892040"/>
            <a:ext cx="449580" cy="449580"/>
          </a:xfrm>
          <a:prstGeom prst="rect">
            <a:avLst/>
          </a:prstGeom>
          <a:effectLst>
            <a:outerShdw blurRad="63500" sx="110000" sy="110000" algn="ctr" rotWithShape="0">
              <a:schemeClr val="bg1">
                <a:alpha val="40000"/>
              </a:schemeClr>
            </a:outerShdw>
          </a:effectLst>
        </xdr:spPr>
      </xdr:pic>
      <xdr:pic macro="[0]!AssignLicense">
        <xdr:nvPicPr>
          <xdr:cNvPr id="39" name="Graphic 38" descr="Add">
            <a:extLst>
              <a:ext uri="{FF2B5EF4-FFF2-40B4-BE49-F238E27FC236}">
                <a16:creationId xmlns:a16="http://schemas.microsoft.com/office/drawing/2014/main" id="{1DFA43C0-82AF-4834-B3C8-37524F19224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149340" y="4975860"/>
            <a:ext cx="289560" cy="289560"/>
          </a:xfrm>
          <a:prstGeom prst="rect">
            <a:avLst/>
          </a:prstGeom>
        </xdr:spPr>
      </xdr:pic>
    </xdr:grpSp>
    <xdr:clientData/>
  </xdr:twoCellAnchor>
  <xdr:twoCellAnchor>
    <xdr:from>
      <xdr:col>13</xdr:col>
      <xdr:colOff>93334</xdr:colOff>
      <xdr:row>25</xdr:row>
      <xdr:rowOff>83820</xdr:rowOff>
    </xdr:from>
    <xdr:to>
      <xdr:col>15</xdr:col>
      <xdr:colOff>474334</xdr:colOff>
      <xdr:row>29</xdr:row>
      <xdr:rowOff>83820</xdr:rowOff>
    </xdr:to>
    <xdr:grpSp>
      <xdr:nvGrpSpPr>
        <xdr:cNvPr id="44" name="Group 43">
          <a:extLst>
            <a:ext uri="{FF2B5EF4-FFF2-40B4-BE49-F238E27FC236}">
              <a16:creationId xmlns:a16="http://schemas.microsoft.com/office/drawing/2014/main" id="{A12B319B-2C1E-4FAE-833D-0E2BB12F3097}"/>
            </a:ext>
          </a:extLst>
        </xdr:cNvPr>
        <xdr:cNvGrpSpPr/>
      </xdr:nvGrpSpPr>
      <xdr:grpSpPr>
        <a:xfrm>
          <a:off x="8018134" y="4655820"/>
          <a:ext cx="1600200" cy="731520"/>
          <a:chOff x="7353300" y="4655820"/>
          <a:chExt cx="1600200" cy="731520"/>
        </a:xfrm>
      </xdr:grpSpPr>
      <xdr:grpSp>
        <xdr:nvGrpSpPr>
          <xdr:cNvPr id="30" name="Group 29">
            <a:extLst>
              <a:ext uri="{FF2B5EF4-FFF2-40B4-BE49-F238E27FC236}">
                <a16:creationId xmlns:a16="http://schemas.microsoft.com/office/drawing/2014/main" id="{B1DDE202-903D-4EA7-8651-45CFB883239D}"/>
              </a:ext>
            </a:extLst>
          </xdr:cNvPr>
          <xdr:cNvGrpSpPr/>
        </xdr:nvGrpSpPr>
        <xdr:grpSpPr>
          <a:xfrm>
            <a:off x="7353300" y="4655820"/>
            <a:ext cx="1600200" cy="731520"/>
            <a:chOff x="2948940" y="4678680"/>
            <a:chExt cx="1981200" cy="701040"/>
          </a:xfrm>
        </xdr:grpSpPr>
        <xdr:sp macro="[0]!UnassignLicense" textlink="">
          <xdr:nvSpPr>
            <xdr:cNvPr id="31" name="Rectangle: Rounded Corners 30">
              <a:extLst>
                <a:ext uri="{FF2B5EF4-FFF2-40B4-BE49-F238E27FC236}">
                  <a16:creationId xmlns:a16="http://schemas.microsoft.com/office/drawing/2014/main" id="{02844152-3709-4EBA-B43E-333F14DDE176}"/>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Unassign</a:t>
              </a:r>
              <a:r>
                <a:rPr lang="en-US" sz="1000" baseline="0">
                  <a:latin typeface="Times New Roman" panose="02020603050405020304" pitchFamily="18" charset="0"/>
                  <a:cs typeface="Times New Roman" panose="02020603050405020304" pitchFamily="18" charset="0"/>
                </a:rPr>
                <a:t> License</a:t>
              </a:r>
              <a:endParaRPr lang="en-US" sz="1000">
                <a:latin typeface="Times New Roman" panose="02020603050405020304" pitchFamily="18" charset="0"/>
                <a:cs typeface="Times New Roman" panose="02020603050405020304" pitchFamily="18" charset="0"/>
              </a:endParaRPr>
            </a:p>
          </xdr:txBody>
        </xdr:sp>
        <xdr:pic macro="[0]!UnassignLicense">
          <xdr:nvPicPr>
            <xdr:cNvPr id="32" name="Graphic 31" descr="Credit card">
              <a:extLst>
                <a:ext uri="{FF2B5EF4-FFF2-40B4-BE49-F238E27FC236}">
                  <a16:creationId xmlns:a16="http://schemas.microsoft.com/office/drawing/2014/main" id="{75864B53-DAB5-4DC9-8762-165265340F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83958" y="4856116"/>
              <a:ext cx="601980" cy="515983"/>
            </a:xfrm>
            <a:prstGeom prst="rect">
              <a:avLst/>
            </a:prstGeom>
            <a:effectLst>
              <a:outerShdw blurRad="63500" sx="110000" sy="110000" algn="ctr" rotWithShape="0">
                <a:schemeClr val="bg1">
                  <a:lumMod val="85000"/>
                  <a:alpha val="40000"/>
                </a:schemeClr>
              </a:outerShdw>
            </a:effectLst>
          </xdr:spPr>
        </xdr:pic>
      </xdr:grpSp>
      <xdr:pic macro="[0]!UnassignLicense">
        <xdr:nvPicPr>
          <xdr:cNvPr id="37" name="Graphic 36" descr="User">
            <a:extLst>
              <a:ext uri="{FF2B5EF4-FFF2-40B4-BE49-F238E27FC236}">
                <a16:creationId xmlns:a16="http://schemas.microsoft.com/office/drawing/2014/main" id="{4DF55AC3-2288-4E9D-BFAC-0507B2D4801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498080" y="4876800"/>
            <a:ext cx="449580" cy="449580"/>
          </a:xfrm>
          <a:prstGeom prst="rect">
            <a:avLst/>
          </a:prstGeom>
          <a:effectLst>
            <a:outerShdw blurRad="63500" sx="110000" sy="110000" algn="ctr" rotWithShape="0">
              <a:schemeClr val="bg1">
                <a:alpha val="40000"/>
              </a:schemeClr>
            </a:outerShdw>
          </a:effectLst>
        </xdr:spPr>
      </xdr:pic>
      <xdr:sp macro="[0]!UnassignLicense" textlink="">
        <xdr:nvSpPr>
          <xdr:cNvPr id="42" name="Minus Sign 41">
            <a:extLst>
              <a:ext uri="{FF2B5EF4-FFF2-40B4-BE49-F238E27FC236}">
                <a16:creationId xmlns:a16="http://schemas.microsoft.com/office/drawing/2014/main" id="{9A97EC97-4444-482C-84C5-B8C1D64B1A19}"/>
              </a:ext>
            </a:extLst>
          </xdr:cNvPr>
          <xdr:cNvSpPr/>
        </xdr:nvSpPr>
        <xdr:spPr>
          <a:xfrm>
            <a:off x="7879080" y="4975860"/>
            <a:ext cx="403860" cy="213360"/>
          </a:xfrm>
          <a:prstGeom prst="mathMinus">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420994</xdr:colOff>
      <xdr:row>25</xdr:row>
      <xdr:rowOff>83820</xdr:rowOff>
    </xdr:from>
    <xdr:to>
      <xdr:col>19</xdr:col>
      <xdr:colOff>1894</xdr:colOff>
      <xdr:row>29</xdr:row>
      <xdr:rowOff>91440</xdr:rowOff>
    </xdr:to>
    <xdr:grpSp>
      <xdr:nvGrpSpPr>
        <xdr:cNvPr id="18" name="Group 17">
          <a:extLst>
            <a:ext uri="{FF2B5EF4-FFF2-40B4-BE49-F238E27FC236}">
              <a16:creationId xmlns:a16="http://schemas.microsoft.com/office/drawing/2014/main" id="{CDB7A343-AEE4-4330-856E-5A7AACFFB5BF}"/>
            </a:ext>
          </a:extLst>
        </xdr:cNvPr>
        <xdr:cNvGrpSpPr/>
      </xdr:nvGrpSpPr>
      <xdr:grpSpPr>
        <a:xfrm>
          <a:off x="10174594" y="4655820"/>
          <a:ext cx="1409700" cy="739140"/>
          <a:chOff x="10904220" y="4655820"/>
          <a:chExt cx="1409700" cy="739140"/>
        </a:xfrm>
      </xdr:grpSpPr>
      <xdr:sp macro="[0]!ViewUser" textlink="">
        <xdr:nvSpPr>
          <xdr:cNvPr id="40" name="Rectangle: Rounded Corners 39">
            <a:extLst>
              <a:ext uri="{FF2B5EF4-FFF2-40B4-BE49-F238E27FC236}">
                <a16:creationId xmlns:a16="http://schemas.microsoft.com/office/drawing/2014/main" id="{D4E93004-DD4A-4E53-B547-799559692C22}"/>
              </a:ext>
            </a:extLst>
          </xdr:cNvPr>
          <xdr:cNvSpPr/>
        </xdr:nvSpPr>
        <xdr:spPr>
          <a:xfrm>
            <a:off x="10904220" y="4655820"/>
            <a:ext cx="1409700" cy="7391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View User Licenses</a:t>
            </a:r>
          </a:p>
        </xdr:txBody>
      </xdr:sp>
      <xdr:pic macro="[0]!ViewUser">
        <xdr:nvPicPr>
          <xdr:cNvPr id="15" name="Graphic 14" descr="Employee badge">
            <a:extLst>
              <a:ext uri="{FF2B5EF4-FFF2-40B4-BE49-F238E27FC236}">
                <a16:creationId xmlns:a16="http://schemas.microsoft.com/office/drawing/2014/main" id="{1F198364-2E22-4998-BF28-FF61CCC625D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1361420" y="4846320"/>
            <a:ext cx="510540" cy="510540"/>
          </a:xfrm>
          <a:prstGeom prst="rect">
            <a:avLst/>
          </a:prstGeom>
          <a:effectLst>
            <a:outerShdw blurRad="63500" sx="110000" sy="110000" algn="ctr" rotWithShape="0">
              <a:schemeClr val="bg2">
                <a:alpha val="40000"/>
              </a:schemeClr>
            </a:outerShdw>
          </a:effectLst>
        </xdr:spPr>
      </xdr:pic>
    </xdr:grpSp>
    <xdr:clientData/>
  </xdr:twoCellAnchor>
  <xdr:twoCellAnchor>
    <xdr:from>
      <xdr:col>1</xdr:col>
      <xdr:colOff>100954</xdr:colOff>
      <xdr:row>4</xdr:row>
      <xdr:rowOff>152400</xdr:rowOff>
    </xdr:from>
    <xdr:to>
      <xdr:col>3</xdr:col>
      <xdr:colOff>55234</xdr:colOff>
      <xdr:row>6</xdr:row>
      <xdr:rowOff>68580</xdr:rowOff>
    </xdr:to>
    <xdr:sp macro="" textlink="">
      <xdr:nvSpPr>
        <xdr:cNvPr id="11" name="Rectangle: Rounded Corners 10">
          <a:extLst>
            <a:ext uri="{FF2B5EF4-FFF2-40B4-BE49-F238E27FC236}">
              <a16:creationId xmlns:a16="http://schemas.microsoft.com/office/drawing/2014/main" id="{94FC6C4B-B289-4862-8C01-52E96B215229}"/>
            </a:ext>
          </a:extLst>
        </xdr:cNvPr>
        <xdr:cNvSpPr/>
      </xdr:nvSpPr>
      <xdr:spPr>
        <a:xfrm>
          <a:off x="710554" y="883920"/>
          <a:ext cx="11734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100954</xdr:colOff>
      <xdr:row>14</xdr:row>
      <xdr:rowOff>53340</xdr:rowOff>
    </xdr:from>
    <xdr:to>
      <xdr:col>3</xdr:col>
      <xdr:colOff>139054</xdr:colOff>
      <xdr:row>15</xdr:row>
      <xdr:rowOff>152400</xdr:rowOff>
    </xdr:to>
    <xdr:sp macro="" textlink="">
      <xdr:nvSpPr>
        <xdr:cNvPr id="45" name="Rectangle: Rounded Corners 44">
          <a:extLst>
            <a:ext uri="{FF2B5EF4-FFF2-40B4-BE49-F238E27FC236}">
              <a16:creationId xmlns:a16="http://schemas.microsoft.com/office/drawing/2014/main" id="{BB20D127-2917-4A4E-9EF7-69788895FB5C}"/>
            </a:ext>
          </a:extLst>
        </xdr:cNvPr>
        <xdr:cNvSpPr/>
      </xdr:nvSpPr>
      <xdr:spPr>
        <a:xfrm>
          <a:off x="710554" y="2613660"/>
          <a:ext cx="125730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253354</xdr:colOff>
      <xdr:row>14</xdr:row>
      <xdr:rowOff>53340</xdr:rowOff>
    </xdr:from>
    <xdr:to>
      <xdr:col>8</xdr:col>
      <xdr:colOff>360034</xdr:colOff>
      <xdr:row>15</xdr:row>
      <xdr:rowOff>152400</xdr:rowOff>
    </xdr:to>
    <xdr:sp macro="" textlink="">
      <xdr:nvSpPr>
        <xdr:cNvPr id="46" name="Rectangle: Rounded Corners 45">
          <a:extLst>
            <a:ext uri="{FF2B5EF4-FFF2-40B4-BE49-F238E27FC236}">
              <a16:creationId xmlns:a16="http://schemas.microsoft.com/office/drawing/2014/main" id="{6F440F55-D8F9-422D-A042-D3726965942A}"/>
            </a:ext>
          </a:extLst>
        </xdr:cNvPr>
        <xdr:cNvSpPr/>
      </xdr:nvSpPr>
      <xdr:spPr>
        <a:xfrm>
          <a:off x="3910954" y="2613660"/>
          <a:ext cx="13258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184774</xdr:colOff>
      <xdr:row>4</xdr:row>
      <xdr:rowOff>152400</xdr:rowOff>
    </xdr:from>
    <xdr:to>
      <xdr:col>16</xdr:col>
      <xdr:colOff>306694</xdr:colOff>
      <xdr:row>6</xdr:row>
      <xdr:rowOff>68580</xdr:rowOff>
    </xdr:to>
    <xdr:sp macro="" textlink="">
      <xdr:nvSpPr>
        <xdr:cNvPr id="47" name="Rectangle: Rounded Corners 46">
          <a:extLst>
            <a:ext uri="{FF2B5EF4-FFF2-40B4-BE49-F238E27FC236}">
              <a16:creationId xmlns:a16="http://schemas.microsoft.com/office/drawing/2014/main" id="{267CD019-1353-4ACB-8715-2F40A0F88E9C}"/>
            </a:ext>
          </a:extLst>
        </xdr:cNvPr>
        <xdr:cNvSpPr/>
      </xdr:nvSpPr>
      <xdr:spPr>
        <a:xfrm>
          <a:off x="8719174" y="883920"/>
          <a:ext cx="134112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179198</xdr:colOff>
      <xdr:row>14</xdr:row>
      <xdr:rowOff>60960</xdr:rowOff>
    </xdr:from>
    <xdr:to>
      <xdr:col>1</xdr:col>
      <xdr:colOff>453479</xdr:colOff>
      <xdr:row>15</xdr:row>
      <xdr:rowOff>152400</xdr:rowOff>
    </xdr:to>
    <xdr:pic>
      <xdr:nvPicPr>
        <xdr:cNvPr id="34" name="Graphic 33" descr="Pie chart">
          <a:extLst>
            <a:ext uri="{FF2B5EF4-FFF2-40B4-BE49-F238E27FC236}">
              <a16:creationId xmlns:a16="http://schemas.microsoft.com/office/drawing/2014/main" id="{417F8322-FDB0-44B5-86A2-D9ACB814B00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788798" y="2621280"/>
          <a:ext cx="274281" cy="274320"/>
        </a:xfrm>
        <a:prstGeom prst="rect">
          <a:avLst/>
        </a:prstGeom>
      </xdr:spPr>
    </xdr:pic>
    <xdr:clientData/>
  </xdr:twoCellAnchor>
  <xdr:twoCellAnchor>
    <xdr:from>
      <xdr:col>10</xdr:col>
      <xdr:colOff>85714</xdr:colOff>
      <xdr:row>14</xdr:row>
      <xdr:rowOff>45720</xdr:rowOff>
    </xdr:from>
    <xdr:to>
      <xdr:col>11</xdr:col>
      <xdr:colOff>489574</xdr:colOff>
      <xdr:row>15</xdr:row>
      <xdr:rowOff>144780</xdr:rowOff>
    </xdr:to>
    <xdr:sp macro="" textlink="">
      <xdr:nvSpPr>
        <xdr:cNvPr id="51" name="Rectangle: Rounded Corners 50">
          <a:extLst>
            <a:ext uri="{FF2B5EF4-FFF2-40B4-BE49-F238E27FC236}">
              <a16:creationId xmlns:a16="http://schemas.microsoft.com/office/drawing/2014/main" id="{D4F130BC-9A86-4702-89A0-5777540E2BDA}"/>
            </a:ext>
          </a:extLst>
        </xdr:cNvPr>
        <xdr:cNvSpPr/>
      </xdr:nvSpPr>
      <xdr:spPr>
        <a:xfrm>
          <a:off x="6181714" y="2606040"/>
          <a:ext cx="101346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198687</xdr:colOff>
      <xdr:row>4</xdr:row>
      <xdr:rowOff>154322</xdr:rowOff>
    </xdr:from>
    <xdr:to>
      <xdr:col>1</xdr:col>
      <xdr:colOff>473007</xdr:colOff>
      <xdr:row>6</xdr:row>
      <xdr:rowOff>62882</xdr:rowOff>
    </xdr:to>
    <xdr:pic>
      <xdr:nvPicPr>
        <xdr:cNvPr id="54" name="Graphic 53" descr="Statistics">
          <a:extLst>
            <a:ext uri="{FF2B5EF4-FFF2-40B4-BE49-F238E27FC236}">
              <a16:creationId xmlns:a16="http://schemas.microsoft.com/office/drawing/2014/main" id="{F50DED40-01F5-4539-A267-3C6F385C431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808287" y="885842"/>
          <a:ext cx="274320" cy="274320"/>
        </a:xfrm>
        <a:prstGeom prst="rect">
          <a:avLst/>
        </a:prstGeom>
      </xdr:spPr>
    </xdr:pic>
    <xdr:clientData/>
  </xdr:twoCellAnchor>
  <xdr:twoCellAnchor editAs="oneCell">
    <xdr:from>
      <xdr:col>14</xdr:col>
      <xdr:colOff>272675</xdr:colOff>
      <xdr:row>4</xdr:row>
      <xdr:rowOff>158132</xdr:rowOff>
    </xdr:from>
    <xdr:to>
      <xdr:col>14</xdr:col>
      <xdr:colOff>546995</xdr:colOff>
      <xdr:row>6</xdr:row>
      <xdr:rowOff>66692</xdr:rowOff>
    </xdr:to>
    <xdr:pic>
      <xdr:nvPicPr>
        <xdr:cNvPr id="55" name="Graphic 54" descr="Bar chart RTL">
          <a:extLst>
            <a:ext uri="{FF2B5EF4-FFF2-40B4-BE49-F238E27FC236}">
              <a16:creationId xmlns:a16="http://schemas.microsoft.com/office/drawing/2014/main" id="{4A422D81-0840-4234-BDB8-1B3A681A5CFF}"/>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rot="5400000">
          <a:off x="8807075" y="889652"/>
          <a:ext cx="274320" cy="274320"/>
        </a:xfrm>
        <a:prstGeom prst="rect">
          <a:avLst/>
        </a:prstGeom>
      </xdr:spPr>
    </xdr:pic>
    <xdr:clientData/>
  </xdr:twoCellAnchor>
  <xdr:twoCellAnchor editAs="oneCell">
    <xdr:from>
      <xdr:col>6</xdr:col>
      <xdr:colOff>357135</xdr:colOff>
      <xdr:row>14</xdr:row>
      <xdr:rowOff>60960</xdr:rowOff>
    </xdr:from>
    <xdr:to>
      <xdr:col>7</xdr:col>
      <xdr:colOff>21855</xdr:colOff>
      <xdr:row>15</xdr:row>
      <xdr:rowOff>152400</xdr:rowOff>
    </xdr:to>
    <xdr:pic>
      <xdr:nvPicPr>
        <xdr:cNvPr id="57" name="Graphic 56" descr="Target Audience">
          <a:extLst>
            <a:ext uri="{FF2B5EF4-FFF2-40B4-BE49-F238E27FC236}">
              <a16:creationId xmlns:a16="http://schemas.microsoft.com/office/drawing/2014/main" id="{4F0ACCE4-7FCE-41B1-95CE-D926E1EBE6A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4014735" y="2621280"/>
          <a:ext cx="274320" cy="274320"/>
        </a:xfrm>
        <a:prstGeom prst="rect">
          <a:avLst/>
        </a:prstGeom>
      </xdr:spPr>
    </xdr:pic>
    <xdr:clientData/>
  </xdr:twoCellAnchor>
  <xdr:twoCellAnchor editAs="oneCell">
    <xdr:from>
      <xdr:col>10</xdr:col>
      <xdr:colOff>180469</xdr:colOff>
      <xdr:row>14</xdr:row>
      <xdr:rowOff>49035</xdr:rowOff>
    </xdr:from>
    <xdr:to>
      <xdr:col>10</xdr:col>
      <xdr:colOff>454789</xdr:colOff>
      <xdr:row>15</xdr:row>
      <xdr:rowOff>140475</xdr:rowOff>
    </xdr:to>
    <xdr:pic>
      <xdr:nvPicPr>
        <xdr:cNvPr id="59" name="Graphic 58" descr="Employee badge">
          <a:extLst>
            <a:ext uri="{FF2B5EF4-FFF2-40B4-BE49-F238E27FC236}">
              <a16:creationId xmlns:a16="http://schemas.microsoft.com/office/drawing/2014/main" id="{1D8906D1-E55D-490D-8875-8CE74E9E9C7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469" y="2609355"/>
          <a:ext cx="274320" cy="274320"/>
        </a:xfrm>
        <a:prstGeom prst="rect">
          <a:avLst/>
        </a:prstGeom>
      </xdr:spPr>
    </xdr:pic>
    <xdr:clientData/>
  </xdr:twoCellAnchor>
  <xdr:twoCellAnchor>
    <xdr:from>
      <xdr:col>1</xdr:col>
      <xdr:colOff>413374</xdr:colOff>
      <xdr:row>4</xdr:row>
      <xdr:rowOff>160109</xdr:rowOff>
    </xdr:from>
    <xdr:to>
      <xdr:col>3</xdr:col>
      <xdr:colOff>93334</xdr:colOff>
      <xdr:row>6</xdr:row>
      <xdr:rowOff>60960</xdr:rowOff>
    </xdr:to>
    <xdr:sp macro="" textlink="">
      <xdr:nvSpPr>
        <xdr:cNvPr id="62" name="TextBox 61">
          <a:extLst>
            <a:ext uri="{FF2B5EF4-FFF2-40B4-BE49-F238E27FC236}">
              <a16:creationId xmlns:a16="http://schemas.microsoft.com/office/drawing/2014/main" id="{3F44C79C-B3CD-44D2-BEB4-21981B1815E6}"/>
            </a:ext>
          </a:extLst>
        </xdr:cNvPr>
        <xdr:cNvSpPr txBox="1"/>
      </xdr:nvSpPr>
      <xdr:spPr>
        <a:xfrm>
          <a:off x="1022974" y="891629"/>
          <a:ext cx="899160"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Timelines</a:t>
          </a:r>
        </a:p>
      </xdr:txBody>
    </xdr:sp>
    <xdr:clientData/>
  </xdr:twoCellAnchor>
  <xdr:twoCellAnchor>
    <xdr:from>
      <xdr:col>1</xdr:col>
      <xdr:colOff>400506</xdr:colOff>
      <xdr:row>14</xdr:row>
      <xdr:rowOff>61328</xdr:rowOff>
    </xdr:from>
    <xdr:to>
      <xdr:col>3</xdr:col>
      <xdr:colOff>215254</xdr:colOff>
      <xdr:row>15</xdr:row>
      <xdr:rowOff>145059</xdr:rowOff>
    </xdr:to>
    <xdr:sp macro="" textlink="">
      <xdr:nvSpPr>
        <xdr:cNvPr id="63" name="TextBox 62">
          <a:extLst>
            <a:ext uri="{FF2B5EF4-FFF2-40B4-BE49-F238E27FC236}">
              <a16:creationId xmlns:a16="http://schemas.microsoft.com/office/drawing/2014/main" id="{223B599D-9581-4712-9B9E-9BA3E7E7B9AD}"/>
            </a:ext>
          </a:extLst>
        </xdr:cNvPr>
        <xdr:cNvSpPr txBox="1"/>
      </xdr:nvSpPr>
      <xdr:spPr>
        <a:xfrm>
          <a:off x="1010106" y="2621648"/>
          <a:ext cx="103394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Usage</a:t>
          </a:r>
          <a:r>
            <a:rPr lang="en-US" sz="1200" b="1" baseline="0">
              <a:solidFill>
                <a:schemeClr val="bg1"/>
              </a:solidFill>
              <a:latin typeface="Times New Roman" panose="02020603050405020304" pitchFamily="18" charset="0"/>
              <a:cs typeface="Times New Roman" panose="02020603050405020304" pitchFamily="18" charset="0"/>
            </a:rPr>
            <a:t> Rate</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598626</xdr:colOff>
      <xdr:row>14</xdr:row>
      <xdr:rowOff>61328</xdr:rowOff>
    </xdr:from>
    <xdr:to>
      <xdr:col>8</xdr:col>
      <xdr:colOff>390514</xdr:colOff>
      <xdr:row>15</xdr:row>
      <xdr:rowOff>145059</xdr:rowOff>
    </xdr:to>
    <xdr:sp macro="" textlink="">
      <xdr:nvSpPr>
        <xdr:cNvPr id="64" name="TextBox 63">
          <a:extLst>
            <a:ext uri="{FF2B5EF4-FFF2-40B4-BE49-F238E27FC236}">
              <a16:creationId xmlns:a16="http://schemas.microsoft.com/office/drawing/2014/main" id="{7D3D8066-A700-4C81-A0E0-C43CDE36EDC7}"/>
            </a:ext>
          </a:extLst>
        </xdr:cNvPr>
        <xdr:cNvSpPr txBox="1"/>
      </xdr:nvSpPr>
      <xdr:spPr>
        <a:xfrm>
          <a:off x="4256226" y="2621648"/>
          <a:ext cx="101108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Component</a:t>
          </a:r>
        </a:p>
      </xdr:txBody>
    </xdr:sp>
    <xdr:clientData/>
  </xdr:twoCellAnchor>
  <xdr:twoCellAnchor>
    <xdr:from>
      <xdr:col>10</xdr:col>
      <xdr:colOff>423366</xdr:colOff>
      <xdr:row>14</xdr:row>
      <xdr:rowOff>55466</xdr:rowOff>
    </xdr:from>
    <xdr:to>
      <xdr:col>11</xdr:col>
      <xdr:colOff>451474</xdr:colOff>
      <xdr:row>15</xdr:row>
      <xdr:rowOff>139197</xdr:rowOff>
    </xdr:to>
    <xdr:sp macro="" textlink="">
      <xdr:nvSpPr>
        <xdr:cNvPr id="65" name="TextBox 64">
          <a:extLst>
            <a:ext uri="{FF2B5EF4-FFF2-40B4-BE49-F238E27FC236}">
              <a16:creationId xmlns:a16="http://schemas.microsoft.com/office/drawing/2014/main" id="{EBC1BBAF-E40D-4D24-B501-32C089354050}"/>
            </a:ext>
          </a:extLst>
        </xdr:cNvPr>
        <xdr:cNvSpPr txBox="1"/>
      </xdr:nvSpPr>
      <xdr:spPr>
        <a:xfrm>
          <a:off x="6519366" y="2615786"/>
          <a:ext cx="63770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Rank</a:t>
          </a:r>
        </a:p>
      </xdr:txBody>
    </xdr:sp>
    <xdr:clientData/>
  </xdr:twoCellAnchor>
  <xdr:twoCellAnchor>
    <xdr:from>
      <xdr:col>14</xdr:col>
      <xdr:colOff>514806</xdr:colOff>
      <xdr:row>4</xdr:row>
      <xdr:rowOff>160388</xdr:rowOff>
    </xdr:from>
    <xdr:to>
      <xdr:col>16</xdr:col>
      <xdr:colOff>489574</xdr:colOff>
      <xdr:row>6</xdr:row>
      <xdr:rowOff>61239</xdr:rowOff>
    </xdr:to>
    <xdr:sp macro="" textlink="">
      <xdr:nvSpPr>
        <xdr:cNvPr id="66" name="TextBox 65">
          <a:extLst>
            <a:ext uri="{FF2B5EF4-FFF2-40B4-BE49-F238E27FC236}">
              <a16:creationId xmlns:a16="http://schemas.microsoft.com/office/drawing/2014/main" id="{6C0A847B-8ED1-4157-BDD2-C2482B80690F}"/>
            </a:ext>
          </a:extLst>
        </xdr:cNvPr>
        <xdr:cNvSpPr txBox="1"/>
      </xdr:nvSpPr>
      <xdr:spPr>
        <a:xfrm>
          <a:off x="9049206" y="891908"/>
          <a:ext cx="119396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Availability</a:t>
          </a:r>
        </a:p>
      </xdr:txBody>
    </xdr:sp>
    <xdr:clientData/>
  </xdr:twoCellAnchor>
  <xdr:twoCellAnchor>
    <xdr:from>
      <xdr:col>6</xdr:col>
      <xdr:colOff>161914</xdr:colOff>
      <xdr:row>16</xdr:row>
      <xdr:rowOff>15239</xdr:rowOff>
    </xdr:from>
    <xdr:to>
      <xdr:col>10</xdr:col>
      <xdr:colOff>1894</xdr:colOff>
      <xdr:row>24</xdr:row>
      <xdr:rowOff>60960</xdr:rowOff>
    </xdr:to>
    <xdr:graphicFrame macro="">
      <xdr:nvGraphicFramePr>
        <xdr:cNvPr id="67" name="Chart 66">
          <a:extLst>
            <a:ext uri="{FF2B5EF4-FFF2-40B4-BE49-F238E27FC236}">
              <a16:creationId xmlns:a16="http://schemas.microsoft.com/office/drawing/2014/main" id="{F5EB9466-4B66-4BA4-831F-512C4868F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600075</xdr:colOff>
      <xdr:row>16</xdr:row>
      <xdr:rowOff>0</xdr:rowOff>
    </xdr:from>
    <xdr:to>
      <xdr:col>13</xdr:col>
      <xdr:colOff>451474</xdr:colOff>
      <xdr:row>24</xdr:row>
      <xdr:rowOff>68580</xdr:rowOff>
    </xdr:to>
    <xdr:graphicFrame macro="">
      <xdr:nvGraphicFramePr>
        <xdr:cNvPr id="68" name="Chart 67">
          <a:extLst>
            <a:ext uri="{FF2B5EF4-FFF2-40B4-BE49-F238E27FC236}">
              <a16:creationId xmlns:a16="http://schemas.microsoft.com/office/drawing/2014/main" id="{DBEF83A4-F32A-4C79-A715-ACA8D6987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14</xdr:col>
      <xdr:colOff>116195</xdr:colOff>
      <xdr:row>6</xdr:row>
      <xdr:rowOff>91440</xdr:rowOff>
    </xdr:from>
    <xdr:to>
      <xdr:col>19</xdr:col>
      <xdr:colOff>352415</xdr:colOff>
      <xdr:row>24</xdr:row>
      <xdr:rowOff>68580</xdr:rowOff>
    </xdr:to>
    <xdr:graphicFrame macro="">
      <xdr:nvGraphicFramePr>
        <xdr:cNvPr id="69" name="Chart 68">
          <a:extLst>
            <a:ext uri="{FF2B5EF4-FFF2-40B4-BE49-F238E27FC236}">
              <a16:creationId xmlns:a16="http://schemas.microsoft.com/office/drawing/2014/main" id="{D3C09662-0607-4F76-ADBB-928E27056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17134</xdr:colOff>
      <xdr:row>16</xdr:row>
      <xdr:rowOff>34290</xdr:rowOff>
    </xdr:from>
    <xdr:to>
      <xdr:col>5</xdr:col>
      <xdr:colOff>533400</xdr:colOff>
      <xdr:row>23</xdr:row>
      <xdr:rowOff>171450</xdr:rowOff>
    </xdr:to>
    <xdr:graphicFrame macro="">
      <xdr:nvGraphicFramePr>
        <xdr:cNvPr id="70" name="Chart 69">
          <a:extLst>
            <a:ext uri="{FF2B5EF4-FFF2-40B4-BE49-F238E27FC236}">
              <a16:creationId xmlns:a16="http://schemas.microsoft.com/office/drawing/2014/main" id="{A98931A9-98BC-4350-B9A0-50776A055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xdr:col>
      <xdr:colOff>85725</xdr:colOff>
      <xdr:row>4</xdr:row>
      <xdr:rowOff>167640</xdr:rowOff>
    </xdr:from>
    <xdr:to>
      <xdr:col>13</xdr:col>
      <xdr:colOff>451474</xdr:colOff>
      <xdr:row>13</xdr:row>
      <xdr:rowOff>45720</xdr:rowOff>
    </xdr:to>
    <xdr:graphicFrame macro="">
      <xdr:nvGraphicFramePr>
        <xdr:cNvPr id="71" name="Chart 70">
          <a:extLst>
            <a:ext uri="{FF2B5EF4-FFF2-40B4-BE49-F238E27FC236}">
              <a16:creationId xmlns:a16="http://schemas.microsoft.com/office/drawing/2014/main" id="{D081EFFA-0CC5-45B8-B86B-F49E55CD1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19</xdr:col>
      <xdr:colOff>597244</xdr:colOff>
      <xdr:row>23</xdr:row>
      <xdr:rowOff>41189</xdr:rowOff>
    </xdr:from>
    <xdr:to>
      <xdr:col>22</xdr:col>
      <xdr:colOff>597243</xdr:colOff>
      <xdr:row>29</xdr:row>
      <xdr:rowOff>61784</xdr:rowOff>
    </xdr:to>
    <mc:AlternateContent xmlns:mc="http://schemas.openxmlformats.org/markup-compatibility/2006" xmlns:a14="http://schemas.microsoft.com/office/drawing/2010/main">
      <mc:Choice Requires="a14">
        <xdr:graphicFrame macro="">
          <xdr:nvGraphicFramePr>
            <xdr:cNvPr id="74" name="Rank">
              <a:extLst>
                <a:ext uri="{FF2B5EF4-FFF2-40B4-BE49-F238E27FC236}">
                  <a16:creationId xmlns:a16="http://schemas.microsoft.com/office/drawing/2014/main" id="{4058235E-B90F-49F3-8C3F-2DE3C79E4E2F}"/>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12179644" y="4247429"/>
              <a:ext cx="1828799" cy="1117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15</xdr:row>
      <xdr:rowOff>26568</xdr:rowOff>
    </xdr:from>
    <xdr:to>
      <xdr:col>22</xdr:col>
      <xdr:colOff>597243</xdr:colOff>
      <xdr:row>23</xdr:row>
      <xdr:rowOff>10297</xdr:rowOff>
    </xdr:to>
    <mc:AlternateContent xmlns:mc="http://schemas.openxmlformats.org/markup-compatibility/2006" xmlns:a14="http://schemas.microsoft.com/office/drawing/2010/main">
      <mc:Choice Requires="a14">
        <xdr:graphicFrame macro="">
          <xdr:nvGraphicFramePr>
            <xdr:cNvPr id="76" name="Component">
              <a:extLst>
                <a:ext uri="{FF2B5EF4-FFF2-40B4-BE49-F238E27FC236}">
                  <a16:creationId xmlns:a16="http://schemas.microsoft.com/office/drawing/2014/main" id="{25580197-C02B-4480-8CBE-00420E7BAA47}"/>
                </a:ext>
              </a:extLst>
            </xdr:cNvPr>
            <xdr:cNvGraphicFramePr/>
          </xdr:nvGraphicFramePr>
          <xdr:xfrm>
            <a:off x="0" y="0"/>
            <a:ext cx="0" cy="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2179644" y="2769768"/>
              <a:ext cx="1828799" cy="1446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5</xdr:row>
      <xdr:rowOff>1029</xdr:rowOff>
    </xdr:from>
    <xdr:to>
      <xdr:col>22</xdr:col>
      <xdr:colOff>597243</xdr:colOff>
      <xdr:row>15</xdr:row>
      <xdr:rowOff>0</xdr:rowOff>
    </xdr:to>
    <mc:AlternateContent xmlns:mc="http://schemas.openxmlformats.org/markup-compatibility/2006" xmlns:a14="http://schemas.microsoft.com/office/drawing/2010/main">
      <mc:Choice Requires="a14">
        <xdr:graphicFrame macro="">
          <xdr:nvGraphicFramePr>
            <xdr:cNvPr id="77" name="AssetName">
              <a:extLst>
                <a:ext uri="{FF2B5EF4-FFF2-40B4-BE49-F238E27FC236}">
                  <a16:creationId xmlns:a16="http://schemas.microsoft.com/office/drawing/2014/main" id="{7E9DCCD1-79E1-4504-B2D3-A79818B1FFE1}"/>
                </a:ext>
              </a:extLst>
            </xdr:cNvPr>
            <xdr:cNvGraphicFramePr/>
          </xdr:nvGraphicFramePr>
          <xdr:xfrm>
            <a:off x="0" y="0"/>
            <a:ext cx="0" cy="0"/>
          </xdr:xfrm>
          <a:graphic>
            <a:graphicData uri="http://schemas.microsoft.com/office/drawing/2010/slicer">
              <sle:slicer xmlns:sle="http://schemas.microsoft.com/office/drawing/2010/slicer" name="AssetName"/>
            </a:graphicData>
          </a:graphic>
        </xdr:graphicFrame>
      </mc:Choice>
      <mc:Fallback xmlns="">
        <xdr:sp macro="" textlink="">
          <xdr:nvSpPr>
            <xdr:cNvPr id="0" name=""/>
            <xdr:cNvSpPr>
              <a:spLocks noTextEdit="1"/>
            </xdr:cNvSpPr>
          </xdr:nvSpPr>
          <xdr:spPr>
            <a:xfrm>
              <a:off x="12179644" y="915429"/>
              <a:ext cx="1828799" cy="1827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236765</xdr:colOff>
      <xdr:row>14</xdr:row>
      <xdr:rowOff>13608</xdr:rowOff>
    </xdr:from>
    <xdr:to>
      <xdr:col>5</xdr:col>
      <xdr:colOff>530679</xdr:colOff>
      <xdr:row>15</xdr:row>
      <xdr:rowOff>122465</xdr:rowOff>
    </xdr:to>
    <xdr:pic macro="[0]!Sheet1.Change_InfoBox_Usage_Visibility">
      <xdr:nvPicPr>
        <xdr:cNvPr id="5" name="InfoButton_Usage" descr="Information">
          <a:extLst>
            <a:ext uri="{FF2B5EF4-FFF2-40B4-BE49-F238E27FC236}">
              <a16:creationId xmlns:a16="http://schemas.microsoft.com/office/drawing/2014/main" id="{3E80FBAC-ACFE-49D3-9150-F37FA3AD61B5}"/>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3284765" y="2547258"/>
          <a:ext cx="293914" cy="289832"/>
        </a:xfrm>
        <a:prstGeom prst="rect">
          <a:avLst/>
        </a:prstGeom>
      </xdr:spPr>
    </xdr:pic>
    <xdr:clientData/>
  </xdr:twoCellAnchor>
  <xdr:twoCellAnchor>
    <xdr:from>
      <xdr:col>3</xdr:col>
      <xdr:colOff>47897</xdr:colOff>
      <xdr:row>15</xdr:row>
      <xdr:rowOff>144784</xdr:rowOff>
    </xdr:from>
    <xdr:to>
      <xdr:col>5</xdr:col>
      <xdr:colOff>472441</xdr:colOff>
      <xdr:row>21</xdr:row>
      <xdr:rowOff>81647</xdr:rowOff>
    </xdr:to>
    <xdr:grpSp>
      <xdr:nvGrpSpPr>
        <xdr:cNvPr id="20" name="InfoBox_Usage" hidden="1">
          <a:extLst>
            <a:ext uri="{FF2B5EF4-FFF2-40B4-BE49-F238E27FC236}">
              <a16:creationId xmlns:a16="http://schemas.microsoft.com/office/drawing/2014/main" id="{D2520383-D241-4CBB-9798-0EC376D0134E}"/>
            </a:ext>
          </a:extLst>
        </xdr:cNvPr>
        <xdr:cNvGrpSpPr/>
      </xdr:nvGrpSpPr>
      <xdr:grpSpPr>
        <a:xfrm>
          <a:off x="1876697" y="2887984"/>
          <a:ext cx="1643744" cy="1034143"/>
          <a:chOff x="1709056" y="2960916"/>
          <a:chExt cx="1817915" cy="1153885"/>
        </a:xfrm>
      </xdr:grpSpPr>
      <xdr:sp macro="" textlink="">
        <xdr:nvSpPr>
          <xdr:cNvPr id="9" name="Rectangle: Rounded Corners 8" hidden="1">
            <a:extLst>
              <a:ext uri="{FF2B5EF4-FFF2-40B4-BE49-F238E27FC236}">
                <a16:creationId xmlns:a16="http://schemas.microsoft.com/office/drawing/2014/main" id="{ADD228AD-3650-4768-B2C1-3F84715CD0CC}"/>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hidden="1">
            <a:extLst>
              <a:ext uri="{FF2B5EF4-FFF2-40B4-BE49-F238E27FC236}">
                <a16:creationId xmlns:a16="http://schemas.microsoft.com/office/drawing/2014/main" id="{E375C065-6B82-4690-AB2B-6BC1365303CE}"/>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160565</xdr:colOff>
      <xdr:row>4</xdr:row>
      <xdr:rowOff>116478</xdr:rowOff>
    </xdr:from>
    <xdr:to>
      <xdr:col>13</xdr:col>
      <xdr:colOff>454479</xdr:colOff>
      <xdr:row>6</xdr:row>
      <xdr:rowOff>42455</xdr:rowOff>
    </xdr:to>
    <xdr:pic macro="[0]!Sheet1.Change_InfoBox_Timelines_Visibility">
      <xdr:nvPicPr>
        <xdr:cNvPr id="73" name="InfoButton_Timelines" descr="Information">
          <a:extLst>
            <a:ext uri="{FF2B5EF4-FFF2-40B4-BE49-F238E27FC236}">
              <a16:creationId xmlns:a16="http://schemas.microsoft.com/office/drawing/2014/main" id="{DCA129ED-9462-45F0-96F8-1BB2C8712AAD}"/>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085365" y="840378"/>
          <a:ext cx="293914" cy="287927"/>
        </a:xfrm>
        <a:prstGeom prst="rect">
          <a:avLst/>
        </a:prstGeom>
      </xdr:spPr>
    </xdr:pic>
    <xdr:clientData/>
  </xdr:twoCellAnchor>
  <xdr:twoCellAnchor>
    <xdr:from>
      <xdr:col>10</xdr:col>
      <xdr:colOff>581297</xdr:colOff>
      <xdr:row>6</xdr:row>
      <xdr:rowOff>45724</xdr:rowOff>
    </xdr:from>
    <xdr:to>
      <xdr:col>13</xdr:col>
      <xdr:colOff>396241</xdr:colOff>
      <xdr:row>11</xdr:row>
      <xdr:rowOff>165467</xdr:rowOff>
    </xdr:to>
    <xdr:grpSp>
      <xdr:nvGrpSpPr>
        <xdr:cNvPr id="75" name="InfoBox_Timelines" hidden="1">
          <a:extLst>
            <a:ext uri="{FF2B5EF4-FFF2-40B4-BE49-F238E27FC236}">
              <a16:creationId xmlns:a16="http://schemas.microsoft.com/office/drawing/2014/main" id="{45923E32-3115-43DE-9503-F6C9C248D77C}"/>
            </a:ext>
          </a:extLst>
        </xdr:cNvPr>
        <xdr:cNvGrpSpPr/>
      </xdr:nvGrpSpPr>
      <xdr:grpSpPr>
        <a:xfrm>
          <a:off x="6677297" y="1143004"/>
          <a:ext cx="1643744" cy="1034143"/>
          <a:chOff x="1709056" y="2960916"/>
          <a:chExt cx="1817915" cy="1153885"/>
        </a:xfrm>
      </xdr:grpSpPr>
      <xdr:sp macro="" textlink="">
        <xdr:nvSpPr>
          <xdr:cNvPr id="78" name="Rectangle: Rounded Corners 77" hidden="1">
            <a:extLst>
              <a:ext uri="{FF2B5EF4-FFF2-40B4-BE49-F238E27FC236}">
                <a16:creationId xmlns:a16="http://schemas.microsoft.com/office/drawing/2014/main" id="{7D5309A3-DD26-48E3-A59B-39C1BA631DD8}"/>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hidden="1">
            <a:extLst>
              <a:ext uri="{FF2B5EF4-FFF2-40B4-BE49-F238E27FC236}">
                <a16:creationId xmlns:a16="http://schemas.microsoft.com/office/drawing/2014/main" id="{56E066B7-7F91-414C-86EC-56E6AFC54DCA}"/>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Displays</a:t>
            </a:r>
            <a:r>
              <a:rPr lang="en-US" sz="1100" baseline="0">
                <a:latin typeface="Times New Roman" panose="02020603050405020304" pitchFamily="18" charset="0"/>
                <a:cs typeface="Times New Roman" panose="02020603050405020304" pitchFamily="18" charset="0"/>
              </a:rPr>
              <a:t> timelines for all licenses [listed by key name] go to "Design &gt; Select" data to get more precise data on specifics.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164375</xdr:colOff>
      <xdr:row>14</xdr:row>
      <xdr:rowOff>7893</xdr:rowOff>
    </xdr:from>
    <xdr:to>
      <xdr:col>13</xdr:col>
      <xdr:colOff>458289</xdr:colOff>
      <xdr:row>15</xdr:row>
      <xdr:rowOff>116750</xdr:rowOff>
    </xdr:to>
    <xdr:pic macro="[0]!Sheet1.Change_InfoBox_Donut_Visibility">
      <xdr:nvPicPr>
        <xdr:cNvPr id="80" name="InfoButton_Donut" descr="Information">
          <a:extLst>
            <a:ext uri="{FF2B5EF4-FFF2-40B4-BE49-F238E27FC236}">
              <a16:creationId xmlns:a16="http://schemas.microsoft.com/office/drawing/2014/main" id="{920CAEB4-4BBA-428E-A1AC-4C1BF7DB9AC9}"/>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089175" y="2541543"/>
          <a:ext cx="293914" cy="289832"/>
        </a:xfrm>
        <a:prstGeom prst="rect">
          <a:avLst/>
        </a:prstGeom>
      </xdr:spPr>
    </xdr:pic>
    <xdr:clientData/>
  </xdr:twoCellAnchor>
  <xdr:twoCellAnchor>
    <xdr:from>
      <xdr:col>10</xdr:col>
      <xdr:colOff>604157</xdr:colOff>
      <xdr:row>15</xdr:row>
      <xdr:rowOff>129544</xdr:rowOff>
    </xdr:from>
    <xdr:to>
      <xdr:col>13</xdr:col>
      <xdr:colOff>419101</xdr:colOff>
      <xdr:row>21</xdr:row>
      <xdr:rowOff>66407</xdr:rowOff>
    </xdr:to>
    <xdr:grpSp>
      <xdr:nvGrpSpPr>
        <xdr:cNvPr id="81" name="InfoBox_Donut" hidden="1">
          <a:extLst>
            <a:ext uri="{FF2B5EF4-FFF2-40B4-BE49-F238E27FC236}">
              <a16:creationId xmlns:a16="http://schemas.microsoft.com/office/drawing/2014/main" id="{67AD7107-890A-4934-8902-1752E02375C2}"/>
            </a:ext>
          </a:extLst>
        </xdr:cNvPr>
        <xdr:cNvGrpSpPr/>
      </xdr:nvGrpSpPr>
      <xdr:grpSpPr>
        <a:xfrm>
          <a:off x="6700157" y="2872744"/>
          <a:ext cx="1643744" cy="1034143"/>
          <a:chOff x="1709056" y="2960916"/>
          <a:chExt cx="1817915" cy="1153885"/>
        </a:xfrm>
      </xdr:grpSpPr>
      <xdr:sp macro="" textlink="">
        <xdr:nvSpPr>
          <xdr:cNvPr id="82" name="Rectangle: Rounded Corners 81" hidden="1">
            <a:extLst>
              <a:ext uri="{FF2B5EF4-FFF2-40B4-BE49-F238E27FC236}">
                <a16:creationId xmlns:a16="http://schemas.microsoft.com/office/drawing/2014/main" id="{F95EC990-9956-46EA-B8B1-684755A3DC17}"/>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hidden="1">
            <a:extLst>
              <a:ext uri="{FF2B5EF4-FFF2-40B4-BE49-F238E27FC236}">
                <a16:creationId xmlns:a16="http://schemas.microsoft.com/office/drawing/2014/main" id="{9B13C738-9F25-4FE5-9076-005EE13C3AD2}"/>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Shows</a:t>
            </a:r>
            <a:r>
              <a:rPr lang="en-US" sz="1100" baseline="0">
                <a:latin typeface="Times New Roman" panose="02020603050405020304" pitchFamily="18" charset="0"/>
                <a:cs typeface="Times New Roman" panose="02020603050405020304" pitchFamily="18" charset="0"/>
              </a:rPr>
              <a:t> how the licenses are distributed amongst different components and ranks within the organization.</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19</xdr:col>
      <xdr:colOff>42455</xdr:colOff>
      <xdr:row>4</xdr:row>
      <xdr:rowOff>116478</xdr:rowOff>
    </xdr:from>
    <xdr:to>
      <xdr:col>19</xdr:col>
      <xdr:colOff>336369</xdr:colOff>
      <xdr:row>6</xdr:row>
      <xdr:rowOff>42455</xdr:rowOff>
    </xdr:to>
    <xdr:pic macro="[0]!Sheet1.Change_InfoBox_Availability_Visibility">
      <xdr:nvPicPr>
        <xdr:cNvPr id="84" name="InfoButton_Availability" descr="Information">
          <a:extLst>
            <a:ext uri="{FF2B5EF4-FFF2-40B4-BE49-F238E27FC236}">
              <a16:creationId xmlns:a16="http://schemas.microsoft.com/office/drawing/2014/main" id="{A32E19DE-F4C8-483D-8283-0ED2A1A50094}"/>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1624855" y="840378"/>
          <a:ext cx="293914" cy="287927"/>
        </a:xfrm>
        <a:prstGeom prst="rect">
          <a:avLst/>
        </a:prstGeom>
      </xdr:spPr>
    </xdr:pic>
    <xdr:clientData/>
  </xdr:twoCellAnchor>
  <xdr:twoCellAnchor>
    <xdr:from>
      <xdr:col>16</xdr:col>
      <xdr:colOff>482237</xdr:colOff>
      <xdr:row>6</xdr:row>
      <xdr:rowOff>45724</xdr:rowOff>
    </xdr:from>
    <xdr:to>
      <xdr:col>19</xdr:col>
      <xdr:colOff>297181</xdr:colOff>
      <xdr:row>11</xdr:row>
      <xdr:rowOff>165467</xdr:rowOff>
    </xdr:to>
    <xdr:grpSp>
      <xdr:nvGrpSpPr>
        <xdr:cNvPr id="85" name="InfoBox_Availability" hidden="1">
          <a:extLst>
            <a:ext uri="{FF2B5EF4-FFF2-40B4-BE49-F238E27FC236}">
              <a16:creationId xmlns:a16="http://schemas.microsoft.com/office/drawing/2014/main" id="{7C4F1490-D380-44D9-94E4-C6B5A7BB21AA}"/>
            </a:ext>
          </a:extLst>
        </xdr:cNvPr>
        <xdr:cNvGrpSpPr/>
      </xdr:nvGrpSpPr>
      <xdr:grpSpPr>
        <a:xfrm>
          <a:off x="10235837" y="1143004"/>
          <a:ext cx="1643744" cy="1034143"/>
          <a:chOff x="1709056" y="2960916"/>
          <a:chExt cx="1817915" cy="1153885"/>
        </a:xfrm>
      </xdr:grpSpPr>
      <xdr:sp macro="" textlink="">
        <xdr:nvSpPr>
          <xdr:cNvPr id="86" name="Rectangle: Rounded Corners 85" hidden="1">
            <a:extLst>
              <a:ext uri="{FF2B5EF4-FFF2-40B4-BE49-F238E27FC236}">
                <a16:creationId xmlns:a16="http://schemas.microsoft.com/office/drawing/2014/main" id="{A879156D-1654-44E9-9FE5-D1A3C19B5FFF}"/>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TextBox 86" hidden="1">
            <a:extLst>
              <a:ext uri="{FF2B5EF4-FFF2-40B4-BE49-F238E27FC236}">
                <a16:creationId xmlns:a16="http://schemas.microsoft.com/office/drawing/2014/main" id="{590D5AAD-5342-495B-B99D-331299B60239}"/>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Graphic</a:t>
            </a:r>
            <a:r>
              <a:rPr lang="en-US" sz="1100" baseline="0">
                <a:latin typeface="Times New Roman" panose="02020603050405020304" pitchFamily="18" charset="0"/>
                <a:cs typeface="Times New Roman" panose="02020603050405020304" pitchFamily="18" charset="0"/>
              </a:rPr>
              <a:t> for viewing different license types and their respective availabilities.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xdr:from>
      <xdr:col>6</xdr:col>
      <xdr:colOff>392430</xdr:colOff>
      <xdr:row>3</xdr:row>
      <xdr:rowOff>62865</xdr:rowOff>
    </xdr:from>
    <xdr:to>
      <xdr:col>8</xdr:col>
      <xdr:colOff>605790</xdr:colOff>
      <xdr:row>11</xdr:row>
      <xdr:rowOff>93345</xdr:rowOff>
    </xdr:to>
    <xdr:grpSp>
      <xdr:nvGrpSpPr>
        <xdr:cNvPr id="48" name="Settings_Frame" hidden="1">
          <a:extLst>
            <a:ext uri="{FF2B5EF4-FFF2-40B4-BE49-F238E27FC236}">
              <a16:creationId xmlns:a16="http://schemas.microsoft.com/office/drawing/2014/main" id="{6D08ACE4-FD3C-4427-91BF-B4D381101B2C}"/>
            </a:ext>
          </a:extLst>
        </xdr:cNvPr>
        <xdr:cNvGrpSpPr/>
      </xdr:nvGrpSpPr>
      <xdr:grpSpPr>
        <a:xfrm>
          <a:off x="4050030" y="611505"/>
          <a:ext cx="1432560" cy="1493520"/>
          <a:chOff x="1440180" y="640080"/>
          <a:chExt cx="1432560" cy="1493520"/>
        </a:xfrm>
      </xdr:grpSpPr>
      <xdr:sp macro="" textlink="">
        <xdr:nvSpPr>
          <xdr:cNvPr id="23" name="Speech Bubble: Rectangle with Corners Rounded 22" hidden="1">
            <a:extLst>
              <a:ext uri="{FF2B5EF4-FFF2-40B4-BE49-F238E27FC236}">
                <a16:creationId xmlns:a16="http://schemas.microsoft.com/office/drawing/2014/main" id="{67852E74-343F-416C-B92C-5793CCDDD498}"/>
              </a:ext>
            </a:extLst>
          </xdr:cNvPr>
          <xdr:cNvSpPr/>
        </xdr:nvSpPr>
        <xdr:spPr>
          <a:xfrm flipV="1">
            <a:off x="1440180" y="640080"/>
            <a:ext cx="1432560" cy="1493520"/>
          </a:xfrm>
          <a:prstGeom prst="wedgeRoundRectCallout">
            <a:avLst>
              <a:gd name="adj1" fmla="val -20833"/>
              <a:gd name="adj2" fmla="val 56352"/>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hidden="1">
            <a:extLst>
              <a:ext uri="{FF2B5EF4-FFF2-40B4-BE49-F238E27FC236}">
                <a16:creationId xmlns:a16="http://schemas.microsoft.com/office/drawing/2014/main" id="{40B9F1F0-F608-4FF5-B9FA-D267B69CE3EC}"/>
              </a:ext>
            </a:extLst>
          </xdr:cNvPr>
          <xdr:cNvSpPr txBox="1"/>
        </xdr:nvSpPr>
        <xdr:spPr>
          <a:xfrm>
            <a:off x="1440180" y="150114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Info Buttons Visibility</a:t>
            </a:r>
          </a:p>
        </xdr:txBody>
      </xdr:sp>
      <xdr:sp macro="" textlink="">
        <xdr:nvSpPr>
          <xdr:cNvPr id="89" name="TextBox 88" hidden="1">
            <a:extLst>
              <a:ext uri="{FF2B5EF4-FFF2-40B4-BE49-F238E27FC236}">
                <a16:creationId xmlns:a16="http://schemas.microsoft.com/office/drawing/2014/main" id="{5D5D41B1-00FF-4D81-BE6D-182FC8E6E7CE}"/>
              </a:ext>
            </a:extLst>
          </xdr:cNvPr>
          <xdr:cNvSpPr txBox="1"/>
        </xdr:nvSpPr>
        <xdr:spPr>
          <a:xfrm>
            <a:off x="1440180" y="78486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Color Theme</a:t>
            </a:r>
          </a:p>
        </xdr:txBody>
      </xdr:sp>
    </xdr:grpSp>
    <xdr:clientData/>
  </xdr:twoCellAnchor>
  <xdr:twoCellAnchor>
    <xdr:from>
      <xdr:col>6</xdr:col>
      <xdr:colOff>445770</xdr:colOff>
      <xdr:row>5</xdr:row>
      <xdr:rowOff>123825</xdr:rowOff>
    </xdr:from>
    <xdr:to>
      <xdr:col>7</xdr:col>
      <xdr:colOff>476250</xdr:colOff>
      <xdr:row>6</xdr:row>
      <xdr:rowOff>123825</xdr:rowOff>
    </xdr:to>
    <xdr:sp macro="[0]!Sheet1.Display_Theme_1" textlink="">
      <xdr:nvSpPr>
        <xdr:cNvPr id="35" name="Theme_Button_1" hidden="1">
          <a:extLst>
            <a:ext uri="{FF2B5EF4-FFF2-40B4-BE49-F238E27FC236}">
              <a16:creationId xmlns:a16="http://schemas.microsoft.com/office/drawing/2014/main" id="{FFA6563F-879A-4873-A3F1-4A991FF5326B}"/>
            </a:ext>
          </a:extLst>
        </xdr:cNvPr>
        <xdr:cNvSpPr/>
      </xdr:nvSpPr>
      <xdr:spPr>
        <a:xfrm>
          <a:off x="41033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1</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5</xdr:row>
      <xdr:rowOff>123825</xdr:rowOff>
    </xdr:from>
    <xdr:to>
      <xdr:col>8</xdr:col>
      <xdr:colOff>552450</xdr:colOff>
      <xdr:row>6</xdr:row>
      <xdr:rowOff>123825</xdr:rowOff>
    </xdr:to>
    <xdr:sp macro="[0]!Sheet1.Display_Theme_2" textlink="">
      <xdr:nvSpPr>
        <xdr:cNvPr id="91" name="Theme_Button_2" hidden="1">
          <a:extLst>
            <a:ext uri="{FF2B5EF4-FFF2-40B4-BE49-F238E27FC236}">
              <a16:creationId xmlns:a16="http://schemas.microsoft.com/office/drawing/2014/main" id="{191ECF27-9B00-44E1-A59D-8F75F8ABEC1B}"/>
            </a:ext>
          </a:extLst>
        </xdr:cNvPr>
        <xdr:cNvSpPr/>
      </xdr:nvSpPr>
      <xdr:spPr>
        <a:xfrm>
          <a:off x="47891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2</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445770</xdr:colOff>
      <xdr:row>6</xdr:row>
      <xdr:rowOff>167640</xdr:rowOff>
    </xdr:from>
    <xdr:to>
      <xdr:col>7</xdr:col>
      <xdr:colOff>476250</xdr:colOff>
      <xdr:row>7</xdr:row>
      <xdr:rowOff>167640</xdr:rowOff>
    </xdr:to>
    <xdr:sp macro="[0]!Sheet1.Display_Theme_3" textlink="">
      <xdr:nvSpPr>
        <xdr:cNvPr id="92" name="Theme_Button_3" hidden="1">
          <a:extLst>
            <a:ext uri="{FF2B5EF4-FFF2-40B4-BE49-F238E27FC236}">
              <a16:creationId xmlns:a16="http://schemas.microsoft.com/office/drawing/2014/main" id="{E3707A4C-2B6F-4FAF-8471-B8ACF01A2645}"/>
            </a:ext>
          </a:extLst>
        </xdr:cNvPr>
        <xdr:cNvSpPr/>
      </xdr:nvSpPr>
      <xdr:spPr>
        <a:xfrm>
          <a:off x="4103370" y="125349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3</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6</xdr:row>
      <xdr:rowOff>167640</xdr:rowOff>
    </xdr:from>
    <xdr:to>
      <xdr:col>8</xdr:col>
      <xdr:colOff>552450</xdr:colOff>
      <xdr:row>7</xdr:row>
      <xdr:rowOff>167640</xdr:rowOff>
    </xdr:to>
    <xdr:sp macro="[0]!Sheet1.Display_Theme_4" textlink="">
      <xdr:nvSpPr>
        <xdr:cNvPr id="93" name="Theme_Button_4" hidden="1">
          <a:extLst>
            <a:ext uri="{FF2B5EF4-FFF2-40B4-BE49-F238E27FC236}">
              <a16:creationId xmlns:a16="http://schemas.microsoft.com/office/drawing/2014/main" id="{ADAEA3AA-ADF5-4394-96F3-9EE9B11B4917}"/>
            </a:ext>
          </a:extLst>
        </xdr:cNvPr>
        <xdr:cNvSpPr/>
      </xdr:nvSpPr>
      <xdr:spPr>
        <a:xfrm>
          <a:off x="4789170" y="1253490"/>
          <a:ext cx="640080" cy="180975"/>
        </a:xfrm>
        <a:prstGeom prst="roundRect">
          <a:avLst>
            <a:gd name="adj" fmla="val 50000"/>
          </a:avLst>
        </a:prstGeom>
        <a:solidFill>
          <a:srgbClr val="0070C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FFFFFF"/>
              </a:solidFill>
              <a:latin typeface="Times New Roman" panose="02020603050405020304" pitchFamily="18" charset="0"/>
              <a:cs typeface="Times New Roman" panose="02020603050405020304" pitchFamily="18" charset="0"/>
            </a:rPr>
            <a:t>Theme</a:t>
          </a:r>
          <a:r>
            <a:rPr lang="en-US" sz="900" baseline="0">
              <a:solidFill>
                <a:srgbClr val="FFFFFF"/>
              </a:solidFill>
              <a:latin typeface="Times New Roman" panose="02020603050405020304" pitchFamily="18" charset="0"/>
              <a:cs typeface="Times New Roman" panose="02020603050405020304" pitchFamily="18" charset="0"/>
            </a:rPr>
            <a:t> 4</a:t>
          </a:r>
          <a:endParaRPr lang="en-US" sz="900">
            <a:solidFill>
              <a:srgbClr val="FFFFFF"/>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25810</xdr:colOff>
      <xdr:row>0</xdr:row>
      <xdr:rowOff>149594</xdr:rowOff>
    </xdr:from>
    <xdr:to>
      <xdr:col>7</xdr:col>
      <xdr:colOff>362245</xdr:colOff>
      <xdr:row>2</xdr:row>
      <xdr:rowOff>152173</xdr:rowOff>
    </xdr:to>
    <xdr:pic macro="[0]!Sheet1.Change_Settings_Visibility">
      <xdr:nvPicPr>
        <xdr:cNvPr id="41" name="Settings_Button" descr="Single gear">
          <a:extLst>
            <a:ext uri="{FF2B5EF4-FFF2-40B4-BE49-F238E27FC236}">
              <a16:creationId xmlns:a16="http://schemas.microsoft.com/office/drawing/2014/main" id="{10754890-74B6-4DCD-8D27-40FFE64F293F}"/>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4293010" y="149594"/>
          <a:ext cx="336435" cy="364529"/>
        </a:xfrm>
        <a:prstGeom prst="ellipse">
          <a:avLst/>
        </a:prstGeom>
        <a:effectLst>
          <a:outerShdw blurRad="76200" sx="110000" sy="110000" algn="ctr" rotWithShape="0">
            <a:schemeClr val="bg2">
              <a:alpha val="40000"/>
            </a:schemeClr>
          </a:outerShdw>
        </a:effectLst>
      </xdr:spPr>
    </xdr:pic>
    <xdr:clientData/>
  </xdr:twoCellAnchor>
  <xdr:twoCellAnchor>
    <xdr:from>
      <xdr:col>7</xdr:col>
      <xdr:colOff>428625</xdr:colOff>
      <xdr:row>9</xdr:row>
      <xdr:rowOff>95251</xdr:rowOff>
    </xdr:from>
    <xdr:to>
      <xdr:col>8</xdr:col>
      <xdr:colOff>447675</xdr:colOff>
      <xdr:row>10</xdr:row>
      <xdr:rowOff>123826</xdr:rowOff>
    </xdr:to>
    <xdr:sp macro="" textlink="">
      <xdr:nvSpPr>
        <xdr:cNvPr id="56" name="Button_Text" hidden="1">
          <a:extLst>
            <a:ext uri="{FF2B5EF4-FFF2-40B4-BE49-F238E27FC236}">
              <a16:creationId xmlns:a16="http://schemas.microsoft.com/office/drawing/2014/main" id="{C3236CCB-511F-4BFA-AD1B-8BA61FC1C246}"/>
            </a:ext>
          </a:extLst>
        </xdr:cNvPr>
        <xdr:cNvSpPr txBox="1"/>
      </xdr:nvSpPr>
      <xdr:spPr>
        <a:xfrm>
          <a:off x="4695825" y="1724026"/>
          <a:ext cx="6286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latin typeface="Times New Roman" panose="02020603050405020304" pitchFamily="18" charset="0"/>
              <a:cs typeface="Times New Roman" panose="02020603050405020304" pitchFamily="18" charset="0"/>
            </a:rPr>
            <a:t>On</a:t>
          </a:r>
        </a:p>
      </xdr:txBody>
    </xdr:sp>
    <xdr:clientData/>
  </xdr:twoCellAnchor>
  <xdr:twoCellAnchor>
    <xdr:from>
      <xdr:col>7</xdr:col>
      <xdr:colOff>1</xdr:colOff>
      <xdr:row>9</xdr:row>
      <xdr:rowOff>115661</xdr:rowOff>
    </xdr:from>
    <xdr:to>
      <xdr:col>7</xdr:col>
      <xdr:colOff>323851</xdr:colOff>
      <xdr:row>10</xdr:row>
      <xdr:rowOff>79194</xdr:rowOff>
    </xdr:to>
    <xdr:sp macro="[0]!Sheet1.Toggle_Info" textlink="">
      <xdr:nvSpPr>
        <xdr:cNvPr id="115" name="Toggle_Button_Back" hidden="1">
          <a:extLst>
            <a:ext uri="{FF2B5EF4-FFF2-40B4-BE49-F238E27FC236}">
              <a16:creationId xmlns:a16="http://schemas.microsoft.com/office/drawing/2014/main" id="{4E3A03FA-D9AA-4ECE-B278-1205A0B2F04A}"/>
            </a:ext>
          </a:extLst>
        </xdr:cNvPr>
        <xdr:cNvSpPr/>
      </xdr:nvSpPr>
      <xdr:spPr>
        <a:xfrm>
          <a:off x="4267201" y="1744436"/>
          <a:ext cx="323850" cy="144508"/>
        </a:xfrm>
        <a:prstGeom prst="roundRect">
          <a:avLst>
            <a:gd name="adj" fmla="val 50000"/>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9</xdr:row>
      <xdr:rowOff>95250</xdr:rowOff>
    </xdr:from>
    <xdr:to>
      <xdr:col>7</xdr:col>
      <xdr:colOff>352424</xdr:colOff>
      <xdr:row>10</xdr:row>
      <xdr:rowOff>104774</xdr:rowOff>
    </xdr:to>
    <xdr:sp macro="[0]!Sheet1.Toggle_Info" textlink="">
      <xdr:nvSpPr>
        <xdr:cNvPr id="114" name="Toggle_Button_Front" hidden="1">
          <a:extLst>
            <a:ext uri="{FF2B5EF4-FFF2-40B4-BE49-F238E27FC236}">
              <a16:creationId xmlns:a16="http://schemas.microsoft.com/office/drawing/2014/main" id="{590C63FD-D931-435D-8157-1D99A7B400B7}"/>
            </a:ext>
          </a:extLst>
        </xdr:cNvPr>
        <xdr:cNvSpPr/>
      </xdr:nvSpPr>
      <xdr:spPr>
        <a:xfrm>
          <a:off x="4438650" y="1741170"/>
          <a:ext cx="180974" cy="192404"/>
        </a:xfrm>
        <a:prstGeom prst="ellipse">
          <a:avLst/>
        </a:prstGeom>
        <a:solidFill>
          <a:srgbClr val="0066CC"/>
        </a:solidFill>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0.33846</cdr:x>
      <cdr:y>0.19598</cdr:y>
    </cdr:from>
    <cdr:to>
      <cdr:x>0.65641</cdr:x>
      <cdr:y>0.82412</cdr:y>
    </cdr:to>
    <cdr:sp macro="" textlink="PivotTables!$M$2">
      <cdr:nvSpPr>
        <cdr:cNvPr id="2" name="TextBox 1">
          <a:extLst xmlns:a="http://schemas.openxmlformats.org/drawingml/2006/main">
            <a:ext uri="{FF2B5EF4-FFF2-40B4-BE49-F238E27FC236}">
              <a16:creationId xmlns:a16="http://schemas.microsoft.com/office/drawing/2014/main" id="{8EB7EFA8-D29C-4984-BB0D-70F083FD831F}"/>
            </a:ext>
          </a:extLst>
        </cdr:cNvPr>
        <cdr:cNvSpPr txBox="1"/>
      </cdr:nvSpPr>
      <cdr:spPr>
        <a:xfrm xmlns:a="http://schemas.openxmlformats.org/drawingml/2006/main">
          <a:off x="1005841" y="297180"/>
          <a:ext cx="944880" cy="9524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5DB7C4C-7367-48BB-AC14-F6416BF3EF08}" type="TxLink">
            <a:rPr lang="en-US" sz="1800" b="0" i="0" u="none" strike="noStrike">
              <a:solidFill>
                <a:schemeClr val="bg1"/>
              </a:solidFill>
              <a:latin typeface="Times New Roman" panose="02020603050405020304" pitchFamily="18" charset="0"/>
              <a:cs typeface="Times New Roman" panose="02020603050405020304" pitchFamily="18" charset="0"/>
            </a:rPr>
            <a:pPr algn="ctr"/>
            <a:t>54%</a:t>
          </a:fld>
          <a:endParaRPr lang="en-US" sz="1800" b="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320040</xdr:colOff>
      <xdr:row>7</xdr:row>
      <xdr:rowOff>144780</xdr:rowOff>
    </xdr:from>
    <xdr:to>
      <xdr:col>11</xdr:col>
      <xdr:colOff>144780</xdr:colOff>
      <xdr:row>17</xdr:row>
      <xdr:rowOff>133350</xdr:rowOff>
    </xdr:to>
    <xdr:graphicFrame macro="">
      <xdr:nvGraphicFramePr>
        <xdr:cNvPr id="3" name="Chart 2">
          <a:extLst>
            <a:ext uri="{FF2B5EF4-FFF2-40B4-BE49-F238E27FC236}">
              <a16:creationId xmlns:a16="http://schemas.microsoft.com/office/drawing/2014/main" id="{ADF3CC8D-EB47-403E-9A00-1AD228179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678180</xdr:colOff>
      <xdr:row>7</xdr:row>
      <xdr:rowOff>179070</xdr:rowOff>
    </xdr:from>
    <xdr:to>
      <xdr:col>21</xdr:col>
      <xdr:colOff>365760</xdr:colOff>
      <xdr:row>22</xdr:row>
      <xdr:rowOff>179070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D90B1679-43EE-4C7A-BD1F-4EBD765AFC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8920" y="1459230"/>
              <a:ext cx="59359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601980</xdr:colOff>
      <xdr:row>6</xdr:row>
      <xdr:rowOff>83820</xdr:rowOff>
    </xdr:from>
    <xdr:to>
      <xdr:col>26</xdr:col>
      <xdr:colOff>106680</xdr:colOff>
      <xdr:row>16</xdr:row>
      <xdr:rowOff>26670</xdr:rowOff>
    </xdr:to>
    <xdr:graphicFrame macro="">
      <xdr:nvGraphicFramePr>
        <xdr:cNvPr id="6" name="Chart 5">
          <a:extLst>
            <a:ext uri="{FF2B5EF4-FFF2-40B4-BE49-F238E27FC236}">
              <a16:creationId xmlns:a16="http://schemas.microsoft.com/office/drawing/2014/main" id="{187AEA49-E2EA-4631-AF2E-42C94E285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594360</xdr:colOff>
      <xdr:row>16</xdr:row>
      <xdr:rowOff>76200</xdr:rowOff>
    </xdr:from>
    <xdr:to>
      <xdr:col>25</xdr:col>
      <xdr:colOff>548640</xdr:colOff>
      <xdr:row>19</xdr:row>
      <xdr:rowOff>7620</xdr:rowOff>
    </xdr:to>
    <xdr:sp macro="" textlink="$AA$3">
      <xdr:nvSpPr>
        <xdr:cNvPr id="7" name="TextBox 6">
          <a:extLst>
            <a:ext uri="{FF2B5EF4-FFF2-40B4-BE49-F238E27FC236}">
              <a16:creationId xmlns:a16="http://schemas.microsoft.com/office/drawing/2014/main" id="{54F72F23-6A7F-430C-8B70-24B49EE38DD0}"/>
            </a:ext>
          </a:extLst>
        </xdr:cNvPr>
        <xdr:cNvSpPr txBox="1"/>
      </xdr:nvSpPr>
      <xdr:spPr>
        <a:xfrm>
          <a:off x="17914620" y="3002280"/>
          <a:ext cx="815340" cy="480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EBF376-851C-4B2F-95E7-9EEAD60753D5}" type="TxLink">
            <a:rPr lang="en-US" sz="2800" b="0" i="0" u="none" strike="noStrike">
              <a:solidFill>
                <a:srgbClr val="000000"/>
              </a:solidFill>
              <a:latin typeface="Calibri"/>
              <a:cs typeface="Calibri"/>
            </a:rPr>
            <a:pPr/>
            <a:t>67%</a:t>
          </a:fld>
          <a:endParaRPr lang="en-US" sz="2800"/>
        </a:p>
      </xdr:txBody>
    </xdr:sp>
    <xdr:clientData/>
  </xdr:twoCellAnchor>
  <xdr:twoCellAnchor>
    <xdr:from>
      <xdr:col>27</xdr:col>
      <xdr:colOff>510540</xdr:colOff>
      <xdr:row>5</xdr:row>
      <xdr:rowOff>76200</xdr:rowOff>
    </xdr:from>
    <xdr:to>
      <xdr:col>30</xdr:col>
      <xdr:colOff>38100</xdr:colOff>
      <xdr:row>16</xdr:row>
      <xdr:rowOff>102870</xdr:rowOff>
    </xdr:to>
    <xdr:graphicFrame macro="">
      <xdr:nvGraphicFramePr>
        <xdr:cNvPr id="8" name="Chart 7">
          <a:extLst>
            <a:ext uri="{FF2B5EF4-FFF2-40B4-BE49-F238E27FC236}">
              <a16:creationId xmlns:a16="http://schemas.microsoft.com/office/drawing/2014/main" id="{CBA9B780-E803-47FF-A6C1-97644D985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20.416043634257" createdVersion="6" refreshedVersion="6" minRefreshableVersion="3" recordCount="9" xr:uid="{BFD6BE90-6A14-4B86-9B85-9B8C157CC675}">
  <cacheSource type="worksheet">
    <worksheetSource name="Data_Table"/>
  </cacheSource>
  <cacheFields count="9">
    <cacheField name="Date" numFmtId="14">
      <sharedItems containsSemiMixedTypes="0" containsNonDate="0" containsDate="1" containsString="0" minDate="2017-01-01T00:00:00" maxDate="2017-06-13T00:00:00" count="9">
        <d v="2017-01-01T00:00:00"/>
        <d v="2017-01-02T00:00:00"/>
        <d v="2017-03-01T00:00:00"/>
        <d v="2017-04-01T00:00:00"/>
        <d v="2017-04-23T00:00:00"/>
        <d v="2017-05-02T00:00:00"/>
        <d v="2017-05-22T00:00:00"/>
        <d v="2017-06-05T00:00:00"/>
        <d v="2017-06-12T00:00:00"/>
      </sharedItems>
      <fieldGroup par="8" base="0">
        <rangePr groupBy="days" startDate="2017-01-01T00:00:00" endDate="2017-06-13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3/2017"/>
        </groupItems>
      </fieldGroup>
    </cacheField>
    <cacheField name="Location" numFmtId="14">
      <sharedItems count="16">
        <s v="New York"/>
        <s v="Maine"/>
        <s v="New Hampshire"/>
        <s v="Vermont"/>
        <s v="New Jersey"/>
        <s v="Pennsylvania"/>
        <s v="Connecticut"/>
        <s v="Massachusetts"/>
        <s v="Rhode Island"/>
        <s v="Maryland" u="1"/>
        <s v="Washington" u="1"/>
        <s v="Florida" u="1"/>
        <s v="Texas" u="1"/>
        <s v="Delaware" u="1"/>
        <s v="California" u="1"/>
        <s v="Georgia" u="1"/>
      </sharedItems>
    </cacheField>
    <cacheField name="Name" numFmtId="0">
      <sharedItems/>
    </cacheField>
    <cacheField name="Return" numFmtId="0">
      <sharedItems count="2">
        <s v="Yes"/>
        <s v="No"/>
      </sharedItems>
    </cacheField>
    <cacheField name="Delivery" numFmtId="0">
      <sharedItems count="2">
        <s v="On-time"/>
        <s v="Delayed"/>
      </sharedItems>
    </cacheField>
    <cacheField name="Price" numFmtId="0">
      <sharedItems containsSemiMixedTypes="0" containsString="0" containsNumber="1" minValue="1.99" maxValue="12.99"/>
    </cacheField>
    <cacheField name="Unites" numFmtId="0">
      <sharedItems containsSemiMixedTypes="0" containsString="0" containsNumber="1" containsInteger="1" minValue="45" maxValue="550"/>
    </cacheField>
    <cacheField name="Revenue" numFmtId="0">
      <sharedItems containsSemiMixedTypes="0" containsString="0" containsNumber="1" minValue="248.75" maxValue="1094.5"/>
    </cacheField>
    <cacheField name="Months" numFmtId="0" databaseField="0">
      <fieldGroup base="0">
        <rangePr groupBy="months" startDate="2017-01-01T00:00:00" endDate="2017-06-13T00:00:00"/>
        <groupItems count="14">
          <s v="&lt;1/1/2017"/>
          <s v="Jan"/>
          <s v="Feb"/>
          <s v="Mar"/>
          <s v="Apr"/>
          <s v="May"/>
          <s v="Jun"/>
          <s v="Jul"/>
          <s v="Aug"/>
          <s v="Sep"/>
          <s v="Oct"/>
          <s v="Nov"/>
          <s v="Dec"/>
          <s v="&gt;6/1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20.556333449073" createdVersion="6" refreshedVersion="6" minRefreshableVersion="3" recordCount="24" xr:uid="{2D507522-3227-410F-9756-2F36959540A3}">
  <cacheSource type="worksheet">
    <worksheetSource name="License_Table"/>
  </cacheSource>
  <cacheFields count="7">
    <cacheField name="LicenseId" numFmtId="0">
      <sharedItems containsSemiMixedTypes="0" containsString="0" containsNumber="1" containsInteger="1" minValue="1" maxValue="24"/>
    </cacheField>
    <cacheField name="AssetName" numFmtId="0">
      <sharedItems containsBlank="1" count="12">
        <s v="JusticeLeague"/>
        <s v="Avengers"/>
        <s v="SpeedForce"/>
        <s v="WorldDomination"/>
        <s v="DontUseMe"/>
        <s v="License2Kill"/>
        <s v="RandomLicense"/>
        <s v="Robot"/>
        <s v="Robot2"/>
        <s v="NewLicense"/>
        <m u="1"/>
        <s v="sadsdas" u="1"/>
      </sharedItems>
    </cacheField>
    <cacheField name="Key" numFmtId="0">
      <sharedItems/>
    </cacheField>
    <cacheField name="StartDate" numFmtId="14">
      <sharedItems containsSemiMixedTypes="0" containsNonDate="0" containsDate="1" containsString="0" minDate="2020-01-01T00:00:00" maxDate="2020-12-03T00:00:00"/>
    </cacheField>
    <cacheField name="Length" numFmtId="2">
      <sharedItems containsSemiMixedTypes="0" containsString="0" containsNumber="1" containsInteger="1" minValue="49" maxValue="3685"/>
    </cacheField>
    <cacheField name="EndDate" numFmtId="14">
      <sharedItems containsSemiMixedTypes="0" containsNonDate="0" containsDate="1" containsString="0" minDate="2020-12-20T00:00:00" maxDate="2030-02-03T00:00:00"/>
    </cacheField>
    <cacheField name="Available"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89831443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20.556333564811" createdVersion="6" refreshedVersion="6" minRefreshableVersion="3" recordCount="15" xr:uid="{00E02E28-DD74-4870-ABCC-1C7522ED1936}">
  <cacheSource type="worksheet">
    <worksheetSource name="User_Table"/>
  </cacheSource>
  <cacheFields count="9">
    <cacheField name="UserId" numFmtId="0">
      <sharedItems containsSemiMixedTypes="0" containsString="0" containsNumber="1" containsInteger="1" minValue="1" maxValue="15"/>
    </cacheField>
    <cacheField name="First Name" numFmtId="0">
      <sharedItems/>
    </cacheField>
    <cacheField name="Middle Name" numFmtId="0">
      <sharedItems/>
    </cacheField>
    <cacheField name="Last Name" numFmtId="0">
      <sharedItems/>
    </cacheField>
    <cacheField name="Suffix" numFmtId="0">
      <sharedItems/>
    </cacheField>
    <cacheField name="Email" numFmtId="0">
      <sharedItems/>
    </cacheField>
    <cacheField name="Rank" numFmtId="0">
      <sharedItems containsBlank="1" count="14">
        <s v="COL"/>
        <s v="CPT"/>
        <s v="2LT"/>
        <s v="N/A"/>
        <s v="LTG"/>
        <s v="LTC"/>
        <s v="SPC"/>
        <s v="MAJ"/>
        <s v="CSM"/>
        <s v="1LT"/>
        <s v="PVT"/>
        <m u="1"/>
        <s v="SSG" u="1"/>
        <s v="SFC" u="1"/>
      </sharedItems>
    </cacheField>
    <cacheField name="Component" numFmtId="0">
      <sharedItems containsBlank="1" count="5">
        <s v="Active Duty"/>
        <s v="National Guard"/>
        <s v="Contractor"/>
        <s v="Army Reserve"/>
        <m u="1"/>
      </sharedItems>
    </cacheField>
    <cacheField name="HasLicense"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44450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Alpha"/>
    <x v="0"/>
    <x v="0"/>
    <n v="1.99"/>
    <n v="125"/>
    <n v="248.75"/>
  </r>
  <r>
    <x v="1"/>
    <x v="1"/>
    <s v="Bravo"/>
    <x v="0"/>
    <x v="1"/>
    <n v="2.4900000000000002"/>
    <n v="200"/>
    <n v="498.00000000000006"/>
  </r>
  <r>
    <x v="2"/>
    <x v="2"/>
    <s v="Charlie"/>
    <x v="0"/>
    <x v="0"/>
    <n v="1.99"/>
    <n v="550"/>
    <n v="1094.5"/>
  </r>
  <r>
    <x v="3"/>
    <x v="3"/>
    <s v="Delta"/>
    <x v="1"/>
    <x v="0"/>
    <n v="9.99"/>
    <n v="60"/>
    <n v="599.4"/>
  </r>
  <r>
    <x v="4"/>
    <x v="4"/>
    <s v="Echo"/>
    <x v="0"/>
    <x v="1"/>
    <n v="12.99"/>
    <n v="45"/>
    <n v="584.54999999999995"/>
  </r>
  <r>
    <x v="5"/>
    <x v="5"/>
    <s v="Foxtrot"/>
    <x v="1"/>
    <x v="1"/>
    <n v="4.99"/>
    <n v="60"/>
    <n v="299.40000000000003"/>
  </r>
  <r>
    <x v="6"/>
    <x v="6"/>
    <s v="Golf"/>
    <x v="0"/>
    <x v="0"/>
    <n v="3.49"/>
    <n v="200"/>
    <n v="698"/>
  </r>
  <r>
    <x v="7"/>
    <x v="7"/>
    <s v="Hotel"/>
    <x v="1"/>
    <x v="0"/>
    <n v="6.49"/>
    <n v="125"/>
    <n v="811.25"/>
  </r>
  <r>
    <x v="8"/>
    <x v="8"/>
    <s v="Igloo"/>
    <x v="1"/>
    <x v="0"/>
    <n v="5.99"/>
    <n v="75"/>
    <n v="449.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n v="1"/>
    <x v="0"/>
    <s v="A1B2C3"/>
    <d v="2020-01-01T00:00:00"/>
    <n v="731"/>
    <d v="2022-01-01T00:00:00"/>
    <x v="0"/>
  </r>
  <r>
    <n v="2"/>
    <x v="0"/>
    <s v="D1E1F1"/>
    <d v="2020-02-01T00:00:00"/>
    <n v="1504"/>
    <d v="2024-03-15T00:00:00"/>
    <x v="0"/>
  </r>
  <r>
    <n v="3"/>
    <x v="0"/>
    <s v="G1H1I1"/>
    <d v="2020-03-01T00:00:00"/>
    <n v="1080"/>
    <d v="2023-02-14T00:00:00"/>
    <x v="0"/>
  </r>
  <r>
    <n v="4"/>
    <x v="1"/>
    <s v="A1S2D3"/>
    <d v="2020-06-01T00:00:00"/>
    <n v="471"/>
    <d v="2021-09-15T00:00:00"/>
    <x v="0"/>
  </r>
  <r>
    <n v="5"/>
    <x v="1"/>
    <s v="F4G5H6"/>
    <d v="2020-06-02T00:00:00"/>
    <n v="470"/>
    <d v="2021-09-15T00:00:00"/>
    <x v="0"/>
  </r>
  <r>
    <n v="6"/>
    <x v="1"/>
    <s v="J7K8L9"/>
    <d v="2020-06-03T00:00:00"/>
    <n v="469"/>
    <d v="2021-09-15T00:00:00"/>
    <x v="0"/>
  </r>
  <r>
    <n v="7"/>
    <x v="2"/>
    <s v="ZQXWCE"/>
    <d v="2020-10-05T00:00:00"/>
    <n v="498"/>
    <d v="2022-02-15T00:00:00"/>
    <x v="0"/>
  </r>
  <r>
    <n v="8"/>
    <x v="2"/>
    <s v="VRBTNY"/>
    <d v="2020-10-10T00:00:00"/>
    <n v="493"/>
    <d v="2022-02-15T00:00:00"/>
    <x v="0"/>
  </r>
  <r>
    <n v="9"/>
    <x v="3"/>
    <s v="A12345"/>
    <d v="2020-01-15T00:00:00"/>
    <n v="352"/>
    <d v="2021-01-01T00:00:00"/>
    <x v="0"/>
  </r>
  <r>
    <n v="10"/>
    <x v="3"/>
    <s v="B12345"/>
    <d v="2020-02-15T00:00:00"/>
    <n v="352"/>
    <d v="2021-02-01T00:00:00"/>
    <x v="0"/>
  </r>
  <r>
    <n v="11"/>
    <x v="4"/>
    <s v="A00000"/>
    <d v="2020-04-04T00:00:00"/>
    <n v="3048"/>
    <d v="2028-08-08T00:00:00"/>
    <x v="1"/>
  </r>
  <r>
    <n v="12"/>
    <x v="4"/>
    <s v="B00000"/>
    <d v="2020-05-05T00:00:00"/>
    <n v="2683"/>
    <d v="2027-09-09T00:00:00"/>
    <x v="1"/>
  </r>
  <r>
    <n v="13"/>
    <x v="5"/>
    <s v="K12345"/>
    <d v="2020-01-20T00:00:00"/>
    <n v="743"/>
    <d v="2022-02-01T00:00:00"/>
    <x v="1"/>
  </r>
  <r>
    <n v="14"/>
    <x v="5"/>
    <s v="K67890"/>
    <d v="2020-01-25T00:00:00"/>
    <n v="738"/>
    <d v="2022-02-01T00:00:00"/>
    <x v="0"/>
  </r>
  <r>
    <n v="15"/>
    <x v="6"/>
    <s v="ABCDEF"/>
    <d v="2020-07-03T00:00:00"/>
    <n v="731"/>
    <d v="2022-07-04T00:00:00"/>
    <x v="1"/>
  </r>
  <r>
    <n v="16"/>
    <x v="1"/>
    <s v="M1N2O3"/>
    <d v="2020-06-02T00:00:00"/>
    <n v="488"/>
    <d v="2021-10-03T00:00:00"/>
    <x v="1"/>
  </r>
  <r>
    <n v="17"/>
    <x v="1"/>
    <s v="P4Q5R6"/>
    <d v="2020-09-02T00:00:00"/>
    <n v="224"/>
    <d v="2021-04-14T00:00:00"/>
    <x v="1"/>
  </r>
  <r>
    <n v="18"/>
    <x v="1"/>
    <s v="S7T8U9"/>
    <d v="2020-01-12T00:00:00"/>
    <n v="528"/>
    <d v="2021-06-23T00:00:00"/>
    <x v="1"/>
  </r>
  <r>
    <n v="19"/>
    <x v="0"/>
    <s v="Z1X2C3"/>
    <d v="2020-03-01T00:00:00"/>
    <n v="1549"/>
    <d v="2024-05-28T00:00:00"/>
    <x v="1"/>
  </r>
  <r>
    <n v="20"/>
    <x v="0"/>
    <s v="V4B5N6"/>
    <d v="2020-12-02T00:00:00"/>
    <n v="1075"/>
    <d v="2023-11-12T00:00:00"/>
    <x v="1"/>
  </r>
  <r>
    <n v="21"/>
    <x v="7"/>
    <s v="O5O5O5"/>
    <d v="2020-11-01T00:00:00"/>
    <n v="49"/>
    <d v="2020-12-20T00:00:00"/>
    <x v="1"/>
  </r>
  <r>
    <n v="22"/>
    <x v="8"/>
    <s v="O6O6O6"/>
    <d v="2020-11-15T00:00:00"/>
    <n v="61"/>
    <d v="2021-01-15T00:00:00"/>
    <x v="1"/>
  </r>
  <r>
    <n v="23"/>
    <x v="8"/>
    <s v="X5X6X7"/>
    <d v="2020-10-15T00:00:00"/>
    <n v="2993"/>
    <d v="2028-12-25T00:00:00"/>
    <x v="1"/>
  </r>
  <r>
    <n v="24"/>
    <x v="9"/>
    <s v="AAABBB"/>
    <d v="2020-01-01T00:00:00"/>
    <n v="3685"/>
    <d v="2030-02-02T00:00:0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s v="Bruce"/>
    <s v="N/A"/>
    <s v="Wayne"/>
    <s v="N/A"/>
    <s v="brucewayne.mil@mail.mil"/>
    <x v="0"/>
    <x v="0"/>
    <n v="1"/>
  </r>
  <r>
    <n v="2"/>
    <s v="Natalia"/>
    <s v="Allanovna"/>
    <s v="Romanova"/>
    <s v="N/A"/>
    <s v="nataliaromanova.mil@mail.mil"/>
    <x v="1"/>
    <x v="1"/>
    <n v="1"/>
  </r>
  <r>
    <n v="3"/>
    <s v="Steve"/>
    <s v="G."/>
    <s v="Rogers"/>
    <s v="N/A"/>
    <s v="steverogers.mil@mail.mil"/>
    <x v="1"/>
    <x v="0"/>
    <n v="1"/>
  </r>
  <r>
    <n v="4"/>
    <s v="Thomas"/>
    <s v="James"/>
    <s v="Finn"/>
    <s v="III"/>
    <s v="thomas.j.finn.mil@mail.mil"/>
    <x v="2"/>
    <x v="0"/>
    <n v="0"/>
  </r>
  <r>
    <n v="5"/>
    <s v="Raven"/>
    <s v="Mystique"/>
    <s v="Darkholme"/>
    <s v="N/A"/>
    <s v="ravendarkholme.mil@mail.mil"/>
    <x v="3"/>
    <x v="2"/>
    <n v="0"/>
  </r>
  <r>
    <n v="6"/>
    <s v="Clark"/>
    <s v="Kal-El"/>
    <s v="Kent"/>
    <s v="N/A"/>
    <s v="clarkkent.mil@mail.mil"/>
    <x v="4"/>
    <x v="0"/>
    <n v="1"/>
  </r>
  <r>
    <n v="7"/>
    <s v="Charles"/>
    <s v="Francis"/>
    <s v="Xavier"/>
    <s v="N/A"/>
    <s v="charlesxavier.mil@mail.mil"/>
    <x v="5"/>
    <x v="1"/>
    <n v="0"/>
  </r>
  <r>
    <n v="8"/>
    <s v="Lex"/>
    <s v="N/A"/>
    <s v="Luthor"/>
    <s v="N/A"/>
    <s v="lexluthor.mil@mail.mil"/>
    <x v="3"/>
    <x v="2"/>
    <n v="0"/>
  </r>
  <r>
    <n v="9"/>
    <s v="Wade"/>
    <s v="Deadpool"/>
    <s v="Wilson"/>
    <s v="Jr"/>
    <s v="wadewilson.mil@mail.mil"/>
    <x v="6"/>
    <x v="2"/>
    <n v="2"/>
  </r>
  <r>
    <n v="10"/>
    <s v="Wallace"/>
    <s v="Rudolph"/>
    <s v="West"/>
    <s v="N/A"/>
    <s v="wallacewest.mil@mail.mil"/>
    <x v="2"/>
    <x v="0"/>
    <n v="2"/>
  </r>
  <r>
    <n v="11"/>
    <s v="Bartholomew"/>
    <s v="Henry"/>
    <s v="Allen"/>
    <s v="N/A"/>
    <s v="bartholomewallen.mil@mail.mil"/>
    <x v="7"/>
    <x v="3"/>
    <n v="1"/>
  </r>
  <r>
    <n v="12"/>
    <s v="Victor"/>
    <s v="Von"/>
    <s v="Doom"/>
    <s v="N/A"/>
    <s v="victordoom.mil@mail.mil"/>
    <x v="8"/>
    <x v="0"/>
    <n v="1"/>
  </r>
  <r>
    <n v="13"/>
    <s v="Grayson"/>
    <s v="Branch"/>
    <s v="Gordon"/>
    <s v="N/A"/>
    <s v="grayson.b.gordon.mil@mail.mil"/>
    <x v="2"/>
    <x v="0"/>
    <n v="1"/>
  </r>
  <r>
    <n v="14"/>
    <s v="Brian"/>
    <s v="B"/>
    <s v="Baker"/>
    <s v="N/A"/>
    <s v="brian.b.baker.mil@mail.mil"/>
    <x v="9"/>
    <x v="0"/>
    <n v="0"/>
  </r>
  <r>
    <n v="15"/>
    <s v="Joe"/>
    <s v="A"/>
    <s v="Joe"/>
    <s v="Jr"/>
    <s v="joe.a.joe@mail.mil"/>
    <x v="10"/>
    <x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A5B085-5AC8-4091-B52A-3DEC4AF1AC25}" name="PivotTable6"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8" firstHeaderRow="1" firstDataRow="1" firstDataCol="1"/>
  <pivotFields count="9">
    <pivotField showAll="0"/>
    <pivotField showAll="0"/>
    <pivotField showAll="0"/>
    <pivotField showAll="0"/>
    <pivotField showAll="0"/>
    <pivotField showAll="0"/>
    <pivotField axis="axisRow" showAll="0">
      <items count="15">
        <item x="2"/>
        <item x="0"/>
        <item x="1"/>
        <item x="8"/>
        <item h="1" x="5"/>
        <item x="4"/>
        <item x="7"/>
        <item h="1" x="3"/>
        <item x="6"/>
        <item h="1" x="9"/>
        <item h="1" m="1" x="11"/>
        <item h="1" m="1" x="13"/>
        <item h="1" m="1" x="12"/>
        <item h="1" x="10"/>
        <item t="default"/>
      </items>
    </pivotField>
    <pivotField showAll="0">
      <items count="6">
        <item x="0"/>
        <item x="3"/>
        <item h="1" x="2"/>
        <item x="1"/>
        <item h="1" m="1" x="4"/>
        <item t="default"/>
      </items>
    </pivotField>
    <pivotField dataField="1" showAll="0"/>
  </pivotFields>
  <rowFields count="1">
    <field x="6"/>
  </rowFields>
  <rowItems count="7">
    <i>
      <x/>
    </i>
    <i>
      <x v="1"/>
    </i>
    <i>
      <x v="2"/>
    </i>
    <i>
      <x v="3"/>
    </i>
    <i>
      <x v="5"/>
    </i>
    <i>
      <x v="6"/>
    </i>
    <i t="grand">
      <x/>
    </i>
  </rowItems>
  <colItems count="1">
    <i/>
  </colItems>
  <dataFields count="1">
    <dataField name="Sum of HasLicense" fld="8" baseField="0" baseItem="0"/>
  </dataFields>
  <chartFormats count="11">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2" format="20">
      <pivotArea type="data" outline="0" fieldPosition="0">
        <references count="2">
          <reference field="4294967294" count="1" selected="0">
            <x v="0"/>
          </reference>
          <reference field="6" count="1" selected="0">
            <x v="1"/>
          </reference>
        </references>
      </pivotArea>
    </chartFormat>
    <chartFormat chart="2" format="21">
      <pivotArea type="data" outline="0" fieldPosition="0">
        <references count="2">
          <reference field="4294967294" count="1" selected="0">
            <x v="0"/>
          </reference>
          <reference field="6" count="1" selected="0">
            <x v="2"/>
          </reference>
        </references>
      </pivotArea>
    </chartFormat>
    <chartFormat chart="2" format="22">
      <pivotArea type="data" outline="0" fieldPosition="0">
        <references count="2">
          <reference field="4294967294" count="1" selected="0">
            <x v="0"/>
          </reference>
          <reference field="6" count="1" selected="0">
            <x v="3"/>
          </reference>
        </references>
      </pivotArea>
    </chartFormat>
    <chartFormat chart="2" format="23">
      <pivotArea type="data" outline="0" fieldPosition="0">
        <references count="2">
          <reference field="4294967294" count="1" selected="0">
            <x v="0"/>
          </reference>
          <reference field="6" count="1" selected="0">
            <x v="4"/>
          </reference>
        </references>
      </pivotArea>
    </chartFormat>
    <chartFormat chart="2" format="24">
      <pivotArea type="data" outline="0" fieldPosition="0">
        <references count="2">
          <reference field="4294967294" count="1" selected="0">
            <x v="0"/>
          </reference>
          <reference field="6" count="1" selected="0">
            <x v="5"/>
          </reference>
        </references>
      </pivotArea>
    </chartFormat>
    <chartFormat chart="2" format="25">
      <pivotArea type="data" outline="0" fieldPosition="0">
        <references count="2">
          <reference field="4294967294" count="1" selected="0">
            <x v="0"/>
          </reference>
          <reference field="6" count="1" selected="0">
            <x v="6"/>
          </reference>
        </references>
      </pivotArea>
    </chartFormat>
    <chartFormat chart="2" format="26">
      <pivotArea type="data" outline="0" fieldPosition="0">
        <references count="2">
          <reference field="4294967294" count="1" selected="0">
            <x v="0"/>
          </reference>
          <reference field="6" count="1" selected="0">
            <x v="8"/>
          </reference>
        </references>
      </pivotArea>
    </chartFormat>
    <chartFormat chart="2" format="27">
      <pivotArea type="data" outline="0" fieldPosition="0">
        <references count="2">
          <reference field="4294967294" count="1" selected="0">
            <x v="0"/>
          </reference>
          <reference field="6" count="1" selected="0">
            <x v="7"/>
          </reference>
        </references>
      </pivotArea>
    </chartFormat>
    <chartFormat chart="2" format="28">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898C75-A189-4EB5-A7DB-93035E06C51E}" name="PivotTable5"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5" firstHeaderRow="1" firstDataRow="1" firstDataCol="1"/>
  <pivotFields count="9">
    <pivotField showAll="0"/>
    <pivotField showAll="0"/>
    <pivotField showAll="0"/>
    <pivotField showAll="0"/>
    <pivotField showAll="0"/>
    <pivotField showAll="0"/>
    <pivotField showAll="0">
      <items count="15">
        <item h="1" x="9"/>
        <item x="2"/>
        <item x="0"/>
        <item x="1"/>
        <item x="8"/>
        <item h="1" x="5"/>
        <item x="4"/>
        <item x="7"/>
        <item h="1" x="3"/>
        <item h="1" x="10"/>
        <item h="1" m="1" x="13"/>
        <item x="6"/>
        <item h="1" m="1" x="12"/>
        <item h="1" m="1" x="11"/>
        <item t="default"/>
      </items>
    </pivotField>
    <pivotField axis="axisRow" showAll="0">
      <items count="6">
        <item x="0"/>
        <item x="3"/>
        <item h="1" x="2"/>
        <item x="1"/>
        <item h="1" m="1" x="4"/>
        <item t="default"/>
      </items>
    </pivotField>
    <pivotField dataField="1" showAll="0"/>
  </pivotFields>
  <rowFields count="1">
    <field x="7"/>
  </rowFields>
  <rowItems count="4">
    <i>
      <x/>
    </i>
    <i>
      <x v="1"/>
    </i>
    <i>
      <x v="3"/>
    </i>
    <i t="grand">
      <x/>
    </i>
  </rowItems>
  <colItems count="1">
    <i/>
  </colItems>
  <dataFields count="1">
    <dataField name="Sum of HasLicense" fld="8" baseField="7"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7" count="1" selected="0">
            <x v="0"/>
          </reference>
        </references>
      </pivotArea>
    </chartFormat>
    <chartFormat chart="2" format="12">
      <pivotArea type="data" outline="0" fieldPosition="0">
        <references count="2">
          <reference field="4294967294" count="1" selected="0">
            <x v="0"/>
          </reference>
          <reference field="7" count="1" selected="0">
            <x v="1"/>
          </reference>
        </references>
      </pivotArea>
    </chartFormat>
    <chartFormat chart="2" format="13">
      <pivotArea type="data" outline="0" fieldPosition="0">
        <references count="2">
          <reference field="4294967294" count="1" selected="0">
            <x v="0"/>
          </reference>
          <reference field="7" count="1" selected="0">
            <x v="2"/>
          </reference>
        </references>
      </pivotArea>
    </chartFormat>
    <chartFormat chart="2"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36840A-8A7B-47B0-9CA5-FDEBC82A6451}" name="PivotTable9"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1:L4" firstHeaderRow="1" firstDataRow="1" firstDataCol="1"/>
  <pivotFields count="7">
    <pivotField showAll="0"/>
    <pivotField showAll="0"/>
    <pivotField showAll="0"/>
    <pivotField numFmtId="14" showAll="0"/>
    <pivotField numFmtId="2" showAll="0"/>
    <pivotField numFmtId="14" showAll="0"/>
    <pivotField axis="axisRow" dataField="1" showAll="0" sortType="descending">
      <items count="3">
        <item x="1"/>
        <item x="0"/>
        <item t="default"/>
      </items>
    </pivotField>
  </pivotFields>
  <rowFields count="1">
    <field x="6"/>
  </rowFields>
  <rowItems count="3">
    <i>
      <x/>
    </i>
    <i>
      <x v="1"/>
    </i>
    <i t="grand">
      <x/>
    </i>
  </rowItems>
  <colItems count="1">
    <i/>
  </colItems>
  <dataFields count="1">
    <dataField name="Count of Available" fld="6" subtotal="count" baseField="0" baseItem="1"/>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E727E-0101-4577-9867-8C14CED3EB82}" name="PivotTable7"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I10" firstHeaderRow="0" firstDataRow="1" firstDataCol="1"/>
  <pivotFields count="7">
    <pivotField showAll="0"/>
    <pivotField axis="axisRow" showAll="0">
      <items count="13">
        <item x="1"/>
        <item h="1" x="4"/>
        <item x="0"/>
        <item x="5"/>
        <item x="6"/>
        <item x="2"/>
        <item x="3"/>
        <item x="7"/>
        <item x="8"/>
        <item h="1" m="1" x="10"/>
        <item h="1" m="1" x="11"/>
        <item h="1" x="9"/>
        <item t="default"/>
      </items>
    </pivotField>
    <pivotField showAll="0"/>
    <pivotField numFmtId="14" showAll="0"/>
    <pivotField numFmtId="2" showAll="0"/>
    <pivotField numFmtId="14" showAll="0"/>
    <pivotField dataField="1" showAll="0"/>
  </pivotFields>
  <rowFields count="1">
    <field x="1"/>
  </rowFields>
  <rowItems count="9">
    <i>
      <x/>
    </i>
    <i>
      <x v="2"/>
    </i>
    <i>
      <x v="3"/>
    </i>
    <i>
      <x v="4"/>
    </i>
    <i>
      <x v="5"/>
    </i>
    <i>
      <x v="6"/>
    </i>
    <i>
      <x v="7"/>
    </i>
    <i>
      <x v="8"/>
    </i>
    <i t="grand">
      <x/>
    </i>
  </rowItems>
  <colFields count="1">
    <field x="-2"/>
  </colFields>
  <colItems count="2">
    <i>
      <x/>
    </i>
    <i i="1">
      <x v="1"/>
    </i>
  </colItems>
  <dataFields count="2">
    <dataField name="License Available" fld="6" baseField="1" baseItem="0"/>
    <dataField name="Total License Amount" fld="6" subtotal="count" baseField="1"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E54BC3-D12B-40C9-9CE9-51161553F2B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J1:K7" firstHeaderRow="1" firstDataRow="1" firstDataCol="1"/>
  <pivotFields count="9">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8"/>
    <field x="0"/>
  </rowFields>
  <rowItems count="6">
    <i>
      <x v="1"/>
    </i>
    <i>
      <x v="3"/>
    </i>
    <i>
      <x v="4"/>
    </i>
    <i>
      <x v="5"/>
    </i>
    <i>
      <x v="6"/>
    </i>
    <i t="grand">
      <x/>
    </i>
  </rowItems>
  <colItems count="1">
    <i/>
  </colItems>
  <dataFields count="1">
    <dataField name="Sum of Revenue" fld="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5EEBD75-AE8A-4DC3-A5D1-FFCCD2F4EF3A}"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C1:AD4" firstHeaderRow="1" firstDataRow="1" firstDataCol="1"/>
  <pivotFields count="9">
    <pivotField numFmtId="14" showAll="0"/>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defaultSubtotal="0"/>
  </pivotFields>
  <rowFields count="1">
    <field x="3"/>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6D507A-D7C3-4A60-B1E2-C8DA43C2DE9F}"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Y1:Z4" firstHeaderRow="1" firstDataRow="1" firstDataCol="1"/>
  <pivotFields count="9">
    <pivotField numFmtId="14" showAll="0"/>
    <pivotField showAll="0"/>
    <pivotField showAll="0"/>
    <pivotField showAll="0"/>
    <pivotField axis="axisRow" showAll="0" sortType="descending">
      <items count="3">
        <item x="0"/>
        <item x="1"/>
        <item t="default"/>
      </items>
    </pivotField>
    <pivotField showAll="0"/>
    <pivotField showAll="0"/>
    <pivotField dataField="1" showAll="0"/>
    <pivotField showAll="0" defaultSubtotal="0"/>
  </pivotFields>
  <rowFields count="1">
    <field x="4"/>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80DBBA7-AD30-45EE-9029-9402F8784D39}"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1:W3" firstHeaderRow="1" firstDataRow="2" firstDataCol="1"/>
  <pivotFields count="9">
    <pivotField numFmtId="14" showAll="0"/>
    <pivotField axis="axisCol" showAll="0">
      <items count="17">
        <item m="1" x="14"/>
        <item x="6"/>
        <item m="1" x="13"/>
        <item m="1" x="11"/>
        <item m="1" x="15"/>
        <item x="1"/>
        <item x="0"/>
        <item m="1" x="12"/>
        <item m="1" x="10"/>
        <item x="2"/>
        <item x="3"/>
        <item x="5"/>
        <item m="1" x="9"/>
        <item x="7"/>
        <item x="8"/>
        <item x="4"/>
        <item t="default"/>
      </items>
    </pivotField>
    <pivotField showAll="0"/>
    <pivotField showAll="0"/>
    <pivotField showAll="0"/>
    <pivotField showAll="0"/>
    <pivotField showAll="0"/>
    <pivotField dataField="1" showAll="0"/>
    <pivotField showAll="0" defaultSubtotal="0"/>
  </pivotFields>
  <rowItems count="1">
    <i/>
  </rowItems>
  <colFields count="1">
    <field x="1"/>
  </colFields>
  <colItems count="10">
    <i>
      <x v="1"/>
    </i>
    <i>
      <x v="5"/>
    </i>
    <i>
      <x v="6"/>
    </i>
    <i>
      <x v="9"/>
    </i>
    <i>
      <x v="10"/>
    </i>
    <i>
      <x v="11"/>
    </i>
    <i>
      <x v="13"/>
    </i>
    <i>
      <x v="14"/>
    </i>
    <i>
      <x v="15"/>
    </i>
    <i t="grand">
      <x/>
    </i>
  </colItems>
  <dataFields count="1">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1B92B42-32AB-48C7-91EA-85614DB580A3}" sourceName="Rank">
  <pivotTables>
    <pivotTable tabId="5" name="PivotTable6"/>
    <pivotTable tabId="5" name="PivotTable5"/>
  </pivotTables>
  <data>
    <tabular pivotCacheId="24445045">
      <items count="14">
        <i x="9"/>
        <i x="2" s="1"/>
        <i x="0" s="1"/>
        <i x="1" s="1"/>
        <i x="8" s="1"/>
        <i x="5"/>
        <i x="4" s="1"/>
        <i x="7" s="1"/>
        <i x="10"/>
        <i x="3" nd="1"/>
        <i x="13" nd="1"/>
        <i x="6" s="1" nd="1"/>
        <i x="12" nd="1"/>
        <i x="1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8BB602F8-3DCD-490C-A097-302AF0F1BEEA}" sourceName="Component">
  <pivotTables>
    <pivotTable tabId="5" name="PivotTable5"/>
    <pivotTable tabId="5" name="PivotTable6"/>
  </pivotTables>
  <data>
    <tabular pivotCacheId="24445045">
      <items count="5">
        <i x="0" s="1"/>
        <i x="3" s="1"/>
        <i x="2"/>
        <i x="1" s="1"/>
        <i x="4"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Name" xr10:uid="{A7D249E4-61FD-4566-A92C-ACF19665BAB9}" sourceName="AssetName">
  <pivotTables>
    <pivotTable tabId="5" name="PivotTable7"/>
  </pivotTables>
  <data>
    <tabular pivotCacheId="1898314431">
      <items count="12">
        <i x="1" s="1"/>
        <i x="4"/>
        <i x="0" s="1"/>
        <i x="5" s="1"/>
        <i x="9"/>
        <i x="6" s="1"/>
        <i x="7" s="1"/>
        <i x="8" s="1"/>
        <i x="2" s="1"/>
        <i x="3" s="1"/>
        <i x="11" nd="1"/>
        <i x="10"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 xr10:uid="{D790B034-1B01-458D-A35D-5E91B84B6DBD}" cache="Slicer_Rank" caption="Rank" columnCount="3" style="Nightshade" rowHeight="182880"/>
  <slicer name="Component" xr10:uid="{798B6503-0BFA-4B23-AEA8-D131A3B255B6}" cache="Slicer_Component" caption="Component" style="Nightshade" rowHeight="234950"/>
  <slicer name="AssetName" xr10:uid="{239C4047-0CB2-4D8B-A733-009CF7FE4E1F}" cache="Slicer_AssetName" caption="AssetName" style="Nightsha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905BE4-8FAF-482E-9858-C439915B797F}" name="License_Table" displayName="License_Table" ref="A1:G25" totalsRowShown="0" headerRowDxfId="13" headerRowBorderDxfId="12" tableBorderDxfId="11">
  <autoFilter ref="A1:G25" xr:uid="{1F5E477C-CE96-4735-AD36-74BFF8EAAE2D}"/>
  <tableColumns count="7">
    <tableColumn id="1" xr3:uid="{4BA4F3F2-8E6A-4C14-BA17-B9BBBC0F45F0}" name="LicenseId"/>
    <tableColumn id="2" xr3:uid="{BE8948B6-1AAD-4500-8BDA-B5E9C48CD4F9}" name="AssetName"/>
    <tableColumn id="3" xr3:uid="{C7C96FA6-05EC-4222-A448-3BE6EA341DC3}" name="Key"/>
    <tableColumn id="4" xr3:uid="{02574712-D6D2-43EB-90E7-DD23D92166E3}" name="StartDate" dataDxfId="10"/>
    <tableColumn id="7" xr3:uid="{85068B4C-306A-42F7-B385-57733E3E461C}" name="Length" dataDxfId="9">
      <calculatedColumnFormula>License_Table[[#This Row],[EndDate]]-License_Table[[#This Row],[StartDate]]</calculatedColumnFormula>
    </tableColumn>
    <tableColumn id="5" xr3:uid="{6645845C-055B-48FD-922C-83C595CBF911}" name="EndDate" dataDxfId="8"/>
    <tableColumn id="6" xr3:uid="{F1B999B7-FBD2-4DD1-9E13-3F00B5806B1F}" name="Availabl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A8DECE-1805-46BC-A42A-08DCE803F124}" name="User_Table" displayName="User_Table" ref="A1:I16" totalsRowShown="0" headerRowDxfId="7" headerRowBorderDxfId="6" tableBorderDxfId="5">
  <autoFilter ref="A1:I16" xr:uid="{310E6029-4D7A-49B3-94F5-94409711918B}"/>
  <tableColumns count="9">
    <tableColumn id="1" xr3:uid="{BF4572A8-D659-4D58-8965-DE68747C2920}" name="UserId"/>
    <tableColumn id="2" xr3:uid="{DF60E4EE-27F1-493D-8F1E-B4AA0A3A44CC}" name="First Name"/>
    <tableColumn id="3" xr3:uid="{9871C502-DC9C-4D42-8B47-7B184101E80E}" name="Middle Name"/>
    <tableColumn id="4" xr3:uid="{E8B8F2AC-8FD0-4AB9-B0B1-0058E8CB0C5E}" name="Last Name"/>
    <tableColumn id="5" xr3:uid="{865EAB8A-A0F0-45DF-8DD4-2127111C4522}" name="Suffix"/>
    <tableColumn id="6" xr3:uid="{B9B35A5F-7B39-46BB-B513-A52ED2ED6D9E}" name="Email"/>
    <tableColumn id="7" xr3:uid="{E4F90F28-E133-4728-97A4-E8A708499DFB}" name="Rank"/>
    <tableColumn id="8" xr3:uid="{12E4B397-CE41-4B2C-9A53-B54E99CC94C3}" name="Component"/>
    <tableColumn id="9" xr3:uid="{CD162AF1-A8C3-420E-9D8E-01EE061AF02F}" name="HasLicens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5B8EF-511E-4CCD-A686-695EAB036624}" name="Assignment_Table" displayName="Assignment_Table" ref="A1:F12" totalsRowShown="0" headerRowDxfId="4" headerRowBorderDxfId="3" tableBorderDxfId="2">
  <autoFilter ref="A1:F12" xr:uid="{885A728E-96DB-4888-B5A1-70AF75F7DAAB}"/>
  <tableColumns count="6">
    <tableColumn id="1" xr3:uid="{D03BE993-389F-4CC2-8F21-E321837C4E8E}" name="UserId"/>
    <tableColumn id="6" xr3:uid="{D9EEA88B-3038-4670-847D-281DFAE6519D}" name="Username"/>
    <tableColumn id="2" xr3:uid="{3468342B-06E9-4B5E-B168-B98253172021}" name="LicenseId"/>
    <tableColumn id="7" xr3:uid="{59AE1889-108E-4D08-AC18-1D21C8943E8D}" name="LicenseName"/>
    <tableColumn id="3" xr3:uid="{A29CCD85-0D11-4E24-B8BF-F9F2EBB88435}" name="StartDate"/>
    <tableColumn id="4" xr3:uid="{92958663-C004-4A87-84F4-0C368207BC18}" name="End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58D46-CFF5-4356-BAD9-FA5D3E330074}" name="Data_Table" displayName="Data_Table" ref="A1:H10" totalsRowShown="0">
  <autoFilter ref="A1:H10" xr:uid="{751E3101-14E2-4391-95EC-F7D483DF9496}"/>
  <tableColumns count="8">
    <tableColumn id="1" xr3:uid="{C1776B52-C4C2-4C78-A1FE-C7BD5CC79FAE}" name="Date"/>
    <tableColumn id="6" xr3:uid="{1ECC6029-ED3F-4CB0-B01C-38210823459C}" name="Location" dataDxfId="1"/>
    <tableColumn id="2" xr3:uid="{1A819F48-D13E-4F38-BF35-2C1C27816F78}" name="Name"/>
    <tableColumn id="9" xr3:uid="{1895C9A9-AA5F-46BF-8E1F-4DE941948624}" name="Return"/>
    <tableColumn id="8" xr3:uid="{636AF20D-EBF9-4BB1-874F-4BE9F210F2FA}" name="Delivery"/>
    <tableColumn id="3" xr3:uid="{3A4A6316-428A-43FA-8D9F-8813D199EC7C}" name="Price"/>
    <tableColumn id="4" xr3:uid="{4A2EB556-FC32-499D-A738-9881A6B814D5}" name="Unites"/>
    <tableColumn id="5" xr3:uid="{583B6494-03BB-4118-8C8B-5E36583B8F87}" name="Revenue" dataDxfId="0">
      <calculatedColumnFormula>Data_Table[[#This Row],[Price]]*Data_Table[[#This Row],[Unites]]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hyperlink" Target="mailto:lexluthor.mil@mail.mil" TargetMode="External"/><Relationship Id="rId13" Type="http://schemas.openxmlformats.org/officeDocument/2006/relationships/hyperlink" Target="mailto:grayson.b.gordon.mil@mail.mil" TargetMode="External"/><Relationship Id="rId3" Type="http://schemas.openxmlformats.org/officeDocument/2006/relationships/hyperlink" Target="mailto:nataliaromanova.mil@mail.mil" TargetMode="External"/><Relationship Id="rId7" Type="http://schemas.openxmlformats.org/officeDocument/2006/relationships/hyperlink" Target="mailto:charlesxavier.mil@mail.mil" TargetMode="External"/><Relationship Id="rId12" Type="http://schemas.openxmlformats.org/officeDocument/2006/relationships/hyperlink" Target="mailto:victordoom.mil@mail.mil" TargetMode="External"/><Relationship Id="rId2" Type="http://schemas.openxmlformats.org/officeDocument/2006/relationships/hyperlink" Target="mailto:steverogers.mil@mail.mil" TargetMode="External"/><Relationship Id="rId1" Type="http://schemas.openxmlformats.org/officeDocument/2006/relationships/hyperlink" Target="mailto:thomas.j.finn.mil@mail.mil" TargetMode="External"/><Relationship Id="rId6" Type="http://schemas.openxmlformats.org/officeDocument/2006/relationships/hyperlink" Target="mailto:clarkkent.mil@mail.mil" TargetMode="External"/><Relationship Id="rId11" Type="http://schemas.openxmlformats.org/officeDocument/2006/relationships/hyperlink" Target="mailto:bartholomewallen.mil@mail.mil" TargetMode="External"/><Relationship Id="rId5" Type="http://schemas.openxmlformats.org/officeDocument/2006/relationships/hyperlink" Target="mailto:ravendarkholme.mil@mail.mil" TargetMode="External"/><Relationship Id="rId15" Type="http://schemas.openxmlformats.org/officeDocument/2006/relationships/table" Target="../tables/table2.xml"/><Relationship Id="rId10" Type="http://schemas.openxmlformats.org/officeDocument/2006/relationships/hyperlink" Target="mailto:wallacewest.mil@mail.mil" TargetMode="External"/><Relationship Id="rId4" Type="http://schemas.openxmlformats.org/officeDocument/2006/relationships/hyperlink" Target="mailto:brucewayne.mil@mail.mil" TargetMode="External"/><Relationship Id="rId9" Type="http://schemas.openxmlformats.org/officeDocument/2006/relationships/hyperlink" Target="mailto:wadewilson.mil@mail.mil" TargetMode="External"/><Relationship Id="rId1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topLeftCell="A4" zoomScaleNormal="100" workbookViewId="0">
      <selection activeCell="U33" sqref="U33"/>
    </sheetView>
  </sheetViews>
  <sheetFormatPr defaultRowHeight="14.4"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80A84-5BB9-4441-B4FF-23BA894E83F6}">
  <sheetPr codeName="Sheet3"/>
  <dimension ref="A1:S25"/>
  <sheetViews>
    <sheetView workbookViewId="0">
      <selection activeCell="A2" sqref="A2:B25"/>
    </sheetView>
  </sheetViews>
  <sheetFormatPr defaultRowHeight="14.4" x14ac:dyDescent="0.3"/>
  <cols>
    <col min="1" max="6" width="15.77734375" customWidth="1"/>
    <col min="13" max="13" width="9.5546875" bestFit="1" customWidth="1"/>
  </cols>
  <sheetData>
    <row r="1" spans="1:19" ht="14.4" customHeight="1" x14ac:dyDescent="0.3">
      <c r="A1" s="2" t="s">
        <v>7</v>
      </c>
      <c r="B1" s="3" t="s">
        <v>8</v>
      </c>
      <c r="C1" s="3" t="s">
        <v>9</v>
      </c>
      <c r="D1" s="3" t="s">
        <v>10</v>
      </c>
      <c r="E1" s="3" t="s">
        <v>150</v>
      </c>
      <c r="F1" s="3" t="s">
        <v>11</v>
      </c>
      <c r="G1" s="4" t="s">
        <v>71</v>
      </c>
      <c r="I1" s="12" t="s">
        <v>142</v>
      </c>
      <c r="J1" s="12"/>
      <c r="K1" s="12"/>
      <c r="L1" s="12"/>
      <c r="M1" s="12"/>
    </row>
    <row r="2" spans="1:19" x14ac:dyDescent="0.3">
      <c r="A2">
        <v>1</v>
      </c>
      <c r="B2" t="s">
        <v>54</v>
      </c>
      <c r="C2" t="s">
        <v>55</v>
      </c>
      <c r="D2" s="1">
        <v>43831</v>
      </c>
      <c r="E2" s="11">
        <f>License_Table[[#This Row],[EndDate]]-License_Table[[#This Row],[StartDate]]</f>
        <v>731</v>
      </c>
      <c r="F2" s="1">
        <v>44562</v>
      </c>
      <c r="G2">
        <v>0</v>
      </c>
      <c r="I2" s="12"/>
      <c r="J2" s="12"/>
      <c r="K2" s="12"/>
      <c r="L2" s="12"/>
      <c r="M2" s="12"/>
      <c r="S2" s="11"/>
    </row>
    <row r="3" spans="1:19" x14ac:dyDescent="0.3">
      <c r="A3">
        <v>2</v>
      </c>
      <c r="B3" t="s">
        <v>54</v>
      </c>
      <c r="C3" t="s">
        <v>56</v>
      </c>
      <c r="D3" s="1">
        <v>43862</v>
      </c>
      <c r="E3" s="11">
        <f>License_Table[[#This Row],[EndDate]]-License_Table[[#This Row],[StartDate]]</f>
        <v>1504</v>
      </c>
      <c r="F3" s="1">
        <v>45366</v>
      </c>
      <c r="G3">
        <v>0</v>
      </c>
      <c r="I3" s="12" t="s">
        <v>154</v>
      </c>
      <c r="J3" s="12"/>
      <c r="K3" s="12"/>
      <c r="L3" s="12"/>
      <c r="M3" s="12"/>
      <c r="S3" s="11"/>
    </row>
    <row r="4" spans="1:19" x14ac:dyDescent="0.3">
      <c r="A4">
        <v>3</v>
      </c>
      <c r="B4" t="s">
        <v>54</v>
      </c>
      <c r="C4" t="s">
        <v>57</v>
      </c>
      <c r="D4" s="1">
        <v>43891</v>
      </c>
      <c r="E4" s="11">
        <f>License_Table[[#This Row],[EndDate]]-License_Table[[#This Row],[StartDate]]</f>
        <v>1080</v>
      </c>
      <c r="F4" s="1">
        <v>44971</v>
      </c>
      <c r="G4">
        <v>0</v>
      </c>
    </row>
    <row r="5" spans="1:19" x14ac:dyDescent="0.3">
      <c r="A5">
        <v>4</v>
      </c>
      <c r="B5" t="s">
        <v>58</v>
      </c>
      <c r="C5" t="s">
        <v>59</v>
      </c>
      <c r="D5" s="1">
        <v>43983</v>
      </c>
      <c r="E5" s="11">
        <f>License_Table[[#This Row],[EndDate]]-License_Table[[#This Row],[StartDate]]</f>
        <v>471</v>
      </c>
      <c r="F5" s="1">
        <v>44454</v>
      </c>
      <c r="G5">
        <v>0</v>
      </c>
    </row>
    <row r="6" spans="1:19" x14ac:dyDescent="0.3">
      <c r="A6">
        <v>5</v>
      </c>
      <c r="B6" t="s">
        <v>58</v>
      </c>
      <c r="C6" t="s">
        <v>60</v>
      </c>
      <c r="D6" s="1">
        <v>43984</v>
      </c>
      <c r="E6" s="11">
        <f>License_Table[[#This Row],[EndDate]]-License_Table[[#This Row],[StartDate]]</f>
        <v>470</v>
      </c>
      <c r="F6" s="1">
        <v>44454</v>
      </c>
      <c r="G6">
        <v>0</v>
      </c>
    </row>
    <row r="7" spans="1:19" x14ac:dyDescent="0.3">
      <c r="A7">
        <v>6</v>
      </c>
      <c r="B7" t="s">
        <v>58</v>
      </c>
      <c r="C7" t="s">
        <v>61</v>
      </c>
      <c r="D7" s="1">
        <v>43985</v>
      </c>
      <c r="E7" s="11">
        <f>License_Table[[#This Row],[EndDate]]-License_Table[[#This Row],[StartDate]]</f>
        <v>469</v>
      </c>
      <c r="F7" s="1">
        <v>44454</v>
      </c>
      <c r="G7">
        <v>0</v>
      </c>
    </row>
    <row r="8" spans="1:19" x14ac:dyDescent="0.3">
      <c r="A8">
        <v>7</v>
      </c>
      <c r="B8" t="s">
        <v>62</v>
      </c>
      <c r="C8" t="s">
        <v>63</v>
      </c>
      <c r="D8" s="1">
        <v>44109</v>
      </c>
      <c r="E8" s="11">
        <f>License_Table[[#This Row],[EndDate]]-License_Table[[#This Row],[StartDate]]</f>
        <v>498</v>
      </c>
      <c r="F8" s="1">
        <v>44607</v>
      </c>
      <c r="G8">
        <v>0</v>
      </c>
    </row>
    <row r="9" spans="1:19" x14ac:dyDescent="0.3">
      <c r="A9">
        <v>8</v>
      </c>
      <c r="B9" t="s">
        <v>62</v>
      </c>
      <c r="C9" t="s">
        <v>64</v>
      </c>
      <c r="D9" s="1">
        <v>44114</v>
      </c>
      <c r="E9" s="11">
        <f>License_Table[[#This Row],[EndDate]]-License_Table[[#This Row],[StartDate]]</f>
        <v>493</v>
      </c>
      <c r="F9" s="1">
        <v>44607</v>
      </c>
      <c r="G9">
        <v>0</v>
      </c>
    </row>
    <row r="10" spans="1:19" x14ac:dyDescent="0.3">
      <c r="A10">
        <v>9</v>
      </c>
      <c r="B10" t="s">
        <v>65</v>
      </c>
      <c r="C10" t="s">
        <v>66</v>
      </c>
      <c r="D10" s="1">
        <v>43845</v>
      </c>
      <c r="E10" s="11">
        <f>License_Table[[#This Row],[EndDate]]-License_Table[[#This Row],[StartDate]]</f>
        <v>352</v>
      </c>
      <c r="F10" s="1">
        <v>44197</v>
      </c>
      <c r="G10">
        <v>0</v>
      </c>
      <c r="L10" s="1"/>
      <c r="M10" s="1"/>
      <c r="N10" s="11"/>
    </row>
    <row r="11" spans="1:19" x14ac:dyDescent="0.3">
      <c r="A11">
        <v>10</v>
      </c>
      <c r="B11" t="s">
        <v>65</v>
      </c>
      <c r="C11" t="s">
        <v>67</v>
      </c>
      <c r="D11" s="1">
        <v>43876</v>
      </c>
      <c r="E11" s="11">
        <f>License_Table[[#This Row],[EndDate]]-License_Table[[#This Row],[StartDate]]</f>
        <v>352</v>
      </c>
      <c r="F11" s="1">
        <v>44228</v>
      </c>
      <c r="G11">
        <v>0</v>
      </c>
    </row>
    <row r="12" spans="1:19" x14ac:dyDescent="0.3">
      <c r="A12">
        <v>11</v>
      </c>
      <c r="B12" t="s">
        <v>72</v>
      </c>
      <c r="C12" t="s">
        <v>73</v>
      </c>
      <c r="D12" s="1">
        <v>43925</v>
      </c>
      <c r="E12" s="11">
        <f>License_Table[[#This Row],[EndDate]]-License_Table[[#This Row],[StartDate]]</f>
        <v>3048</v>
      </c>
      <c r="F12" s="1">
        <v>46973</v>
      </c>
      <c r="G12">
        <v>1</v>
      </c>
    </row>
    <row r="13" spans="1:19" x14ac:dyDescent="0.3">
      <c r="A13">
        <v>12</v>
      </c>
      <c r="B13" t="s">
        <v>72</v>
      </c>
      <c r="C13" t="s">
        <v>74</v>
      </c>
      <c r="D13" s="1">
        <v>43956</v>
      </c>
      <c r="E13" s="11">
        <f>License_Table[[#This Row],[EndDate]]-License_Table[[#This Row],[StartDate]]</f>
        <v>2683</v>
      </c>
      <c r="F13" s="1">
        <v>46639</v>
      </c>
      <c r="G13">
        <v>1</v>
      </c>
    </row>
    <row r="14" spans="1:19" x14ac:dyDescent="0.3">
      <c r="A14">
        <v>13</v>
      </c>
      <c r="B14" t="s">
        <v>92</v>
      </c>
      <c r="C14" t="s">
        <v>152</v>
      </c>
      <c r="D14" s="1">
        <v>43850</v>
      </c>
      <c r="E14" s="11">
        <f>License_Table[[#This Row],[EndDate]]-License_Table[[#This Row],[StartDate]]</f>
        <v>743</v>
      </c>
      <c r="F14" s="1">
        <v>44593</v>
      </c>
      <c r="G14">
        <v>1</v>
      </c>
    </row>
    <row r="15" spans="1:19" x14ac:dyDescent="0.3">
      <c r="A15">
        <v>14</v>
      </c>
      <c r="B15" t="s">
        <v>92</v>
      </c>
      <c r="C15" t="s">
        <v>153</v>
      </c>
      <c r="D15" s="1">
        <v>43855</v>
      </c>
      <c r="E15" s="11">
        <f>License_Table[[#This Row],[EndDate]]-License_Table[[#This Row],[StartDate]]</f>
        <v>738</v>
      </c>
      <c r="F15" s="1">
        <v>44593</v>
      </c>
      <c r="G15">
        <v>0</v>
      </c>
    </row>
    <row r="16" spans="1:19" x14ac:dyDescent="0.3">
      <c r="A16">
        <v>15</v>
      </c>
      <c r="B16" t="s">
        <v>140</v>
      </c>
      <c r="C16" t="s">
        <v>151</v>
      </c>
      <c r="D16" s="1">
        <v>44015</v>
      </c>
      <c r="E16" s="11">
        <f>License_Table[[#This Row],[EndDate]]-License_Table[[#This Row],[StartDate]]</f>
        <v>731</v>
      </c>
      <c r="F16" s="1">
        <v>44746</v>
      </c>
      <c r="G16">
        <v>1</v>
      </c>
    </row>
    <row r="17" spans="1:7" x14ac:dyDescent="0.3">
      <c r="A17">
        <v>16</v>
      </c>
      <c r="B17" t="s">
        <v>58</v>
      </c>
      <c r="C17" t="s">
        <v>143</v>
      </c>
      <c r="D17" s="1">
        <v>43984</v>
      </c>
      <c r="E17" s="11">
        <f>License_Table[[#This Row],[EndDate]]-License_Table[[#This Row],[StartDate]]</f>
        <v>488</v>
      </c>
      <c r="F17" s="1">
        <v>44472</v>
      </c>
      <c r="G17">
        <v>1</v>
      </c>
    </row>
    <row r="18" spans="1:7" x14ac:dyDescent="0.3">
      <c r="A18">
        <v>17</v>
      </c>
      <c r="B18" t="s">
        <v>58</v>
      </c>
      <c r="C18" t="s">
        <v>144</v>
      </c>
      <c r="D18" s="1">
        <v>44076</v>
      </c>
      <c r="E18" s="11">
        <f>License_Table[[#This Row],[EndDate]]-License_Table[[#This Row],[StartDate]]</f>
        <v>224</v>
      </c>
      <c r="F18" s="1">
        <v>44300</v>
      </c>
      <c r="G18">
        <v>1</v>
      </c>
    </row>
    <row r="19" spans="1:7" x14ac:dyDescent="0.3">
      <c r="A19">
        <v>18</v>
      </c>
      <c r="B19" t="s">
        <v>58</v>
      </c>
      <c r="C19" t="s">
        <v>145</v>
      </c>
      <c r="D19" s="1">
        <v>43842</v>
      </c>
      <c r="E19" s="11">
        <f>License_Table[[#This Row],[EndDate]]-License_Table[[#This Row],[StartDate]]</f>
        <v>528</v>
      </c>
      <c r="F19" s="1">
        <v>44370</v>
      </c>
      <c r="G19">
        <v>1</v>
      </c>
    </row>
    <row r="20" spans="1:7" x14ac:dyDescent="0.3">
      <c r="A20">
        <v>19</v>
      </c>
      <c r="B20" t="s">
        <v>54</v>
      </c>
      <c r="C20" t="s">
        <v>146</v>
      </c>
      <c r="D20" s="1">
        <v>43891</v>
      </c>
      <c r="E20" s="11">
        <f>License_Table[[#This Row],[EndDate]]-License_Table[[#This Row],[StartDate]]</f>
        <v>1549</v>
      </c>
      <c r="F20" s="1">
        <v>45440</v>
      </c>
      <c r="G20">
        <v>1</v>
      </c>
    </row>
    <row r="21" spans="1:7" x14ac:dyDescent="0.3">
      <c r="A21">
        <v>20</v>
      </c>
      <c r="B21" t="s">
        <v>54</v>
      </c>
      <c r="C21" t="s">
        <v>147</v>
      </c>
      <c r="D21" s="1">
        <v>44167</v>
      </c>
      <c r="E21" s="11">
        <f>License_Table[[#This Row],[EndDate]]-License_Table[[#This Row],[StartDate]]</f>
        <v>1075</v>
      </c>
      <c r="F21" s="1">
        <v>45242</v>
      </c>
      <c r="G21">
        <v>1</v>
      </c>
    </row>
    <row r="22" spans="1:7" x14ac:dyDescent="0.3">
      <c r="A22">
        <v>21</v>
      </c>
      <c r="B22" t="s">
        <v>155</v>
      </c>
      <c r="C22" t="s">
        <v>156</v>
      </c>
      <c r="D22" s="1">
        <v>44136</v>
      </c>
      <c r="E22" s="11">
        <v>49</v>
      </c>
      <c r="F22" s="1">
        <v>44185</v>
      </c>
      <c r="G22">
        <v>1</v>
      </c>
    </row>
    <row r="23" spans="1:7" x14ac:dyDescent="0.3">
      <c r="A23">
        <v>22</v>
      </c>
      <c r="B23" t="s">
        <v>157</v>
      </c>
      <c r="C23" t="s">
        <v>158</v>
      </c>
      <c r="D23" s="1">
        <v>44150</v>
      </c>
      <c r="E23" s="11">
        <v>61</v>
      </c>
      <c r="F23" s="1">
        <v>44211</v>
      </c>
      <c r="G23">
        <v>1</v>
      </c>
    </row>
    <row r="24" spans="1:7" x14ac:dyDescent="0.3">
      <c r="A24">
        <v>23</v>
      </c>
      <c r="B24" t="s">
        <v>157</v>
      </c>
      <c r="C24" t="s">
        <v>164</v>
      </c>
      <c r="D24" s="1">
        <v>44119</v>
      </c>
      <c r="E24" s="11">
        <f>License_Table[[#This Row],[EndDate]]-License_Table[[#This Row],[StartDate]]</f>
        <v>2993</v>
      </c>
      <c r="F24" s="1">
        <v>47112</v>
      </c>
      <c r="G24">
        <v>1</v>
      </c>
    </row>
    <row r="25" spans="1:7" x14ac:dyDescent="0.3">
      <c r="A25">
        <v>24</v>
      </c>
      <c r="B25" t="s">
        <v>169</v>
      </c>
      <c r="C25" t="s">
        <v>170</v>
      </c>
      <c r="D25" s="1">
        <v>43831</v>
      </c>
      <c r="E25" s="11">
        <v>3685</v>
      </c>
      <c r="F25" s="1">
        <v>47516</v>
      </c>
      <c r="G25">
        <v>1</v>
      </c>
    </row>
  </sheetData>
  <mergeCells count="2">
    <mergeCell ref="I1:M2"/>
    <mergeCell ref="I3:M3"/>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DF5D-69A9-4EC4-A473-E87B5B16713A}">
  <sheetPr codeName="Sheet2"/>
  <dimension ref="A1:I16"/>
  <sheetViews>
    <sheetView workbookViewId="0">
      <selection activeCell="A2" sqref="A2:D16"/>
    </sheetView>
  </sheetViews>
  <sheetFormatPr defaultRowHeight="14.4" x14ac:dyDescent="0.3"/>
  <cols>
    <col min="1" max="1" width="10.77734375" customWidth="1"/>
    <col min="2" max="5" width="15.77734375" customWidth="1"/>
    <col min="6" max="6" width="30.77734375" customWidth="1"/>
    <col min="7" max="9" width="15.77734375" customWidth="1"/>
  </cols>
  <sheetData>
    <row r="1" spans="1:9" x14ac:dyDescent="0.3">
      <c r="A1" s="2" t="s">
        <v>0</v>
      </c>
      <c r="B1" s="3" t="s">
        <v>1</v>
      </c>
      <c r="C1" s="3" t="s">
        <v>2</v>
      </c>
      <c r="D1" s="3" t="s">
        <v>3</v>
      </c>
      <c r="E1" s="3" t="s">
        <v>4</v>
      </c>
      <c r="F1" s="3" t="s">
        <v>76</v>
      </c>
      <c r="G1" s="3" t="s">
        <v>5</v>
      </c>
      <c r="H1" s="3" t="s">
        <v>6</v>
      </c>
      <c r="I1" s="4" t="s">
        <v>70</v>
      </c>
    </row>
    <row r="2" spans="1:9" x14ac:dyDescent="0.3">
      <c r="A2">
        <v>1</v>
      </c>
      <c r="B2" t="s">
        <v>12</v>
      </c>
      <c r="C2" t="s">
        <v>14</v>
      </c>
      <c r="D2" t="s">
        <v>13</v>
      </c>
      <c r="E2" t="s">
        <v>14</v>
      </c>
      <c r="F2" s="7" t="s">
        <v>77</v>
      </c>
      <c r="G2" t="s">
        <v>20</v>
      </c>
      <c r="H2" t="s">
        <v>16</v>
      </c>
      <c r="I2">
        <v>1</v>
      </c>
    </row>
    <row r="3" spans="1:9" x14ac:dyDescent="0.3">
      <c r="A3">
        <v>2</v>
      </c>
      <c r="B3" t="s">
        <v>17</v>
      </c>
      <c r="C3" t="s">
        <v>18</v>
      </c>
      <c r="D3" t="s">
        <v>19</v>
      </c>
      <c r="E3" t="s">
        <v>14</v>
      </c>
      <c r="F3" s="7" t="s">
        <v>78</v>
      </c>
      <c r="G3" t="s">
        <v>15</v>
      </c>
      <c r="H3" t="s">
        <v>35</v>
      </c>
      <c r="I3">
        <v>1</v>
      </c>
    </row>
    <row r="4" spans="1:9" x14ac:dyDescent="0.3">
      <c r="A4">
        <v>3</v>
      </c>
      <c r="B4" t="s">
        <v>68</v>
      </c>
      <c r="C4" t="s">
        <v>75</v>
      </c>
      <c r="D4" t="s">
        <v>69</v>
      </c>
      <c r="E4" t="s">
        <v>14</v>
      </c>
      <c r="F4" s="7" t="s">
        <v>79</v>
      </c>
      <c r="G4" t="s">
        <v>15</v>
      </c>
      <c r="H4" t="s">
        <v>16</v>
      </c>
      <c r="I4">
        <v>1</v>
      </c>
    </row>
    <row r="5" spans="1:9" x14ac:dyDescent="0.3">
      <c r="A5">
        <v>4</v>
      </c>
      <c r="B5" t="s">
        <v>94</v>
      </c>
      <c r="C5" t="s">
        <v>95</v>
      </c>
      <c r="D5" t="s">
        <v>96</v>
      </c>
      <c r="E5" t="s">
        <v>97</v>
      </c>
      <c r="F5" s="7" t="s">
        <v>98</v>
      </c>
      <c r="G5" t="s">
        <v>50</v>
      </c>
      <c r="H5" t="s">
        <v>16</v>
      </c>
      <c r="I5">
        <v>0</v>
      </c>
    </row>
    <row r="6" spans="1:9" x14ac:dyDescent="0.3">
      <c r="A6">
        <v>5</v>
      </c>
      <c r="B6" t="s">
        <v>24</v>
      </c>
      <c r="C6" t="s">
        <v>25</v>
      </c>
      <c r="D6" t="s">
        <v>26</v>
      </c>
      <c r="E6" t="s">
        <v>14</v>
      </c>
      <c r="F6" s="7" t="s">
        <v>80</v>
      </c>
      <c r="G6" t="s">
        <v>14</v>
      </c>
      <c r="H6" t="s">
        <v>23</v>
      </c>
      <c r="I6">
        <v>0</v>
      </c>
    </row>
    <row r="7" spans="1:9" x14ac:dyDescent="0.3">
      <c r="A7">
        <v>6</v>
      </c>
      <c r="B7" t="s">
        <v>27</v>
      </c>
      <c r="C7" t="s">
        <v>28</v>
      </c>
      <c r="D7" t="s">
        <v>29</v>
      </c>
      <c r="E7" t="s">
        <v>14</v>
      </c>
      <c r="F7" s="7" t="s">
        <v>81</v>
      </c>
      <c r="G7" t="s">
        <v>30</v>
      </c>
      <c r="H7" t="s">
        <v>16</v>
      </c>
      <c r="I7">
        <v>1</v>
      </c>
    </row>
    <row r="8" spans="1:9" x14ac:dyDescent="0.3">
      <c r="A8">
        <v>7</v>
      </c>
      <c r="B8" t="s">
        <v>31</v>
      </c>
      <c r="C8" t="s">
        <v>32</v>
      </c>
      <c r="D8" t="s">
        <v>33</v>
      </c>
      <c r="E8" t="s">
        <v>14</v>
      </c>
      <c r="F8" s="7" t="s">
        <v>82</v>
      </c>
      <c r="G8" t="s">
        <v>34</v>
      </c>
      <c r="H8" t="s">
        <v>35</v>
      </c>
      <c r="I8">
        <v>0</v>
      </c>
    </row>
    <row r="9" spans="1:9" x14ac:dyDescent="0.3">
      <c r="A9">
        <v>8</v>
      </c>
      <c r="B9" t="s">
        <v>36</v>
      </c>
      <c r="C9" t="s">
        <v>14</v>
      </c>
      <c r="D9" t="s">
        <v>37</v>
      </c>
      <c r="E9" t="s">
        <v>14</v>
      </c>
      <c r="F9" s="7" t="s">
        <v>83</v>
      </c>
      <c r="G9" t="s">
        <v>14</v>
      </c>
      <c r="H9" t="s">
        <v>23</v>
      </c>
      <c r="I9">
        <v>0</v>
      </c>
    </row>
    <row r="10" spans="1:9" x14ac:dyDescent="0.3">
      <c r="A10">
        <v>9</v>
      </c>
      <c r="B10" t="s">
        <v>38</v>
      </c>
      <c r="C10" t="s">
        <v>40</v>
      </c>
      <c r="D10" t="s">
        <v>39</v>
      </c>
      <c r="E10" t="s">
        <v>41</v>
      </c>
      <c r="F10" s="7" t="s">
        <v>84</v>
      </c>
      <c r="G10" t="s">
        <v>42</v>
      </c>
      <c r="H10" t="s">
        <v>23</v>
      </c>
      <c r="I10">
        <v>2</v>
      </c>
    </row>
    <row r="11" spans="1:9" x14ac:dyDescent="0.3">
      <c r="A11">
        <v>10</v>
      </c>
      <c r="B11" t="s">
        <v>47</v>
      </c>
      <c r="C11" t="s">
        <v>48</v>
      </c>
      <c r="D11" t="s">
        <v>49</v>
      </c>
      <c r="E11" t="s">
        <v>14</v>
      </c>
      <c r="F11" s="7" t="s">
        <v>85</v>
      </c>
      <c r="G11" t="s">
        <v>50</v>
      </c>
      <c r="H11" t="s">
        <v>16</v>
      </c>
      <c r="I11">
        <v>2</v>
      </c>
    </row>
    <row r="12" spans="1:9" x14ac:dyDescent="0.3">
      <c r="A12">
        <v>11</v>
      </c>
      <c r="B12" t="s">
        <v>51</v>
      </c>
      <c r="C12" t="s">
        <v>52</v>
      </c>
      <c r="D12" t="s">
        <v>53</v>
      </c>
      <c r="E12" t="s">
        <v>14</v>
      </c>
      <c r="F12" s="7" t="s">
        <v>86</v>
      </c>
      <c r="G12" t="s">
        <v>21</v>
      </c>
      <c r="H12" t="s">
        <v>22</v>
      </c>
      <c r="I12">
        <v>1</v>
      </c>
    </row>
    <row r="13" spans="1:9" x14ac:dyDescent="0.3">
      <c r="A13">
        <v>12</v>
      </c>
      <c r="B13" t="s">
        <v>43</v>
      </c>
      <c r="C13" t="s">
        <v>44</v>
      </c>
      <c r="D13" t="s">
        <v>45</v>
      </c>
      <c r="E13" t="s">
        <v>14</v>
      </c>
      <c r="F13" s="7" t="s">
        <v>87</v>
      </c>
      <c r="G13" t="s">
        <v>46</v>
      </c>
      <c r="H13" t="s">
        <v>16</v>
      </c>
      <c r="I13">
        <v>1</v>
      </c>
    </row>
    <row r="14" spans="1:9" x14ac:dyDescent="0.3">
      <c r="A14">
        <v>13</v>
      </c>
      <c r="B14" t="s">
        <v>88</v>
      </c>
      <c r="C14" t="s">
        <v>89</v>
      </c>
      <c r="D14" t="s">
        <v>90</v>
      </c>
      <c r="E14" t="s">
        <v>14</v>
      </c>
      <c r="F14" s="7" t="s">
        <v>91</v>
      </c>
      <c r="G14" t="s">
        <v>50</v>
      </c>
      <c r="H14" t="s">
        <v>16</v>
      </c>
      <c r="I14">
        <v>1</v>
      </c>
    </row>
    <row r="15" spans="1:9" x14ac:dyDescent="0.3">
      <c r="A15">
        <v>14</v>
      </c>
      <c r="B15" t="s">
        <v>159</v>
      </c>
      <c r="C15" t="s">
        <v>160</v>
      </c>
      <c r="D15" t="s">
        <v>161</v>
      </c>
      <c r="E15" t="s">
        <v>14</v>
      </c>
      <c r="F15" t="s">
        <v>162</v>
      </c>
      <c r="G15" t="s">
        <v>163</v>
      </c>
      <c r="H15" t="s">
        <v>16</v>
      </c>
      <c r="I15">
        <v>0</v>
      </c>
    </row>
    <row r="16" spans="1:9" x14ac:dyDescent="0.3">
      <c r="A16">
        <v>15</v>
      </c>
      <c r="B16" t="s">
        <v>165</v>
      </c>
      <c r="C16" t="s">
        <v>166</v>
      </c>
      <c r="D16" t="s">
        <v>165</v>
      </c>
      <c r="E16" t="s">
        <v>41</v>
      </c>
      <c r="F16" t="s">
        <v>167</v>
      </c>
      <c r="G16" t="s">
        <v>168</v>
      </c>
      <c r="H16" t="s">
        <v>16</v>
      </c>
      <c r="I16">
        <v>0</v>
      </c>
    </row>
  </sheetData>
  <hyperlinks>
    <hyperlink ref="F5" r:id="rId1" xr:uid="{23ED8D52-19F0-4352-B1CE-39EF85C82626}"/>
    <hyperlink ref="F4" r:id="rId2" xr:uid="{68DBFDB1-4170-4FF0-B04D-0111BD017B37}"/>
    <hyperlink ref="F3" r:id="rId3" xr:uid="{2BFA69A9-29C2-4F9E-9E1A-E10740DE1D5B}"/>
    <hyperlink ref="F2" r:id="rId4" xr:uid="{07E85AB4-20EB-4F4D-B2C2-36A2DEB6CAFE}"/>
    <hyperlink ref="F6" r:id="rId5" xr:uid="{1D5D2A18-A3D7-43BB-BA1B-EBF1862183B5}"/>
    <hyperlink ref="F7" r:id="rId6" xr:uid="{5C5E478B-1525-4893-8182-8B2204C27578}"/>
    <hyperlink ref="F8" r:id="rId7" xr:uid="{B5678DFB-92BF-4008-8F81-52D22062F6A5}"/>
    <hyperlink ref="F9" r:id="rId8" xr:uid="{FECD1865-866B-43A5-B7B0-0E7BA5DFE3A1}"/>
    <hyperlink ref="F10" r:id="rId9" xr:uid="{E215FD77-BBCE-4A91-9ACD-B4BC3970303C}"/>
    <hyperlink ref="F11" r:id="rId10" xr:uid="{08C19957-FCF8-4C9C-90EC-3096B65F3062}"/>
    <hyperlink ref="F12" r:id="rId11" xr:uid="{E6523BA8-B525-4E3F-B6FE-92C418D4004F}"/>
    <hyperlink ref="F13" r:id="rId12" xr:uid="{B0CEBAFD-7407-48F6-9906-47C174094D20}"/>
    <hyperlink ref="F14" r:id="rId13" xr:uid="{9FD7E6BE-1504-4275-B0D9-EDF5B3BD59BB}"/>
  </hyperlinks>
  <pageMargins left="0.7" right="0.7" top="0.75" bottom="0.75" header="0.3" footer="0.3"/>
  <pageSetup orientation="portrait" r:id="rId14"/>
  <tableParts count="1">
    <tablePart r:id="rId1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20D8-190F-422D-819F-2963CB8ABE4A}">
  <sheetPr codeName="Sheet4"/>
  <dimension ref="A1:F12"/>
  <sheetViews>
    <sheetView workbookViewId="0">
      <selection activeCell="D22" sqref="D22"/>
    </sheetView>
  </sheetViews>
  <sheetFormatPr defaultRowHeight="14.4" x14ac:dyDescent="0.3"/>
  <cols>
    <col min="1" max="6" width="15.77734375" customWidth="1"/>
  </cols>
  <sheetData>
    <row r="1" spans="1:6" x14ac:dyDescent="0.3">
      <c r="A1" s="2" t="s">
        <v>0</v>
      </c>
      <c r="B1" s="3" t="s">
        <v>171</v>
      </c>
      <c r="C1" s="4" t="s">
        <v>7</v>
      </c>
      <c r="D1" s="3" t="s">
        <v>172</v>
      </c>
      <c r="E1" s="3" t="s">
        <v>10</v>
      </c>
      <c r="F1" s="3" t="s">
        <v>11</v>
      </c>
    </row>
    <row r="2" spans="1:6" x14ac:dyDescent="0.3">
      <c r="A2">
        <v>1</v>
      </c>
      <c r="B2" t="s">
        <v>173</v>
      </c>
      <c r="C2">
        <v>1</v>
      </c>
      <c r="D2" t="s">
        <v>54</v>
      </c>
      <c r="E2" s="1">
        <v>43863</v>
      </c>
      <c r="F2" s="1">
        <v>43892</v>
      </c>
    </row>
    <row r="3" spans="1:6" x14ac:dyDescent="0.3">
      <c r="A3">
        <v>6</v>
      </c>
      <c r="B3" t="s">
        <v>174</v>
      </c>
      <c r="C3">
        <v>2</v>
      </c>
      <c r="D3" t="s">
        <v>54</v>
      </c>
      <c r="E3" s="1">
        <v>44089</v>
      </c>
      <c r="F3" s="1">
        <v>44119</v>
      </c>
    </row>
    <row r="4" spans="1:6" x14ac:dyDescent="0.3">
      <c r="A4">
        <v>10</v>
      </c>
      <c r="B4" t="s">
        <v>175</v>
      </c>
      <c r="C4">
        <v>3</v>
      </c>
      <c r="D4" s="13" t="s">
        <v>54</v>
      </c>
      <c r="E4" s="1">
        <v>44089</v>
      </c>
      <c r="F4" s="1">
        <v>44119</v>
      </c>
    </row>
    <row r="5" spans="1:6" x14ac:dyDescent="0.3">
      <c r="A5">
        <v>2</v>
      </c>
      <c r="B5" t="s">
        <v>176</v>
      </c>
      <c r="C5">
        <v>4</v>
      </c>
      <c r="D5" s="14" t="s">
        <v>58</v>
      </c>
      <c r="E5" s="1">
        <v>44089</v>
      </c>
      <c r="F5" s="1">
        <v>44119</v>
      </c>
    </row>
    <row r="6" spans="1:6" x14ac:dyDescent="0.3">
      <c r="A6">
        <v>3</v>
      </c>
      <c r="B6" t="s">
        <v>177</v>
      </c>
      <c r="C6">
        <v>5</v>
      </c>
      <c r="D6" s="13" t="s">
        <v>58</v>
      </c>
      <c r="E6" s="1">
        <v>44089</v>
      </c>
      <c r="F6" s="1">
        <v>44119</v>
      </c>
    </row>
    <row r="7" spans="1:6" x14ac:dyDescent="0.3">
      <c r="A7">
        <v>9</v>
      </c>
      <c r="B7" t="s">
        <v>178</v>
      </c>
      <c r="C7">
        <v>6</v>
      </c>
      <c r="D7" s="14" t="s">
        <v>58</v>
      </c>
      <c r="E7" s="1">
        <v>44089</v>
      </c>
      <c r="F7" s="1">
        <v>44119</v>
      </c>
    </row>
    <row r="8" spans="1:6" x14ac:dyDescent="0.3">
      <c r="A8">
        <v>10</v>
      </c>
      <c r="B8" t="s">
        <v>175</v>
      </c>
      <c r="C8">
        <v>7</v>
      </c>
      <c r="D8" s="13" t="s">
        <v>62</v>
      </c>
      <c r="E8" s="1">
        <v>44150</v>
      </c>
      <c r="F8" s="1">
        <v>44180</v>
      </c>
    </row>
    <row r="9" spans="1:6" x14ac:dyDescent="0.3">
      <c r="A9">
        <v>11</v>
      </c>
      <c r="B9" t="s">
        <v>179</v>
      </c>
      <c r="C9">
        <v>8</v>
      </c>
      <c r="D9" s="14" t="s">
        <v>62</v>
      </c>
      <c r="E9" s="1">
        <v>44150</v>
      </c>
      <c r="F9" s="1">
        <v>44180</v>
      </c>
    </row>
    <row r="10" spans="1:6" x14ac:dyDescent="0.3">
      <c r="A10">
        <v>9</v>
      </c>
      <c r="B10" t="s">
        <v>178</v>
      </c>
      <c r="C10">
        <v>9</v>
      </c>
      <c r="D10" s="13" t="s">
        <v>65</v>
      </c>
      <c r="E10" s="1">
        <v>44089</v>
      </c>
      <c r="F10" s="1">
        <v>44119</v>
      </c>
    </row>
    <row r="11" spans="1:6" x14ac:dyDescent="0.3">
      <c r="A11">
        <v>12</v>
      </c>
      <c r="B11" t="s">
        <v>180</v>
      </c>
      <c r="C11">
        <v>10</v>
      </c>
      <c r="D11" s="14" t="s">
        <v>65</v>
      </c>
      <c r="E11" s="1">
        <v>44089</v>
      </c>
      <c r="F11" s="1">
        <v>44119</v>
      </c>
    </row>
    <row r="12" spans="1:6" x14ac:dyDescent="0.3">
      <c r="A12">
        <v>13</v>
      </c>
      <c r="B12" t="s">
        <v>181</v>
      </c>
      <c r="C12">
        <v>14</v>
      </c>
      <c r="D12" t="s">
        <v>92</v>
      </c>
      <c r="E12" s="1">
        <v>44089</v>
      </c>
      <c r="F12" s="1">
        <v>44119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0A44-E9EB-479C-88E9-863C4B3B0CA6}">
  <sheetPr codeName="Sheet5"/>
  <dimension ref="A1:M10"/>
  <sheetViews>
    <sheetView zoomScale="70" zoomScaleNormal="70" workbookViewId="0">
      <selection activeCell="L16" sqref="L16"/>
    </sheetView>
  </sheetViews>
  <sheetFormatPr defaultRowHeight="14.4" x14ac:dyDescent="0.3"/>
  <cols>
    <col min="1" max="1" width="14.6640625" bestFit="1" customWidth="1"/>
    <col min="2" max="2" width="17.109375" bestFit="1" customWidth="1"/>
    <col min="4" max="4" width="13.88671875" bestFit="1" customWidth="1"/>
    <col min="5" max="5" width="17.109375" bestFit="1" customWidth="1"/>
    <col min="7" max="7" width="17.109375" bestFit="1" customWidth="1"/>
    <col min="8" max="8" width="15.77734375" bestFit="1" customWidth="1"/>
    <col min="9" max="9" width="20.109375" bestFit="1" customWidth="1"/>
    <col min="11" max="11" width="13.88671875" bestFit="1" customWidth="1"/>
    <col min="12" max="12" width="16.88671875" bestFit="1" customWidth="1"/>
    <col min="15" max="28" width="16.77734375" bestFit="1" customWidth="1"/>
    <col min="29" max="29" width="11.109375" bestFit="1" customWidth="1"/>
    <col min="30" max="30" width="7.109375" bestFit="1" customWidth="1"/>
    <col min="31" max="31" width="8" bestFit="1" customWidth="1"/>
    <col min="32" max="32" width="8.21875" bestFit="1" customWidth="1"/>
    <col min="33" max="33" width="9" bestFit="1" customWidth="1"/>
    <col min="34" max="34" width="8.21875" bestFit="1" customWidth="1"/>
    <col min="35" max="35" width="8.88671875" bestFit="1" customWidth="1"/>
    <col min="36" max="36" width="8.21875" bestFit="1" customWidth="1"/>
    <col min="37" max="37" width="9" bestFit="1" customWidth="1"/>
    <col min="38" max="39" width="11.109375" bestFit="1" customWidth="1"/>
    <col min="40" max="40" width="9.109375" bestFit="1" customWidth="1"/>
    <col min="41" max="41" width="12.33203125" bestFit="1" customWidth="1"/>
    <col min="42" max="42" width="9.21875" bestFit="1" customWidth="1"/>
    <col min="43" max="43" width="12.44140625" bestFit="1" customWidth="1"/>
    <col min="44" max="44" width="9.21875" bestFit="1" customWidth="1"/>
    <col min="45" max="45" width="12.44140625" bestFit="1" customWidth="1"/>
    <col min="46" max="46" width="9.44140625" bestFit="1" customWidth="1"/>
    <col min="47" max="47" width="12.6640625" bestFit="1" customWidth="1"/>
    <col min="48" max="48" width="9.44140625" bestFit="1" customWidth="1"/>
    <col min="49" max="49" width="12.6640625" bestFit="1" customWidth="1"/>
    <col min="50" max="50" width="9.33203125" bestFit="1" customWidth="1"/>
    <col min="51" max="51" width="12.6640625" bestFit="1" customWidth="1"/>
    <col min="52" max="52" width="9.33203125" bestFit="1" customWidth="1"/>
    <col min="53" max="53" width="12.6640625" bestFit="1" customWidth="1"/>
    <col min="54" max="54" width="10.33203125" bestFit="1" customWidth="1"/>
    <col min="55" max="55" width="13.5546875" bestFit="1" customWidth="1"/>
    <col min="56" max="56" width="11.109375" bestFit="1" customWidth="1"/>
    <col min="57" max="57" width="7" bestFit="1" customWidth="1"/>
    <col min="58" max="58" width="9.33203125" bestFit="1" customWidth="1"/>
    <col min="59" max="59" width="9.6640625" bestFit="1" customWidth="1"/>
    <col min="60" max="60" width="8.5546875" bestFit="1" customWidth="1"/>
    <col min="61" max="61" width="7" bestFit="1" customWidth="1"/>
    <col min="62" max="62" width="9.33203125" bestFit="1" customWidth="1"/>
    <col min="63" max="63" width="9.6640625" bestFit="1" customWidth="1"/>
    <col min="64" max="64" width="8.77734375" bestFit="1" customWidth="1"/>
    <col min="65" max="65" width="10.77734375" bestFit="1" customWidth="1"/>
  </cols>
  <sheetData>
    <row r="1" spans="1:13" x14ac:dyDescent="0.3">
      <c r="A1" s="5" t="s">
        <v>104</v>
      </c>
      <c r="B1" t="s">
        <v>93</v>
      </c>
      <c r="D1" s="5" t="s">
        <v>104</v>
      </c>
      <c r="E1" t="s">
        <v>93</v>
      </c>
      <c r="G1" s="5" t="s">
        <v>104</v>
      </c>
      <c r="H1" t="s">
        <v>148</v>
      </c>
      <c r="I1" t="s">
        <v>149</v>
      </c>
      <c r="K1" s="5" t="s">
        <v>104</v>
      </c>
      <c r="L1" t="s">
        <v>141</v>
      </c>
    </row>
    <row r="2" spans="1:13" x14ac:dyDescent="0.3">
      <c r="A2" s="8" t="s">
        <v>16</v>
      </c>
      <c r="B2" s="6">
        <v>7</v>
      </c>
      <c r="D2" s="8" t="s">
        <v>50</v>
      </c>
      <c r="E2" s="6">
        <v>3</v>
      </c>
      <c r="G2" s="8" t="s">
        <v>58</v>
      </c>
      <c r="H2" s="6">
        <v>3</v>
      </c>
      <c r="I2" s="6">
        <v>6</v>
      </c>
      <c r="K2" s="8">
        <v>1</v>
      </c>
      <c r="L2" s="6">
        <v>13</v>
      </c>
      <c r="M2" s="10">
        <f>GETPIVOTDATA("Available",$K$1,"Available",1)/GETPIVOTDATA("Available",$K$1)</f>
        <v>0.54166666666666663</v>
      </c>
    </row>
    <row r="3" spans="1:13" x14ac:dyDescent="0.3">
      <c r="A3" s="8" t="s">
        <v>22</v>
      </c>
      <c r="B3" s="6">
        <v>1</v>
      </c>
      <c r="D3" s="8" t="s">
        <v>20</v>
      </c>
      <c r="E3" s="6">
        <v>1</v>
      </c>
      <c r="G3" s="8" t="s">
        <v>54</v>
      </c>
      <c r="H3" s="6">
        <v>2</v>
      </c>
      <c r="I3" s="6">
        <v>5</v>
      </c>
      <c r="K3" s="8">
        <v>0</v>
      </c>
      <c r="L3" s="6">
        <v>11</v>
      </c>
    </row>
    <row r="4" spans="1:13" x14ac:dyDescent="0.3">
      <c r="A4" s="8" t="s">
        <v>35</v>
      </c>
      <c r="B4" s="6">
        <v>1</v>
      </c>
      <c r="D4" s="8" t="s">
        <v>15</v>
      </c>
      <c r="E4" s="6">
        <v>2</v>
      </c>
      <c r="G4" s="8" t="s">
        <v>92</v>
      </c>
      <c r="H4" s="6">
        <v>1</v>
      </c>
      <c r="I4" s="6">
        <v>2</v>
      </c>
      <c r="K4" s="8" t="s">
        <v>103</v>
      </c>
      <c r="L4" s="6">
        <v>24</v>
      </c>
    </row>
    <row r="5" spans="1:13" x14ac:dyDescent="0.3">
      <c r="A5" s="8" t="s">
        <v>103</v>
      </c>
      <c r="B5" s="6">
        <v>9</v>
      </c>
      <c r="D5" s="8" t="s">
        <v>46</v>
      </c>
      <c r="E5" s="6">
        <v>1</v>
      </c>
      <c r="G5" s="8" t="s">
        <v>140</v>
      </c>
      <c r="H5" s="6">
        <v>1</v>
      </c>
      <c r="I5" s="6">
        <v>1</v>
      </c>
    </row>
    <row r="6" spans="1:13" x14ac:dyDescent="0.3">
      <c r="D6" s="8" t="s">
        <v>30</v>
      </c>
      <c r="E6" s="6">
        <v>1</v>
      </c>
      <c r="G6" s="8" t="s">
        <v>62</v>
      </c>
      <c r="H6" s="6">
        <v>0</v>
      </c>
      <c r="I6" s="6">
        <v>2</v>
      </c>
    </row>
    <row r="7" spans="1:13" x14ac:dyDescent="0.3">
      <c r="D7" s="8" t="s">
        <v>21</v>
      </c>
      <c r="E7" s="6">
        <v>1</v>
      </c>
      <c r="G7" s="8" t="s">
        <v>65</v>
      </c>
      <c r="H7" s="6">
        <v>0</v>
      </c>
      <c r="I7" s="6">
        <v>2</v>
      </c>
    </row>
    <row r="8" spans="1:13" x14ac:dyDescent="0.3">
      <c r="D8" s="8" t="s">
        <v>103</v>
      </c>
      <c r="E8" s="6">
        <v>9</v>
      </c>
      <c r="G8" s="8" t="s">
        <v>155</v>
      </c>
      <c r="H8" s="6">
        <v>1</v>
      </c>
      <c r="I8" s="6">
        <v>1</v>
      </c>
    </row>
    <row r="9" spans="1:13" x14ac:dyDescent="0.3">
      <c r="G9" s="8" t="s">
        <v>157</v>
      </c>
      <c r="H9" s="6">
        <v>2</v>
      </c>
      <c r="I9" s="6">
        <v>2</v>
      </c>
    </row>
    <row r="10" spans="1:13" x14ac:dyDescent="0.3">
      <c r="G10" s="8" t="s">
        <v>103</v>
      </c>
      <c r="H10" s="6">
        <v>10</v>
      </c>
      <c r="I10" s="6">
        <v>21</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102A-866D-4190-B720-49B86402C289}">
  <sheetPr codeName="Sheet6"/>
  <dimension ref="A1:AE10"/>
  <sheetViews>
    <sheetView workbookViewId="0">
      <selection activeCell="AG1" sqref="AG1"/>
    </sheetView>
  </sheetViews>
  <sheetFormatPr defaultRowHeight="14.4" x14ac:dyDescent="0.3"/>
  <cols>
    <col min="1" max="7" width="10.44140625" customWidth="1"/>
    <col min="9" max="9" width="8.6640625" customWidth="1"/>
    <col min="10" max="10" width="12.5546875" bestFit="1" customWidth="1"/>
    <col min="11" max="11" width="14.88671875" bestFit="1" customWidth="1"/>
    <col min="13" max="13" width="14.88671875" bestFit="1" customWidth="1"/>
    <col min="14" max="14" width="15.5546875" bestFit="1" customWidth="1"/>
    <col min="15" max="15" width="6.33203125" bestFit="1" customWidth="1"/>
    <col min="16" max="16" width="9" bestFit="1" customWidth="1"/>
    <col min="17" max="17" width="14.33203125" bestFit="1" customWidth="1"/>
    <col min="18" max="18" width="8.44140625" bestFit="1" customWidth="1"/>
    <col min="19" max="19" width="12.109375" bestFit="1" customWidth="1"/>
    <col min="20" max="20" width="13.44140625" bestFit="1" customWidth="1"/>
    <col min="21" max="21" width="11.88671875" bestFit="1" customWidth="1"/>
    <col min="22" max="22" width="10.33203125" bestFit="1" customWidth="1"/>
    <col min="23" max="23" width="10.77734375" bestFit="1" customWidth="1"/>
    <col min="25" max="25" width="12.5546875" bestFit="1" customWidth="1"/>
    <col min="26" max="26" width="16.21875" bestFit="1" customWidth="1"/>
    <col min="29" max="29" width="12.5546875" bestFit="1" customWidth="1"/>
    <col min="30" max="30" width="16.21875" bestFit="1" customWidth="1"/>
  </cols>
  <sheetData>
    <row r="1" spans="1:31" x14ac:dyDescent="0.3">
      <c r="A1" t="s">
        <v>99</v>
      </c>
      <c r="B1" t="s">
        <v>121</v>
      </c>
      <c r="C1" t="s">
        <v>100</v>
      </c>
      <c r="D1" t="s">
        <v>137</v>
      </c>
      <c r="E1" t="s">
        <v>133</v>
      </c>
      <c r="F1" t="s">
        <v>101</v>
      </c>
      <c r="G1" t="s">
        <v>102</v>
      </c>
      <c r="H1" t="s">
        <v>105</v>
      </c>
      <c r="J1" s="5" t="s">
        <v>104</v>
      </c>
      <c r="K1" t="s">
        <v>120</v>
      </c>
      <c r="N1" s="5" t="s">
        <v>125</v>
      </c>
      <c r="Y1" s="5" t="s">
        <v>104</v>
      </c>
      <c r="Z1" t="s">
        <v>136</v>
      </c>
      <c r="AC1" s="5" t="s">
        <v>104</v>
      </c>
      <c r="AD1" t="s">
        <v>136</v>
      </c>
    </row>
    <row r="2" spans="1:31" x14ac:dyDescent="0.3">
      <c r="A2" s="1">
        <v>42736</v>
      </c>
      <c r="B2" s="1" t="s">
        <v>122</v>
      </c>
      <c r="C2" t="s">
        <v>106</v>
      </c>
      <c r="D2" t="s">
        <v>138</v>
      </c>
      <c r="E2" t="s">
        <v>134</v>
      </c>
      <c r="F2">
        <v>1.99</v>
      </c>
      <c r="G2">
        <v>125</v>
      </c>
      <c r="H2">
        <f>Data_Table[[#This Row],[Price]]*Data_Table[[#This Row],[Unites]]</f>
        <v>248.75</v>
      </c>
      <c r="J2" s="8" t="s">
        <v>115</v>
      </c>
      <c r="K2" s="6">
        <v>746.75</v>
      </c>
      <c r="N2" t="s">
        <v>123</v>
      </c>
      <c r="O2" t="s">
        <v>124</v>
      </c>
      <c r="P2" t="s">
        <v>122</v>
      </c>
      <c r="Q2" t="s">
        <v>127</v>
      </c>
      <c r="R2" t="s">
        <v>128</v>
      </c>
      <c r="S2" t="s">
        <v>129</v>
      </c>
      <c r="T2" t="s">
        <v>130</v>
      </c>
      <c r="U2" t="s">
        <v>131</v>
      </c>
      <c r="V2" t="s">
        <v>132</v>
      </c>
      <c r="W2" t="s">
        <v>103</v>
      </c>
      <c r="Y2" s="8" t="s">
        <v>134</v>
      </c>
      <c r="Z2" s="6">
        <v>6</v>
      </c>
      <c r="AA2" s="10">
        <f>GETPIVOTDATA("Revenue",$Y$1,"Delivery","Delayed")/GETPIVOTDATA("Revenue",$Y$1)</f>
        <v>0.33333333333333331</v>
      </c>
      <c r="AC2" s="8" t="s">
        <v>138</v>
      </c>
      <c r="AD2" s="6">
        <v>5</v>
      </c>
      <c r="AE2" s="10">
        <f>GETPIVOTDATA("Revenue",$AC$1,"Return","No")/GETPIVOTDATA("Revenue",$AC$1)</f>
        <v>0.44444444444444442</v>
      </c>
    </row>
    <row r="3" spans="1:31" x14ac:dyDescent="0.3">
      <c r="A3" s="1">
        <v>42737</v>
      </c>
      <c r="B3" s="1" t="s">
        <v>124</v>
      </c>
      <c r="C3" t="s">
        <v>107</v>
      </c>
      <c r="D3" t="s">
        <v>138</v>
      </c>
      <c r="E3" t="s">
        <v>135</v>
      </c>
      <c r="F3">
        <v>2.4900000000000002</v>
      </c>
      <c r="G3">
        <v>200</v>
      </c>
      <c r="H3">
        <f>Data_Table[[#This Row],[Price]]*Data_Table[[#This Row],[Unites]]</f>
        <v>498.00000000000006</v>
      </c>
      <c r="J3" s="8" t="s">
        <v>116</v>
      </c>
      <c r="K3" s="6">
        <v>1094.5</v>
      </c>
      <c r="M3" t="s">
        <v>120</v>
      </c>
      <c r="N3" s="6">
        <v>698</v>
      </c>
      <c r="O3" s="6">
        <v>498.00000000000006</v>
      </c>
      <c r="P3" s="6">
        <v>248.75</v>
      </c>
      <c r="Q3" s="6">
        <v>1094.5</v>
      </c>
      <c r="R3" s="6">
        <v>599.4</v>
      </c>
      <c r="S3" s="6">
        <v>299.40000000000003</v>
      </c>
      <c r="T3" s="6">
        <v>811.25</v>
      </c>
      <c r="U3" s="6">
        <v>449.25</v>
      </c>
      <c r="V3" s="6">
        <v>584.54999999999995</v>
      </c>
      <c r="W3" s="6">
        <v>5283.1</v>
      </c>
      <c r="Y3" s="8" t="s">
        <v>135</v>
      </c>
      <c r="Z3" s="6">
        <v>3</v>
      </c>
      <c r="AA3" s="10">
        <f>GETPIVOTDATA("Revenue",$Y$1,"Delivery","On-time")/GETPIVOTDATA("Revenue",$Y$1)</f>
        <v>0.66666666666666663</v>
      </c>
      <c r="AC3" s="8" t="s">
        <v>139</v>
      </c>
      <c r="AD3" s="6">
        <v>4</v>
      </c>
      <c r="AE3" s="10">
        <f>GETPIVOTDATA("Revenue",$AC$1,"Return","Yes")/GETPIVOTDATA("Revenue",$AC$1)</f>
        <v>0.55555555555555558</v>
      </c>
    </row>
    <row r="4" spans="1:31" x14ac:dyDescent="0.3">
      <c r="A4" s="1">
        <v>42795</v>
      </c>
      <c r="B4" s="1" t="s">
        <v>127</v>
      </c>
      <c r="C4" t="s">
        <v>108</v>
      </c>
      <c r="D4" t="s">
        <v>138</v>
      </c>
      <c r="E4" t="s">
        <v>134</v>
      </c>
      <c r="F4">
        <v>1.99</v>
      </c>
      <c r="G4">
        <v>550</v>
      </c>
      <c r="H4">
        <f>Data_Table[[#This Row],[Price]]*Data_Table[[#This Row],[Unites]]</f>
        <v>1094.5</v>
      </c>
      <c r="J4" s="8" t="s">
        <v>117</v>
      </c>
      <c r="K4" s="6">
        <v>1183.9499999999998</v>
      </c>
      <c r="Y4" s="8" t="s">
        <v>103</v>
      </c>
      <c r="Z4" s="6">
        <v>9</v>
      </c>
      <c r="AC4" s="8" t="s">
        <v>103</v>
      </c>
      <c r="AD4" s="6">
        <v>9</v>
      </c>
    </row>
    <row r="5" spans="1:31" x14ac:dyDescent="0.3">
      <c r="A5" s="1">
        <v>42826</v>
      </c>
      <c r="B5" s="1" t="s">
        <v>128</v>
      </c>
      <c r="C5" t="s">
        <v>109</v>
      </c>
      <c r="D5" t="s">
        <v>139</v>
      </c>
      <c r="E5" t="s">
        <v>134</v>
      </c>
      <c r="F5">
        <v>9.99</v>
      </c>
      <c r="G5">
        <v>60</v>
      </c>
      <c r="H5">
        <f>Data_Table[[#This Row],[Price]]*Data_Table[[#This Row],[Unites]]</f>
        <v>599.4</v>
      </c>
      <c r="J5" s="8" t="s">
        <v>118</v>
      </c>
      <c r="K5" s="6">
        <v>997.40000000000009</v>
      </c>
      <c r="N5" s="9" t="s">
        <v>123</v>
      </c>
      <c r="O5" s="9" t="s">
        <v>124</v>
      </c>
      <c r="P5" s="9" t="s">
        <v>122</v>
      </c>
      <c r="Q5" s="9" t="s">
        <v>127</v>
      </c>
      <c r="R5" s="9" t="s">
        <v>128</v>
      </c>
      <c r="S5" s="9" t="s">
        <v>129</v>
      </c>
      <c r="T5" s="9" t="s">
        <v>130</v>
      </c>
      <c r="U5" s="9" t="s">
        <v>131</v>
      </c>
      <c r="V5" s="9" t="s">
        <v>132</v>
      </c>
    </row>
    <row r="6" spans="1:31" x14ac:dyDescent="0.3">
      <c r="A6" s="1">
        <v>42848</v>
      </c>
      <c r="B6" s="1" t="s">
        <v>132</v>
      </c>
      <c r="C6" t="s">
        <v>110</v>
      </c>
      <c r="D6" t="s">
        <v>138</v>
      </c>
      <c r="E6" t="s">
        <v>135</v>
      </c>
      <c r="F6">
        <v>12.99</v>
      </c>
      <c r="G6">
        <v>45</v>
      </c>
      <c r="H6">
        <f>Data_Table[[#This Row],[Price]]*Data_Table[[#This Row],[Unites]]</f>
        <v>584.54999999999995</v>
      </c>
      <c r="J6" s="8" t="s">
        <v>119</v>
      </c>
      <c r="K6" s="6">
        <v>1260.5</v>
      </c>
      <c r="M6" t="s">
        <v>126</v>
      </c>
      <c r="N6">
        <f>GETPIVOTDATA("Revenue",$M$1,"Location","Connecticut")</f>
        <v>698</v>
      </c>
      <c r="O6">
        <f>GETPIVOTDATA("Revenue",$M$1,"Location","Maine")</f>
        <v>498.00000000000006</v>
      </c>
      <c r="P6">
        <f>GETPIVOTDATA("Revenue",$M$1,"Location","New York")</f>
        <v>248.75</v>
      </c>
      <c r="Q6">
        <f>GETPIVOTDATA("Revenue",$M$1,"Location","New Hampshire")</f>
        <v>1094.5</v>
      </c>
      <c r="R6">
        <f>GETPIVOTDATA("Revenue",$M$1,"Location","Vermont")</f>
        <v>599.4</v>
      </c>
      <c r="S6">
        <f>GETPIVOTDATA("Revenue",$M$1,"Location","Pennsylvania")</f>
        <v>299.40000000000003</v>
      </c>
      <c r="T6">
        <f>GETPIVOTDATA("Revenue",$M$1,"Location","Massachusetts")</f>
        <v>811.25</v>
      </c>
      <c r="U6">
        <f>GETPIVOTDATA("Revenue",$M$1,"Location","Massachusetts")</f>
        <v>811.25</v>
      </c>
      <c r="V6">
        <f>GETPIVOTDATA("Revenue",$M$1,"Location","Rhode Island")</f>
        <v>449.25</v>
      </c>
    </row>
    <row r="7" spans="1:31" x14ac:dyDescent="0.3">
      <c r="A7" s="1">
        <v>42857</v>
      </c>
      <c r="B7" s="1" t="s">
        <v>129</v>
      </c>
      <c r="C7" t="s">
        <v>111</v>
      </c>
      <c r="D7" t="s">
        <v>139</v>
      </c>
      <c r="E7" t="s">
        <v>135</v>
      </c>
      <c r="F7">
        <v>4.99</v>
      </c>
      <c r="G7">
        <v>60</v>
      </c>
      <c r="H7">
        <f>Data_Table[[#This Row],[Price]]*Data_Table[[#This Row],[Unites]]</f>
        <v>299.40000000000003</v>
      </c>
      <c r="J7" s="8" t="s">
        <v>103</v>
      </c>
      <c r="K7" s="6">
        <v>5283.1</v>
      </c>
    </row>
    <row r="8" spans="1:31" x14ac:dyDescent="0.3">
      <c r="A8" s="1">
        <v>42877</v>
      </c>
      <c r="B8" s="1" t="s">
        <v>123</v>
      </c>
      <c r="C8" t="s">
        <v>112</v>
      </c>
      <c r="D8" t="s">
        <v>138</v>
      </c>
      <c r="E8" t="s">
        <v>134</v>
      </c>
      <c r="F8">
        <v>3.49</v>
      </c>
      <c r="G8">
        <v>200</v>
      </c>
      <c r="H8">
        <f>Data_Table[[#This Row],[Price]]*Data_Table[[#This Row],[Unites]]</f>
        <v>698</v>
      </c>
    </row>
    <row r="9" spans="1:31" x14ac:dyDescent="0.3">
      <c r="A9" s="1">
        <v>42891</v>
      </c>
      <c r="B9" s="1" t="s">
        <v>130</v>
      </c>
      <c r="C9" t="s">
        <v>113</v>
      </c>
      <c r="D9" t="s">
        <v>139</v>
      </c>
      <c r="E9" t="s">
        <v>134</v>
      </c>
      <c r="F9">
        <v>6.49</v>
      </c>
      <c r="G9">
        <v>125</v>
      </c>
      <c r="H9">
        <f>Data_Table[[#This Row],[Price]]*Data_Table[[#This Row],[Unites]]</f>
        <v>811.25</v>
      </c>
    </row>
    <row r="10" spans="1:31" x14ac:dyDescent="0.3">
      <c r="A10" s="1">
        <v>42898</v>
      </c>
      <c r="B10" s="1" t="s">
        <v>131</v>
      </c>
      <c r="C10" t="s">
        <v>114</v>
      </c>
      <c r="D10" t="s">
        <v>139</v>
      </c>
      <c r="E10" t="s">
        <v>134</v>
      </c>
      <c r="F10">
        <v>5.99</v>
      </c>
      <c r="G10">
        <v>75</v>
      </c>
      <c r="H10">
        <f>Data_Table[[#This Row],[Price]]*Data_Table[[#This Row],[Unites]]</f>
        <v>449.25</v>
      </c>
    </row>
  </sheetData>
  <pageMargins left="0.7" right="0.7" top="0.75" bottom="0.75" header="0.3" footer="0.3"/>
  <drawing r:id="rId5"/>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4C202AEC-9F94-4645-AB3B-EAB72A219B9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747AF80-D051-4B61-A29B-CD3876B157A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Licenses</vt:lpstr>
      <vt:lpstr>Users</vt:lpstr>
      <vt:lpstr>Assignments</vt:lpstr>
      <vt:lpstr>PivotTables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z3r0</dc:creator>
  <cp:lastModifiedBy>Nightwing</cp:lastModifiedBy>
  <dcterms:created xsi:type="dcterms:W3CDTF">2015-06-05T18:17:20Z</dcterms:created>
  <dcterms:modified xsi:type="dcterms:W3CDTF">2020-10-16T18:24:12Z</dcterms:modified>
</cp:coreProperties>
</file>