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2">
      <go:sheetsCustomData xmlns:go="http://customooxmlschemas.google.com/" r:id="rId5" roundtripDataChecksum="h6yy8ZDDkDyUc/RJd8vBYT5zwp3HGI6UH4W+yWMpP98="/>
    </ext>
  </extLst>
</workbook>
</file>

<file path=xl/sharedStrings.xml><?xml version="1.0" encoding="utf-8"?>
<sst xmlns="http://schemas.openxmlformats.org/spreadsheetml/2006/main" count="151" uniqueCount="101">
  <si>
    <t>Device:</t>
  </si>
  <si>
    <t>Automatic Rocker</t>
  </si>
  <si>
    <t>Version:</t>
  </si>
  <si>
    <t xml:space="preserve"> V 4.0</t>
  </si>
  <si>
    <t>Last Updated:</t>
  </si>
  <si>
    <t>Total filament (g)</t>
  </si>
  <si>
    <t>Unit Cost</t>
  </si>
  <si>
    <t>Total Estimated Cost</t>
  </si>
  <si>
    <t>Build Cost</t>
  </si>
  <si>
    <t>ID</t>
  </si>
  <si>
    <t>Commercial Parts</t>
  </si>
  <si>
    <t>Part</t>
  </si>
  <si>
    <t>Description</t>
  </si>
  <si>
    <t>Manufacturer</t>
  </si>
  <si>
    <t>Supplier</t>
  </si>
  <si>
    <t>QTY / Device</t>
  </si>
  <si>
    <t>QTY / PKG</t>
  </si>
  <si>
    <t>PKGs</t>
  </si>
  <si>
    <t>$/ PKG</t>
  </si>
  <si>
    <t>$ / Device</t>
  </si>
  <si>
    <t>Link</t>
  </si>
  <si>
    <t xml:space="preserve">12V motor </t>
  </si>
  <si>
    <t>Right angle reversable 45 RPM</t>
  </si>
  <si>
    <t>amazon</t>
  </si>
  <si>
    <t>https://www.amazon.ca/dp/B01E86DORM?ref=ppx_yo2ov_dt_b_fed_asin_title</t>
  </si>
  <si>
    <t>12V power supply</t>
  </si>
  <si>
    <t>https://www.amazon.ca/dp/B0711Q5B49?ref=ppx_yo2ov_dt_b_fed_asin_title</t>
  </si>
  <si>
    <t>5V relay</t>
  </si>
  <si>
    <t>https://www.amazon.ca/dp/B07DN8WTKX?ref=ppx_yo2ov_dt_b_fed_asin_title</t>
  </si>
  <si>
    <t>30A current sensor</t>
  </si>
  <si>
    <t>https://www.amazon.ca/dp/B07SPRL8DL?ref=ppx_yo2ov_dt_b_fed_asin_title</t>
  </si>
  <si>
    <t>Dupont wires</t>
  </si>
  <si>
    <t>https://www.amazon.ca/dp/B01EV70C78?ref=ppx_yo2ov_dt_b_fed_asin_title</t>
  </si>
  <si>
    <t>DC power connector</t>
  </si>
  <si>
    <t>5.5x2.1</t>
  </si>
  <si>
    <t>https://www.amazon.ca/dp/B07JMY5XXT?ref=ppx_yo2ov_dt_b_fed_asin_title</t>
  </si>
  <si>
    <t xml:space="preserve">Motor Driver </t>
  </si>
  <si>
    <t>L298</t>
  </si>
  <si>
    <t>https://www.amazon.ca/dp/B06XGD5SCB?ref=ppx_yo2ov_dt_b_fed_asin_title</t>
  </si>
  <si>
    <t>Tactile Push buttons</t>
  </si>
  <si>
    <t>https://www.amazon.ca/dp/B01E38OS7K?ref=ppx_yo2ov_dt_b_fed_asin_title</t>
  </si>
  <si>
    <t>Rocker Switch</t>
  </si>
  <si>
    <t>https://www.amazon.ca/dp/B07Y1GDRQG?ref=ppx_yo2ov_dt_b_fed_asin_title</t>
  </si>
  <si>
    <t>10K Ohm Potentiometer</t>
  </si>
  <si>
    <t>https://www.amazon.ca/dp/B07B64MWRF?ref=ppx_yo2ov_dt_b_fed_asin_title</t>
  </si>
  <si>
    <t>M6 Connector Nut</t>
  </si>
  <si>
    <t>Try to find one M6x10x10</t>
  </si>
  <si>
    <t>https://www.amazon.ca/dp/B09MWHYG1M?ref=ppx_yo2ov_dt_b_fed_asin_title&amp;th=1</t>
  </si>
  <si>
    <t>Fan</t>
  </si>
  <si>
    <t>40x40</t>
  </si>
  <si>
    <t>https://www.amazon.ca/dp/B0757LXKST?ref=ppx_yo2ov_dt_b_fed_asin_title</t>
  </si>
  <si>
    <t>RAM claw</t>
  </si>
  <si>
    <t>1inch ram components</t>
  </si>
  <si>
    <t>https://www.amazon.ca/dp/B00JQNRTDI?ref=ppx_yo2ov_dt_b_fed_asin_title</t>
  </si>
  <si>
    <t>RAM U bolt</t>
  </si>
  <si>
    <t>https://www.amazon.ca/dp/B0BXC7FGJL?ref=ppx_yo2ov_dt_b_fed_asin_title</t>
  </si>
  <si>
    <t>RAM double socket</t>
  </si>
  <si>
    <t>small</t>
  </si>
  <si>
    <t>https://www.amazon.ca/dp/B0BN9LPZY3?ref=ppx_yo2ov_dt_b_fed_asin_title&amp;th=1</t>
  </si>
  <si>
    <t>Shoulder bolt</t>
  </si>
  <si>
    <t>M6x40</t>
  </si>
  <si>
    <t>https://www.amazon.ca/dp/B077GXPR5R?ref=ppx_yo2ov_dt_b_fed_asin_title</t>
  </si>
  <si>
    <t>Crank arm</t>
  </si>
  <si>
    <t>https://www.amazon.ca/dp/B0BS6T9L2P?ref=ppx_yo2ov_dt_b_fed_asin_title&amp;th=1</t>
  </si>
  <si>
    <t>Aluminum spacers</t>
  </si>
  <si>
    <t>https://www.amazon.ca/dp/B0CX1R97GR?ref=ppx_yo2ov_dt_b_fed_asin_title</t>
  </si>
  <si>
    <t>Protoboard</t>
  </si>
  <si>
    <t>any board will do. The cad is for this one though.</t>
  </si>
  <si>
    <t>local shop</t>
  </si>
  <si>
    <t>https://www.solarbotics.com/product/20908</t>
  </si>
  <si>
    <t>1/4 inch Plywood</t>
  </si>
  <si>
    <t>home depot</t>
  </si>
  <si>
    <t>https://www.homedepot.ca/product/alexandria-moulding-1-4-inch-x-2-feet-x-4-feet-birch-plywood-handy-panel/1000114111</t>
  </si>
  <si>
    <t>Bearings</t>
  </si>
  <si>
    <t xml:space="preserve">standard skateboard size </t>
  </si>
  <si>
    <t>Bones</t>
  </si>
  <si>
    <t>https://bonesbearings.com/bonesr-redsr-skateboard-bearings-8-pack</t>
  </si>
  <si>
    <t>arduino Uno rev 3</t>
  </si>
  <si>
    <t>arduino</t>
  </si>
  <si>
    <t>https://store.arduino.cc/products/arduino-uno-rev3</t>
  </si>
  <si>
    <t>3D Printed Parts</t>
  </si>
  <si>
    <t>Filament Type</t>
  </si>
  <si>
    <t>Filament</t>
  </si>
  <si>
    <t>Color</t>
  </si>
  <si>
    <t>Mass (g) / Part</t>
  </si>
  <si>
    <t>Total Mass</t>
  </si>
  <si>
    <t>$ / kg</t>
  </si>
  <si>
    <t>All components</t>
  </si>
  <si>
    <t>There are 13 total parts to print</t>
  </si>
  <si>
    <t>PLA</t>
  </si>
  <si>
    <t>Any</t>
  </si>
  <si>
    <t>Custom PCB</t>
  </si>
  <si>
    <t>Shipping</t>
  </si>
  <si>
    <t>Tools</t>
  </si>
  <si>
    <t>Tool</t>
  </si>
  <si>
    <t>Soldering iron</t>
  </si>
  <si>
    <t>some type of saw</t>
  </si>
  <si>
    <t>sandpaper</t>
  </si>
  <si>
    <t>3D printer</t>
  </si>
  <si>
    <t>common hand tools</t>
  </si>
  <si>
    <t>Alternatives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</si>
</sst>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_-&quot;$&quot;* #,##0.00_-;\-&quot;$&quot;* #,##0.00_-;_-&quot;$&quot;* &quot;-&quot;??_-;_-@"/>
    <numFmt numFmtId="166" formatCode="_(&quot;$&quot;* #,##0.00_);_(&quot;$&quot;* \(#,##0.00\);_(&quot;$&quot;* &quot;-&quot;??_);_(@_)"/>
  </numFmts>
  <fonts count="9">
    <font>
      <sz val="11.0"/>
      <color theme="1"/>
      <name val="Calibri"/>
      <scheme val="minor"/>
    </font>
    <font>
      <sz val="28.0"/>
      <color theme="1"/>
      <name val="Roboto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16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2" numFmtId="0" xfId="0" applyBorder="1" applyFont="1"/>
    <xf borderId="1" fillId="0" fontId="4" numFmtId="164" xfId="0" applyAlignment="1" applyBorder="1" applyFont="1" applyNumberFormat="1">
      <alignment readingOrder="0"/>
    </xf>
    <xf borderId="1" fillId="0" fontId="4" numFmtId="0" xfId="0" applyBorder="1" applyFont="1"/>
    <xf borderId="2" fillId="2" fontId="4" numFmtId="0" xfId="0" applyBorder="1" applyFill="1" applyFont="1"/>
    <xf borderId="0" fillId="0" fontId="4" numFmtId="0" xfId="0" applyFont="1"/>
    <xf borderId="2" fillId="3" fontId="4" numFmtId="0" xfId="0" applyBorder="1" applyFill="1" applyFont="1"/>
    <xf borderId="3" fillId="4" fontId="2" numFmtId="0" xfId="0" applyBorder="1" applyFill="1" applyFont="1"/>
    <xf borderId="0" fillId="0" fontId="3" numFmtId="0" xfId="0" applyFont="1"/>
    <xf borderId="4" fillId="2" fontId="4" numFmtId="0" xfId="0" applyBorder="1" applyFont="1"/>
    <xf borderId="4" fillId="3" fontId="4" numFmtId="165" xfId="0" applyBorder="1" applyFont="1" applyNumberFormat="1"/>
    <xf borderId="5" fillId="4" fontId="4" numFmtId="166" xfId="0" applyBorder="1" applyFont="1" applyNumberFormat="1"/>
    <xf borderId="4" fillId="5" fontId="4" numFmtId="0" xfId="0" applyBorder="1" applyFill="1" applyFont="1"/>
    <xf borderId="4" fillId="5" fontId="2" numFmtId="0" xfId="0" applyBorder="1" applyFont="1"/>
    <xf borderId="3" fillId="5" fontId="4" numFmtId="0" xfId="0" applyBorder="1" applyFont="1"/>
    <xf borderId="6" fillId="5" fontId="4" numFmtId="165" xfId="0" applyBorder="1" applyFont="1" applyNumberFormat="1"/>
    <xf borderId="4" fillId="5" fontId="4" numFmtId="165" xfId="0" applyBorder="1" applyFont="1" applyNumberFormat="1"/>
    <xf borderId="6" fillId="5" fontId="4" numFmtId="0" xfId="0" applyBorder="1" applyFont="1"/>
    <xf borderId="7" fillId="6" fontId="4" numFmtId="0" xfId="0" applyBorder="1" applyFill="1" applyFont="1"/>
    <xf borderId="7" fillId="6" fontId="4" numFmtId="0" xfId="0" applyAlignment="1" applyBorder="1" applyFont="1">
      <alignment readingOrder="0"/>
    </xf>
    <xf borderId="7" fillId="6" fontId="4" numFmtId="0" xfId="0" applyAlignment="1" applyBorder="1" applyFont="1">
      <alignment readingOrder="0" shrinkToFit="0" wrapText="1"/>
    </xf>
    <xf borderId="7" fillId="6" fontId="4" numFmtId="165" xfId="0" applyAlignment="1" applyBorder="1" applyFont="1" applyNumberFormat="1">
      <alignment readingOrder="0"/>
    </xf>
    <xf borderId="7" fillId="6" fontId="4" numFmtId="165" xfId="0" applyBorder="1" applyFont="1" applyNumberFormat="1"/>
    <xf borderId="7" fillId="6" fontId="5" numFmtId="0" xfId="0" applyAlignment="1" applyBorder="1" applyFont="1">
      <alignment readingOrder="0"/>
    </xf>
    <xf borderId="8" fillId="6" fontId="4" numFmtId="0" xfId="0" applyBorder="1" applyFont="1"/>
    <xf borderId="8" fillId="6" fontId="4" numFmtId="0" xfId="0" applyAlignment="1" applyBorder="1" applyFont="1">
      <alignment readingOrder="0"/>
    </xf>
    <xf borderId="8" fillId="6" fontId="4" numFmtId="0" xfId="0" applyAlignment="1" applyBorder="1" applyFont="1">
      <alignment shrinkToFit="0" wrapText="1"/>
    </xf>
    <xf borderId="8" fillId="6" fontId="4" numFmtId="165" xfId="0" applyAlignment="1" applyBorder="1" applyFont="1" applyNumberFormat="1">
      <alignment readingOrder="0"/>
    </xf>
    <xf borderId="8" fillId="6" fontId="4" numFmtId="165" xfId="0" applyBorder="1" applyFont="1" applyNumberFormat="1"/>
    <xf borderId="8" fillId="6" fontId="6" numFmtId="0" xfId="0" applyAlignment="1" applyBorder="1" applyFont="1">
      <alignment readingOrder="0"/>
    </xf>
    <xf borderId="9" fillId="6" fontId="4" numFmtId="0" xfId="0" applyBorder="1" applyFont="1"/>
    <xf borderId="9" fillId="6" fontId="4" numFmtId="0" xfId="0" applyAlignment="1" applyBorder="1" applyFont="1">
      <alignment readingOrder="0"/>
    </xf>
    <xf borderId="9" fillId="6" fontId="4" numFmtId="0" xfId="0" applyAlignment="1" applyBorder="1" applyFont="1">
      <alignment readingOrder="0" shrinkToFit="0" wrapText="1"/>
    </xf>
    <xf borderId="9" fillId="6" fontId="7" numFmtId="0" xfId="0" applyAlignment="1" applyBorder="1" applyFont="1">
      <alignment readingOrder="0"/>
    </xf>
    <xf borderId="9" fillId="6" fontId="4" numFmtId="0" xfId="0" applyAlignment="1" applyBorder="1" applyFont="1">
      <alignment shrinkToFit="0" wrapText="1"/>
    </xf>
    <xf borderId="10" fillId="6" fontId="4" numFmtId="0" xfId="0" applyBorder="1" applyFont="1"/>
    <xf borderId="10" fillId="6" fontId="4" numFmtId="0" xfId="0" applyAlignment="1" applyBorder="1" applyFont="1">
      <alignment readingOrder="0"/>
    </xf>
    <xf borderId="10" fillId="6" fontId="4" numFmtId="0" xfId="0" applyAlignment="1" applyBorder="1" applyFont="1">
      <alignment shrinkToFit="0" wrapText="1"/>
    </xf>
    <xf borderId="10" fillId="6" fontId="8" numFmtId="0" xfId="0" applyAlignment="1" applyBorder="1" applyFont="1">
      <alignment readingOrder="0"/>
    </xf>
    <xf borderId="11" fillId="7" fontId="4" numFmtId="0" xfId="0" applyBorder="1" applyFill="1" applyFont="1"/>
    <xf borderId="6" fillId="7" fontId="2" numFmtId="0" xfId="0" applyBorder="1" applyFont="1"/>
    <xf borderId="12" fillId="7" fontId="4" numFmtId="0" xfId="0" applyBorder="1" applyFont="1"/>
    <xf borderId="6" fillId="7" fontId="4" numFmtId="0" xfId="0" applyBorder="1" applyFont="1"/>
    <xf borderId="12" fillId="7" fontId="4" numFmtId="165" xfId="0" applyBorder="1" applyFont="1" applyNumberFormat="1"/>
    <xf borderId="6" fillId="7" fontId="4" numFmtId="165" xfId="0" applyBorder="1" applyFont="1" applyNumberFormat="1"/>
    <xf borderId="13" fillId="7" fontId="4" numFmtId="0" xfId="0" applyBorder="1" applyFont="1"/>
    <xf borderId="14" fillId="7" fontId="4" numFmtId="0" xfId="0" applyBorder="1" applyFont="1"/>
    <xf borderId="7" fillId="8" fontId="4" numFmtId="0" xfId="0" applyBorder="1" applyFill="1" applyFont="1"/>
    <xf borderId="7" fillId="8" fontId="4" numFmtId="0" xfId="0" applyAlignment="1" applyBorder="1" applyFont="1">
      <alignment readingOrder="0"/>
    </xf>
    <xf borderId="7" fillId="8" fontId="4" numFmtId="0" xfId="0" applyAlignment="1" applyBorder="1" applyFont="1">
      <alignment readingOrder="0" shrinkToFit="0" wrapText="1"/>
    </xf>
    <xf borderId="7" fillId="8" fontId="4" numFmtId="165" xfId="0" applyBorder="1" applyFont="1" applyNumberFormat="1"/>
    <xf borderId="8" fillId="8" fontId="4" numFmtId="0" xfId="0" applyBorder="1" applyFont="1"/>
    <xf borderId="8" fillId="8" fontId="4" numFmtId="165" xfId="0" applyBorder="1" applyFont="1" applyNumberFormat="1"/>
    <xf borderId="11" fillId="9" fontId="4" numFmtId="0" xfId="0" applyBorder="1" applyFill="1" applyFont="1"/>
    <xf borderId="6" fillId="9" fontId="2" numFmtId="0" xfId="0" applyBorder="1" applyFont="1"/>
    <xf borderId="12" fillId="9" fontId="4" numFmtId="0" xfId="0" applyBorder="1" applyFont="1"/>
    <xf borderId="6" fillId="9" fontId="4" numFmtId="165" xfId="0" applyBorder="1" applyFont="1" applyNumberFormat="1"/>
    <xf borderId="13" fillId="9" fontId="4" numFmtId="0" xfId="0" applyBorder="1" applyFont="1"/>
    <xf borderId="14" fillId="9" fontId="4" numFmtId="0" xfId="0" applyBorder="1" applyFont="1"/>
    <xf borderId="6" fillId="9" fontId="4" numFmtId="0" xfId="0" applyBorder="1" applyFont="1"/>
    <xf borderId="7" fillId="10" fontId="4" numFmtId="0" xfId="0" applyBorder="1" applyFill="1" applyFont="1"/>
    <xf borderId="7" fillId="10" fontId="4" numFmtId="165" xfId="0" applyBorder="1" applyFont="1" applyNumberFormat="1"/>
    <xf borderId="8" fillId="10" fontId="4" numFmtId="0" xfId="0" applyBorder="1" applyFont="1"/>
    <xf borderId="10" fillId="10" fontId="4" numFmtId="0" xfId="0" applyBorder="1" applyFont="1"/>
    <xf borderId="10" fillId="11" fontId="4" numFmtId="0" xfId="0" applyBorder="1" applyFill="1" applyFont="1"/>
    <xf borderId="10" fillId="11" fontId="4" numFmtId="165" xfId="0" applyBorder="1" applyFont="1" applyNumberFormat="1"/>
    <xf borderId="5" fillId="11" fontId="4" numFmtId="0" xfId="0" applyBorder="1" applyFont="1"/>
    <xf borderId="11" fillId="12" fontId="4" numFmtId="0" xfId="0" applyBorder="1" applyFill="1" applyFont="1"/>
    <xf borderId="6" fillId="12" fontId="2" numFmtId="0" xfId="0" applyBorder="1" applyFont="1"/>
    <xf borderId="12" fillId="12" fontId="4" numFmtId="0" xfId="0" applyBorder="1" applyFont="1"/>
    <xf borderId="12" fillId="12" fontId="4" numFmtId="165" xfId="0" applyBorder="1" applyFont="1" applyNumberFormat="1"/>
    <xf borderId="13" fillId="12" fontId="4" numFmtId="0" xfId="0" applyBorder="1" applyFont="1"/>
    <xf borderId="14" fillId="12" fontId="4" numFmtId="0" xfId="0" applyBorder="1" applyFont="1"/>
    <xf borderId="6" fillId="12" fontId="4" numFmtId="0" xfId="0" applyBorder="1" applyFont="1"/>
    <xf borderId="15" fillId="12" fontId="4" numFmtId="0" xfId="0" applyBorder="1" applyFont="1"/>
    <xf borderId="7" fillId="13" fontId="4" numFmtId="0" xfId="0" applyBorder="1" applyFill="1" applyFont="1"/>
    <xf borderId="7" fillId="13" fontId="4" numFmtId="0" xfId="0" applyAlignment="1" applyBorder="1" applyFont="1">
      <alignment readingOrder="0"/>
    </xf>
    <xf borderId="8" fillId="13" fontId="4" numFmtId="0" xfId="0" applyBorder="1" applyFont="1"/>
    <xf borderId="8" fillId="13" fontId="4" numFmtId="0" xfId="0" applyAlignment="1" applyBorder="1" applyFont="1">
      <alignment readingOrder="0"/>
    </xf>
    <xf borderId="10" fillId="13" fontId="4" numFmtId="0" xfId="0" applyBorder="1" applyFont="1"/>
    <xf borderId="11" fillId="14" fontId="4" numFmtId="0" xfId="0" applyBorder="1" applyFill="1" applyFont="1"/>
    <xf borderId="2" fillId="14" fontId="2" numFmtId="0" xfId="0" applyBorder="1" applyFont="1"/>
    <xf borderId="15" fillId="14" fontId="4" numFmtId="0" xfId="0" applyBorder="1" applyFont="1"/>
    <xf borderId="12" fillId="14" fontId="4" numFmtId="0" xfId="0" applyBorder="1" applyFont="1"/>
    <xf borderId="13" fillId="14" fontId="4" numFmtId="0" xfId="0" applyBorder="1" applyFont="1"/>
    <xf borderId="14" fillId="14" fontId="4" numFmtId="0" xfId="0" applyBorder="1" applyFont="1"/>
    <xf borderId="6" fillId="14" fontId="4" numFmtId="0" xfId="0" applyBorder="1" applyFont="1"/>
    <xf borderId="7" fillId="15" fontId="4" numFmtId="0" xfId="0" applyBorder="1" applyFill="1" applyFont="1"/>
    <xf borderId="8" fillId="1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omedepot.ca/product/alexandria-moulding-1-4-inch-x-2-feet-x-4-feet-birch-plywood-handy-panel/1000114111" TargetMode="External"/><Relationship Id="rId11" Type="http://schemas.openxmlformats.org/officeDocument/2006/relationships/hyperlink" Target="https://www.amazon.ca/dp/B09MWHYG1M?ref=ppx_yo2ov_dt_b_fed_asin_title&amp;th=1" TargetMode="External"/><Relationship Id="rId22" Type="http://schemas.openxmlformats.org/officeDocument/2006/relationships/hyperlink" Target="https://store.arduino.cc/products/arduino-uno-rev3" TargetMode="External"/><Relationship Id="rId10" Type="http://schemas.openxmlformats.org/officeDocument/2006/relationships/hyperlink" Target="https://www.amazon.ca/dp/B07B64MWRF?ref=ppx_yo2ov_dt_b_fed_asin_title" TargetMode="External"/><Relationship Id="rId21" Type="http://schemas.openxmlformats.org/officeDocument/2006/relationships/hyperlink" Target="https://bonesbearings.com/bonesr-redsr-skateboard-bearings-8-pack" TargetMode="External"/><Relationship Id="rId13" Type="http://schemas.openxmlformats.org/officeDocument/2006/relationships/hyperlink" Target="https://www.amazon.ca/dp/B00JQNRTDI?ref=ppx_yo2ov_dt_b_fed_asin_title" TargetMode="External"/><Relationship Id="rId12" Type="http://schemas.openxmlformats.org/officeDocument/2006/relationships/hyperlink" Target="https://www.amazon.ca/dp/B0757LXKST?ref=ppx_yo2ov_dt_b_fed_asin_title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amazon.ca/dp/B01E86DORM?ref=ppx_yo2ov_dt_b_fed_asin_title" TargetMode="External"/><Relationship Id="rId2" Type="http://schemas.openxmlformats.org/officeDocument/2006/relationships/hyperlink" Target="https://www.amazon.ca/dp/B0711Q5B49?ref=ppx_yo2ov_dt_b_fed_asin_title" TargetMode="External"/><Relationship Id="rId3" Type="http://schemas.openxmlformats.org/officeDocument/2006/relationships/hyperlink" Target="https://www.amazon.ca/dp/B07DN8WTKX?ref=ppx_yo2ov_dt_b_fed_asin_title" TargetMode="External"/><Relationship Id="rId4" Type="http://schemas.openxmlformats.org/officeDocument/2006/relationships/hyperlink" Target="https://www.amazon.ca/dp/B07SPRL8DL?ref=ppx_yo2ov_dt_b_fed_asin_title" TargetMode="External"/><Relationship Id="rId9" Type="http://schemas.openxmlformats.org/officeDocument/2006/relationships/hyperlink" Target="https://www.amazon.ca/dp/B07Y1GDRQG?ref=ppx_yo2ov_dt_b_fed_asin_title" TargetMode="External"/><Relationship Id="rId15" Type="http://schemas.openxmlformats.org/officeDocument/2006/relationships/hyperlink" Target="https://www.amazon.ca/dp/B0BN9LPZY3?ref=ppx_yo2ov_dt_b_fed_asin_title&amp;th=1" TargetMode="External"/><Relationship Id="rId14" Type="http://schemas.openxmlformats.org/officeDocument/2006/relationships/hyperlink" Target="https://www.amazon.ca/dp/B0BXC7FGJL?ref=ppx_yo2ov_dt_b_fed_asin_title" TargetMode="External"/><Relationship Id="rId17" Type="http://schemas.openxmlformats.org/officeDocument/2006/relationships/hyperlink" Target="https://www.amazon.ca/dp/B0BS6T9L2P?ref=ppx_yo2ov_dt_b_fed_asin_title&amp;th=1" TargetMode="External"/><Relationship Id="rId16" Type="http://schemas.openxmlformats.org/officeDocument/2006/relationships/hyperlink" Target="https://www.amazon.ca/dp/B077GXPR5R?ref=ppx_yo2ov_dt_b_fed_asin_title" TargetMode="External"/><Relationship Id="rId5" Type="http://schemas.openxmlformats.org/officeDocument/2006/relationships/hyperlink" Target="https://www.amazon.ca/dp/B01EV70C78?ref=ppx_yo2ov_dt_b_fed_asin_title" TargetMode="External"/><Relationship Id="rId19" Type="http://schemas.openxmlformats.org/officeDocument/2006/relationships/hyperlink" Target="https://www.solarbotics.com/product/20908" TargetMode="External"/><Relationship Id="rId6" Type="http://schemas.openxmlformats.org/officeDocument/2006/relationships/hyperlink" Target="https://www.amazon.ca/dp/B07JMY5XXT?ref=ppx_yo2ov_dt_b_fed_asin_title" TargetMode="External"/><Relationship Id="rId18" Type="http://schemas.openxmlformats.org/officeDocument/2006/relationships/hyperlink" Target="https://www.amazon.ca/dp/B0CX1R97GR?ref=ppx_yo2ov_dt_b_fed_asin_title" TargetMode="External"/><Relationship Id="rId7" Type="http://schemas.openxmlformats.org/officeDocument/2006/relationships/hyperlink" Target="https://www.amazon.ca/dp/B06XGD5SCB?ref=ppx_yo2ov_dt_b_fed_asin_title" TargetMode="External"/><Relationship Id="rId8" Type="http://schemas.openxmlformats.org/officeDocument/2006/relationships/hyperlink" Target="https://www.amazon.ca/dp/B01E38OS7K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29"/>
    <col customWidth="1" min="2" max="2" width="19.0"/>
    <col customWidth="1" min="3" max="3" width="21.43"/>
    <col customWidth="1" min="4" max="4" width="12.86"/>
    <col customWidth="1" min="5" max="5" width="13.14"/>
    <col customWidth="1" min="6" max="6" width="10.43"/>
    <col customWidth="1" min="7" max="7" width="12.14"/>
    <col customWidth="1" min="8" max="8" width="13.71"/>
    <col customWidth="1" min="9" max="9" width="15.86"/>
    <col customWidth="1" min="10" max="10" width="8.0"/>
    <col customWidth="1" min="11" max="11" width="9.71"/>
    <col customWidth="1" min="12" max="12" width="20.43"/>
    <col customWidth="1" min="13" max="13" width="17.29"/>
    <col customWidth="1" min="14" max="14" width="17.43"/>
    <col customWidth="1" min="15" max="26" width="8.71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>
        <v>45597.0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I4" s="8" t="s">
        <v>5</v>
      </c>
      <c r="J4" s="9"/>
      <c r="K4" s="10" t="s">
        <v>6</v>
      </c>
      <c r="L4" s="11" t="s">
        <v>7</v>
      </c>
      <c r="M4" s="12" t="s">
        <v>8</v>
      </c>
    </row>
    <row r="5">
      <c r="A5" s="7"/>
      <c r="B5" s="7"/>
      <c r="C5" s="5"/>
      <c r="D5" s="5"/>
      <c r="E5" s="5"/>
      <c r="F5" s="5"/>
      <c r="G5" s="7"/>
      <c r="H5" s="7"/>
      <c r="I5" s="13">
        <f>SUM(H32:H39)</f>
        <v>1501</v>
      </c>
      <c r="J5" s="7"/>
      <c r="K5" s="14">
        <f t="shared" ref="K5:L5" si="1">K6+K40+K30</f>
        <v>457.1440333</v>
      </c>
      <c r="L5" s="15">
        <f t="shared" si="1"/>
        <v>611.465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6" t="s">
        <v>9</v>
      </c>
      <c r="B6" s="17" t="s">
        <v>10</v>
      </c>
      <c r="C6" s="18"/>
      <c r="D6" s="18"/>
      <c r="E6" s="18"/>
      <c r="F6" s="18"/>
      <c r="G6" s="18"/>
      <c r="H6" s="18"/>
      <c r="I6" s="18"/>
      <c r="J6" s="18"/>
      <c r="K6" s="19">
        <f t="shared" ref="K6:L6" si="2">SUM(K8:K29)</f>
        <v>413.8190333</v>
      </c>
      <c r="L6" s="20">
        <f t="shared" si="2"/>
        <v>544.94</v>
      </c>
      <c r="M6" s="18"/>
      <c r="N6" s="18"/>
    </row>
    <row r="7">
      <c r="A7" s="21"/>
      <c r="B7" s="21" t="s">
        <v>11</v>
      </c>
      <c r="C7" s="21" t="s">
        <v>12</v>
      </c>
      <c r="D7" s="21"/>
      <c r="E7" s="21" t="s">
        <v>13</v>
      </c>
      <c r="F7" s="21" t="s">
        <v>14</v>
      </c>
      <c r="G7" s="21" t="s">
        <v>15</v>
      </c>
      <c r="H7" s="21" t="s">
        <v>16</v>
      </c>
      <c r="I7" s="21" t="s">
        <v>17</v>
      </c>
      <c r="J7" s="21" t="s">
        <v>18</v>
      </c>
      <c r="K7" s="21" t="s">
        <v>19</v>
      </c>
      <c r="L7" s="21" t="s">
        <v>7</v>
      </c>
      <c r="M7" s="21"/>
      <c r="N7" s="21" t="s">
        <v>20</v>
      </c>
    </row>
    <row r="8">
      <c r="A8" s="22"/>
      <c r="B8" s="23" t="s">
        <v>21</v>
      </c>
      <c r="C8" s="24" t="s">
        <v>22</v>
      </c>
      <c r="D8" s="22"/>
      <c r="E8" s="22"/>
      <c r="F8" s="23" t="s">
        <v>23</v>
      </c>
      <c r="G8" s="23">
        <v>1.0</v>
      </c>
      <c r="H8" s="23">
        <v>1.0</v>
      </c>
      <c r="I8" s="22">
        <f>IF(G8&gt;0,CEILING(G8/H8,1),0)</f>
        <v>1</v>
      </c>
      <c r="J8" s="25">
        <v>128.39</v>
      </c>
      <c r="K8" s="26">
        <f t="shared" ref="K8:K29" si="3">IF(G8&gt;0,J8/H8*G8,0)</f>
        <v>128.39</v>
      </c>
      <c r="L8" s="26">
        <f t="shared" ref="L8:L29" si="4">I8*J8</f>
        <v>128.39</v>
      </c>
      <c r="M8" s="22"/>
      <c r="N8" s="27" t="s">
        <v>24</v>
      </c>
    </row>
    <row r="9">
      <c r="A9" s="28"/>
      <c r="B9" s="29" t="s">
        <v>25</v>
      </c>
      <c r="C9" s="30"/>
      <c r="D9" s="28"/>
      <c r="E9" s="28"/>
      <c r="F9" s="23" t="s">
        <v>23</v>
      </c>
      <c r="G9" s="29">
        <v>1.0</v>
      </c>
      <c r="H9" s="29">
        <v>1.0</v>
      </c>
      <c r="I9" s="29">
        <v>1.0</v>
      </c>
      <c r="J9" s="31">
        <v>16.73</v>
      </c>
      <c r="K9" s="32">
        <f t="shared" si="3"/>
        <v>16.73</v>
      </c>
      <c r="L9" s="32">
        <f t="shared" si="4"/>
        <v>16.73</v>
      </c>
      <c r="M9" s="28"/>
      <c r="N9" s="33" t="s">
        <v>26</v>
      </c>
    </row>
    <row r="10">
      <c r="A10" s="28"/>
      <c r="B10" s="29" t="s">
        <v>27</v>
      </c>
      <c r="C10" s="30"/>
      <c r="D10" s="28"/>
      <c r="E10" s="28"/>
      <c r="F10" s="23" t="s">
        <v>23</v>
      </c>
      <c r="G10" s="29">
        <v>1.0</v>
      </c>
      <c r="H10" s="29">
        <v>5.0</v>
      </c>
      <c r="I10" s="28">
        <f t="shared" ref="I10:I12" si="5">IF(G10&gt;0,CEILING(G10/H10,1),0)</f>
        <v>1</v>
      </c>
      <c r="J10" s="31">
        <v>14.36</v>
      </c>
      <c r="K10" s="32">
        <f t="shared" si="3"/>
        <v>2.872</v>
      </c>
      <c r="L10" s="32">
        <f t="shared" si="4"/>
        <v>14.36</v>
      </c>
      <c r="M10" s="28"/>
      <c r="N10" s="33" t="s">
        <v>28</v>
      </c>
    </row>
    <row r="11">
      <c r="A11" s="28"/>
      <c r="B11" s="29" t="s">
        <v>29</v>
      </c>
      <c r="C11" s="30"/>
      <c r="D11" s="28"/>
      <c r="E11" s="28"/>
      <c r="F11" s="23" t="s">
        <v>23</v>
      </c>
      <c r="G11" s="29">
        <v>1.0</v>
      </c>
      <c r="H11" s="29">
        <v>2.0</v>
      </c>
      <c r="I11" s="28">
        <f t="shared" si="5"/>
        <v>1</v>
      </c>
      <c r="J11" s="31">
        <v>15.99</v>
      </c>
      <c r="K11" s="32">
        <f t="shared" si="3"/>
        <v>7.995</v>
      </c>
      <c r="L11" s="32">
        <f t="shared" si="4"/>
        <v>15.99</v>
      </c>
      <c r="M11" s="28"/>
      <c r="N11" s="33" t="s">
        <v>30</v>
      </c>
    </row>
    <row r="12">
      <c r="A12" s="28"/>
      <c r="B12" s="29" t="s">
        <v>31</v>
      </c>
      <c r="C12" s="30"/>
      <c r="D12" s="28"/>
      <c r="E12" s="28"/>
      <c r="F12" s="23" t="s">
        <v>23</v>
      </c>
      <c r="G12" s="29">
        <v>30.0</v>
      </c>
      <c r="H12" s="29">
        <v>120.0</v>
      </c>
      <c r="I12" s="28">
        <f t="shared" si="5"/>
        <v>1</v>
      </c>
      <c r="J12" s="31">
        <v>13.64</v>
      </c>
      <c r="K12" s="32">
        <f t="shared" si="3"/>
        <v>3.41</v>
      </c>
      <c r="L12" s="32">
        <f t="shared" si="4"/>
        <v>13.64</v>
      </c>
      <c r="M12" s="28"/>
      <c r="N12" s="33" t="s">
        <v>32</v>
      </c>
    </row>
    <row r="13">
      <c r="A13" s="34"/>
      <c r="B13" s="35" t="s">
        <v>33</v>
      </c>
      <c r="C13" s="36" t="s">
        <v>34</v>
      </c>
      <c r="D13" s="34"/>
      <c r="E13" s="34"/>
      <c r="F13" s="35" t="s">
        <v>23</v>
      </c>
      <c r="G13" s="35">
        <v>1.0</v>
      </c>
      <c r="H13" s="35">
        <v>2.0</v>
      </c>
      <c r="I13" s="29">
        <v>2.0</v>
      </c>
      <c r="J13" s="31">
        <v>8.95</v>
      </c>
      <c r="K13" s="32">
        <f t="shared" si="3"/>
        <v>4.475</v>
      </c>
      <c r="L13" s="32">
        <f t="shared" si="4"/>
        <v>17.9</v>
      </c>
      <c r="M13" s="34"/>
      <c r="N13" s="37" t="s">
        <v>35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4"/>
      <c r="B14" s="35" t="s">
        <v>36</v>
      </c>
      <c r="C14" s="36" t="s">
        <v>37</v>
      </c>
      <c r="D14" s="34"/>
      <c r="E14" s="34"/>
      <c r="F14" s="35" t="s">
        <v>23</v>
      </c>
      <c r="G14" s="35">
        <v>1.0</v>
      </c>
      <c r="H14" s="35">
        <v>1.0</v>
      </c>
      <c r="I14" s="28">
        <f t="shared" ref="I14:I29" si="6">IF(G14&gt;0,CEILING(G14/H14,1),0)</f>
        <v>1</v>
      </c>
      <c r="J14" s="31">
        <v>26.99</v>
      </c>
      <c r="K14" s="32">
        <f t="shared" si="3"/>
        <v>26.99</v>
      </c>
      <c r="L14" s="32">
        <f t="shared" si="4"/>
        <v>26.99</v>
      </c>
      <c r="M14" s="34"/>
      <c r="N14" s="37" t="s">
        <v>38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4"/>
      <c r="B15" s="35" t="s">
        <v>39</v>
      </c>
      <c r="C15" s="38"/>
      <c r="D15" s="34"/>
      <c r="E15" s="34"/>
      <c r="F15" s="35" t="s">
        <v>23</v>
      </c>
      <c r="G15" s="35">
        <v>1.0</v>
      </c>
      <c r="H15" s="35">
        <v>25.0</v>
      </c>
      <c r="I15" s="28">
        <f t="shared" si="6"/>
        <v>1</v>
      </c>
      <c r="J15" s="31">
        <v>13.88</v>
      </c>
      <c r="K15" s="32">
        <f t="shared" si="3"/>
        <v>0.5552</v>
      </c>
      <c r="L15" s="32">
        <f t="shared" si="4"/>
        <v>13.88</v>
      </c>
      <c r="M15" s="34"/>
      <c r="N15" s="37" t="s">
        <v>40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4"/>
      <c r="B16" s="35" t="s">
        <v>41</v>
      </c>
      <c r="C16" s="38"/>
      <c r="D16" s="34"/>
      <c r="E16" s="34"/>
      <c r="F16" s="35" t="s">
        <v>23</v>
      </c>
      <c r="G16" s="35">
        <v>1.0</v>
      </c>
      <c r="H16" s="35">
        <v>5.0</v>
      </c>
      <c r="I16" s="28">
        <f t="shared" si="6"/>
        <v>1</v>
      </c>
      <c r="J16" s="31">
        <v>7.99</v>
      </c>
      <c r="K16" s="32">
        <f t="shared" si="3"/>
        <v>1.598</v>
      </c>
      <c r="L16" s="32">
        <f t="shared" si="4"/>
        <v>7.99</v>
      </c>
      <c r="M16" s="34"/>
      <c r="N16" s="37" t="s">
        <v>42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4"/>
      <c r="B17" s="36" t="s">
        <v>43</v>
      </c>
      <c r="C17" s="38"/>
      <c r="D17" s="34"/>
      <c r="E17" s="34"/>
      <c r="F17" s="35" t="s">
        <v>23</v>
      </c>
      <c r="G17" s="35">
        <v>1.0</v>
      </c>
      <c r="H17" s="35">
        <v>60.0</v>
      </c>
      <c r="I17" s="28">
        <f t="shared" si="6"/>
        <v>1</v>
      </c>
      <c r="J17" s="31">
        <v>15.74</v>
      </c>
      <c r="K17" s="32">
        <f t="shared" si="3"/>
        <v>0.2623333333</v>
      </c>
      <c r="L17" s="32">
        <f t="shared" si="4"/>
        <v>15.74</v>
      </c>
      <c r="M17" s="34"/>
      <c r="N17" s="37" t="s">
        <v>44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4"/>
      <c r="B18" s="35" t="s">
        <v>45</v>
      </c>
      <c r="C18" s="36" t="s">
        <v>46</v>
      </c>
      <c r="D18" s="34"/>
      <c r="E18" s="34"/>
      <c r="F18" s="35" t="s">
        <v>23</v>
      </c>
      <c r="G18" s="35">
        <v>1.0</v>
      </c>
      <c r="H18" s="35">
        <v>5.0</v>
      </c>
      <c r="I18" s="28">
        <f t="shared" si="6"/>
        <v>1</v>
      </c>
      <c r="J18" s="31">
        <v>12.59</v>
      </c>
      <c r="K18" s="32">
        <f t="shared" si="3"/>
        <v>2.518</v>
      </c>
      <c r="L18" s="32">
        <f t="shared" si="4"/>
        <v>12.59</v>
      </c>
      <c r="M18" s="34"/>
      <c r="N18" s="37" t="s">
        <v>47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4"/>
      <c r="B19" s="35" t="s">
        <v>48</v>
      </c>
      <c r="C19" s="36" t="s">
        <v>49</v>
      </c>
      <c r="D19" s="34"/>
      <c r="E19" s="34"/>
      <c r="F19" s="35" t="s">
        <v>23</v>
      </c>
      <c r="G19" s="35">
        <v>1.0</v>
      </c>
      <c r="H19" s="35">
        <v>5.0</v>
      </c>
      <c r="I19" s="28">
        <f t="shared" si="6"/>
        <v>1</v>
      </c>
      <c r="J19" s="31">
        <v>12.64</v>
      </c>
      <c r="K19" s="32">
        <f t="shared" si="3"/>
        <v>2.528</v>
      </c>
      <c r="L19" s="32">
        <f t="shared" si="4"/>
        <v>12.64</v>
      </c>
      <c r="M19" s="34"/>
      <c r="N19" s="37" t="s">
        <v>50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4"/>
      <c r="B20" s="35" t="s">
        <v>51</v>
      </c>
      <c r="C20" s="36" t="s">
        <v>52</v>
      </c>
      <c r="D20" s="34"/>
      <c r="E20" s="34"/>
      <c r="F20" s="35" t="s">
        <v>23</v>
      </c>
      <c r="G20" s="35">
        <v>1.0</v>
      </c>
      <c r="H20" s="35">
        <v>1.0</v>
      </c>
      <c r="I20" s="28">
        <f t="shared" si="6"/>
        <v>1</v>
      </c>
      <c r="J20" s="31">
        <v>43.99</v>
      </c>
      <c r="K20" s="32">
        <f t="shared" si="3"/>
        <v>43.99</v>
      </c>
      <c r="L20" s="32">
        <f t="shared" si="4"/>
        <v>43.99</v>
      </c>
      <c r="M20" s="34"/>
      <c r="N20" s="37" t="s">
        <v>53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4"/>
      <c r="B21" s="35" t="s">
        <v>54</v>
      </c>
      <c r="C21" s="38"/>
      <c r="D21" s="34"/>
      <c r="E21" s="34"/>
      <c r="F21" s="35" t="s">
        <v>23</v>
      </c>
      <c r="G21" s="35">
        <v>1.0</v>
      </c>
      <c r="H21" s="35">
        <v>1.0</v>
      </c>
      <c r="I21" s="28">
        <f t="shared" si="6"/>
        <v>1</v>
      </c>
      <c r="J21" s="31">
        <v>29.99</v>
      </c>
      <c r="K21" s="32">
        <f t="shared" si="3"/>
        <v>29.99</v>
      </c>
      <c r="L21" s="32">
        <f t="shared" si="4"/>
        <v>29.99</v>
      </c>
      <c r="M21" s="34"/>
      <c r="N21" s="37" t="s">
        <v>55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4"/>
      <c r="B22" s="35" t="s">
        <v>56</v>
      </c>
      <c r="C22" s="36" t="s">
        <v>57</v>
      </c>
      <c r="D22" s="34"/>
      <c r="E22" s="34"/>
      <c r="F22" s="35" t="s">
        <v>23</v>
      </c>
      <c r="G22" s="35">
        <v>1.0</v>
      </c>
      <c r="H22" s="35">
        <v>1.0</v>
      </c>
      <c r="I22" s="28">
        <f t="shared" si="6"/>
        <v>1</v>
      </c>
      <c r="J22" s="31">
        <v>13.59</v>
      </c>
      <c r="K22" s="32">
        <f t="shared" si="3"/>
        <v>13.59</v>
      </c>
      <c r="L22" s="32">
        <f t="shared" si="4"/>
        <v>13.59</v>
      </c>
      <c r="M22" s="34"/>
      <c r="N22" s="37" t="s">
        <v>58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4"/>
      <c r="B23" s="35" t="s">
        <v>59</v>
      </c>
      <c r="C23" s="36" t="s">
        <v>60</v>
      </c>
      <c r="D23" s="34"/>
      <c r="E23" s="34"/>
      <c r="F23" s="35" t="s">
        <v>23</v>
      </c>
      <c r="G23" s="35">
        <v>1.0</v>
      </c>
      <c r="H23" s="35">
        <v>5.0</v>
      </c>
      <c r="I23" s="28">
        <f t="shared" si="6"/>
        <v>1</v>
      </c>
      <c r="J23" s="31">
        <v>18.49</v>
      </c>
      <c r="K23" s="32">
        <f t="shared" si="3"/>
        <v>3.698</v>
      </c>
      <c r="L23" s="32">
        <f t="shared" si="4"/>
        <v>18.49</v>
      </c>
      <c r="M23" s="34"/>
      <c r="N23" s="37" t="s">
        <v>61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4"/>
      <c r="B24" s="35" t="s">
        <v>62</v>
      </c>
      <c r="C24" s="38"/>
      <c r="D24" s="34"/>
      <c r="E24" s="34"/>
      <c r="F24" s="35" t="s">
        <v>23</v>
      </c>
      <c r="G24" s="35">
        <v>1.0</v>
      </c>
      <c r="H24" s="35">
        <v>1.0</v>
      </c>
      <c r="I24" s="28">
        <f t="shared" si="6"/>
        <v>1</v>
      </c>
      <c r="J24" s="31">
        <v>25.99</v>
      </c>
      <c r="K24" s="32">
        <f t="shared" si="3"/>
        <v>25.99</v>
      </c>
      <c r="L24" s="32">
        <f t="shared" si="4"/>
        <v>25.99</v>
      </c>
      <c r="M24" s="34"/>
      <c r="N24" s="37" t="s">
        <v>63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4"/>
      <c r="B25" s="35" t="s">
        <v>64</v>
      </c>
      <c r="C25" s="38"/>
      <c r="D25" s="34"/>
      <c r="E25" s="34"/>
      <c r="F25" s="35" t="s">
        <v>23</v>
      </c>
      <c r="G25" s="35">
        <v>7.0</v>
      </c>
      <c r="H25" s="35">
        <v>10.0</v>
      </c>
      <c r="I25" s="28">
        <f t="shared" si="6"/>
        <v>1</v>
      </c>
      <c r="J25" s="31">
        <v>12.0</v>
      </c>
      <c r="K25" s="32">
        <f t="shared" si="3"/>
        <v>8.4</v>
      </c>
      <c r="L25" s="32">
        <f t="shared" si="4"/>
        <v>12</v>
      </c>
      <c r="M25" s="34"/>
      <c r="N25" s="37" t="s">
        <v>65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4"/>
      <c r="B26" s="35" t="s">
        <v>66</v>
      </c>
      <c r="C26" s="36" t="s">
        <v>67</v>
      </c>
      <c r="D26" s="34"/>
      <c r="E26" s="34"/>
      <c r="F26" s="35" t="s">
        <v>68</v>
      </c>
      <c r="G26" s="35">
        <v>1.0</v>
      </c>
      <c r="H26" s="35">
        <v>1.0</v>
      </c>
      <c r="I26" s="28">
        <f t="shared" si="6"/>
        <v>1</v>
      </c>
      <c r="J26" s="31">
        <v>15.59</v>
      </c>
      <c r="K26" s="32">
        <f t="shared" si="3"/>
        <v>15.59</v>
      </c>
      <c r="L26" s="32">
        <f t="shared" si="4"/>
        <v>15.59</v>
      </c>
      <c r="M26" s="34"/>
      <c r="N26" s="37" t="s">
        <v>69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4"/>
      <c r="B27" s="35" t="s">
        <v>70</v>
      </c>
      <c r="C27" s="38"/>
      <c r="D27" s="34"/>
      <c r="E27" s="34"/>
      <c r="F27" s="35" t="s">
        <v>71</v>
      </c>
      <c r="G27" s="35">
        <v>1.0</v>
      </c>
      <c r="H27" s="35">
        <v>1.0</v>
      </c>
      <c r="I27" s="28">
        <f t="shared" si="6"/>
        <v>1</v>
      </c>
      <c r="J27" s="31">
        <v>17.51</v>
      </c>
      <c r="K27" s="32">
        <f t="shared" si="3"/>
        <v>17.51</v>
      </c>
      <c r="L27" s="32">
        <f t="shared" si="4"/>
        <v>17.51</v>
      </c>
      <c r="M27" s="34"/>
      <c r="N27" s="37" t="s">
        <v>72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4"/>
      <c r="B28" s="35" t="s">
        <v>73</v>
      </c>
      <c r="C28" s="36" t="s">
        <v>74</v>
      </c>
      <c r="D28" s="34"/>
      <c r="E28" s="34"/>
      <c r="F28" s="35" t="s">
        <v>75</v>
      </c>
      <c r="G28" s="35">
        <v>2.0</v>
      </c>
      <c r="H28" s="35">
        <v>8.0</v>
      </c>
      <c r="I28" s="28">
        <f t="shared" si="6"/>
        <v>1</v>
      </c>
      <c r="J28" s="31">
        <v>18.95</v>
      </c>
      <c r="K28" s="32">
        <f t="shared" si="3"/>
        <v>4.7375</v>
      </c>
      <c r="L28" s="32">
        <f t="shared" si="4"/>
        <v>18.95</v>
      </c>
      <c r="M28" s="34"/>
      <c r="N28" s="37" t="s">
        <v>76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9"/>
      <c r="B29" s="40" t="s">
        <v>77</v>
      </c>
      <c r="C29" s="41"/>
      <c r="D29" s="39"/>
      <c r="E29" s="39"/>
      <c r="F29" s="40" t="s">
        <v>78</v>
      </c>
      <c r="G29" s="40">
        <v>1.0</v>
      </c>
      <c r="H29" s="40">
        <v>1.0</v>
      </c>
      <c r="I29" s="28">
        <f t="shared" si="6"/>
        <v>1</v>
      </c>
      <c r="J29" s="31">
        <v>52.0</v>
      </c>
      <c r="K29" s="32">
        <f t="shared" si="3"/>
        <v>52</v>
      </c>
      <c r="L29" s="32">
        <f t="shared" si="4"/>
        <v>52</v>
      </c>
      <c r="M29" s="39"/>
      <c r="N29" s="42" t="s">
        <v>79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3"/>
      <c r="B30" s="44" t="s">
        <v>80</v>
      </c>
      <c r="C30" s="45"/>
      <c r="D30" s="45"/>
      <c r="E30" s="45"/>
      <c r="F30" s="45"/>
      <c r="G30" s="45"/>
      <c r="H30" s="45"/>
      <c r="I30" s="46">
        <f>SUM(I32:I45)</f>
        <v>1503</v>
      </c>
      <c r="J30" s="47"/>
      <c r="K30" s="48">
        <f t="shared" ref="K30:L30" si="7">SUM(K32:K39)</f>
        <v>37.525</v>
      </c>
      <c r="L30" s="48">
        <f t="shared" si="7"/>
        <v>37.525</v>
      </c>
      <c r="M30" s="45"/>
      <c r="N30" s="49"/>
    </row>
    <row r="31">
      <c r="A31" s="50"/>
      <c r="B31" s="46" t="s">
        <v>11</v>
      </c>
      <c r="C31" s="46" t="s">
        <v>12</v>
      </c>
      <c r="D31" s="46" t="s">
        <v>81</v>
      </c>
      <c r="E31" s="46" t="s">
        <v>82</v>
      </c>
      <c r="F31" s="46" t="s">
        <v>83</v>
      </c>
      <c r="G31" s="46" t="s">
        <v>15</v>
      </c>
      <c r="H31" s="46" t="s">
        <v>84</v>
      </c>
      <c r="I31" s="46" t="s">
        <v>85</v>
      </c>
      <c r="J31" s="46" t="s">
        <v>86</v>
      </c>
      <c r="K31" s="46" t="s">
        <v>19</v>
      </c>
      <c r="L31" s="46" t="s">
        <v>7</v>
      </c>
      <c r="M31" s="46"/>
      <c r="N31" s="46" t="s">
        <v>20</v>
      </c>
    </row>
    <row r="32">
      <c r="A32" s="51"/>
      <c r="B32" s="52" t="s">
        <v>87</v>
      </c>
      <c r="C32" s="53" t="s">
        <v>88</v>
      </c>
      <c r="D32" s="51" t="s">
        <v>89</v>
      </c>
      <c r="E32" s="52"/>
      <c r="F32" s="51" t="s">
        <v>90</v>
      </c>
      <c r="G32" s="52">
        <v>1.0</v>
      </c>
      <c r="H32" s="51">
        <f>665+448+84+304</f>
        <v>1501</v>
      </c>
      <c r="I32" s="51">
        <f t="shared" ref="I32:I39" si="8">G32*H32</f>
        <v>1501</v>
      </c>
      <c r="J32" s="54">
        <v>25.0</v>
      </c>
      <c r="K32" s="54">
        <f t="shared" ref="K32:K39" si="9">IF(G32&gt;0,(J32/1000)*G32*H32,0)</f>
        <v>37.525</v>
      </c>
      <c r="L32" s="54">
        <f t="shared" ref="L32:L39" si="10">K32</f>
        <v>37.525</v>
      </c>
      <c r="M32" s="51"/>
      <c r="N32" s="51"/>
    </row>
    <row r="33">
      <c r="A33" s="55"/>
      <c r="B33" s="55"/>
      <c r="C33" s="55"/>
      <c r="D33" s="55"/>
      <c r="E33" s="55"/>
      <c r="F33" s="55"/>
      <c r="G33" s="55"/>
      <c r="H33" s="55"/>
      <c r="I33" s="55">
        <f t="shared" si="8"/>
        <v>0</v>
      </c>
      <c r="J33" s="56"/>
      <c r="K33" s="56">
        <f t="shared" si="9"/>
        <v>0</v>
      </c>
      <c r="L33" s="56">
        <f t="shared" si="10"/>
        <v>0</v>
      </c>
      <c r="M33" s="55"/>
      <c r="N33" s="55"/>
    </row>
    <row r="34">
      <c r="A34" s="55"/>
      <c r="B34" s="55"/>
      <c r="C34" s="55"/>
      <c r="D34" s="55"/>
      <c r="E34" s="55"/>
      <c r="F34" s="55"/>
      <c r="G34" s="55"/>
      <c r="H34" s="55"/>
      <c r="I34" s="55">
        <f t="shared" si="8"/>
        <v>0</v>
      </c>
      <c r="J34" s="56"/>
      <c r="K34" s="56">
        <f t="shared" si="9"/>
        <v>0</v>
      </c>
      <c r="L34" s="56">
        <f t="shared" si="10"/>
        <v>0</v>
      </c>
      <c r="M34" s="55"/>
      <c r="N34" s="55"/>
    </row>
    <row r="35">
      <c r="A35" s="55"/>
      <c r="B35" s="55"/>
      <c r="C35" s="55"/>
      <c r="D35" s="55"/>
      <c r="E35" s="55"/>
      <c r="F35" s="55"/>
      <c r="G35" s="55"/>
      <c r="H35" s="55"/>
      <c r="I35" s="55">
        <f t="shared" si="8"/>
        <v>0</v>
      </c>
      <c r="J35" s="56"/>
      <c r="K35" s="56">
        <f t="shared" si="9"/>
        <v>0</v>
      </c>
      <c r="L35" s="56">
        <f t="shared" si="10"/>
        <v>0</v>
      </c>
      <c r="M35" s="55"/>
      <c r="N35" s="55"/>
    </row>
    <row r="36">
      <c r="A36" s="55"/>
      <c r="B36" s="55"/>
      <c r="C36" s="55"/>
      <c r="D36" s="55"/>
      <c r="E36" s="55"/>
      <c r="F36" s="55"/>
      <c r="G36" s="55"/>
      <c r="H36" s="55"/>
      <c r="I36" s="55">
        <f t="shared" si="8"/>
        <v>0</v>
      </c>
      <c r="J36" s="56"/>
      <c r="K36" s="56">
        <f t="shared" si="9"/>
        <v>0</v>
      </c>
      <c r="L36" s="56">
        <f t="shared" si="10"/>
        <v>0</v>
      </c>
      <c r="M36" s="55"/>
      <c r="N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>
        <f t="shared" si="8"/>
        <v>0</v>
      </c>
      <c r="J37" s="56"/>
      <c r="K37" s="56">
        <f t="shared" si="9"/>
        <v>0</v>
      </c>
      <c r="L37" s="56">
        <f t="shared" si="10"/>
        <v>0</v>
      </c>
      <c r="M37" s="55"/>
      <c r="N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>
        <f t="shared" si="8"/>
        <v>0</v>
      </c>
      <c r="J38" s="56"/>
      <c r="K38" s="56">
        <f t="shared" si="9"/>
        <v>0</v>
      </c>
      <c r="L38" s="56">
        <f t="shared" si="10"/>
        <v>0</v>
      </c>
      <c r="M38" s="55"/>
      <c r="N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>
        <f t="shared" si="8"/>
        <v>0</v>
      </c>
      <c r="J39" s="56"/>
      <c r="K39" s="56">
        <f t="shared" si="9"/>
        <v>0</v>
      </c>
      <c r="L39" s="56">
        <f t="shared" si="10"/>
        <v>0</v>
      </c>
      <c r="M39" s="55"/>
      <c r="N39" s="55"/>
    </row>
    <row r="40" ht="15.75" customHeight="1">
      <c r="A40" s="57"/>
      <c r="B40" s="58" t="s">
        <v>91</v>
      </c>
      <c r="C40" s="59"/>
      <c r="D40" s="59"/>
      <c r="E40" s="59"/>
      <c r="F40" s="59"/>
      <c r="G40" s="59"/>
      <c r="H40" s="59"/>
      <c r="I40" s="59"/>
      <c r="J40" s="59"/>
      <c r="K40" s="60">
        <f t="shared" ref="K40:L40" si="11">SUM(K42:K44)</f>
        <v>5.8</v>
      </c>
      <c r="L40" s="60">
        <f t="shared" si="11"/>
        <v>29</v>
      </c>
      <c r="M40" s="59"/>
      <c r="N40" s="61"/>
    </row>
    <row r="41" ht="15.75" customHeight="1">
      <c r="A41" s="62"/>
      <c r="B41" s="63" t="s">
        <v>11</v>
      </c>
      <c r="C41" s="63" t="s">
        <v>12</v>
      </c>
      <c r="D41" s="63"/>
      <c r="E41" s="63" t="s">
        <v>13</v>
      </c>
      <c r="F41" s="63" t="s">
        <v>14</v>
      </c>
      <c r="G41" s="63" t="s">
        <v>15</v>
      </c>
      <c r="H41" s="63" t="s">
        <v>16</v>
      </c>
      <c r="I41" s="63" t="s">
        <v>17</v>
      </c>
      <c r="J41" s="63" t="s">
        <v>18</v>
      </c>
      <c r="K41" s="63" t="s">
        <v>19</v>
      </c>
      <c r="L41" s="63" t="s">
        <v>7</v>
      </c>
      <c r="M41" s="63"/>
      <c r="N41" s="63" t="s">
        <v>20</v>
      </c>
    </row>
    <row r="42" ht="15.75" customHeight="1">
      <c r="A42" s="64"/>
      <c r="B42" s="64"/>
      <c r="C42" s="64"/>
      <c r="D42" s="64"/>
      <c r="E42" s="64"/>
      <c r="F42" s="64"/>
      <c r="G42" s="64">
        <v>1.0</v>
      </c>
      <c r="H42" s="64">
        <v>5.0</v>
      </c>
      <c r="I42" s="64">
        <f t="shared" ref="I42:I43" si="12">IF(G42&gt;0,CEILING(G42/H42,1),0)</f>
        <v>1</v>
      </c>
      <c r="J42" s="65">
        <v>4.0</v>
      </c>
      <c r="K42" s="65">
        <f t="shared" ref="K42:K43" si="13">IF(G42&gt;0,J42/H42*G42,0)</f>
        <v>0.8</v>
      </c>
      <c r="L42" s="65">
        <f t="shared" ref="L42:L43" si="14">I42*J42</f>
        <v>4</v>
      </c>
      <c r="M42" s="64"/>
      <c r="N42" s="64"/>
    </row>
    <row r="43" ht="15.75" customHeight="1">
      <c r="A43" s="66"/>
      <c r="B43" s="66"/>
      <c r="C43" s="66" t="s">
        <v>92</v>
      </c>
      <c r="D43" s="66"/>
      <c r="E43" s="66"/>
      <c r="F43" s="66"/>
      <c r="G43" s="66">
        <v>1.0</v>
      </c>
      <c r="H43" s="66">
        <v>5.0</v>
      </c>
      <c r="I43" s="64">
        <f t="shared" si="12"/>
        <v>1</v>
      </c>
      <c r="J43" s="65">
        <v>25.0</v>
      </c>
      <c r="K43" s="65">
        <f t="shared" si="13"/>
        <v>5</v>
      </c>
      <c r="L43" s="65">
        <f t="shared" si="14"/>
        <v>25</v>
      </c>
      <c r="M43" s="66"/>
      <c r="N43" s="66"/>
    </row>
    <row r="44" ht="15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9"/>
      <c r="K45" s="69"/>
      <c r="L45" s="69"/>
      <c r="M45" s="68"/>
      <c r="N45" s="68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5.75" customHeight="1">
      <c r="A46" s="71"/>
      <c r="B46" s="72" t="s">
        <v>93</v>
      </c>
      <c r="C46" s="73"/>
      <c r="D46" s="73"/>
      <c r="E46" s="73"/>
      <c r="F46" s="73"/>
      <c r="G46" s="73"/>
      <c r="H46" s="73"/>
      <c r="I46" s="73"/>
      <c r="J46" s="74"/>
      <c r="K46" s="73"/>
      <c r="L46" s="73"/>
      <c r="M46" s="73"/>
      <c r="N46" s="75"/>
    </row>
    <row r="47" ht="15.75" customHeight="1">
      <c r="A47" s="76"/>
      <c r="B47" s="77" t="s">
        <v>94</v>
      </c>
      <c r="C47" s="77" t="s">
        <v>12</v>
      </c>
      <c r="D47" s="78"/>
      <c r="E47" s="77" t="s">
        <v>13</v>
      </c>
      <c r="F47" s="77" t="s">
        <v>14</v>
      </c>
      <c r="G47" s="78"/>
      <c r="H47" s="78"/>
      <c r="I47" s="78"/>
      <c r="J47" s="78"/>
      <c r="K47" s="78"/>
      <c r="L47" s="78"/>
      <c r="M47" s="78"/>
      <c r="N47" s="77" t="s">
        <v>20</v>
      </c>
    </row>
    <row r="48" ht="15.75" customHeight="1">
      <c r="A48" s="79"/>
      <c r="B48" s="80" t="s">
        <v>95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ht="15.75" customHeight="1">
      <c r="A49" s="81"/>
      <c r="B49" s="82" t="s">
        <v>96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ht="15.75" customHeight="1">
      <c r="A50" s="81"/>
      <c r="B50" s="82" t="s">
        <v>97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ht="15.75" customHeight="1">
      <c r="A51" s="81"/>
      <c r="B51" s="82" t="s">
        <v>98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ht="15.75" customHeight="1">
      <c r="A52" s="81"/>
      <c r="B52" s="82" t="s">
        <v>99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ht="15.75" customHeight="1">
      <c r="A54" s="84"/>
      <c r="B54" s="85" t="s">
        <v>100</v>
      </c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</row>
    <row r="55" ht="15.75" customHeight="1">
      <c r="A55" s="89"/>
      <c r="B55" s="90" t="s">
        <v>11</v>
      </c>
      <c r="C55" s="90" t="s">
        <v>12</v>
      </c>
      <c r="D55" s="90"/>
      <c r="E55" s="90" t="s">
        <v>13</v>
      </c>
      <c r="F55" s="90" t="s">
        <v>14</v>
      </c>
      <c r="G55" s="90" t="s">
        <v>15</v>
      </c>
      <c r="H55" s="90" t="s">
        <v>16</v>
      </c>
      <c r="I55" s="90" t="s">
        <v>17</v>
      </c>
      <c r="J55" s="90" t="s">
        <v>18</v>
      </c>
      <c r="K55" s="90" t="s">
        <v>19</v>
      </c>
      <c r="L55" s="90" t="s">
        <v>7</v>
      </c>
      <c r="M55" s="90"/>
      <c r="N55" s="90" t="s">
        <v>20</v>
      </c>
    </row>
    <row r="56" ht="15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</row>
    <row r="59" ht="15.7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1">
    <mergeCell ref="B1:J1"/>
  </mergeCells>
  <hyperlinks>
    <hyperlink r:id="rId1" ref="N8"/>
    <hyperlink r:id="rId2" ref="N9"/>
    <hyperlink r:id="rId3" ref="N10"/>
    <hyperlink r:id="rId4" ref="N11"/>
    <hyperlink r:id="rId5" ref="N12"/>
    <hyperlink r:id="rId6" ref="N13"/>
    <hyperlink r:id="rId7" ref="N14"/>
    <hyperlink r:id="rId8" ref="N15"/>
    <hyperlink r:id="rId9" ref="N16"/>
    <hyperlink r:id="rId10" ref="N17"/>
    <hyperlink r:id="rId11" ref="N18"/>
    <hyperlink r:id="rId12" ref="N19"/>
    <hyperlink r:id="rId13" ref="N20"/>
    <hyperlink r:id="rId14" ref="N21"/>
    <hyperlink r:id="rId15" ref="N22"/>
    <hyperlink r:id="rId16" ref="N23"/>
    <hyperlink r:id="rId17" ref="N24"/>
    <hyperlink r:id="rId18" ref="N25"/>
    <hyperlink r:id="rId19" ref="N26"/>
    <hyperlink r:id="rId20" ref="N27"/>
    <hyperlink r:id="rId21" ref="N28"/>
    <hyperlink r:id="rId22" ref="N29"/>
  </hyperlinks>
  <printOptions/>
  <pageMargins bottom="0.75" footer="0.0" header="0.0" left="0.7" right="0.7" top="0.75"/>
  <pageSetup orientation="portrait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2021-04-20T01:54:08Z</dcterms:created>
  <dc:creator>MMC Co-op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