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dacia-my.sharepoint.com/personal/tim_hilton_audacia_co_uk/Documents/Tools/"/>
    </mc:Choice>
  </mc:AlternateContent>
  <xr:revisionPtr revIDLastSave="27" documentId="13_ncr:1_{14342027-79ED-4EE2-88B8-121A4C891E48}" xr6:coauthVersionLast="47" xr6:coauthVersionMax="47" xr10:uidLastSave="{AE2C27D8-ED40-44C8-8DDE-C2424F98DD04}"/>
  <bookViews>
    <workbookView xWindow="28680" yWindow="-120" windowWidth="29040" windowHeight="15840" activeTab="2" xr2:uid="{00000000-000D-0000-FFFF-FFFF00000000}"/>
  </bookViews>
  <sheets>
    <sheet name="C# model to ts" sheetId="1" r:id="rId1"/>
    <sheet name="Static class to ts" sheetId="3" r:id="rId2"/>
    <sheet name="ts model to C#" sheetId="6" r:id="rId3"/>
    <sheet name="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6" l="1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E74" i="6"/>
  <c r="B5" i="6"/>
  <c r="C5" i="6"/>
  <c r="D5" i="6" s="1"/>
  <c r="E5" i="6" s="1"/>
  <c r="B6" i="6"/>
  <c r="C6" i="6"/>
  <c r="D6" i="6" s="1"/>
  <c r="E6" i="6" s="1"/>
  <c r="B7" i="6"/>
  <c r="C7" i="6"/>
  <c r="D7" i="6" s="1"/>
  <c r="E7" i="6" s="1"/>
  <c r="B8" i="6"/>
  <c r="C8" i="6"/>
  <c r="B9" i="6"/>
  <c r="C9" i="6"/>
  <c r="B10" i="6"/>
  <c r="C10" i="6"/>
  <c r="D10" i="6" s="1"/>
  <c r="F10" i="6" s="1"/>
  <c r="B11" i="6"/>
  <c r="C11" i="6"/>
  <c r="D11" i="6" s="1"/>
  <c r="E11" i="6" s="1"/>
  <c r="B12" i="6"/>
  <c r="C12" i="6"/>
  <c r="B13" i="6"/>
  <c r="C13" i="6"/>
  <c r="B14" i="6"/>
  <c r="C14" i="6"/>
  <c r="D14" i="6" s="1"/>
  <c r="B15" i="6"/>
  <c r="C15" i="6"/>
  <c r="D15" i="6" s="1"/>
  <c r="E15" i="6" s="1"/>
  <c r="B16" i="6"/>
  <c r="C16" i="6"/>
  <c r="B17" i="6"/>
  <c r="C17" i="6"/>
  <c r="B18" i="6"/>
  <c r="C18" i="6"/>
  <c r="D18" i="6" s="1"/>
  <c r="B19" i="6"/>
  <c r="C19" i="6"/>
  <c r="D19" i="6" s="1"/>
  <c r="E19" i="6" s="1"/>
  <c r="B20" i="6"/>
  <c r="C20" i="6"/>
  <c r="B21" i="6"/>
  <c r="C21" i="6"/>
  <c r="B22" i="6"/>
  <c r="G22" i="6" s="1"/>
  <c r="I22" i="6" s="1"/>
  <c r="C22" i="6"/>
  <c r="D22" i="6" s="1"/>
  <c r="B23" i="6"/>
  <c r="C23" i="6"/>
  <c r="D23" i="6" s="1"/>
  <c r="E23" i="6" s="1"/>
  <c r="B24" i="6"/>
  <c r="C24" i="6"/>
  <c r="B25" i="6"/>
  <c r="C25" i="6"/>
  <c r="B26" i="6"/>
  <c r="G26" i="6" s="1"/>
  <c r="I26" i="6" s="1"/>
  <c r="C26" i="6"/>
  <c r="D26" i="6" s="1"/>
  <c r="B27" i="6"/>
  <c r="C27" i="6"/>
  <c r="D27" i="6" s="1"/>
  <c r="E27" i="6" s="1"/>
  <c r="B28" i="6"/>
  <c r="C28" i="6"/>
  <c r="B29" i="6"/>
  <c r="C29" i="6"/>
  <c r="B30" i="6"/>
  <c r="C30" i="6"/>
  <c r="D30" i="6" s="1"/>
  <c r="E30" i="6" s="1"/>
  <c r="B31" i="6"/>
  <c r="C31" i="6"/>
  <c r="D31" i="6" s="1"/>
  <c r="E31" i="6" s="1"/>
  <c r="B32" i="6"/>
  <c r="C32" i="6"/>
  <c r="B33" i="6"/>
  <c r="C33" i="6"/>
  <c r="B34" i="6"/>
  <c r="C34" i="6"/>
  <c r="D34" i="6" s="1"/>
  <c r="B35" i="6"/>
  <c r="G35" i="6" s="1"/>
  <c r="I35" i="6" s="1"/>
  <c r="C35" i="6"/>
  <c r="D35" i="6" s="1"/>
  <c r="E35" i="6" s="1"/>
  <c r="B36" i="6"/>
  <c r="C36" i="6"/>
  <c r="B37" i="6"/>
  <c r="C37" i="6"/>
  <c r="D37" i="6" s="1"/>
  <c r="E37" i="6" s="1"/>
  <c r="B38" i="6"/>
  <c r="C38" i="6"/>
  <c r="D38" i="6" s="1"/>
  <c r="B39" i="6"/>
  <c r="G39" i="6" s="1"/>
  <c r="I39" i="6" s="1"/>
  <c r="K39" i="6" s="1"/>
  <c r="C39" i="6"/>
  <c r="D39" i="6" s="1"/>
  <c r="B40" i="6"/>
  <c r="C40" i="6"/>
  <c r="B41" i="6"/>
  <c r="C41" i="6"/>
  <c r="D41" i="6" s="1"/>
  <c r="E41" i="6" s="1"/>
  <c r="B42" i="6"/>
  <c r="C42" i="6"/>
  <c r="D42" i="6" s="1"/>
  <c r="F42" i="6" s="1"/>
  <c r="B43" i="6"/>
  <c r="C43" i="6"/>
  <c r="D43" i="6" s="1"/>
  <c r="E43" i="6" s="1"/>
  <c r="B44" i="6"/>
  <c r="C44" i="6"/>
  <c r="B45" i="6"/>
  <c r="C45" i="6"/>
  <c r="D45" i="6" s="1"/>
  <c r="E45" i="6" s="1"/>
  <c r="B46" i="6"/>
  <c r="C46" i="6"/>
  <c r="D46" i="6" s="1"/>
  <c r="B47" i="6"/>
  <c r="C47" i="6"/>
  <c r="D47" i="6" s="1"/>
  <c r="B48" i="6"/>
  <c r="C48" i="6"/>
  <c r="B49" i="6"/>
  <c r="G49" i="6" s="1"/>
  <c r="I49" i="6" s="1"/>
  <c r="C49" i="6"/>
  <c r="D49" i="6" s="1"/>
  <c r="E49" i="6" s="1"/>
  <c r="B50" i="6"/>
  <c r="C50" i="6"/>
  <c r="D50" i="6" s="1"/>
  <c r="F50" i="6" s="1"/>
  <c r="B51" i="6"/>
  <c r="G51" i="6" s="1"/>
  <c r="I51" i="6" s="1"/>
  <c r="C51" i="6"/>
  <c r="D51" i="6" s="1"/>
  <c r="B52" i="6"/>
  <c r="C52" i="6"/>
  <c r="B53" i="6"/>
  <c r="G53" i="6" s="1"/>
  <c r="I53" i="6" s="1"/>
  <c r="C53" i="6"/>
  <c r="D53" i="6" s="1"/>
  <c r="E53" i="6" s="1"/>
  <c r="B54" i="6"/>
  <c r="C54" i="6"/>
  <c r="D54" i="6" s="1"/>
  <c r="B55" i="6"/>
  <c r="C55" i="6"/>
  <c r="D55" i="6" s="1"/>
  <c r="E55" i="6" s="1"/>
  <c r="B56" i="6"/>
  <c r="C56" i="6"/>
  <c r="B57" i="6"/>
  <c r="C57" i="6"/>
  <c r="D57" i="6" s="1"/>
  <c r="E57" i="6" s="1"/>
  <c r="B58" i="6"/>
  <c r="C58" i="6"/>
  <c r="D58" i="6" s="1"/>
  <c r="F58" i="6" s="1"/>
  <c r="B59" i="6"/>
  <c r="C59" i="6"/>
  <c r="D59" i="6" s="1"/>
  <c r="B60" i="6"/>
  <c r="C60" i="6"/>
  <c r="D60" i="6" s="1"/>
  <c r="E60" i="6" s="1"/>
  <c r="B61" i="6"/>
  <c r="C61" i="6"/>
  <c r="D61" i="6" s="1"/>
  <c r="B62" i="6"/>
  <c r="C62" i="6"/>
  <c r="D62" i="6" s="1"/>
  <c r="B63" i="6"/>
  <c r="C63" i="6"/>
  <c r="D63" i="6"/>
  <c r="E63" i="6" s="1"/>
  <c r="B64" i="6"/>
  <c r="C64" i="6"/>
  <c r="D64" i="6" s="1"/>
  <c r="E64" i="6" s="1"/>
  <c r="B65" i="6"/>
  <c r="C65" i="6"/>
  <c r="D65" i="6" s="1"/>
  <c r="B66" i="6"/>
  <c r="C66" i="6"/>
  <c r="D66" i="6" s="1"/>
  <c r="B67" i="6"/>
  <c r="C67" i="6"/>
  <c r="D67" i="6" s="1"/>
  <c r="E67" i="6" s="1"/>
  <c r="B68" i="6"/>
  <c r="C68" i="6"/>
  <c r="D68" i="6" s="1"/>
  <c r="E68" i="6" s="1"/>
  <c r="B69" i="6"/>
  <c r="C69" i="6"/>
  <c r="D69" i="6" s="1"/>
  <c r="E69" i="6" s="1"/>
  <c r="B70" i="6"/>
  <c r="C70" i="6"/>
  <c r="D70" i="6" s="1"/>
  <c r="E70" i="6" s="1"/>
  <c r="B71" i="6"/>
  <c r="G71" i="6" s="1"/>
  <c r="I71" i="6" s="1"/>
  <c r="C71" i="6"/>
  <c r="D71" i="6" s="1"/>
  <c r="E71" i="6" s="1"/>
  <c r="B72" i="6"/>
  <c r="G72" i="6" s="1"/>
  <c r="I72" i="6" s="1"/>
  <c r="C72" i="6"/>
  <c r="D72" i="6" s="1"/>
  <c r="E72" i="6" s="1"/>
  <c r="B73" i="6"/>
  <c r="C73" i="6"/>
  <c r="D73" i="6" s="1"/>
  <c r="E73" i="6" s="1"/>
  <c r="B74" i="6"/>
  <c r="C74" i="6"/>
  <c r="D74" i="6" s="1"/>
  <c r="F74" i="6" s="1"/>
  <c r="B75" i="6"/>
  <c r="C75" i="6"/>
  <c r="D75" i="6"/>
  <c r="E75" i="6" s="1"/>
  <c r="B76" i="6"/>
  <c r="C76" i="6"/>
  <c r="D76" i="6" s="1"/>
  <c r="E76" i="6" s="1"/>
  <c r="B77" i="6"/>
  <c r="C77" i="6"/>
  <c r="D77" i="6" s="1"/>
  <c r="E77" i="6" s="1"/>
  <c r="B78" i="6"/>
  <c r="G78" i="6" s="1"/>
  <c r="I78" i="6" s="1"/>
  <c r="C78" i="6"/>
  <c r="D78" i="6" s="1"/>
  <c r="E78" i="6" s="1"/>
  <c r="B79" i="6"/>
  <c r="C79" i="6"/>
  <c r="D79" i="6" s="1"/>
  <c r="E79" i="6" s="1"/>
  <c r="B80" i="6"/>
  <c r="C80" i="6"/>
  <c r="B81" i="6"/>
  <c r="C81" i="6"/>
  <c r="D81" i="6"/>
  <c r="F81" i="6" s="1"/>
  <c r="B82" i="6"/>
  <c r="C82" i="6"/>
  <c r="D82" i="6" s="1"/>
  <c r="B83" i="6"/>
  <c r="C83" i="6"/>
  <c r="D83" i="6" s="1"/>
  <c r="E83" i="6" s="1"/>
  <c r="B84" i="6"/>
  <c r="C84" i="6"/>
  <c r="D84" i="6" s="1"/>
  <c r="E84" i="6" s="1"/>
  <c r="B85" i="6"/>
  <c r="C85" i="6"/>
  <c r="D85" i="6" s="1"/>
  <c r="E85" i="6" s="1"/>
  <c r="B86" i="6"/>
  <c r="C86" i="6"/>
  <c r="D86" i="6" s="1"/>
  <c r="E86" i="6" s="1"/>
  <c r="B87" i="6"/>
  <c r="G87" i="6" s="1"/>
  <c r="I87" i="6" s="1"/>
  <c r="C87" i="6"/>
  <c r="D87" i="6" s="1"/>
  <c r="E87" i="6" s="1"/>
  <c r="B88" i="6"/>
  <c r="C88" i="6"/>
  <c r="D88" i="6" s="1"/>
  <c r="E88" i="6" s="1"/>
  <c r="B89" i="6"/>
  <c r="C89" i="6"/>
  <c r="D89" i="6"/>
  <c r="E89" i="6" s="1"/>
  <c r="B90" i="6"/>
  <c r="G90" i="6" s="1"/>
  <c r="I90" i="6" s="1"/>
  <c r="C90" i="6"/>
  <c r="D90" i="6" s="1"/>
  <c r="B3" i="6"/>
  <c r="C3" i="6"/>
  <c r="D3" i="6" s="1"/>
  <c r="E3" i="6" s="1"/>
  <c r="B4" i="6"/>
  <c r="C4" i="6"/>
  <c r="D4" i="6" s="1"/>
  <c r="E4" i="6" s="1"/>
  <c r="B2" i="6"/>
  <c r="C2" i="6"/>
  <c r="D2" i="6" s="1"/>
  <c r="E2" i="6" s="1"/>
  <c r="G46" i="3"/>
  <c r="E46" i="3" s="1"/>
  <c r="F46" i="3" s="1"/>
  <c r="G47" i="3"/>
  <c r="B47" i="3" s="1"/>
  <c r="C47" i="3" s="1"/>
  <c r="D47" i="3" s="1"/>
  <c r="G48" i="3"/>
  <c r="B48" i="3" s="1"/>
  <c r="C48" i="3" s="1"/>
  <c r="D48" i="3" s="1"/>
  <c r="G49" i="3"/>
  <c r="B49" i="3" s="1"/>
  <c r="C49" i="3" s="1"/>
  <c r="D49" i="3" s="1"/>
  <c r="G50" i="3"/>
  <c r="E50" i="3" s="1"/>
  <c r="F50" i="3" s="1"/>
  <c r="G51" i="3"/>
  <c r="B51" i="3" s="1"/>
  <c r="C51" i="3" s="1"/>
  <c r="D51" i="3" s="1"/>
  <c r="G52" i="3"/>
  <c r="B52" i="3" s="1"/>
  <c r="C52" i="3" s="1"/>
  <c r="D52" i="3" s="1"/>
  <c r="G53" i="3"/>
  <c r="E53" i="3" s="1"/>
  <c r="F53" i="3" s="1"/>
  <c r="G54" i="3"/>
  <c r="B54" i="3" s="1"/>
  <c r="C54" i="3" s="1"/>
  <c r="D54" i="3" s="1"/>
  <c r="G55" i="3"/>
  <c r="B55" i="3" s="1"/>
  <c r="C55" i="3" s="1"/>
  <c r="D55" i="3" s="1"/>
  <c r="G56" i="3"/>
  <c r="B56" i="3" s="1"/>
  <c r="C56" i="3" s="1"/>
  <c r="D56" i="3" s="1"/>
  <c r="G57" i="3"/>
  <c r="E57" i="3" s="1"/>
  <c r="F57" i="3" s="1"/>
  <c r="G58" i="3"/>
  <c r="B58" i="3" s="1"/>
  <c r="C58" i="3" s="1"/>
  <c r="D58" i="3" s="1"/>
  <c r="G59" i="3"/>
  <c r="B59" i="3" s="1"/>
  <c r="C59" i="3" s="1"/>
  <c r="D59" i="3" s="1"/>
  <c r="G60" i="3"/>
  <c r="B60" i="3" s="1"/>
  <c r="C60" i="3" s="1"/>
  <c r="D60" i="3" s="1"/>
  <c r="G61" i="3"/>
  <c r="E61" i="3" s="1"/>
  <c r="F61" i="3" s="1"/>
  <c r="G3" i="3"/>
  <c r="B3" i="3" s="1"/>
  <c r="C3" i="3" s="1"/>
  <c r="D3" i="3" s="1"/>
  <c r="G4" i="3"/>
  <c r="B4" i="3" s="1"/>
  <c r="C4" i="3" s="1"/>
  <c r="D4" i="3" s="1"/>
  <c r="G5" i="3"/>
  <c r="B5" i="3" s="1"/>
  <c r="C5" i="3" s="1"/>
  <c r="D5" i="3" s="1"/>
  <c r="G6" i="3"/>
  <c r="B6" i="3" s="1"/>
  <c r="C6" i="3" s="1"/>
  <c r="D6" i="3" s="1"/>
  <c r="G7" i="3"/>
  <c r="B7" i="3" s="1"/>
  <c r="C7" i="3" s="1"/>
  <c r="D7" i="3" s="1"/>
  <c r="G8" i="3"/>
  <c r="E8" i="3" s="1"/>
  <c r="F8" i="3" s="1"/>
  <c r="G9" i="3"/>
  <c r="B9" i="3" s="1"/>
  <c r="C9" i="3" s="1"/>
  <c r="D9" i="3" s="1"/>
  <c r="G10" i="3"/>
  <c r="B10" i="3" s="1"/>
  <c r="C10" i="3" s="1"/>
  <c r="D10" i="3" s="1"/>
  <c r="G11" i="3"/>
  <c r="E11" i="3" s="1"/>
  <c r="F11" i="3" s="1"/>
  <c r="G12" i="3"/>
  <c r="B12" i="3" s="1"/>
  <c r="C12" i="3" s="1"/>
  <c r="D12" i="3" s="1"/>
  <c r="G13" i="3"/>
  <c r="B13" i="3" s="1"/>
  <c r="C13" i="3" s="1"/>
  <c r="D13" i="3" s="1"/>
  <c r="G14" i="3"/>
  <c r="B14" i="3" s="1"/>
  <c r="C14" i="3" s="1"/>
  <c r="D14" i="3" s="1"/>
  <c r="G15" i="3"/>
  <c r="B15" i="3" s="1"/>
  <c r="C15" i="3" s="1"/>
  <c r="D15" i="3" s="1"/>
  <c r="G16" i="3"/>
  <c r="B16" i="3" s="1"/>
  <c r="C16" i="3" s="1"/>
  <c r="D16" i="3" s="1"/>
  <c r="G17" i="3"/>
  <c r="B17" i="3" s="1"/>
  <c r="C17" i="3" s="1"/>
  <c r="D17" i="3" s="1"/>
  <c r="G18" i="3"/>
  <c r="B18" i="3" s="1"/>
  <c r="C18" i="3" s="1"/>
  <c r="D18" i="3" s="1"/>
  <c r="G19" i="3"/>
  <c r="E19" i="3" s="1"/>
  <c r="F19" i="3" s="1"/>
  <c r="G20" i="3"/>
  <c r="B20" i="3" s="1"/>
  <c r="C20" i="3" s="1"/>
  <c r="D20" i="3" s="1"/>
  <c r="G21" i="3"/>
  <c r="B21" i="3" s="1"/>
  <c r="C21" i="3" s="1"/>
  <c r="D21" i="3" s="1"/>
  <c r="G22" i="3"/>
  <c r="E22" i="3" s="1"/>
  <c r="F22" i="3" s="1"/>
  <c r="G23" i="3"/>
  <c r="B23" i="3" s="1"/>
  <c r="C23" i="3" s="1"/>
  <c r="D23" i="3" s="1"/>
  <c r="G24" i="3"/>
  <c r="B24" i="3" s="1"/>
  <c r="C24" i="3" s="1"/>
  <c r="D24" i="3" s="1"/>
  <c r="G25" i="3"/>
  <c r="E25" i="3" s="1"/>
  <c r="F25" i="3" s="1"/>
  <c r="G26" i="3"/>
  <c r="B26" i="3" s="1"/>
  <c r="C26" i="3" s="1"/>
  <c r="D26" i="3" s="1"/>
  <c r="B27" i="3"/>
  <c r="C27" i="3" s="1"/>
  <c r="D27" i="3" s="1"/>
  <c r="H27" i="3" s="1"/>
  <c r="G27" i="3"/>
  <c r="E27" i="3" s="1"/>
  <c r="F27" i="3" s="1"/>
  <c r="G28" i="3"/>
  <c r="B28" i="3" s="1"/>
  <c r="C28" i="3" s="1"/>
  <c r="D28" i="3" s="1"/>
  <c r="G29" i="3"/>
  <c r="B29" i="3" s="1"/>
  <c r="C29" i="3" s="1"/>
  <c r="D29" i="3" s="1"/>
  <c r="G30" i="3"/>
  <c r="B30" i="3" s="1"/>
  <c r="C30" i="3" s="1"/>
  <c r="D30" i="3" s="1"/>
  <c r="G31" i="3"/>
  <c r="B31" i="3" s="1"/>
  <c r="C31" i="3" s="1"/>
  <c r="D31" i="3" s="1"/>
  <c r="G32" i="3"/>
  <c r="B32" i="3" s="1"/>
  <c r="C32" i="3" s="1"/>
  <c r="D32" i="3" s="1"/>
  <c r="G33" i="3"/>
  <c r="B33" i="3" s="1"/>
  <c r="C33" i="3" s="1"/>
  <c r="D33" i="3" s="1"/>
  <c r="G34" i="3"/>
  <c r="B34" i="3" s="1"/>
  <c r="C34" i="3" s="1"/>
  <c r="D34" i="3" s="1"/>
  <c r="G35" i="3"/>
  <c r="E35" i="3" s="1"/>
  <c r="F35" i="3" s="1"/>
  <c r="G36" i="3"/>
  <c r="B36" i="3" s="1"/>
  <c r="C36" i="3" s="1"/>
  <c r="D36" i="3" s="1"/>
  <c r="G37" i="3"/>
  <c r="B37" i="3" s="1"/>
  <c r="C37" i="3" s="1"/>
  <c r="D37" i="3" s="1"/>
  <c r="G38" i="3"/>
  <c r="B38" i="3" s="1"/>
  <c r="C38" i="3" s="1"/>
  <c r="D38" i="3" s="1"/>
  <c r="G39" i="3"/>
  <c r="B39" i="3" s="1"/>
  <c r="C39" i="3" s="1"/>
  <c r="D39" i="3" s="1"/>
  <c r="G40" i="3"/>
  <c r="B40" i="3" s="1"/>
  <c r="C40" i="3" s="1"/>
  <c r="D40" i="3" s="1"/>
  <c r="E41" i="3"/>
  <c r="F41" i="3" s="1"/>
  <c r="G41" i="3"/>
  <c r="B41" i="3" s="1"/>
  <c r="C41" i="3" s="1"/>
  <c r="D41" i="3" s="1"/>
  <c r="H41" i="3" s="1"/>
  <c r="G42" i="3"/>
  <c r="B42" i="3" s="1"/>
  <c r="C42" i="3" s="1"/>
  <c r="D42" i="3" s="1"/>
  <c r="G43" i="3"/>
  <c r="E43" i="3" s="1"/>
  <c r="F43" i="3" s="1"/>
  <c r="G44" i="3"/>
  <c r="B44" i="3" s="1"/>
  <c r="C44" i="3" s="1"/>
  <c r="D44" i="3" s="1"/>
  <c r="G45" i="3"/>
  <c r="B45" i="3" s="1"/>
  <c r="C45" i="3" s="1"/>
  <c r="D45" i="3" s="1"/>
  <c r="G2" i="3"/>
  <c r="B2" i="3" s="1"/>
  <c r="C2" i="3" s="1"/>
  <c r="D2" i="3" s="1"/>
  <c r="B4" i="1"/>
  <c r="C4" i="1" s="1"/>
  <c r="D4" i="1" s="1"/>
  <c r="B5" i="1"/>
  <c r="C5" i="1" s="1"/>
  <c r="B6" i="1"/>
  <c r="C6" i="1" s="1"/>
  <c r="B7" i="1"/>
  <c r="C7" i="1" s="1"/>
  <c r="B8" i="1"/>
  <c r="C8" i="1" s="1"/>
  <c r="D8" i="1" s="1"/>
  <c r="B9" i="1"/>
  <c r="C9" i="1" s="1"/>
  <c r="B10" i="1"/>
  <c r="B11" i="1"/>
  <c r="C11" i="1" s="1"/>
  <c r="B12" i="1"/>
  <c r="C12" i="1" s="1"/>
  <c r="D12" i="1" s="1"/>
  <c r="B13" i="1"/>
  <c r="C13" i="1" s="1"/>
  <c r="D13" i="1" s="1"/>
  <c r="E13" i="1" s="1"/>
  <c r="F13" i="1" s="1"/>
  <c r="B14" i="1"/>
  <c r="C14" i="1" s="1"/>
  <c r="B15" i="1"/>
  <c r="C15" i="1" s="1"/>
  <c r="D15" i="1" s="1"/>
  <c r="B16" i="1"/>
  <c r="C16" i="1" s="1"/>
  <c r="B17" i="1"/>
  <c r="C17" i="1" s="1"/>
  <c r="B18" i="1"/>
  <c r="B19" i="1"/>
  <c r="B20" i="1"/>
  <c r="C20" i="1" s="1"/>
  <c r="D20" i="1" s="1"/>
  <c r="G10" i="6" l="1"/>
  <c r="I10" i="6" s="1"/>
  <c r="G14" i="6"/>
  <c r="K72" i="6"/>
  <c r="F34" i="6"/>
  <c r="E34" i="6"/>
  <c r="E58" i="6"/>
  <c r="E50" i="6"/>
  <c r="G80" i="6"/>
  <c r="I80" i="6" s="1"/>
  <c r="F89" i="6"/>
  <c r="E42" i="6"/>
  <c r="G76" i="6"/>
  <c r="I76" i="6" s="1"/>
  <c r="F73" i="6"/>
  <c r="F57" i="6"/>
  <c r="E10" i="6"/>
  <c r="F49" i="6"/>
  <c r="F41" i="6"/>
  <c r="F26" i="6"/>
  <c r="E26" i="6"/>
  <c r="F18" i="6"/>
  <c r="E18" i="6"/>
  <c r="E14" i="6"/>
  <c r="F14" i="6"/>
  <c r="F66" i="6"/>
  <c r="E66" i="6"/>
  <c r="E59" i="6"/>
  <c r="F59" i="6"/>
  <c r="E51" i="6"/>
  <c r="F51" i="6"/>
  <c r="E47" i="6"/>
  <c r="F47" i="6"/>
  <c r="E39" i="6"/>
  <c r="F39" i="6"/>
  <c r="L39" i="6" s="1"/>
  <c r="M39" i="6" s="1"/>
  <c r="N39" i="6" s="1"/>
  <c r="E22" i="6"/>
  <c r="F22" i="6"/>
  <c r="F90" i="6"/>
  <c r="E90" i="6"/>
  <c r="E65" i="6"/>
  <c r="F65" i="6"/>
  <c r="E62" i="6"/>
  <c r="F62" i="6"/>
  <c r="E54" i="6"/>
  <c r="F54" i="6"/>
  <c r="E46" i="6"/>
  <c r="F46" i="6"/>
  <c r="F82" i="6"/>
  <c r="E82" i="6"/>
  <c r="E38" i="6"/>
  <c r="F38" i="6"/>
  <c r="E61" i="6"/>
  <c r="F61" i="6"/>
  <c r="G64" i="6"/>
  <c r="I64" i="6" s="1"/>
  <c r="G62" i="6"/>
  <c r="I62" i="6" s="1"/>
  <c r="G59" i="6"/>
  <c r="I59" i="6" s="1"/>
  <c r="G45" i="6"/>
  <c r="I45" i="6" s="1"/>
  <c r="F88" i="6"/>
  <c r="F72" i="6"/>
  <c r="L72" i="6" s="1"/>
  <c r="M72" i="6" s="1"/>
  <c r="N72" i="6" s="1"/>
  <c r="F64" i="6"/>
  <c r="E81" i="6"/>
  <c r="F87" i="6"/>
  <c r="F79" i="6"/>
  <c r="F71" i="6"/>
  <c r="F63" i="6"/>
  <c r="F55" i="6"/>
  <c r="F31" i="6"/>
  <c r="F23" i="6"/>
  <c r="F15" i="6"/>
  <c r="F7" i="6"/>
  <c r="F86" i="6"/>
  <c r="F78" i="6"/>
  <c r="F70" i="6"/>
  <c r="F30" i="6"/>
  <c r="F6" i="6"/>
  <c r="G83" i="6"/>
  <c r="I83" i="6" s="1"/>
  <c r="G73" i="6"/>
  <c r="I73" i="6" s="1"/>
  <c r="G69" i="6"/>
  <c r="I69" i="6" s="1"/>
  <c r="G66" i="6"/>
  <c r="I66" i="6" s="1"/>
  <c r="G47" i="6"/>
  <c r="I47" i="6" s="1"/>
  <c r="G27" i="6"/>
  <c r="I27" i="6" s="1"/>
  <c r="F85" i="6"/>
  <c r="F77" i="6"/>
  <c r="F69" i="6"/>
  <c r="F53" i="6"/>
  <c r="F45" i="6"/>
  <c r="F37" i="6"/>
  <c r="F5" i="6"/>
  <c r="G86" i="6"/>
  <c r="I86" i="6" s="1"/>
  <c r="G63" i="6"/>
  <c r="I63" i="6" s="1"/>
  <c r="G37" i="6"/>
  <c r="I37" i="6" s="1"/>
  <c r="F84" i="6"/>
  <c r="F76" i="6"/>
  <c r="F68" i="6"/>
  <c r="F60" i="6"/>
  <c r="F4" i="6"/>
  <c r="G43" i="6"/>
  <c r="I43" i="6" s="1"/>
  <c r="K43" i="6" s="1"/>
  <c r="G34" i="6"/>
  <c r="I34" i="6" s="1"/>
  <c r="F2" i="6"/>
  <c r="F83" i="6"/>
  <c r="F75" i="6"/>
  <c r="F67" i="6"/>
  <c r="F43" i="6"/>
  <c r="F35" i="6"/>
  <c r="F27" i="6"/>
  <c r="F19" i="6"/>
  <c r="F11" i="6"/>
  <c r="F3" i="6"/>
  <c r="G82" i="6"/>
  <c r="I82" i="6" s="1"/>
  <c r="G67" i="6"/>
  <c r="I67" i="6" s="1"/>
  <c r="G70" i="6"/>
  <c r="I70" i="6" s="1"/>
  <c r="G84" i="6"/>
  <c r="I84" i="6" s="1"/>
  <c r="G79" i="6"/>
  <c r="I79" i="6" s="1"/>
  <c r="G74" i="6"/>
  <c r="I74" i="6" s="1"/>
  <c r="G30" i="6"/>
  <c r="I30" i="6" s="1"/>
  <c r="G4" i="6"/>
  <c r="G89" i="6"/>
  <c r="I89" i="6" s="1"/>
  <c r="G81" i="6"/>
  <c r="I81" i="6" s="1"/>
  <c r="G65" i="6"/>
  <c r="I65" i="6" s="1"/>
  <c r="G61" i="6"/>
  <c r="I61" i="6" s="1"/>
  <c r="G54" i="6"/>
  <c r="I54" i="6" s="1"/>
  <c r="G46" i="6"/>
  <c r="I46" i="6" s="1"/>
  <c r="G38" i="6"/>
  <c r="I38" i="6" s="1"/>
  <c r="G23" i="6"/>
  <c r="I23" i="6" s="1"/>
  <c r="G11" i="6"/>
  <c r="D80" i="6"/>
  <c r="G60" i="6"/>
  <c r="I60" i="6" s="1"/>
  <c r="G19" i="6"/>
  <c r="G88" i="6"/>
  <c r="I88" i="6" s="1"/>
  <c r="G85" i="6"/>
  <c r="I85" i="6" s="1"/>
  <c r="G77" i="6"/>
  <c r="I77" i="6" s="1"/>
  <c r="G75" i="6"/>
  <c r="I75" i="6" s="1"/>
  <c r="G58" i="6"/>
  <c r="I58" i="6" s="1"/>
  <c r="G55" i="6"/>
  <c r="I55" i="6" s="1"/>
  <c r="G50" i="6"/>
  <c r="I50" i="6" s="1"/>
  <c r="G42" i="6"/>
  <c r="I42" i="6" s="1"/>
  <c r="K42" i="6" s="1"/>
  <c r="G31" i="6"/>
  <c r="I31" i="6" s="1"/>
  <c r="G18" i="6"/>
  <c r="G15" i="6"/>
  <c r="G2" i="6"/>
  <c r="G7" i="6"/>
  <c r="G6" i="6"/>
  <c r="K90" i="6"/>
  <c r="K82" i="6"/>
  <c r="K66" i="6"/>
  <c r="K23" i="6"/>
  <c r="K51" i="6"/>
  <c r="K35" i="6"/>
  <c r="K26" i="6"/>
  <c r="K87" i="6"/>
  <c r="K76" i="6"/>
  <c r="K71" i="6"/>
  <c r="K81" i="6"/>
  <c r="L81" i="6" s="1"/>
  <c r="K38" i="6"/>
  <c r="K83" i="6"/>
  <c r="K80" i="6"/>
  <c r="K78" i="6"/>
  <c r="K69" i="6"/>
  <c r="K22" i="6"/>
  <c r="K50" i="6"/>
  <c r="L50" i="6" s="1"/>
  <c r="D12" i="6"/>
  <c r="G12" i="6"/>
  <c r="G57" i="6"/>
  <c r="I57" i="6" s="1"/>
  <c r="D48" i="6"/>
  <c r="G48" i="6"/>
  <c r="I48" i="6" s="1"/>
  <c r="D25" i="6"/>
  <c r="G25" i="6"/>
  <c r="I25" i="6" s="1"/>
  <c r="D8" i="6"/>
  <c r="G8" i="6"/>
  <c r="D36" i="6"/>
  <c r="G36" i="6"/>
  <c r="I36" i="6" s="1"/>
  <c r="D29" i="6"/>
  <c r="G29" i="6"/>
  <c r="I29" i="6" s="1"/>
  <c r="D21" i="6"/>
  <c r="G21" i="6"/>
  <c r="G68" i="6"/>
  <c r="I68" i="6" s="1"/>
  <c r="K49" i="6"/>
  <c r="D40" i="6"/>
  <c r="G40" i="6"/>
  <c r="I40" i="6" s="1"/>
  <c r="D32" i="6"/>
  <c r="G32" i="6"/>
  <c r="I32" i="6" s="1"/>
  <c r="D17" i="6"/>
  <c r="G17" i="6"/>
  <c r="D52" i="6"/>
  <c r="G52" i="6"/>
  <c r="I52" i="6" s="1"/>
  <c r="D28" i="6"/>
  <c r="G28" i="6"/>
  <c r="I28" i="6" s="1"/>
  <c r="D13" i="6"/>
  <c r="G13" i="6"/>
  <c r="G41" i="6"/>
  <c r="I41" i="6" s="1"/>
  <c r="D24" i="6"/>
  <c r="G24" i="6"/>
  <c r="I24" i="6" s="1"/>
  <c r="D9" i="6"/>
  <c r="G9" i="6"/>
  <c r="K53" i="6"/>
  <c r="D44" i="6"/>
  <c r="G44" i="6"/>
  <c r="I44" i="6" s="1"/>
  <c r="D20" i="6"/>
  <c r="G20" i="6"/>
  <c r="D56" i="6"/>
  <c r="G56" i="6"/>
  <c r="I56" i="6" s="1"/>
  <c r="D33" i="6"/>
  <c r="G33" i="6"/>
  <c r="I33" i="6" s="1"/>
  <c r="D16" i="6"/>
  <c r="G16" i="6"/>
  <c r="G5" i="6"/>
  <c r="H34" i="3"/>
  <c r="H3" i="3"/>
  <c r="H40" i="3"/>
  <c r="H32" i="3"/>
  <c r="H31" i="3"/>
  <c r="H16" i="3"/>
  <c r="H30" i="3"/>
  <c r="H24" i="3"/>
  <c r="H37" i="3"/>
  <c r="H13" i="3"/>
  <c r="H5" i="3"/>
  <c r="E30" i="3"/>
  <c r="F30" i="3" s="1"/>
  <c r="G3" i="6"/>
  <c r="B50" i="3"/>
  <c r="C50" i="3" s="1"/>
  <c r="D50" i="3" s="1"/>
  <c r="H50" i="3" s="1"/>
  <c r="E47" i="3"/>
  <c r="F47" i="3" s="1"/>
  <c r="H47" i="3" s="1"/>
  <c r="E17" i="3"/>
  <c r="F17" i="3" s="1"/>
  <c r="H17" i="3" s="1"/>
  <c r="B46" i="3"/>
  <c r="C46" i="3" s="1"/>
  <c r="D46" i="3" s="1"/>
  <c r="H46" i="3" s="1"/>
  <c r="B61" i="3"/>
  <c r="C61" i="3" s="1"/>
  <c r="D61" i="3" s="1"/>
  <c r="H61" i="3" s="1"/>
  <c r="B53" i="3"/>
  <c r="C53" i="3" s="1"/>
  <c r="D53" i="3" s="1"/>
  <c r="H53" i="3" s="1"/>
  <c r="E58" i="3"/>
  <c r="F58" i="3" s="1"/>
  <c r="H58" i="3" s="1"/>
  <c r="E54" i="3"/>
  <c r="F54" i="3" s="1"/>
  <c r="H54" i="3" s="1"/>
  <c r="E51" i="3"/>
  <c r="F51" i="3" s="1"/>
  <c r="H51" i="3" s="1"/>
  <c r="B57" i="3"/>
  <c r="C57" i="3" s="1"/>
  <c r="D57" i="3" s="1"/>
  <c r="H57" i="3" s="1"/>
  <c r="B25" i="3"/>
  <c r="C25" i="3" s="1"/>
  <c r="D25" i="3" s="1"/>
  <c r="H25" i="3" s="1"/>
  <c r="E48" i="3"/>
  <c r="F48" i="3" s="1"/>
  <c r="H48" i="3" s="1"/>
  <c r="E60" i="3"/>
  <c r="F60" i="3" s="1"/>
  <c r="H60" i="3" s="1"/>
  <c r="E49" i="3"/>
  <c r="F49" i="3" s="1"/>
  <c r="H49" i="3" s="1"/>
  <c r="E59" i="3"/>
  <c r="F59" i="3" s="1"/>
  <c r="H59" i="3" s="1"/>
  <c r="E55" i="3"/>
  <c r="F55" i="3" s="1"/>
  <c r="H55" i="3" s="1"/>
  <c r="E56" i="3"/>
  <c r="F56" i="3" s="1"/>
  <c r="H56" i="3" s="1"/>
  <c r="E52" i="3"/>
  <c r="F52" i="3" s="1"/>
  <c r="H52" i="3" s="1"/>
  <c r="E29" i="3"/>
  <c r="F29" i="3" s="1"/>
  <c r="H29" i="3" s="1"/>
  <c r="E20" i="3"/>
  <c r="F20" i="3" s="1"/>
  <c r="H20" i="3" s="1"/>
  <c r="E5" i="3"/>
  <c r="F5" i="3" s="1"/>
  <c r="E24" i="3"/>
  <c r="F24" i="3" s="1"/>
  <c r="E14" i="3"/>
  <c r="F14" i="3" s="1"/>
  <c r="H14" i="3" s="1"/>
  <c r="E44" i="3"/>
  <c r="F44" i="3" s="1"/>
  <c r="H44" i="3" s="1"/>
  <c r="E32" i="3"/>
  <c r="F32" i="3" s="1"/>
  <c r="B19" i="3"/>
  <c r="C19" i="3" s="1"/>
  <c r="D19" i="3" s="1"/>
  <c r="H19" i="3" s="1"/>
  <c r="E9" i="3"/>
  <c r="F9" i="3" s="1"/>
  <c r="H9" i="3" s="1"/>
  <c r="E4" i="3"/>
  <c r="F4" i="3" s="1"/>
  <c r="H4" i="3" s="1"/>
  <c r="E2" i="3"/>
  <c r="F2" i="3" s="1"/>
  <c r="H2" i="3" s="1"/>
  <c r="E36" i="3"/>
  <c r="F36" i="3" s="1"/>
  <c r="H36" i="3" s="1"/>
  <c r="E13" i="3"/>
  <c r="F13" i="3" s="1"/>
  <c r="B8" i="3"/>
  <c r="C8" i="3" s="1"/>
  <c r="D8" i="3" s="1"/>
  <c r="H8" i="3" s="1"/>
  <c r="E45" i="3"/>
  <c r="F45" i="3" s="1"/>
  <c r="H45" i="3" s="1"/>
  <c r="B35" i="3"/>
  <c r="C35" i="3" s="1"/>
  <c r="D35" i="3" s="1"/>
  <c r="H35" i="3" s="1"/>
  <c r="E21" i="3"/>
  <c r="F21" i="3" s="1"/>
  <c r="H21" i="3" s="1"/>
  <c r="E12" i="3"/>
  <c r="F12" i="3" s="1"/>
  <c r="H12" i="3" s="1"/>
  <c r="E16" i="3"/>
  <c r="F16" i="3" s="1"/>
  <c r="B43" i="3"/>
  <c r="C43" i="3" s="1"/>
  <c r="D43" i="3" s="1"/>
  <c r="H43" i="3" s="1"/>
  <c r="E40" i="3"/>
  <c r="F40" i="3" s="1"/>
  <c r="E37" i="3"/>
  <c r="F37" i="3" s="1"/>
  <c r="E33" i="3"/>
  <c r="F33" i="3" s="1"/>
  <c r="H33" i="3" s="1"/>
  <c r="E28" i="3"/>
  <c r="F28" i="3" s="1"/>
  <c r="H28" i="3" s="1"/>
  <c r="B22" i="3"/>
  <c r="C22" i="3" s="1"/>
  <c r="D22" i="3" s="1"/>
  <c r="H22" i="3" s="1"/>
  <c r="E6" i="3"/>
  <c r="F6" i="3" s="1"/>
  <c r="H6" i="3" s="1"/>
  <c r="E38" i="3"/>
  <c r="F38" i="3" s="1"/>
  <c r="H38" i="3" s="1"/>
  <c r="B11" i="3"/>
  <c r="C11" i="3" s="1"/>
  <c r="D11" i="3" s="1"/>
  <c r="H11" i="3" s="1"/>
  <c r="E39" i="3"/>
  <c r="F39" i="3" s="1"/>
  <c r="H39" i="3" s="1"/>
  <c r="E31" i="3"/>
  <c r="F31" i="3" s="1"/>
  <c r="E23" i="3"/>
  <c r="F23" i="3" s="1"/>
  <c r="H23" i="3" s="1"/>
  <c r="E15" i="3"/>
  <c r="F15" i="3" s="1"/>
  <c r="H15" i="3" s="1"/>
  <c r="E7" i="3"/>
  <c r="F7" i="3" s="1"/>
  <c r="H7" i="3" s="1"/>
  <c r="E42" i="3"/>
  <c r="F42" i="3" s="1"/>
  <c r="H42" i="3" s="1"/>
  <c r="E34" i="3"/>
  <c r="F34" i="3" s="1"/>
  <c r="E26" i="3"/>
  <c r="F26" i="3" s="1"/>
  <c r="H26" i="3" s="1"/>
  <c r="E18" i="3"/>
  <c r="F18" i="3" s="1"/>
  <c r="H18" i="3" s="1"/>
  <c r="E10" i="3"/>
  <c r="F10" i="3" s="1"/>
  <c r="H10" i="3" s="1"/>
  <c r="E3" i="3"/>
  <c r="F3" i="3" s="1"/>
  <c r="E15" i="1"/>
  <c r="F15" i="1" s="1"/>
  <c r="D14" i="1"/>
  <c r="E14" i="1" s="1"/>
  <c r="F14" i="1" s="1"/>
  <c r="D9" i="1"/>
  <c r="E9" i="1" s="1"/>
  <c r="F9" i="1" s="1"/>
  <c r="D6" i="1"/>
  <c r="E6" i="1" s="1"/>
  <c r="F6" i="1" s="1"/>
  <c r="D17" i="1"/>
  <c r="E17" i="1" s="1"/>
  <c r="F17" i="1" s="1"/>
  <c r="D5" i="1"/>
  <c r="E5" i="1" s="1"/>
  <c r="F5" i="1" s="1"/>
  <c r="D16" i="1"/>
  <c r="E16" i="1" s="1"/>
  <c r="F16" i="1" s="1"/>
  <c r="G16" i="1"/>
  <c r="H16" i="1" s="1"/>
  <c r="G13" i="1"/>
  <c r="H13" i="1" s="1"/>
  <c r="G9" i="1"/>
  <c r="M9" i="1" s="1"/>
  <c r="G5" i="1"/>
  <c r="M5" i="1" s="1"/>
  <c r="G17" i="1"/>
  <c r="G15" i="1"/>
  <c r="M15" i="1" s="1"/>
  <c r="G14" i="1"/>
  <c r="H14" i="1" s="1"/>
  <c r="I14" i="1" s="1"/>
  <c r="G8" i="1"/>
  <c r="H8" i="1" s="1"/>
  <c r="G6" i="1"/>
  <c r="M6" i="1" s="1"/>
  <c r="D7" i="1"/>
  <c r="E7" i="1" s="1"/>
  <c r="F7" i="1" s="1"/>
  <c r="E4" i="1"/>
  <c r="F4" i="1" s="1"/>
  <c r="G20" i="1"/>
  <c r="G11" i="1"/>
  <c r="E20" i="1"/>
  <c r="F20" i="1" s="1"/>
  <c r="D11" i="1"/>
  <c r="E11" i="1" s="1"/>
  <c r="F11" i="1" s="1"/>
  <c r="C18" i="1"/>
  <c r="G18" i="1" s="1"/>
  <c r="G4" i="1"/>
  <c r="E12" i="1"/>
  <c r="F12" i="1" s="1"/>
  <c r="C10" i="1"/>
  <c r="G10" i="1" s="1"/>
  <c r="G7" i="1"/>
  <c r="C19" i="1"/>
  <c r="G12" i="1"/>
  <c r="E8" i="1"/>
  <c r="F8" i="1" s="1"/>
  <c r="B3" i="1"/>
  <c r="C3" i="1" s="1"/>
  <c r="B21" i="1"/>
  <c r="C21" i="1" s="1"/>
  <c r="D21" i="1" s="1"/>
  <c r="B22" i="1"/>
  <c r="C22" i="1" s="1"/>
  <c r="D22" i="1" s="1"/>
  <c r="B23" i="1"/>
  <c r="B24" i="1"/>
  <c r="C24" i="1" s="1"/>
  <c r="D24" i="1" s="1"/>
  <c r="B25" i="1"/>
  <c r="C25" i="1" s="1"/>
  <c r="D25" i="1" s="1"/>
  <c r="E25" i="1" s="1"/>
  <c r="F25" i="1" s="1"/>
  <c r="B26" i="1"/>
  <c r="C26" i="1" s="1"/>
  <c r="B27" i="1"/>
  <c r="C27" i="1" s="1"/>
  <c r="D27" i="1" s="1"/>
  <c r="B28" i="1"/>
  <c r="C28" i="1" s="1"/>
  <c r="B29" i="1"/>
  <c r="C29" i="1" s="1"/>
  <c r="B30" i="1"/>
  <c r="C30" i="1" s="1"/>
  <c r="B31" i="1"/>
  <c r="C31" i="1" s="1"/>
  <c r="G31" i="1" s="1"/>
  <c r="B32" i="1"/>
  <c r="C32" i="1" s="1"/>
  <c r="B33" i="1"/>
  <c r="C33" i="1" s="1"/>
  <c r="G33" i="1" s="1"/>
  <c r="B34" i="1"/>
  <c r="C34" i="1" s="1"/>
  <c r="B35" i="1"/>
  <c r="C35" i="1"/>
  <c r="G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G41" i="1" s="1"/>
  <c r="B42" i="1"/>
  <c r="B43" i="1"/>
  <c r="B44" i="1"/>
  <c r="C44" i="1" s="1"/>
  <c r="B45" i="1"/>
  <c r="B46" i="1"/>
  <c r="C46" i="1" s="1"/>
  <c r="B47" i="1"/>
  <c r="B48" i="1"/>
  <c r="C48" i="1" s="1"/>
  <c r="B49" i="1"/>
  <c r="B50" i="1"/>
  <c r="C50" i="1" s="1"/>
  <c r="H10" i="6" l="1"/>
  <c r="J10" i="6" s="1"/>
  <c r="K10" i="6" s="1"/>
  <c r="L10" i="6" s="1"/>
  <c r="M10" i="6" s="1"/>
  <c r="I18" i="6"/>
  <c r="H18" i="6"/>
  <c r="I5" i="6"/>
  <c r="H5" i="6"/>
  <c r="I20" i="6"/>
  <c r="H20" i="6"/>
  <c r="I17" i="6"/>
  <c r="H17" i="6"/>
  <c r="I21" i="6"/>
  <c r="H21" i="6"/>
  <c r="I19" i="6"/>
  <c r="H19" i="6"/>
  <c r="I16" i="6"/>
  <c r="H16" i="6"/>
  <c r="I13" i="6"/>
  <c r="H13" i="6"/>
  <c r="I3" i="6"/>
  <c r="H3" i="6"/>
  <c r="I6" i="6"/>
  <c r="J6" i="6" s="1"/>
  <c r="K6" i="6" s="1"/>
  <c r="H6" i="6"/>
  <c r="I7" i="6"/>
  <c r="H7" i="6"/>
  <c r="I11" i="6"/>
  <c r="H11" i="6"/>
  <c r="I9" i="6"/>
  <c r="H9" i="6"/>
  <c r="I2" i="6"/>
  <c r="J2" i="6" s="1"/>
  <c r="H2" i="6"/>
  <c r="I4" i="6"/>
  <c r="H4" i="6"/>
  <c r="I8" i="6"/>
  <c r="H8" i="6"/>
  <c r="I12" i="6"/>
  <c r="H12" i="6"/>
  <c r="I15" i="6"/>
  <c r="J15" i="6" s="1"/>
  <c r="K15" i="6" s="1"/>
  <c r="L15" i="6" s="1"/>
  <c r="H15" i="6"/>
  <c r="I14" i="6"/>
  <c r="H14" i="6"/>
  <c r="L49" i="6"/>
  <c r="M49" i="6" s="1"/>
  <c r="L87" i="6"/>
  <c r="M87" i="6" s="1"/>
  <c r="N87" i="6" s="1"/>
  <c r="L42" i="6"/>
  <c r="K85" i="6"/>
  <c r="L66" i="6"/>
  <c r="M66" i="6" s="1"/>
  <c r="N66" i="6" s="1"/>
  <c r="K79" i="6"/>
  <c r="L35" i="6"/>
  <c r="M35" i="6" s="1"/>
  <c r="N35" i="6" s="1"/>
  <c r="L78" i="6"/>
  <c r="M78" i="6" s="1"/>
  <c r="N78" i="6" s="1"/>
  <c r="L71" i="6"/>
  <c r="M71" i="6" s="1"/>
  <c r="N71" i="6" s="1"/>
  <c r="K59" i="6"/>
  <c r="L59" i="6" s="1"/>
  <c r="M59" i="6" s="1"/>
  <c r="N59" i="6" s="1"/>
  <c r="L82" i="6"/>
  <c r="M82" i="6" s="1"/>
  <c r="N82" i="6" s="1"/>
  <c r="K31" i="6"/>
  <c r="K84" i="6"/>
  <c r="M50" i="6"/>
  <c r="N50" i="6" s="1"/>
  <c r="K60" i="6"/>
  <c r="L60" i="6" s="1"/>
  <c r="M60" i="6" s="1"/>
  <c r="N60" i="6" s="1"/>
  <c r="K70" i="6"/>
  <c r="L70" i="6" s="1"/>
  <c r="M70" i="6" s="1"/>
  <c r="N70" i="6" s="1"/>
  <c r="L43" i="6"/>
  <c r="M43" i="6" s="1"/>
  <c r="N43" i="6" s="1"/>
  <c r="L79" i="6"/>
  <c r="M79" i="6" s="1"/>
  <c r="K62" i="6"/>
  <c r="L62" i="6" s="1"/>
  <c r="M62" i="6" s="1"/>
  <c r="N62" i="6" s="1"/>
  <c r="L51" i="6"/>
  <c r="M51" i="6" s="1"/>
  <c r="N51" i="6"/>
  <c r="M81" i="6"/>
  <c r="N81" i="6" s="1"/>
  <c r="K73" i="6"/>
  <c r="L73" i="6" s="1"/>
  <c r="M73" i="6" s="1"/>
  <c r="N73" i="6" s="1"/>
  <c r="L22" i="6"/>
  <c r="M22" i="6" s="1"/>
  <c r="N22" i="6" s="1"/>
  <c r="K46" i="6"/>
  <c r="N69" i="6"/>
  <c r="K54" i="6"/>
  <c r="L54" i="6" s="1"/>
  <c r="M54" i="6" s="1"/>
  <c r="L65" i="6"/>
  <c r="M65" i="6" s="1"/>
  <c r="K34" i="6"/>
  <c r="M69" i="6"/>
  <c r="L90" i="6"/>
  <c r="M90" i="6" s="1"/>
  <c r="N90" i="6" s="1"/>
  <c r="K27" i="6"/>
  <c r="L27" i="6" s="1"/>
  <c r="M27" i="6" s="1"/>
  <c r="N27" i="6" s="1"/>
  <c r="K86" i="6"/>
  <c r="L86" i="6" s="1"/>
  <c r="M86" i="6" s="1"/>
  <c r="K89" i="6"/>
  <c r="L89" i="6" s="1"/>
  <c r="M89" i="6" s="1"/>
  <c r="N89" i="6" s="1"/>
  <c r="L76" i="6"/>
  <c r="M76" i="6" s="1"/>
  <c r="N76" i="6" s="1"/>
  <c r="K47" i="6"/>
  <c r="K75" i="6"/>
  <c r="L75" i="6" s="1"/>
  <c r="M75" i="6" s="1"/>
  <c r="M23" i="6"/>
  <c r="N23" i="6" s="1"/>
  <c r="L83" i="6"/>
  <c r="M83" i="6" s="1"/>
  <c r="N83" i="6" s="1"/>
  <c r="L69" i="6"/>
  <c r="L23" i="6"/>
  <c r="L26" i="6"/>
  <c r="M26" i="6" s="1"/>
  <c r="N26" i="6" s="1"/>
  <c r="K88" i="6"/>
  <c r="L88" i="6" s="1"/>
  <c r="M88" i="6" s="1"/>
  <c r="N88" i="6" s="1"/>
  <c r="M42" i="6"/>
  <c r="N42" i="6" s="1"/>
  <c r="K67" i="6"/>
  <c r="L53" i="6"/>
  <c r="M53" i="6" s="1"/>
  <c r="N53" i="6" s="1"/>
  <c r="N49" i="6"/>
  <c r="K55" i="6"/>
  <c r="K64" i="6"/>
  <c r="L64" i="6" s="1"/>
  <c r="M64" i="6" s="1"/>
  <c r="K45" i="6"/>
  <c r="N10" i="6"/>
  <c r="K61" i="6"/>
  <c r="L61" i="6" s="1"/>
  <c r="M61" i="6" s="1"/>
  <c r="K63" i="6"/>
  <c r="L63" i="6" s="1"/>
  <c r="M63" i="6" s="1"/>
  <c r="K65" i="6"/>
  <c r="K77" i="6"/>
  <c r="K30" i="6"/>
  <c r="L30" i="6" s="1"/>
  <c r="M30" i="6" s="1"/>
  <c r="K37" i="6"/>
  <c r="L37" i="6" s="1"/>
  <c r="M37" i="6" s="1"/>
  <c r="L77" i="6"/>
  <c r="M77" i="6" s="1"/>
  <c r="N77" i="6" s="1"/>
  <c r="L31" i="6"/>
  <c r="M31" i="6" s="1"/>
  <c r="L38" i="6"/>
  <c r="M38" i="6" s="1"/>
  <c r="N38" i="6" s="1"/>
  <c r="K2" i="6"/>
  <c r="E36" i="6"/>
  <c r="F36" i="6"/>
  <c r="E48" i="6"/>
  <c r="F48" i="6"/>
  <c r="E16" i="6"/>
  <c r="F16" i="6"/>
  <c r="E40" i="6"/>
  <c r="F40" i="6"/>
  <c r="L40" i="6" s="1"/>
  <c r="M40" i="6" s="1"/>
  <c r="E13" i="6"/>
  <c r="F13" i="6"/>
  <c r="E17" i="6"/>
  <c r="F17" i="6"/>
  <c r="E8" i="6"/>
  <c r="F8" i="6"/>
  <c r="K74" i="6"/>
  <c r="E80" i="6"/>
  <c r="F80" i="6"/>
  <c r="L80" i="6" s="1"/>
  <c r="M80" i="6" s="1"/>
  <c r="E52" i="6"/>
  <c r="F52" i="6"/>
  <c r="E29" i="6"/>
  <c r="F29" i="6"/>
  <c r="E44" i="6"/>
  <c r="F44" i="6"/>
  <c r="E20" i="6"/>
  <c r="F20" i="6"/>
  <c r="F9" i="6"/>
  <c r="E9" i="6"/>
  <c r="E21" i="6"/>
  <c r="F21" i="6"/>
  <c r="E28" i="6"/>
  <c r="F28" i="6"/>
  <c r="E33" i="6"/>
  <c r="F33" i="6"/>
  <c r="E32" i="6"/>
  <c r="F32" i="6"/>
  <c r="E12" i="6"/>
  <c r="F12" i="6"/>
  <c r="E56" i="6"/>
  <c r="F56" i="6"/>
  <c r="E24" i="6"/>
  <c r="F24" i="6"/>
  <c r="L24" i="6" s="1"/>
  <c r="M24" i="6" s="1"/>
  <c r="F25" i="6"/>
  <c r="E25" i="6"/>
  <c r="K58" i="6"/>
  <c r="K36" i="6"/>
  <c r="K52" i="6"/>
  <c r="K48" i="6"/>
  <c r="K44" i="6"/>
  <c r="K28" i="6"/>
  <c r="K24" i="6"/>
  <c r="K32" i="6"/>
  <c r="K41" i="6"/>
  <c r="K40" i="6"/>
  <c r="K33" i="6"/>
  <c r="K57" i="6"/>
  <c r="L57" i="6" s="1"/>
  <c r="M57" i="6" s="1"/>
  <c r="N57" i="6" s="1"/>
  <c r="K68" i="6"/>
  <c r="L68" i="6" s="1"/>
  <c r="M68" i="6" s="1"/>
  <c r="K29" i="6"/>
  <c r="K56" i="6"/>
  <c r="K25" i="6"/>
  <c r="G39" i="1"/>
  <c r="H39" i="1" s="1"/>
  <c r="D39" i="1"/>
  <c r="M14" i="1"/>
  <c r="M16" i="1"/>
  <c r="H6" i="1"/>
  <c r="I6" i="1" s="1"/>
  <c r="M8" i="1"/>
  <c r="J8" i="1"/>
  <c r="K8" i="1" s="1"/>
  <c r="L8" i="1" s="1"/>
  <c r="N8" i="1" s="1"/>
  <c r="O8" i="1" s="1"/>
  <c r="P8" i="1" s="1"/>
  <c r="I8" i="1"/>
  <c r="I16" i="1"/>
  <c r="H15" i="1"/>
  <c r="H5" i="1"/>
  <c r="J5" i="1" s="1"/>
  <c r="K5" i="1" s="1"/>
  <c r="L5" i="1" s="1"/>
  <c r="N5" i="1" s="1"/>
  <c r="O5" i="1" s="1"/>
  <c r="P5" i="1" s="1"/>
  <c r="M13" i="1"/>
  <c r="I13" i="1"/>
  <c r="J13" i="1"/>
  <c r="K13" i="1" s="1"/>
  <c r="L13" i="1" s="1"/>
  <c r="N13" i="1" s="1"/>
  <c r="O13" i="1" s="1"/>
  <c r="P13" i="1" s="1"/>
  <c r="M17" i="1"/>
  <c r="H9" i="1"/>
  <c r="I9" i="1" s="1"/>
  <c r="H17" i="1"/>
  <c r="J17" i="1" s="1"/>
  <c r="K17" i="1" s="1"/>
  <c r="L17" i="1" s="1"/>
  <c r="N17" i="1" s="1"/>
  <c r="O17" i="1" s="1"/>
  <c r="J16" i="1"/>
  <c r="K16" i="1" s="1"/>
  <c r="L16" i="1" s="1"/>
  <c r="N16" i="1" s="1"/>
  <c r="O16" i="1" s="1"/>
  <c r="P16" i="1" s="1"/>
  <c r="M20" i="1"/>
  <c r="H20" i="1"/>
  <c r="I20" i="1" s="1"/>
  <c r="H7" i="1"/>
  <c r="J7" i="1" s="1"/>
  <c r="K7" i="1" s="1"/>
  <c r="M7" i="1"/>
  <c r="M10" i="1"/>
  <c r="H10" i="1"/>
  <c r="I10" i="1" s="1"/>
  <c r="M18" i="1"/>
  <c r="H18" i="1"/>
  <c r="J18" i="1" s="1"/>
  <c r="K18" i="1" s="1"/>
  <c r="L18" i="1" s="1"/>
  <c r="N18" i="1" s="1"/>
  <c r="O18" i="1" s="1"/>
  <c r="D10" i="1"/>
  <c r="E10" i="1" s="1"/>
  <c r="F10" i="1" s="1"/>
  <c r="D18" i="1"/>
  <c r="E18" i="1" s="1"/>
  <c r="F18" i="1" s="1"/>
  <c r="D19" i="1"/>
  <c r="E19" i="1" s="1"/>
  <c r="F19" i="1" s="1"/>
  <c r="J14" i="1"/>
  <c r="K14" i="1" s="1"/>
  <c r="L14" i="1" s="1"/>
  <c r="N14" i="1" s="1"/>
  <c r="O14" i="1" s="1"/>
  <c r="P14" i="1" s="1"/>
  <c r="M12" i="1"/>
  <c r="H12" i="1"/>
  <c r="J12" i="1" s="1"/>
  <c r="K12" i="1" s="1"/>
  <c r="L12" i="1" s="1"/>
  <c r="N12" i="1" s="1"/>
  <c r="O12" i="1" s="1"/>
  <c r="M11" i="1"/>
  <c r="H11" i="1"/>
  <c r="I11" i="1" s="1"/>
  <c r="G19" i="1"/>
  <c r="M4" i="1"/>
  <c r="H4" i="1"/>
  <c r="I4" i="1" s="1"/>
  <c r="D31" i="1"/>
  <c r="E31" i="1" s="1"/>
  <c r="F31" i="1" s="1"/>
  <c r="G22" i="1"/>
  <c r="M22" i="1" s="1"/>
  <c r="G25" i="1"/>
  <c r="M25" i="1" s="1"/>
  <c r="G29" i="1"/>
  <c r="H29" i="1" s="1"/>
  <c r="J29" i="1" s="1"/>
  <c r="K29" i="1" s="1"/>
  <c r="L29" i="1" s="1"/>
  <c r="N29" i="1" s="1"/>
  <c r="O29" i="1" s="1"/>
  <c r="D29" i="1"/>
  <c r="E29" i="1" s="1"/>
  <c r="F29" i="1" s="1"/>
  <c r="G37" i="1"/>
  <c r="D37" i="1"/>
  <c r="E37" i="1" s="1"/>
  <c r="F37" i="1" s="1"/>
  <c r="D41" i="1"/>
  <c r="E41" i="1" s="1"/>
  <c r="F41" i="1" s="1"/>
  <c r="D33" i="1"/>
  <c r="E33" i="1" s="1"/>
  <c r="F33" i="1" s="1"/>
  <c r="E27" i="1"/>
  <c r="F27" i="1" s="1"/>
  <c r="G38" i="1"/>
  <c r="M38" i="1" s="1"/>
  <c r="D35" i="1"/>
  <c r="E35" i="1" s="1"/>
  <c r="F35" i="1" s="1"/>
  <c r="G40" i="1"/>
  <c r="H40" i="1" s="1"/>
  <c r="J40" i="1" s="1"/>
  <c r="K40" i="1" s="1"/>
  <c r="L40" i="1" s="1"/>
  <c r="N40" i="1" s="1"/>
  <c r="O40" i="1" s="1"/>
  <c r="E39" i="1"/>
  <c r="F39" i="1" s="1"/>
  <c r="G24" i="1"/>
  <c r="D50" i="1"/>
  <c r="E50" i="1" s="1"/>
  <c r="F50" i="1" s="1"/>
  <c r="G50" i="1"/>
  <c r="D46" i="1"/>
  <c r="E46" i="1" s="1"/>
  <c r="F46" i="1" s="1"/>
  <c r="D48" i="1"/>
  <c r="E48" i="1" s="1"/>
  <c r="F48" i="1" s="1"/>
  <c r="G48" i="1"/>
  <c r="D44" i="1"/>
  <c r="E44" i="1" s="1"/>
  <c r="F44" i="1" s="1"/>
  <c r="H33" i="1"/>
  <c r="I33" i="1" s="1"/>
  <c r="M33" i="1"/>
  <c r="D26" i="1"/>
  <c r="E26" i="1" s="1"/>
  <c r="F26" i="1" s="1"/>
  <c r="C49" i="1"/>
  <c r="G49" i="1" s="1"/>
  <c r="C47" i="1"/>
  <c r="G47" i="1" s="1"/>
  <c r="C45" i="1"/>
  <c r="G45" i="1" s="1"/>
  <c r="C43" i="1"/>
  <c r="C42" i="1"/>
  <c r="G42" i="1" s="1"/>
  <c r="M41" i="1"/>
  <c r="H41" i="1"/>
  <c r="J41" i="1" s="1"/>
  <c r="K41" i="1" s="1"/>
  <c r="L41" i="1" s="1"/>
  <c r="N41" i="1" s="1"/>
  <c r="O41" i="1" s="1"/>
  <c r="I39" i="1"/>
  <c r="H35" i="1"/>
  <c r="J35" i="1" s="1"/>
  <c r="K35" i="1" s="1"/>
  <c r="L35" i="1" s="1"/>
  <c r="N35" i="1" s="1"/>
  <c r="O35" i="1" s="1"/>
  <c r="M35" i="1"/>
  <c r="D32" i="1"/>
  <c r="E32" i="1" s="1"/>
  <c r="F32" i="1" s="1"/>
  <c r="G32" i="1"/>
  <c r="G26" i="1"/>
  <c r="G44" i="1"/>
  <c r="J39" i="1"/>
  <c r="K39" i="1" s="1"/>
  <c r="L39" i="1" s="1"/>
  <c r="N39" i="1" s="1"/>
  <c r="O39" i="1" s="1"/>
  <c r="D38" i="1"/>
  <c r="E38" i="1" s="1"/>
  <c r="F38" i="1" s="1"/>
  <c r="H37" i="1"/>
  <c r="I37" i="1" s="1"/>
  <c r="M37" i="1"/>
  <c r="D34" i="1"/>
  <c r="E34" i="1" s="1"/>
  <c r="F34" i="1" s="1"/>
  <c r="G34" i="1"/>
  <c r="C23" i="1"/>
  <c r="G23" i="1" s="1"/>
  <c r="G46" i="1"/>
  <c r="D40" i="1"/>
  <c r="E40" i="1" s="1"/>
  <c r="F40" i="1" s="1"/>
  <c r="D30" i="1"/>
  <c r="E30" i="1" s="1"/>
  <c r="F30" i="1" s="1"/>
  <c r="G30" i="1"/>
  <c r="M39" i="1"/>
  <c r="D36" i="1"/>
  <c r="E36" i="1" s="1"/>
  <c r="F36" i="1" s="1"/>
  <c r="G36" i="1"/>
  <c r="H31" i="1"/>
  <c r="J31" i="1" s="1"/>
  <c r="K31" i="1" s="1"/>
  <c r="L31" i="1" s="1"/>
  <c r="N31" i="1" s="1"/>
  <c r="O31" i="1" s="1"/>
  <c r="M31" i="1"/>
  <c r="D28" i="1"/>
  <c r="E28" i="1" s="1"/>
  <c r="F28" i="1" s="1"/>
  <c r="G28" i="1"/>
  <c r="H25" i="1"/>
  <c r="I25" i="1" s="1"/>
  <c r="H24" i="1"/>
  <c r="I24" i="1" s="1"/>
  <c r="M24" i="1"/>
  <c r="E21" i="1"/>
  <c r="F21" i="1" s="1"/>
  <c r="E24" i="1"/>
  <c r="F24" i="1" s="1"/>
  <c r="E22" i="1"/>
  <c r="F22" i="1" s="1"/>
  <c r="G21" i="1"/>
  <c r="G27" i="1"/>
  <c r="G3" i="1"/>
  <c r="D3" i="1"/>
  <c r="E3" i="1" s="1"/>
  <c r="F3" i="1" s="1"/>
  <c r="B2" i="1"/>
  <c r="J8" i="6" l="1"/>
  <c r="K8" i="6" s="1"/>
  <c r="J11" i="6"/>
  <c r="K11" i="6" s="1"/>
  <c r="J13" i="6"/>
  <c r="K13" i="6" s="1"/>
  <c r="J17" i="6"/>
  <c r="K17" i="6" s="1"/>
  <c r="J14" i="6"/>
  <c r="K14" i="6" s="1"/>
  <c r="L14" i="6" s="1"/>
  <c r="M14" i="6" s="1"/>
  <c r="N14" i="6" s="1"/>
  <c r="J4" i="6"/>
  <c r="K4" i="6" s="1"/>
  <c r="L4" i="6" s="1"/>
  <c r="M4" i="6" s="1"/>
  <c r="N4" i="6" s="1"/>
  <c r="J7" i="6"/>
  <c r="K7" i="6" s="1"/>
  <c r="L7" i="6" s="1"/>
  <c r="M7" i="6" s="1"/>
  <c r="N7" i="6" s="1"/>
  <c r="J16" i="6"/>
  <c r="K16" i="6" s="1"/>
  <c r="L16" i="6" s="1"/>
  <c r="M16" i="6" s="1"/>
  <c r="N16" i="6" s="1"/>
  <c r="J20" i="6"/>
  <c r="K20" i="6" s="1"/>
  <c r="M15" i="6"/>
  <c r="N15" i="6" s="1"/>
  <c r="J19" i="6"/>
  <c r="K19" i="6" s="1"/>
  <c r="L19" i="6" s="1"/>
  <c r="M19" i="6" s="1"/>
  <c r="J5" i="6"/>
  <c r="K5" i="6" s="1"/>
  <c r="J12" i="6"/>
  <c r="K12" i="6" s="1"/>
  <c r="L12" i="6" s="1"/>
  <c r="M12" i="6" s="1"/>
  <c r="N12" i="6" s="1"/>
  <c r="J9" i="6"/>
  <c r="K9" i="6" s="1"/>
  <c r="L9" i="6" s="1"/>
  <c r="M9" i="6" s="1"/>
  <c r="N9" i="6" s="1"/>
  <c r="J3" i="6"/>
  <c r="K3" i="6" s="1"/>
  <c r="L3" i="6" s="1"/>
  <c r="M3" i="6" s="1"/>
  <c r="N3" i="6" s="1"/>
  <c r="J21" i="6"/>
  <c r="K21" i="6" s="1"/>
  <c r="L21" i="6" s="1"/>
  <c r="M21" i="6" s="1"/>
  <c r="N21" i="6" s="1"/>
  <c r="J18" i="6"/>
  <c r="K18" i="6" s="1"/>
  <c r="L52" i="6"/>
  <c r="M52" i="6" s="1"/>
  <c r="L28" i="6"/>
  <c r="M28" i="6" s="1"/>
  <c r="N40" i="6"/>
  <c r="L58" i="6"/>
  <c r="M58" i="6" s="1"/>
  <c r="N58" i="6" s="1"/>
  <c r="L29" i="6"/>
  <c r="M29" i="6" s="1"/>
  <c r="N75" i="6"/>
  <c r="N86" i="6"/>
  <c r="L67" i="6"/>
  <c r="M67" i="6" s="1"/>
  <c r="N67" i="6" s="1"/>
  <c r="L44" i="6"/>
  <c r="M44" i="6" s="1"/>
  <c r="N44" i="6"/>
  <c r="N80" i="6"/>
  <c r="L56" i="6"/>
  <c r="M56" i="6" s="1"/>
  <c r="N56" i="6" s="1"/>
  <c r="L48" i="6"/>
  <c r="M48" i="6" s="1"/>
  <c r="N37" i="6"/>
  <c r="N65" i="6"/>
  <c r="N64" i="6"/>
  <c r="L85" i="6"/>
  <c r="M85" i="6" s="1"/>
  <c r="N85" i="6" s="1"/>
  <c r="N19" i="6"/>
  <c r="N34" i="6"/>
  <c r="L46" i="6"/>
  <c r="M46" i="6" s="1"/>
  <c r="N46" i="6" s="1"/>
  <c r="N31" i="6"/>
  <c r="L74" i="6"/>
  <c r="M74" i="6" s="1"/>
  <c r="N74" i="6" s="1"/>
  <c r="N68" i="6"/>
  <c r="L32" i="6"/>
  <c r="M32" i="6" s="1"/>
  <c r="N32" i="6" s="1"/>
  <c r="N24" i="6"/>
  <c r="N52" i="6"/>
  <c r="L25" i="6"/>
  <c r="M25" i="6" s="1"/>
  <c r="N25" i="6" s="1"/>
  <c r="L13" i="6"/>
  <c r="M13" i="6" s="1"/>
  <c r="N13" i="6" s="1"/>
  <c r="L11" i="6"/>
  <c r="M11" i="6" s="1"/>
  <c r="N11" i="6" s="1"/>
  <c r="N63" i="6"/>
  <c r="L47" i="6"/>
  <c r="M47" i="6" s="1"/>
  <c r="N47" i="6" s="1"/>
  <c r="N30" i="6"/>
  <c r="N79" i="6"/>
  <c r="N41" i="6"/>
  <c r="L17" i="6"/>
  <c r="M17" i="6" s="1"/>
  <c r="N17" i="6" s="1"/>
  <c r="N28" i="6"/>
  <c r="L33" i="6"/>
  <c r="M33" i="6" s="1"/>
  <c r="N33" i="6" s="1"/>
  <c r="L20" i="6"/>
  <c r="M20" i="6" s="1"/>
  <c r="N20" i="6" s="1"/>
  <c r="L36" i="6"/>
  <c r="M36" i="6" s="1"/>
  <c r="N36" i="6" s="1"/>
  <c r="L41" i="6"/>
  <c r="M41" i="6" s="1"/>
  <c r="N61" i="6"/>
  <c r="L84" i="6"/>
  <c r="M84" i="6" s="1"/>
  <c r="N84" i="6" s="1"/>
  <c r="L18" i="6"/>
  <c r="M18" i="6" s="1"/>
  <c r="N18" i="6" s="1"/>
  <c r="N54" i="6"/>
  <c r="L45" i="6"/>
  <c r="M45" i="6" s="1"/>
  <c r="N45" i="6" s="1"/>
  <c r="L55" i="6"/>
  <c r="M55" i="6" s="1"/>
  <c r="N55" i="6" s="1"/>
  <c r="L34" i="6"/>
  <c r="M34" i="6" s="1"/>
  <c r="L6" i="6"/>
  <c r="M6" i="6" s="1"/>
  <c r="N6" i="6" s="1"/>
  <c r="L8" i="6"/>
  <c r="M8" i="6" s="1"/>
  <c r="N8" i="6" s="1"/>
  <c r="L5" i="6"/>
  <c r="M5" i="6" s="1"/>
  <c r="N5" i="6" s="1"/>
  <c r="L2" i="6"/>
  <c r="M2" i="6" s="1"/>
  <c r="N2" i="6" s="1"/>
  <c r="N29" i="6"/>
  <c r="N48" i="6"/>
  <c r="H38" i="1"/>
  <c r="J38" i="1" s="1"/>
  <c r="K38" i="1" s="1"/>
  <c r="L38" i="1" s="1"/>
  <c r="N38" i="1" s="1"/>
  <c r="O38" i="1" s="1"/>
  <c r="M29" i="1"/>
  <c r="I5" i="1"/>
  <c r="J6" i="1"/>
  <c r="K6" i="1" s="1"/>
  <c r="L6" i="1" s="1"/>
  <c r="N6" i="1" s="1"/>
  <c r="O6" i="1" s="1"/>
  <c r="P6" i="1" s="1"/>
  <c r="I7" i="1"/>
  <c r="L7" i="1" s="1"/>
  <c r="N7" i="1" s="1"/>
  <c r="O7" i="1" s="1"/>
  <c r="P7" i="1" s="1"/>
  <c r="H22" i="1"/>
  <c r="J22" i="1" s="1"/>
  <c r="K22" i="1" s="1"/>
  <c r="L22" i="1" s="1"/>
  <c r="N22" i="1" s="1"/>
  <c r="O22" i="1" s="1"/>
  <c r="P22" i="1" s="1"/>
  <c r="I12" i="1"/>
  <c r="I17" i="1"/>
  <c r="I15" i="1"/>
  <c r="J15" i="1"/>
  <c r="K15" i="1" s="1"/>
  <c r="L15" i="1" s="1"/>
  <c r="N15" i="1" s="1"/>
  <c r="O15" i="1" s="1"/>
  <c r="P15" i="1" s="1"/>
  <c r="J4" i="1"/>
  <c r="K4" i="1" s="1"/>
  <c r="L4" i="1" s="1"/>
  <c r="N4" i="1" s="1"/>
  <c r="O4" i="1" s="1"/>
  <c r="P4" i="1" s="1"/>
  <c r="J9" i="1"/>
  <c r="K9" i="1" s="1"/>
  <c r="L9" i="1" s="1"/>
  <c r="N9" i="1" s="1"/>
  <c r="O9" i="1" s="1"/>
  <c r="P9" i="1" s="1"/>
  <c r="P17" i="1"/>
  <c r="J10" i="1"/>
  <c r="K10" i="1" s="1"/>
  <c r="L10" i="1" s="1"/>
  <c r="N10" i="1" s="1"/>
  <c r="O10" i="1" s="1"/>
  <c r="P10" i="1" s="1"/>
  <c r="J11" i="1"/>
  <c r="K11" i="1" s="1"/>
  <c r="L11" i="1" s="1"/>
  <c r="N11" i="1" s="1"/>
  <c r="O11" i="1" s="1"/>
  <c r="P11" i="1" s="1"/>
  <c r="P12" i="1"/>
  <c r="M19" i="1"/>
  <c r="H19" i="1"/>
  <c r="J19" i="1" s="1"/>
  <c r="K19" i="1" s="1"/>
  <c r="J20" i="1"/>
  <c r="K20" i="1" s="1"/>
  <c r="L20" i="1" s="1"/>
  <c r="N20" i="1" s="1"/>
  <c r="O20" i="1" s="1"/>
  <c r="P20" i="1" s="1"/>
  <c r="I18" i="1"/>
  <c r="P18" i="1"/>
  <c r="I29" i="1"/>
  <c r="I35" i="1"/>
  <c r="P35" i="1"/>
  <c r="P41" i="1"/>
  <c r="I41" i="1"/>
  <c r="M40" i="1"/>
  <c r="P40" i="1" s="1"/>
  <c r="P38" i="1"/>
  <c r="I40" i="1"/>
  <c r="J33" i="1"/>
  <c r="K33" i="1" s="1"/>
  <c r="L33" i="1" s="1"/>
  <c r="N33" i="1" s="1"/>
  <c r="O33" i="1" s="1"/>
  <c r="P33" i="1" s="1"/>
  <c r="P31" i="1"/>
  <c r="P39" i="1"/>
  <c r="P29" i="1"/>
  <c r="M42" i="1"/>
  <c r="H42" i="1"/>
  <c r="J42" i="1" s="1"/>
  <c r="K42" i="1" s="1"/>
  <c r="L42" i="1" s="1"/>
  <c r="N42" i="1" s="1"/>
  <c r="O42" i="1" s="1"/>
  <c r="M49" i="1"/>
  <c r="H49" i="1"/>
  <c r="J49" i="1" s="1"/>
  <c r="K49" i="1" s="1"/>
  <c r="L49" i="1" s="1"/>
  <c r="N49" i="1" s="1"/>
  <c r="O49" i="1" s="1"/>
  <c r="M47" i="1"/>
  <c r="H47" i="1"/>
  <c r="I47" i="1" s="1"/>
  <c r="M32" i="1"/>
  <c r="H32" i="1"/>
  <c r="J32" i="1" s="1"/>
  <c r="K32" i="1" s="1"/>
  <c r="L32" i="1" s="1"/>
  <c r="N32" i="1" s="1"/>
  <c r="O32" i="1" s="1"/>
  <c r="D45" i="1"/>
  <c r="E45" i="1" s="1"/>
  <c r="F45" i="1" s="1"/>
  <c r="H48" i="1"/>
  <c r="I48" i="1" s="1"/>
  <c r="M48" i="1"/>
  <c r="I38" i="1"/>
  <c r="D43" i="1"/>
  <c r="E43" i="1" s="1"/>
  <c r="F43" i="1" s="1"/>
  <c r="G43" i="1"/>
  <c r="M45" i="1"/>
  <c r="H45" i="1"/>
  <c r="I45" i="1" s="1"/>
  <c r="H3" i="1"/>
  <c r="J3" i="1" s="1"/>
  <c r="K3" i="1" s="1"/>
  <c r="L3" i="1" s="1"/>
  <c r="N3" i="1" s="1"/>
  <c r="O3" i="1" s="1"/>
  <c r="M3" i="1"/>
  <c r="H21" i="1"/>
  <c r="I21" i="1" s="1"/>
  <c r="M21" i="1"/>
  <c r="J24" i="1"/>
  <c r="K24" i="1" s="1"/>
  <c r="L24" i="1" s="1"/>
  <c r="N24" i="1" s="1"/>
  <c r="O24" i="1" s="1"/>
  <c r="P24" i="1" s="1"/>
  <c r="J37" i="1"/>
  <c r="K37" i="1" s="1"/>
  <c r="L37" i="1" s="1"/>
  <c r="N37" i="1" s="1"/>
  <c r="O37" i="1" s="1"/>
  <c r="P37" i="1" s="1"/>
  <c r="H23" i="1"/>
  <c r="I23" i="1" s="1"/>
  <c r="M23" i="1"/>
  <c r="H44" i="1"/>
  <c r="I44" i="1" s="1"/>
  <c r="M44" i="1"/>
  <c r="H27" i="1"/>
  <c r="J27" i="1" s="1"/>
  <c r="K27" i="1" s="1"/>
  <c r="L27" i="1" s="1"/>
  <c r="N27" i="1" s="1"/>
  <c r="O27" i="1" s="1"/>
  <c r="M27" i="1"/>
  <c r="J25" i="1"/>
  <c r="K25" i="1" s="1"/>
  <c r="L25" i="1" s="1"/>
  <c r="N25" i="1" s="1"/>
  <c r="O25" i="1" s="1"/>
  <c r="P25" i="1" s="1"/>
  <c r="M28" i="1"/>
  <c r="H28" i="1"/>
  <c r="I28" i="1" s="1"/>
  <c r="M36" i="1"/>
  <c r="J36" i="1"/>
  <c r="K36" i="1" s="1"/>
  <c r="L36" i="1" s="1"/>
  <c r="N36" i="1" s="1"/>
  <c r="O36" i="1" s="1"/>
  <c r="H36" i="1"/>
  <c r="I36" i="1" s="1"/>
  <c r="H46" i="1"/>
  <c r="I46" i="1" s="1"/>
  <c r="M46" i="1"/>
  <c r="D23" i="1"/>
  <c r="E23" i="1" s="1"/>
  <c r="F23" i="1" s="1"/>
  <c r="D47" i="1"/>
  <c r="E47" i="1" s="1"/>
  <c r="F47" i="1" s="1"/>
  <c r="H50" i="1"/>
  <c r="I50" i="1" s="1"/>
  <c r="M50" i="1"/>
  <c r="I31" i="1"/>
  <c r="M30" i="1"/>
  <c r="H30" i="1"/>
  <c r="J30" i="1" s="1"/>
  <c r="K30" i="1" s="1"/>
  <c r="L30" i="1" s="1"/>
  <c r="N30" i="1" s="1"/>
  <c r="O30" i="1" s="1"/>
  <c r="M34" i="1"/>
  <c r="H34" i="1"/>
  <c r="I34" i="1" s="1"/>
  <c r="H26" i="1"/>
  <c r="I26" i="1" s="1"/>
  <c r="M26" i="1"/>
  <c r="D42" i="1"/>
  <c r="E42" i="1" s="1"/>
  <c r="F42" i="1" s="1"/>
  <c r="D49" i="1"/>
  <c r="E49" i="1" s="1"/>
  <c r="F49" i="1" s="1"/>
  <c r="C2" i="1"/>
  <c r="I22" i="1" l="1"/>
  <c r="P27" i="1"/>
  <c r="I19" i="1"/>
  <c r="L19" i="1" s="1"/>
  <c r="N19" i="1" s="1"/>
  <c r="O19" i="1" s="1"/>
  <c r="P19" i="1" s="1"/>
  <c r="P3" i="1"/>
  <c r="P30" i="1"/>
  <c r="I30" i="1"/>
  <c r="I32" i="1"/>
  <c r="J46" i="1"/>
  <c r="K46" i="1" s="1"/>
  <c r="L46" i="1" s="1"/>
  <c r="N46" i="1" s="1"/>
  <c r="O46" i="1" s="1"/>
  <c r="P46" i="1" s="1"/>
  <c r="J28" i="1"/>
  <c r="K28" i="1" s="1"/>
  <c r="L28" i="1" s="1"/>
  <c r="N28" i="1" s="1"/>
  <c r="O28" i="1" s="1"/>
  <c r="P28" i="1" s="1"/>
  <c r="J21" i="1"/>
  <c r="K21" i="1" s="1"/>
  <c r="L21" i="1" s="1"/>
  <c r="N21" i="1" s="1"/>
  <c r="O21" i="1" s="1"/>
  <c r="P21" i="1" s="1"/>
  <c r="J50" i="1"/>
  <c r="K50" i="1" s="1"/>
  <c r="L50" i="1" s="1"/>
  <c r="N50" i="1" s="1"/>
  <c r="O50" i="1" s="1"/>
  <c r="P50" i="1" s="1"/>
  <c r="J47" i="1"/>
  <c r="K47" i="1" s="1"/>
  <c r="L47" i="1" s="1"/>
  <c r="N47" i="1" s="1"/>
  <c r="O47" i="1" s="1"/>
  <c r="P47" i="1" s="1"/>
  <c r="J23" i="1"/>
  <c r="K23" i="1" s="1"/>
  <c r="L23" i="1" s="1"/>
  <c r="N23" i="1" s="1"/>
  <c r="O23" i="1" s="1"/>
  <c r="P23" i="1" s="1"/>
  <c r="P36" i="1"/>
  <c r="P32" i="1"/>
  <c r="P42" i="1"/>
  <c r="J34" i="1"/>
  <c r="K34" i="1" s="1"/>
  <c r="L34" i="1" s="1"/>
  <c r="N34" i="1" s="1"/>
  <c r="O34" i="1" s="1"/>
  <c r="P34" i="1" s="1"/>
  <c r="I27" i="1"/>
  <c r="J45" i="1"/>
  <c r="K45" i="1" s="1"/>
  <c r="L45" i="1" s="1"/>
  <c r="N45" i="1" s="1"/>
  <c r="O45" i="1" s="1"/>
  <c r="P45" i="1" s="1"/>
  <c r="P49" i="1"/>
  <c r="J48" i="1"/>
  <c r="K48" i="1" s="1"/>
  <c r="L48" i="1" s="1"/>
  <c r="N48" i="1" s="1"/>
  <c r="O48" i="1" s="1"/>
  <c r="P48" i="1" s="1"/>
  <c r="I3" i="1"/>
  <c r="J26" i="1"/>
  <c r="K26" i="1" s="1"/>
  <c r="L26" i="1" s="1"/>
  <c r="N26" i="1" s="1"/>
  <c r="O26" i="1" s="1"/>
  <c r="P26" i="1" s="1"/>
  <c r="J44" i="1"/>
  <c r="K44" i="1" s="1"/>
  <c r="L44" i="1" s="1"/>
  <c r="N44" i="1" s="1"/>
  <c r="O44" i="1" s="1"/>
  <c r="P44" i="1" s="1"/>
  <c r="I49" i="1"/>
  <c r="I42" i="1"/>
  <c r="M43" i="1"/>
  <c r="H43" i="1"/>
  <c r="J43" i="1" s="1"/>
  <c r="K43" i="1" s="1"/>
  <c r="L43" i="1" s="1"/>
  <c r="N43" i="1" s="1"/>
  <c r="O43" i="1" s="1"/>
  <c r="P43" i="1" s="1"/>
  <c r="D2" i="1"/>
  <c r="E2" i="1" s="1"/>
  <c r="F2" i="1" s="1"/>
  <c r="G2" i="1"/>
  <c r="I43" i="1" l="1"/>
  <c r="H2" i="1"/>
  <c r="J2" i="1" s="1"/>
  <c r="K2" i="1" s="1"/>
  <c r="L2" i="1" s="1"/>
  <c r="N2" i="1" s="1"/>
  <c r="O2" i="1" s="1"/>
  <c r="M2" i="1"/>
  <c r="P2" i="1" l="1"/>
  <c r="I2" i="1"/>
</calcChain>
</file>

<file path=xl/sharedStrings.xml><?xml version="1.0" encoding="utf-8"?>
<sst xmlns="http://schemas.openxmlformats.org/spreadsheetml/2006/main" count="165" uniqueCount="142">
  <si>
    <t>Name</t>
  </si>
  <si>
    <t>C#</t>
  </si>
  <si>
    <t>First space</t>
  </si>
  <si>
    <t>Second space</t>
  </si>
  <si>
    <t>Third space</t>
  </si>
  <si>
    <t>C# type</t>
  </si>
  <si>
    <t>Typescript type</t>
  </si>
  <si>
    <t>Non-nullable C# type</t>
  </si>
  <si>
    <t>Is nullable</t>
  </si>
  <si>
    <t>Typescript</t>
  </si>
  <si>
    <t>int</t>
  </si>
  <si>
    <t>decimal</t>
  </si>
  <si>
    <t>double</t>
  </si>
  <si>
    <t>DateTime</t>
  </si>
  <si>
    <t>string</t>
  </si>
  <si>
    <t>bool</t>
  </si>
  <si>
    <t>boolean</t>
  </si>
  <si>
    <t>number</t>
  </si>
  <si>
    <t>C# enumerables</t>
  </si>
  <si>
    <t>IEnumerable</t>
  </si>
  <si>
    <t>ICollection</t>
  </si>
  <si>
    <t>IList</t>
  </si>
  <si>
    <t>List</t>
  </si>
  <si>
    <t>Collection</t>
  </si>
  <si>
    <t>IQueryable</t>
  </si>
  <si>
    <t>Is enumerable</t>
  </si>
  <si>
    <t>First chevron</t>
  </si>
  <si>
    <t>Second chevron</t>
  </si>
  <si>
    <t>Type before chevrons</t>
  </si>
  <si>
    <t>Type being enumerated</t>
  </si>
  <si>
    <t>Anything in this list will be converted to a typescript array</t>
  </si>
  <si>
    <t>Specify mapping from C# to typescript types</t>
  </si>
  <si>
    <t>NB if any rows give unexpected results, check the type is specified in the other worksheet</t>
  </si>
  <si>
    <t>object</t>
  </si>
  <si>
    <t>Object</t>
  </si>
  <si>
    <t>camelCasedName</t>
  </si>
  <si>
    <t>DateTimeOffset</t>
  </si>
  <si>
    <t>Date</t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</si>
  <si>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</si>
  <si>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FarmTraderAssistant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"farmTraderAssistant"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</si>
  <si>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NoteEditor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"noteEditor"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</si>
  <si>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ChangeAccountManager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"changeAccountManager"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</si>
  <si>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Forwarder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"forwarder"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</si>
  <si>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</si>
  <si>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</si>
  <si>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</si>
  <si>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PulseOrderApprover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"pulseOrderApprover"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</si>
  <si>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GenerateTradingPeriods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"generateTradingPeriods"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</si>
  <si>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</si>
  <si>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SalesContractApprover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"salesContractApprover"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</si>
  <si>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GenerateFarmerInvoice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"generateFarmerInvoice"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</si>
  <si>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CreateContractPrePayments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"createContractPrePayments"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</si>
  <si>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RollPurchaseContracts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"rollPurchaseContracts"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</si>
  <si>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OilAdmin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"oilAdmin"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</si>
  <si>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SystemAdministrator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"systemAdministrator"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</si>
  <si>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IdentityManager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"identityManager"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</si>
  <si>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ChangePartnerType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"changePartnerType"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</si>
  <si>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</si>
  <si>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PoolController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"poolController"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</si>
  <si>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Finance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"finance"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</si>
  <si>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SendTradingPartnerToNetsuite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"sendTradingPartnerToNetsuite"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</si>
  <si>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CancelContracts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"cancelContracts"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</si>
  <si>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QualityControl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"qualityControl"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</si>
  <si>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</si>
  <si>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</si>
  <si>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JourneyController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"journeyController"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</si>
  <si>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ProductionManager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"productionManager"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</si>
  <si>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SampleAdministrator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"sampleAdministrator"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</si>
  <si>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ChooseBagTypes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"chooseBagTypes"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</si>
  <si>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CreateTradingPartners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"createTradingPartners"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</si>
  <si>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LabOperator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"labOperator"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</si>
  <si>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ChangePurchaseContractType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"changePurchaseContractType"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</si>
  <si>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PurchaseContractDeductions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"purchaseContractDeductions"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</si>
  <si>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DatabaseEditor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"databaseEditor"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</si>
  <si>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GeneralPurchaseApprover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"generalPurchaseApprover"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</si>
  <si>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</si>
  <si>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ShippingManager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"shippingManager"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</si>
  <si>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StorageChargeAdmin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"storageChargeAdmin"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</si>
  <si>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FeedAdmin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"feedAdmin"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</si>
  <si>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GenerateStorageInvoices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"generateStorageInvoices"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</si>
  <si>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GenerateBrokerInvoices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"generateBrokerInvoices"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</si>
  <si>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ExecuteDeferredDeliveryOrders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"executeDeferredDeliveryOrders"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</si>
  <si>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PartnerPortalManager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"partnerPortalManager"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</si>
  <si>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ContractClauseAdmin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"contractClauseAdmin"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</si>
  <si>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FxController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"fxController"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</si>
  <si>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AnalyticsAdmin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"analyticsAdmin"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</si>
  <si>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CommodityManager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"commodityManager"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</si>
  <si>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ContractPricingAdmin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"contractPricingAdmin"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</si>
  <si>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CreateMerchantInvoices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"createMerchantInvoices"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</si>
  <si>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CreatePurchaseOrderInvoices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"createPurchaseOrderInvoices"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</si>
  <si>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CreateShippingInvoice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"createShippingInvoice"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</si>
  <si>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SendTransactionsToNetsuite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"sendTransactionsToNetsuite"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</si>
  <si>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GenerateSalesInvoices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"generateSalesInvoices"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</si>
  <si>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StockAdjuster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"stockAdjuster"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</si>
  <si>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GlobalConfigManager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"globalConfigManager"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</si>
  <si>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Translator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"translator"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</si>
  <si>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PositionExcluder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"positionExcluder"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</si>
  <si>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TradingPartnerAccountApprover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"tradingPartnerAccountApprover"</t>
    </r>
    <r>
      <rPr>
        <sz val="9.8000000000000007"/>
        <color rgb="FFBDBDBD"/>
        <rFont val="JetBrains Mono"/>
        <family val="3"/>
      </rPr>
      <t>;</t>
    </r>
  </si>
  <si>
    <t>ts</t>
  </si>
  <si>
    <t>name</t>
  </si>
  <si>
    <t>value</t>
  </si>
  <si>
    <t>equals index</t>
  </si>
  <si>
    <t>const</t>
  </si>
  <si>
    <t xml:space="preserve">public const string </t>
  </si>
  <si>
    <t>camel case name</t>
  </si>
  <si>
    <r>
      <t xml:space="preserve">public decimal </t>
    </r>
    <r>
      <rPr>
        <sz val="9.8000000000000007"/>
        <color rgb="FF66C3CC"/>
        <rFont val="JetBrains Mono"/>
        <family val="3"/>
      </rPr>
      <t xml:space="preserve">Total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</si>
  <si>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t>Colon index</t>
  </si>
  <si>
    <t>Type</t>
  </si>
  <si>
    <t>Is array</t>
  </si>
  <si>
    <t>Capitalised name</t>
  </si>
  <si>
    <t>Length</t>
  </si>
  <si>
    <t>Non array type</t>
  </si>
  <si>
    <t>Specify mapping from typescript to C# types</t>
  </si>
  <si>
    <t>C# auto prop</t>
  </si>
  <si>
    <t>C# possibly list</t>
  </si>
  <si>
    <r>
      <t xml:space="preserve">public int </t>
    </r>
    <r>
      <rPr>
        <sz val="9.8000000000000007"/>
        <color rgb="FF66C3CC"/>
        <rFont val="JetBrains Mono"/>
        <family val="3"/>
      </rPr>
      <t xml:space="preserve">SalesInvoiceId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</si>
  <si>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InvoiceNumber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</si>
  <si>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SalesContractNumber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</si>
  <si>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CommodityType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</si>
  <si>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MovementNumber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</si>
  <si>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FixingNumber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</si>
  <si>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DeliveryTicketNumber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</si>
  <si>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DeliveryOrderNumber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</si>
  <si>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 xml:space="preserve">DateTime </t>
    </r>
    <r>
      <rPr>
        <sz val="9.8000000000000007"/>
        <color rgb="FF66C3CC"/>
        <rFont val="JetBrains Mono"/>
        <family val="3"/>
      </rPr>
      <t xml:space="preserve">DeliveryDate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</si>
  <si>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>public decimal</t>
    </r>
    <r>
      <rPr>
        <sz val="9.8000000000000007"/>
        <color rgb="FFD0D0D0"/>
        <rFont val="JetBrains Mono"/>
        <family val="3"/>
      </rPr>
      <t xml:space="preserve">? </t>
    </r>
    <r>
      <rPr>
        <sz val="9.8000000000000007"/>
        <color rgb="FF66C3CC"/>
        <rFont val="JetBrains Mono"/>
        <family val="3"/>
      </rPr>
      <t xml:space="preserve">NetWeight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</si>
  <si>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decimal </t>
    </r>
    <r>
      <rPr>
        <sz val="9.8000000000000007"/>
        <color rgb="FF66C3CC"/>
        <rFont val="JetBrains Mono"/>
        <family val="3"/>
      </rPr>
      <t xml:space="preserve">UnitPrice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</si>
  <si>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VehicleRegistration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</si>
  <si>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 xml:space="preserve">DateTime </t>
    </r>
    <r>
      <rPr>
        <sz val="9.8000000000000007"/>
        <color rgb="FF66C3CC"/>
        <rFont val="JetBrains Mono"/>
        <family val="3"/>
      </rPr>
      <t xml:space="preserve">InvoiceDate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</si>
  <si>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>DateTime</t>
    </r>
    <r>
      <rPr>
        <sz val="9.8000000000000007"/>
        <color rgb="FFD0D0D0"/>
        <rFont val="JetBrains Mono"/>
        <family val="3"/>
      </rPr>
      <t xml:space="preserve">? </t>
    </r>
    <r>
      <rPr>
        <sz val="9.8000000000000007"/>
        <color rgb="FF66C3CC"/>
        <rFont val="JetBrains Mono"/>
        <family val="3"/>
      </rPr>
      <t xml:space="preserve">InvoiceDueDate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</si>
  <si>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double </t>
    </r>
    <r>
      <rPr>
        <sz val="9.8000000000000007"/>
        <color rgb="FF66C3CC"/>
        <rFont val="JetBrains Mono"/>
        <family val="3"/>
      </rPr>
      <t xml:space="preserve">Tonnage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</si>
  <si>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bool </t>
    </r>
    <r>
      <rPr>
        <sz val="9.8000000000000007"/>
        <color rgb="FF66C3CC"/>
        <rFont val="JetBrains Mono"/>
        <family val="3"/>
      </rPr>
      <t xml:space="preserve">HasDraftConsolidatedLines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</si>
  <si>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D0D0D0"/>
        <rFont val="JetBrains Mono"/>
        <family val="3"/>
      </rPr>
      <t>ICollection</t>
    </r>
    <r>
      <rPr>
        <sz val="9.8000000000000007"/>
        <color rgb="FFBDBDBD"/>
        <rFont val="JetBrains Mono"/>
        <family val="3"/>
      </rPr>
      <t>&lt;</t>
    </r>
    <r>
      <rPr>
        <sz val="9.8000000000000007"/>
        <color rgb="FFD0D0D0"/>
        <rFont val="JetBrains Mono"/>
        <family val="3"/>
      </rPr>
      <t>InvoiceLineForConsolidationResult</t>
    </r>
    <r>
      <rPr>
        <sz val="9.8000000000000007"/>
        <color rgb="FFBDBDBD"/>
        <rFont val="JetBrains Mono"/>
        <family val="3"/>
      </rPr>
      <t xml:space="preserve">&gt; </t>
    </r>
    <r>
      <rPr>
        <sz val="9.8000000000000007"/>
        <color rgb="FFD0D0D0"/>
        <rFont val="JetBrains Mono"/>
        <family val="3"/>
      </rPr>
      <t xml:space="preserve">Lines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D0D0D0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D0D0D0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</si>
  <si>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t>C# nullable type</t>
  </si>
  <si>
    <r>
      <t>Username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 xml:space="preserve">string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6C95EB"/>
        <rFont val="JetBrains Mono"/>
        <family val="3"/>
      </rPr>
      <t>null</t>
    </r>
    <r>
      <rPr>
        <sz val="9.8000000000000007"/>
        <color rgb="FFBDBDBD"/>
        <rFont val="JetBrains Mono"/>
        <family val="3"/>
      </rPr>
      <t>;</t>
    </r>
  </si>
  <si>
    <r>
      <t>Password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 xml:space="preserve">string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6C95EB"/>
        <rFont val="JetBrains Mono"/>
        <family val="3"/>
      </rPr>
      <t>null</t>
    </r>
    <r>
      <rPr>
        <sz val="9.8000000000000007"/>
        <color rgb="FFBDBDBD"/>
        <rFont val="JetBrains Mono"/>
        <family val="3"/>
      </rPr>
      <t>;</t>
    </r>
  </si>
  <si>
    <r>
      <t>Host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 xml:space="preserve">string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6C95EB"/>
        <rFont val="JetBrains Mono"/>
        <family val="3"/>
      </rPr>
      <t>null</t>
    </r>
    <r>
      <rPr>
        <sz val="9.8000000000000007"/>
        <color rgb="FFBDBDBD"/>
        <rFont val="JetBrains Mono"/>
        <family val="3"/>
      </rPr>
      <t>;</t>
    </r>
  </si>
  <si>
    <r>
      <t>Port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 xml:space="preserve">number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6C95EB"/>
        <rFont val="JetBrains Mono"/>
        <family val="3"/>
      </rPr>
      <t>null</t>
    </r>
    <r>
      <rPr>
        <sz val="9.8000000000000007"/>
        <color rgb="FFBDBDBD"/>
        <rFont val="JetBrains Mono"/>
        <family val="3"/>
      </rPr>
      <t>;</t>
    </r>
  </si>
  <si>
    <r>
      <t>EnableSsl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 xml:space="preserve">boolean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6C95EB"/>
        <rFont val="JetBrains Mono"/>
        <family val="3"/>
      </rPr>
      <t>null</t>
    </r>
    <r>
      <rPr>
        <sz val="9.8000000000000007"/>
        <color rgb="FFBDBDBD"/>
        <rFont val="JetBrains Mono"/>
        <family val="3"/>
      </rPr>
      <t>;</t>
    </r>
  </si>
  <si>
    <r>
      <t>From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 xml:space="preserve">string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6C95EB"/>
        <rFont val="JetBrains Mono"/>
        <family val="3"/>
      </rPr>
      <t>null</t>
    </r>
    <r>
      <rPr>
        <sz val="9.8000000000000007"/>
        <color rgb="FFBDBDBD"/>
        <rFont val="JetBrains Mono"/>
        <family val="3"/>
      </rPr>
      <t>;</t>
    </r>
  </si>
  <si>
    <r>
      <t>FromDisplayName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 xml:space="preserve">string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6C95EB"/>
        <rFont val="JetBrains Mono"/>
        <family val="3"/>
      </rPr>
      <t>null</t>
    </r>
    <r>
      <rPr>
        <sz val="9.8000000000000007"/>
        <color rgb="FFBDBDBD"/>
        <rFont val="JetBrains Mono"/>
        <family val="3"/>
      </rPr>
      <t>;</t>
    </r>
  </si>
  <si>
    <r>
      <t>UseCredentials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 xml:space="preserve">boolean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6C95EB"/>
        <rFont val="JetBrains Mono"/>
        <family val="3"/>
      </rPr>
      <t>null</t>
    </r>
    <r>
      <rPr>
        <sz val="9.8000000000000007"/>
        <color rgb="FFBDBDBD"/>
        <rFont val="JetBrains Mono"/>
        <family val="3"/>
      </rPr>
      <t>;</t>
    </r>
  </si>
  <si>
    <t>Type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</si>
</sst>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.8000000000000007"/>
      <color rgb="FF6C95EB"/>
      <name val="JetBrains Mono"/>
      <family val="3"/>
    </font>
    <font>
      <b/>
      <sz val="9.8000000000000007"/>
      <color rgb="FF66C3CC"/>
      <name val="JetBrains Mono"/>
      <family val="3"/>
    </font>
    <font>
      <sz val="9.8000000000000007"/>
      <color rgb="FFBDBDBD"/>
      <name val="JetBrains Mono"/>
      <family val="3"/>
    </font>
    <font>
      <sz val="9.8000000000000007"/>
      <color rgb="FFC9A26D"/>
      <name val="JetBrains Mono"/>
      <family val="3"/>
    </font>
    <font>
      <sz val="9.8000000000000007"/>
      <color rgb="FF66C3CC"/>
      <name val="JetBrains Mono"/>
      <family val="3"/>
    </font>
    <font>
      <sz val="9.8000000000000007"/>
      <color rgb="FF39CC8F"/>
      <name val="JetBrains Mono"/>
      <family val="3"/>
    </font>
    <font>
      <sz val="9.8000000000000007"/>
      <color rgb="FFD0D0D0"/>
      <name val="JetBrains Mono"/>
      <family val="3"/>
    </font>
    <font>
      <sz val="9.8000000000000007"/>
      <color rgb="FFE1BFFF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626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2" borderId="0" xfId="1"/>
    <xf numFmtId="0" fontId="0" fillId="0" borderId="0" xfId="0" quotePrefix="1"/>
    <xf numFmtId="0" fontId="3" fillId="0" borderId="0" xfId="0" applyFont="1"/>
    <xf numFmtId="0" fontId="4" fillId="2" borderId="0" xfId="1" applyFont="1"/>
    <xf numFmtId="0" fontId="3" fillId="3" borderId="0" xfId="0" applyFont="1" applyFill="1"/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2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selection activeCell="A2" sqref="A2"/>
    </sheetView>
  </sheetViews>
  <sheetFormatPr defaultColWidth="9.109375" defaultRowHeight="14.4"/>
  <cols>
    <col min="1" max="1" width="56.33203125" style="4" customWidth="1"/>
    <col min="2" max="2" width="10.33203125" style="4" hidden="1" customWidth="1"/>
    <col min="3" max="3" width="12.88671875" style="4" hidden="1" customWidth="1"/>
    <col min="4" max="4" width="24.88671875" style="4" hidden="1" customWidth="1"/>
    <col min="5" max="7" width="26.33203125" style="4" hidden="1" customWidth="1"/>
    <col min="8" max="8" width="28.33203125" style="4" hidden="1" customWidth="1"/>
    <col min="9" max="9" width="27.5546875" style="4" hidden="1" customWidth="1"/>
    <col min="10" max="10" width="29.109375" style="4" hidden="1" customWidth="1"/>
    <col min="11" max="11" width="27.109375" style="4" hidden="1" customWidth="1"/>
    <col min="12" max="12" width="13.44140625" style="4" hidden="1" customWidth="1"/>
    <col min="13" max="13" width="16.109375" style="4" hidden="1" customWidth="1"/>
    <col min="14" max="14" width="21.88671875" style="4" hidden="1" customWidth="1"/>
    <col min="15" max="15" width="27" style="4" hidden="1" customWidth="1"/>
    <col min="16" max="16" width="66.5546875" style="4" bestFit="1" customWidth="1"/>
    <col min="17" max="17" width="9.109375" style="4"/>
    <col min="18" max="18" width="82.5546875" style="4" bestFit="1" customWidth="1"/>
    <col min="19" max="16384" width="9.109375" style="4"/>
  </cols>
  <sheetData>
    <row r="1" spans="1:18">
      <c r="A1" s="4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35</v>
      </c>
      <c r="G1" s="4" t="s">
        <v>5</v>
      </c>
      <c r="H1" s="4" t="s">
        <v>26</v>
      </c>
      <c r="I1" s="4" t="s">
        <v>27</v>
      </c>
      <c r="J1" s="4" t="s">
        <v>28</v>
      </c>
      <c r="K1" s="4" t="s">
        <v>25</v>
      </c>
      <c r="L1" s="4" t="s">
        <v>29</v>
      </c>
      <c r="M1" s="4" t="s">
        <v>8</v>
      </c>
      <c r="N1" s="4" t="s">
        <v>7</v>
      </c>
      <c r="O1" s="4" t="s">
        <v>6</v>
      </c>
      <c r="P1" s="4" t="s">
        <v>9</v>
      </c>
      <c r="R1" s="5" t="s">
        <v>32</v>
      </c>
    </row>
    <row r="2" spans="1:18">
      <c r="A2" s="7" t="s">
        <v>115</v>
      </c>
      <c r="B2" s="4">
        <f>FIND("public ",A2)+7</f>
        <v>8</v>
      </c>
      <c r="C2" s="4">
        <f>FIND(" ",A2,B2)+1</f>
        <v>12</v>
      </c>
      <c r="D2" s="4">
        <f>FIND(" ",A2,C2)</f>
        <v>26</v>
      </c>
      <c r="E2" s="4" t="str">
        <f>MID(A2,C2,D2-C2)</f>
        <v>SalesInvoiceId</v>
      </c>
      <c r="F2" s="4" t="str">
        <f xml:space="preserve"> CONCATENATE(LOWER(LEFT(E2,1)), RIGHT(E2,LEN(E2)-1))</f>
        <v>salesInvoiceId</v>
      </c>
      <c r="G2" s="4" t="str">
        <f>MID(A2,B2,C2-B2-1)</f>
        <v>int</v>
      </c>
      <c r="H2" s="4">
        <f t="shared" ref="H2:H50" si="0">IFERROR(FIND("&lt;",G2), -1)</f>
        <v>-1</v>
      </c>
      <c r="I2" s="4">
        <f>IFERROR(FIND("&gt;",G2, H2), -1)</f>
        <v>-1</v>
      </c>
      <c r="J2" s="4" t="str">
        <f>IFERROR(LEFT(G2,H2-1),"")</f>
        <v/>
      </c>
      <c r="K2" s="4" t="b">
        <f>NOT(ISERROR(VLOOKUP(J2,Types!$D$3:$D$33,1,FALSE)))</f>
        <v>0</v>
      </c>
      <c r="L2" s="4" t="str">
        <f t="shared" ref="L2" si="1">IF(K2,MID(G2,H2+1,I2-H2-1),G2)</f>
        <v>int</v>
      </c>
      <c r="M2" s="4" t="b">
        <f>NOT(ISERROR(FIND("?",G2)))</f>
        <v>0</v>
      </c>
      <c r="N2" s="4" t="str">
        <f t="shared" ref="N2" si="2">IFERROR(REPLACE(L2,FIND("?",L2),1,""),L2)</f>
        <v>int</v>
      </c>
      <c r="O2" s="4" t="str">
        <f>IFERROR(VLOOKUP(N2,Types!$A$3:$B$27,2,FALSE),N2)</f>
        <v>number</v>
      </c>
      <c r="P2" s="6" t="str">
        <f>IFERROR(F2&amp;IF(M2,"?: ",": ")&amp;O2&amp;IF(K2,"[]","")&amp;";","")</f>
        <v>salesInvoiceId: number;</v>
      </c>
    </row>
    <row r="3" spans="1:18">
      <c r="A3" s="8" t="s">
        <v>116</v>
      </c>
      <c r="B3" s="4">
        <f>FIND("public ",A3)+7</f>
        <v>8</v>
      </c>
      <c r="C3" s="4">
        <f>FIND(" ",A3,B3)+1</f>
        <v>15</v>
      </c>
      <c r="D3" s="4">
        <f>FIND(" ",A3,C3)</f>
        <v>28</v>
      </c>
      <c r="E3" s="4" t="str">
        <f>MID(A3,C3,D3-C3)</f>
        <v>InvoiceNumber</v>
      </c>
      <c r="F3" s="4" t="str">
        <f t="shared" ref="F3:F50" si="3" xml:space="preserve"> CONCATENATE(LOWER(LEFT(E3,1)), RIGHT(E3,LEN(E3)-1))</f>
        <v>invoiceNumber</v>
      </c>
      <c r="G3" s="4" t="str">
        <f>MID(A3,B3,C3-B3-1)</f>
        <v>string</v>
      </c>
      <c r="H3" s="4">
        <f t="shared" si="0"/>
        <v>-1</v>
      </c>
      <c r="I3" s="4">
        <f t="shared" ref="I3:I50" si="4">IFERROR(FIND("&gt;",G3, H3), -1)</f>
        <v>-1</v>
      </c>
      <c r="J3" s="4" t="str">
        <f t="shared" ref="J3:J50" si="5">IFERROR(LEFT(G3,H3-1),"")</f>
        <v/>
      </c>
      <c r="K3" s="4" t="b">
        <f>NOT(ISERROR(VLOOKUP(J3,Types!$D$3:$D$33,1,FALSE)))</f>
        <v>0</v>
      </c>
      <c r="L3" s="4" t="str">
        <f t="shared" ref="L3:L50" si="6">IF(K3,MID(G3,H3+1,I3-H3-1),G3)</f>
        <v>string</v>
      </c>
      <c r="M3" s="4" t="b">
        <f t="shared" ref="M3:M50" si="7">NOT(ISERROR(FIND("?",G3)))</f>
        <v>0</v>
      </c>
      <c r="N3" s="4" t="str">
        <f t="shared" ref="N3:N50" si="8">IFERROR(REPLACE(L3,FIND("?",L3),1,""),L3)</f>
        <v>string</v>
      </c>
      <c r="O3" s="4" t="str">
        <f>IFERROR(VLOOKUP(N3,Types!$A$3:$B$27,2,FALSE),N3)</f>
        <v>string</v>
      </c>
      <c r="P3" s="6" t="str">
        <f t="shared" ref="P3:P50" si="9">IFERROR(F3&amp;IF(M3,"?: ",": ")&amp;O3&amp;IF(K3,"[]","")&amp;";","")</f>
        <v>invoiceNumber: string;</v>
      </c>
    </row>
    <row r="4" spans="1:18">
      <c r="A4" s="8" t="s">
        <v>117</v>
      </c>
      <c r="B4" s="4">
        <f t="shared" ref="B4:B50" si="10">FIND("public ",A4)+7</f>
        <v>8</v>
      </c>
      <c r="C4" s="4">
        <f t="shared" ref="C4:C50" si="11">FIND(" ",A4,B4)+1</f>
        <v>15</v>
      </c>
      <c r="D4" s="4">
        <f t="shared" ref="D4:D50" si="12">FIND(" ",A4,C4)</f>
        <v>34</v>
      </c>
      <c r="E4" s="4" t="str">
        <f t="shared" ref="E4:E50" si="13">MID(A4,C4,D4-C4)</f>
        <v>SalesContractNumber</v>
      </c>
      <c r="F4" s="4" t="str">
        <f t="shared" si="3"/>
        <v>salesContractNumber</v>
      </c>
      <c r="G4" s="4" t="str">
        <f t="shared" ref="G4:G50" si="14">MID(A4,B4,C4-B4-1)</f>
        <v>string</v>
      </c>
      <c r="H4" s="4">
        <f t="shared" si="0"/>
        <v>-1</v>
      </c>
      <c r="I4" s="4">
        <f t="shared" si="4"/>
        <v>-1</v>
      </c>
      <c r="J4" s="4" t="str">
        <f t="shared" si="5"/>
        <v/>
      </c>
      <c r="K4" s="4" t="b">
        <f>NOT(ISERROR(VLOOKUP(J4,Types!$D$3:$D$33,1,FALSE)))</f>
        <v>0</v>
      </c>
      <c r="L4" s="4" t="str">
        <f t="shared" si="6"/>
        <v>string</v>
      </c>
      <c r="M4" s="4" t="b">
        <f t="shared" si="7"/>
        <v>0</v>
      </c>
      <c r="N4" s="4" t="str">
        <f t="shared" si="8"/>
        <v>string</v>
      </c>
      <c r="O4" s="4" t="str">
        <f>IFERROR(VLOOKUP(N4,Types!$A$3:$B$27,2,FALSE),N4)</f>
        <v>string</v>
      </c>
      <c r="P4" s="6" t="str">
        <f t="shared" si="9"/>
        <v>salesContractNumber: string;</v>
      </c>
    </row>
    <row r="5" spans="1:18">
      <c r="A5" s="8" t="s">
        <v>118</v>
      </c>
      <c r="B5" s="4">
        <f t="shared" si="10"/>
        <v>8</v>
      </c>
      <c r="C5" s="4">
        <f t="shared" si="11"/>
        <v>15</v>
      </c>
      <c r="D5" s="4">
        <f t="shared" si="12"/>
        <v>28</v>
      </c>
      <c r="E5" s="4" t="str">
        <f t="shared" si="13"/>
        <v>CommodityType</v>
      </c>
      <c r="F5" s="4" t="str">
        <f t="shared" si="3"/>
        <v>commodityType</v>
      </c>
      <c r="G5" s="4" t="str">
        <f t="shared" si="14"/>
        <v>string</v>
      </c>
      <c r="H5" s="4">
        <f t="shared" si="0"/>
        <v>-1</v>
      </c>
      <c r="I5" s="4">
        <f t="shared" si="4"/>
        <v>-1</v>
      </c>
      <c r="J5" s="4" t="str">
        <f t="shared" si="5"/>
        <v/>
      </c>
      <c r="K5" s="4" t="b">
        <f>NOT(ISERROR(VLOOKUP(J5,Types!$D$3:$D$33,1,FALSE)))</f>
        <v>0</v>
      </c>
      <c r="L5" s="4" t="str">
        <f t="shared" si="6"/>
        <v>string</v>
      </c>
      <c r="M5" s="4" t="b">
        <f t="shared" si="7"/>
        <v>0</v>
      </c>
      <c r="N5" s="4" t="str">
        <f t="shared" si="8"/>
        <v>string</v>
      </c>
      <c r="O5" s="4" t="str">
        <f>IFERROR(VLOOKUP(N5,Types!$A$3:$B$27,2,FALSE),N5)</f>
        <v>string</v>
      </c>
      <c r="P5" s="6" t="str">
        <f t="shared" si="9"/>
        <v>commodityType: string;</v>
      </c>
    </row>
    <row r="6" spans="1:18">
      <c r="A6" s="8" t="s">
        <v>119</v>
      </c>
      <c r="B6" s="4">
        <f t="shared" si="10"/>
        <v>8</v>
      </c>
      <c r="C6" s="4">
        <f t="shared" si="11"/>
        <v>15</v>
      </c>
      <c r="D6" s="4">
        <f t="shared" si="12"/>
        <v>29</v>
      </c>
      <c r="E6" s="4" t="str">
        <f t="shared" si="13"/>
        <v>MovementNumber</v>
      </c>
      <c r="F6" s="4" t="str">
        <f t="shared" si="3"/>
        <v>movementNumber</v>
      </c>
      <c r="G6" s="4" t="str">
        <f t="shared" si="14"/>
        <v>string</v>
      </c>
      <c r="H6" s="4">
        <f t="shared" si="0"/>
        <v>-1</v>
      </c>
      <c r="I6" s="4">
        <f t="shared" si="4"/>
        <v>-1</v>
      </c>
      <c r="J6" s="4" t="str">
        <f t="shared" si="5"/>
        <v/>
      </c>
      <c r="K6" s="4" t="b">
        <f>NOT(ISERROR(VLOOKUP(J6,Types!$D$3:$D$33,1,FALSE)))</f>
        <v>0</v>
      </c>
      <c r="L6" s="4" t="str">
        <f t="shared" si="6"/>
        <v>string</v>
      </c>
      <c r="M6" s="4" t="b">
        <f t="shared" si="7"/>
        <v>0</v>
      </c>
      <c r="N6" s="4" t="str">
        <f t="shared" si="8"/>
        <v>string</v>
      </c>
      <c r="O6" s="4" t="str">
        <f>IFERROR(VLOOKUP(N6,Types!$A$3:$B$27,2,FALSE),N6)</f>
        <v>string</v>
      </c>
      <c r="P6" s="6" t="str">
        <f t="shared" si="9"/>
        <v>movementNumber: string;</v>
      </c>
    </row>
    <row r="7" spans="1:18">
      <c r="A7" s="8" t="s">
        <v>120</v>
      </c>
      <c r="B7" s="4">
        <f t="shared" si="10"/>
        <v>8</v>
      </c>
      <c r="C7" s="4">
        <f t="shared" si="11"/>
        <v>15</v>
      </c>
      <c r="D7" s="4">
        <f t="shared" si="12"/>
        <v>27</v>
      </c>
      <c r="E7" s="4" t="str">
        <f t="shared" si="13"/>
        <v>FixingNumber</v>
      </c>
      <c r="F7" s="4" t="str">
        <f t="shared" si="3"/>
        <v>fixingNumber</v>
      </c>
      <c r="G7" s="4" t="str">
        <f t="shared" si="14"/>
        <v>string</v>
      </c>
      <c r="H7" s="4">
        <f t="shared" si="0"/>
        <v>-1</v>
      </c>
      <c r="I7" s="4">
        <f t="shared" si="4"/>
        <v>-1</v>
      </c>
      <c r="J7" s="4" t="str">
        <f t="shared" si="5"/>
        <v/>
      </c>
      <c r="K7" s="4" t="b">
        <f>NOT(ISERROR(VLOOKUP(J7,Types!$D$3:$D$33,1,FALSE)))</f>
        <v>0</v>
      </c>
      <c r="L7" s="4" t="str">
        <f t="shared" si="6"/>
        <v>string</v>
      </c>
      <c r="M7" s="4" t="b">
        <f t="shared" si="7"/>
        <v>0</v>
      </c>
      <c r="N7" s="4" t="str">
        <f t="shared" si="8"/>
        <v>string</v>
      </c>
      <c r="O7" s="4" t="str">
        <f>IFERROR(VLOOKUP(N7,Types!$A$3:$B$27,2,FALSE),N7)</f>
        <v>string</v>
      </c>
      <c r="P7" s="6" t="str">
        <f t="shared" si="9"/>
        <v>fixingNumber: string;</v>
      </c>
    </row>
    <row r="8" spans="1:18">
      <c r="A8" s="8" t="s">
        <v>121</v>
      </c>
      <c r="B8" s="4">
        <f t="shared" si="10"/>
        <v>8</v>
      </c>
      <c r="C8" s="4">
        <f t="shared" si="11"/>
        <v>15</v>
      </c>
      <c r="D8" s="4">
        <f t="shared" si="12"/>
        <v>35</v>
      </c>
      <c r="E8" s="4" t="str">
        <f t="shared" si="13"/>
        <v>DeliveryTicketNumber</v>
      </c>
      <c r="F8" s="4" t="str">
        <f t="shared" si="3"/>
        <v>deliveryTicketNumber</v>
      </c>
      <c r="G8" s="4" t="str">
        <f t="shared" si="14"/>
        <v>string</v>
      </c>
      <c r="H8" s="4">
        <f t="shared" si="0"/>
        <v>-1</v>
      </c>
      <c r="I8" s="4">
        <f t="shared" si="4"/>
        <v>-1</v>
      </c>
      <c r="J8" s="4" t="str">
        <f t="shared" si="5"/>
        <v/>
      </c>
      <c r="K8" s="4" t="b">
        <f>NOT(ISERROR(VLOOKUP(J8,Types!$D$3:$D$33,1,FALSE)))</f>
        <v>0</v>
      </c>
      <c r="L8" s="4" t="str">
        <f t="shared" si="6"/>
        <v>string</v>
      </c>
      <c r="M8" s="4" t="b">
        <f t="shared" si="7"/>
        <v>0</v>
      </c>
      <c r="N8" s="4" t="str">
        <f t="shared" si="8"/>
        <v>string</v>
      </c>
      <c r="O8" s="4" t="str">
        <f>IFERROR(VLOOKUP(N8,Types!$A$3:$B$27,2,FALSE),N8)</f>
        <v>string</v>
      </c>
      <c r="P8" s="6" t="str">
        <f t="shared" si="9"/>
        <v>deliveryTicketNumber: string;</v>
      </c>
    </row>
    <row r="9" spans="1:18">
      <c r="A9" s="8" t="s">
        <v>122</v>
      </c>
      <c r="B9" s="4">
        <f t="shared" si="10"/>
        <v>8</v>
      </c>
      <c r="C9" s="4">
        <f t="shared" si="11"/>
        <v>15</v>
      </c>
      <c r="D9" s="4">
        <f t="shared" si="12"/>
        <v>34</v>
      </c>
      <c r="E9" s="4" t="str">
        <f t="shared" si="13"/>
        <v>DeliveryOrderNumber</v>
      </c>
      <c r="F9" s="4" t="str">
        <f t="shared" si="3"/>
        <v>deliveryOrderNumber</v>
      </c>
      <c r="G9" s="4" t="str">
        <f t="shared" si="14"/>
        <v>string</v>
      </c>
      <c r="H9" s="4">
        <f t="shared" si="0"/>
        <v>-1</v>
      </c>
      <c r="I9" s="4">
        <f t="shared" si="4"/>
        <v>-1</v>
      </c>
      <c r="J9" s="4" t="str">
        <f t="shared" si="5"/>
        <v/>
      </c>
      <c r="K9" s="4" t="b">
        <f>NOT(ISERROR(VLOOKUP(J9,Types!$D$3:$D$33,1,FALSE)))</f>
        <v>0</v>
      </c>
      <c r="L9" s="4" t="str">
        <f t="shared" si="6"/>
        <v>string</v>
      </c>
      <c r="M9" s="4" t="b">
        <f t="shared" si="7"/>
        <v>0</v>
      </c>
      <c r="N9" s="4" t="str">
        <f t="shared" si="8"/>
        <v>string</v>
      </c>
      <c r="O9" s="4" t="str">
        <f>IFERROR(VLOOKUP(N9,Types!$A$3:$B$27,2,FALSE),N9)</f>
        <v>string</v>
      </c>
      <c r="P9" s="6" t="str">
        <f t="shared" si="9"/>
        <v>deliveryOrderNumber: string;</v>
      </c>
    </row>
    <row r="10" spans="1:18">
      <c r="A10" s="8" t="s">
        <v>123</v>
      </c>
      <c r="B10" s="4">
        <f t="shared" si="10"/>
        <v>8</v>
      </c>
      <c r="C10" s="4">
        <f t="shared" si="11"/>
        <v>17</v>
      </c>
      <c r="D10" s="4">
        <f t="shared" si="12"/>
        <v>29</v>
      </c>
      <c r="E10" s="4" t="str">
        <f t="shared" si="13"/>
        <v>DeliveryDate</v>
      </c>
      <c r="F10" s="4" t="str">
        <f t="shared" si="3"/>
        <v>deliveryDate</v>
      </c>
      <c r="G10" s="4" t="str">
        <f t="shared" si="14"/>
        <v>DateTime</v>
      </c>
      <c r="H10" s="4">
        <f t="shared" si="0"/>
        <v>-1</v>
      </c>
      <c r="I10" s="4">
        <f t="shared" si="4"/>
        <v>-1</v>
      </c>
      <c r="J10" s="4" t="str">
        <f t="shared" si="5"/>
        <v/>
      </c>
      <c r="K10" s="4" t="b">
        <f>NOT(ISERROR(VLOOKUP(J10,Types!$D$3:$D$33,1,FALSE)))</f>
        <v>0</v>
      </c>
      <c r="L10" s="4" t="str">
        <f t="shared" si="6"/>
        <v>DateTime</v>
      </c>
      <c r="M10" s="4" t="b">
        <f t="shared" si="7"/>
        <v>0</v>
      </c>
      <c r="N10" s="4" t="str">
        <f t="shared" si="8"/>
        <v>DateTime</v>
      </c>
      <c r="O10" s="4" t="str">
        <f>IFERROR(VLOOKUP(N10,Types!$A$3:$B$27,2,FALSE),N10)</f>
        <v>Date</v>
      </c>
      <c r="P10" s="6" t="str">
        <f t="shared" si="9"/>
        <v>deliveryDate: Date;</v>
      </c>
    </row>
    <row r="11" spans="1:18">
      <c r="A11" s="8" t="s">
        <v>124</v>
      </c>
      <c r="B11" s="4">
        <f t="shared" si="10"/>
        <v>8</v>
      </c>
      <c r="C11" s="4">
        <f t="shared" si="11"/>
        <v>17</v>
      </c>
      <c r="D11" s="4">
        <f t="shared" si="12"/>
        <v>26</v>
      </c>
      <c r="E11" s="4" t="str">
        <f t="shared" si="13"/>
        <v>NetWeight</v>
      </c>
      <c r="F11" s="4" t="str">
        <f t="shared" si="3"/>
        <v>netWeight</v>
      </c>
      <c r="G11" s="4" t="str">
        <f t="shared" si="14"/>
        <v>decimal?</v>
      </c>
      <c r="H11" s="4">
        <f t="shared" si="0"/>
        <v>-1</v>
      </c>
      <c r="I11" s="4">
        <f t="shared" si="4"/>
        <v>-1</v>
      </c>
      <c r="J11" s="4" t="str">
        <f t="shared" si="5"/>
        <v/>
      </c>
      <c r="K11" s="4" t="b">
        <f>NOT(ISERROR(VLOOKUP(J11,Types!$D$3:$D$33,1,FALSE)))</f>
        <v>0</v>
      </c>
      <c r="L11" s="4" t="str">
        <f t="shared" si="6"/>
        <v>decimal?</v>
      </c>
      <c r="M11" s="4" t="b">
        <f t="shared" si="7"/>
        <v>1</v>
      </c>
      <c r="N11" s="4" t="str">
        <f t="shared" si="8"/>
        <v>decimal</v>
      </c>
      <c r="O11" s="4" t="str">
        <f>IFERROR(VLOOKUP(N11,Types!$A$3:$B$27,2,FALSE),N11)</f>
        <v>number</v>
      </c>
      <c r="P11" s="6" t="str">
        <f t="shared" si="9"/>
        <v>netWeight?: number;</v>
      </c>
    </row>
    <row r="12" spans="1:18">
      <c r="A12" s="8" t="s">
        <v>125</v>
      </c>
      <c r="B12" s="4">
        <f t="shared" si="10"/>
        <v>8</v>
      </c>
      <c r="C12" s="4">
        <f t="shared" si="11"/>
        <v>16</v>
      </c>
      <c r="D12" s="4">
        <f t="shared" si="12"/>
        <v>25</v>
      </c>
      <c r="E12" s="4" t="str">
        <f t="shared" si="13"/>
        <v>UnitPrice</v>
      </c>
      <c r="F12" s="4" t="str">
        <f t="shared" si="3"/>
        <v>unitPrice</v>
      </c>
      <c r="G12" s="4" t="str">
        <f t="shared" si="14"/>
        <v>decimal</v>
      </c>
      <c r="H12" s="4">
        <f t="shared" si="0"/>
        <v>-1</v>
      </c>
      <c r="I12" s="4">
        <f t="shared" si="4"/>
        <v>-1</v>
      </c>
      <c r="J12" s="4" t="str">
        <f t="shared" si="5"/>
        <v/>
      </c>
      <c r="K12" s="4" t="b">
        <f>NOT(ISERROR(VLOOKUP(J12,Types!$D$3:$D$33,1,FALSE)))</f>
        <v>0</v>
      </c>
      <c r="L12" s="4" t="str">
        <f t="shared" si="6"/>
        <v>decimal</v>
      </c>
      <c r="M12" s="4" t="b">
        <f t="shared" si="7"/>
        <v>0</v>
      </c>
      <c r="N12" s="4" t="str">
        <f t="shared" si="8"/>
        <v>decimal</v>
      </c>
      <c r="O12" s="4" t="str">
        <f>IFERROR(VLOOKUP(N12,Types!$A$3:$B$27,2,FALSE),N12)</f>
        <v>number</v>
      </c>
      <c r="P12" s="6" t="str">
        <f t="shared" si="9"/>
        <v>unitPrice: number;</v>
      </c>
    </row>
    <row r="13" spans="1:18">
      <c r="A13" s="8" t="s">
        <v>126</v>
      </c>
      <c r="B13" s="4">
        <f t="shared" si="10"/>
        <v>8</v>
      </c>
      <c r="C13" s="4">
        <f t="shared" si="11"/>
        <v>15</v>
      </c>
      <c r="D13" s="4">
        <f t="shared" si="12"/>
        <v>34</v>
      </c>
      <c r="E13" s="4" t="str">
        <f t="shared" si="13"/>
        <v>VehicleRegistration</v>
      </c>
      <c r="F13" s="4" t="str">
        <f t="shared" si="3"/>
        <v>vehicleRegistration</v>
      </c>
      <c r="G13" s="4" t="str">
        <f t="shared" si="14"/>
        <v>string</v>
      </c>
      <c r="H13" s="4">
        <f t="shared" si="0"/>
        <v>-1</v>
      </c>
      <c r="I13" s="4">
        <f t="shared" si="4"/>
        <v>-1</v>
      </c>
      <c r="J13" s="4" t="str">
        <f t="shared" si="5"/>
        <v/>
      </c>
      <c r="K13" s="4" t="b">
        <f>NOT(ISERROR(VLOOKUP(J13,Types!$D$3:$D$33,1,FALSE)))</f>
        <v>0</v>
      </c>
      <c r="L13" s="4" t="str">
        <f t="shared" si="6"/>
        <v>string</v>
      </c>
      <c r="M13" s="4" t="b">
        <f t="shared" si="7"/>
        <v>0</v>
      </c>
      <c r="N13" s="4" t="str">
        <f t="shared" si="8"/>
        <v>string</v>
      </c>
      <c r="O13" s="4" t="str">
        <f>IFERROR(VLOOKUP(N13,Types!$A$3:$B$27,2,FALSE),N13)</f>
        <v>string</v>
      </c>
      <c r="P13" s="6" t="str">
        <f t="shared" si="9"/>
        <v>vehicleRegistration: string;</v>
      </c>
    </row>
    <row r="14" spans="1:18">
      <c r="A14" s="8" t="s">
        <v>127</v>
      </c>
      <c r="B14" s="4">
        <f t="shared" si="10"/>
        <v>8</v>
      </c>
      <c r="C14" s="4">
        <f t="shared" si="11"/>
        <v>17</v>
      </c>
      <c r="D14" s="4">
        <f t="shared" si="12"/>
        <v>28</v>
      </c>
      <c r="E14" s="4" t="str">
        <f t="shared" si="13"/>
        <v>InvoiceDate</v>
      </c>
      <c r="F14" s="4" t="str">
        <f t="shared" si="3"/>
        <v>invoiceDate</v>
      </c>
      <c r="G14" s="4" t="str">
        <f t="shared" si="14"/>
        <v>DateTime</v>
      </c>
      <c r="H14" s="4">
        <f t="shared" si="0"/>
        <v>-1</v>
      </c>
      <c r="I14" s="4">
        <f t="shared" si="4"/>
        <v>-1</v>
      </c>
      <c r="J14" s="4" t="str">
        <f t="shared" si="5"/>
        <v/>
      </c>
      <c r="K14" s="4" t="b">
        <f>NOT(ISERROR(VLOOKUP(J14,Types!$D$3:$D$33,1,FALSE)))</f>
        <v>0</v>
      </c>
      <c r="L14" s="4" t="str">
        <f t="shared" si="6"/>
        <v>DateTime</v>
      </c>
      <c r="M14" s="4" t="b">
        <f t="shared" si="7"/>
        <v>0</v>
      </c>
      <c r="N14" s="4" t="str">
        <f t="shared" si="8"/>
        <v>DateTime</v>
      </c>
      <c r="O14" s="4" t="str">
        <f>IFERROR(VLOOKUP(N14,Types!$A$3:$B$27,2,FALSE),N14)</f>
        <v>Date</v>
      </c>
      <c r="P14" s="6" t="str">
        <f t="shared" si="9"/>
        <v>invoiceDate: Date;</v>
      </c>
    </row>
    <row r="15" spans="1:18">
      <c r="A15" s="8" t="s">
        <v>128</v>
      </c>
      <c r="B15" s="4">
        <f t="shared" si="10"/>
        <v>8</v>
      </c>
      <c r="C15" s="4">
        <f t="shared" si="11"/>
        <v>18</v>
      </c>
      <c r="D15" s="4">
        <f t="shared" si="12"/>
        <v>32</v>
      </c>
      <c r="E15" s="4" t="str">
        <f t="shared" si="13"/>
        <v>InvoiceDueDate</v>
      </c>
      <c r="F15" s="4" t="str">
        <f t="shared" si="3"/>
        <v>invoiceDueDate</v>
      </c>
      <c r="G15" s="4" t="str">
        <f t="shared" si="14"/>
        <v>DateTime?</v>
      </c>
      <c r="H15" s="4">
        <f t="shared" si="0"/>
        <v>-1</v>
      </c>
      <c r="I15" s="4">
        <f t="shared" si="4"/>
        <v>-1</v>
      </c>
      <c r="J15" s="4" t="str">
        <f t="shared" si="5"/>
        <v/>
      </c>
      <c r="K15" s="4" t="b">
        <f>NOT(ISERROR(VLOOKUP(J15,Types!$D$3:$D$33,1,FALSE)))</f>
        <v>0</v>
      </c>
      <c r="L15" s="4" t="str">
        <f t="shared" si="6"/>
        <v>DateTime?</v>
      </c>
      <c r="M15" s="4" t="b">
        <f t="shared" si="7"/>
        <v>1</v>
      </c>
      <c r="N15" s="4" t="str">
        <f t="shared" si="8"/>
        <v>DateTime</v>
      </c>
      <c r="O15" s="4" t="str">
        <f>IFERROR(VLOOKUP(N15,Types!$A$3:$B$27,2,FALSE),N15)</f>
        <v>Date</v>
      </c>
      <c r="P15" s="6" t="str">
        <f t="shared" si="9"/>
        <v>invoiceDueDate?: Date;</v>
      </c>
    </row>
    <row r="16" spans="1:18">
      <c r="A16" s="8" t="s">
        <v>129</v>
      </c>
      <c r="B16" s="4">
        <f t="shared" si="10"/>
        <v>8</v>
      </c>
      <c r="C16" s="4">
        <f t="shared" si="11"/>
        <v>15</v>
      </c>
      <c r="D16" s="4">
        <f t="shared" si="12"/>
        <v>22</v>
      </c>
      <c r="E16" s="4" t="str">
        <f t="shared" si="13"/>
        <v>Tonnage</v>
      </c>
      <c r="F16" s="4" t="str">
        <f t="shared" si="3"/>
        <v>tonnage</v>
      </c>
      <c r="G16" s="4" t="str">
        <f t="shared" si="14"/>
        <v>double</v>
      </c>
      <c r="H16" s="4">
        <f t="shared" si="0"/>
        <v>-1</v>
      </c>
      <c r="I16" s="4">
        <f t="shared" si="4"/>
        <v>-1</v>
      </c>
      <c r="J16" s="4" t="str">
        <f t="shared" si="5"/>
        <v/>
      </c>
      <c r="K16" s="4" t="b">
        <f>NOT(ISERROR(VLOOKUP(J16,Types!$D$3:$D$33,1,FALSE)))</f>
        <v>0</v>
      </c>
      <c r="L16" s="4" t="str">
        <f t="shared" si="6"/>
        <v>double</v>
      </c>
      <c r="M16" s="4" t="b">
        <f t="shared" si="7"/>
        <v>0</v>
      </c>
      <c r="N16" s="4" t="str">
        <f t="shared" si="8"/>
        <v>double</v>
      </c>
      <c r="O16" s="4" t="str">
        <f>IFERROR(VLOOKUP(N16,Types!$A$3:$B$27,2,FALSE),N16)</f>
        <v>number</v>
      </c>
      <c r="P16" s="6" t="str">
        <f t="shared" si="9"/>
        <v>tonnage: number;</v>
      </c>
    </row>
    <row r="17" spans="1:16">
      <c r="A17" s="8" t="s">
        <v>105</v>
      </c>
      <c r="B17" s="4">
        <f t="shared" si="10"/>
        <v>8</v>
      </c>
      <c r="C17" s="4">
        <f t="shared" si="11"/>
        <v>16</v>
      </c>
      <c r="D17" s="4">
        <f t="shared" si="12"/>
        <v>21</v>
      </c>
      <c r="E17" s="4" t="str">
        <f t="shared" si="13"/>
        <v>Total</v>
      </c>
      <c r="F17" s="4" t="str">
        <f t="shared" si="3"/>
        <v>total</v>
      </c>
      <c r="G17" s="4" t="str">
        <f t="shared" si="14"/>
        <v>decimal</v>
      </c>
      <c r="H17" s="4">
        <f t="shared" si="0"/>
        <v>-1</v>
      </c>
      <c r="I17" s="4">
        <f t="shared" si="4"/>
        <v>-1</v>
      </c>
      <c r="J17" s="4" t="str">
        <f t="shared" si="5"/>
        <v/>
      </c>
      <c r="K17" s="4" t="b">
        <f>NOT(ISERROR(VLOOKUP(J17,Types!$D$3:$D$33,1,FALSE)))</f>
        <v>0</v>
      </c>
      <c r="L17" s="4" t="str">
        <f t="shared" si="6"/>
        <v>decimal</v>
      </c>
      <c r="M17" s="4" t="b">
        <f t="shared" si="7"/>
        <v>0</v>
      </c>
      <c r="N17" s="4" t="str">
        <f t="shared" si="8"/>
        <v>decimal</v>
      </c>
      <c r="O17" s="4" t="str">
        <f>IFERROR(VLOOKUP(N17,Types!$A$3:$B$27,2,FALSE),N17)</f>
        <v>number</v>
      </c>
      <c r="P17" s="6" t="str">
        <f t="shared" si="9"/>
        <v>total: number;</v>
      </c>
    </row>
    <row r="18" spans="1:16">
      <c r="A18" s="8" t="s">
        <v>130</v>
      </c>
      <c r="B18" s="4">
        <f t="shared" si="10"/>
        <v>8</v>
      </c>
      <c r="C18" s="4">
        <f t="shared" si="11"/>
        <v>13</v>
      </c>
      <c r="D18" s="4">
        <f t="shared" si="12"/>
        <v>38</v>
      </c>
      <c r="E18" s="4" t="str">
        <f t="shared" si="13"/>
        <v>HasDraftConsolidatedLines</v>
      </c>
      <c r="F18" s="4" t="str">
        <f t="shared" si="3"/>
        <v>hasDraftConsolidatedLines</v>
      </c>
      <c r="G18" s="4" t="str">
        <f t="shared" si="14"/>
        <v>bool</v>
      </c>
      <c r="H18" s="4">
        <f t="shared" si="0"/>
        <v>-1</v>
      </c>
      <c r="I18" s="4">
        <f t="shared" si="4"/>
        <v>-1</v>
      </c>
      <c r="J18" s="4" t="str">
        <f t="shared" si="5"/>
        <v/>
      </c>
      <c r="K18" s="4" t="b">
        <f>NOT(ISERROR(VLOOKUP(J18,Types!$D$3:$D$33,1,FALSE)))</f>
        <v>0</v>
      </c>
      <c r="L18" s="4" t="str">
        <f t="shared" si="6"/>
        <v>bool</v>
      </c>
      <c r="M18" s="4" t="b">
        <f t="shared" si="7"/>
        <v>0</v>
      </c>
      <c r="N18" s="4" t="str">
        <f t="shared" si="8"/>
        <v>bool</v>
      </c>
      <c r="O18" s="4" t="str">
        <f>IFERROR(VLOOKUP(N18,Types!$A$3:$B$27,2,FALSE),N18)</f>
        <v>boolean</v>
      </c>
      <c r="P18" s="6" t="str">
        <f t="shared" si="9"/>
        <v>hasDraftConsolidatedLines: boolean;</v>
      </c>
    </row>
    <row r="19" spans="1:16">
      <c r="A19" s="8" t="s">
        <v>131</v>
      </c>
      <c r="B19" s="4">
        <f t="shared" si="10"/>
        <v>8</v>
      </c>
      <c r="C19" s="4">
        <f t="shared" si="11"/>
        <v>55</v>
      </c>
      <c r="D19" s="4">
        <f t="shared" si="12"/>
        <v>60</v>
      </c>
      <c r="E19" s="4" t="str">
        <f t="shared" si="13"/>
        <v>Lines</v>
      </c>
      <c r="F19" s="4" t="str">
        <f t="shared" si="3"/>
        <v>lines</v>
      </c>
      <c r="G19" s="4" t="str">
        <f t="shared" si="14"/>
        <v>ICollection&lt;InvoiceLineForConsolidationResult&gt;</v>
      </c>
      <c r="H19" s="4">
        <f t="shared" si="0"/>
        <v>12</v>
      </c>
      <c r="I19" s="4">
        <f t="shared" si="4"/>
        <v>46</v>
      </c>
      <c r="J19" s="4" t="str">
        <f t="shared" si="5"/>
        <v>ICollection</v>
      </c>
      <c r="K19" s="4" t="b">
        <f>NOT(ISERROR(VLOOKUP(J19,Types!$D$3:$D$33,1,FALSE)))</f>
        <v>1</v>
      </c>
      <c r="L19" s="4" t="str">
        <f t="shared" si="6"/>
        <v>InvoiceLineForConsolidationResult</v>
      </c>
      <c r="M19" s="4" t="b">
        <f t="shared" si="7"/>
        <v>0</v>
      </c>
      <c r="N19" s="4" t="str">
        <f t="shared" si="8"/>
        <v>InvoiceLineForConsolidationResult</v>
      </c>
      <c r="O19" s="4" t="str">
        <f>IFERROR(VLOOKUP(N19,Types!$A$3:$B$27,2,FALSE),N19)</f>
        <v>InvoiceLineForConsolidationResult</v>
      </c>
      <c r="P19" s="6" t="str">
        <f t="shared" si="9"/>
        <v>lines: InvoiceLineForConsolidationResult[];</v>
      </c>
    </row>
    <row r="20" spans="1:16">
      <c r="B20" s="4" t="e">
        <f>FIND("public ",A20)+7</f>
        <v>#VALUE!</v>
      </c>
      <c r="C20" s="4" t="e">
        <f>FIND(" ",A20,B20)+1</f>
        <v>#VALUE!</v>
      </c>
      <c r="D20" s="4" t="e">
        <f>FIND(" ",A20,C20)</f>
        <v>#VALUE!</v>
      </c>
      <c r="E20" s="4" t="e">
        <f>MID(A20,C20,D20-C20)</f>
        <v>#VALUE!</v>
      </c>
      <c r="F20" s="4" t="e">
        <f t="shared" si="3"/>
        <v>#VALUE!</v>
      </c>
      <c r="G20" s="4" t="e">
        <f>MID(A20,B20,C20-B20-1)</f>
        <v>#VALUE!</v>
      </c>
      <c r="H20" s="4">
        <f t="shared" si="0"/>
        <v>-1</v>
      </c>
      <c r="I20" s="4">
        <f t="shared" si="4"/>
        <v>-1</v>
      </c>
      <c r="J20" s="4" t="str">
        <f t="shared" si="5"/>
        <v/>
      </c>
      <c r="K20" s="4" t="b">
        <f>NOT(ISERROR(VLOOKUP(J20,Types!$D$3:$D$33,1,FALSE)))</f>
        <v>0</v>
      </c>
      <c r="L20" s="4" t="e">
        <f t="shared" si="6"/>
        <v>#VALUE!</v>
      </c>
      <c r="M20" s="4" t="b">
        <f t="shared" si="7"/>
        <v>0</v>
      </c>
      <c r="N20" s="4" t="e">
        <f t="shared" si="8"/>
        <v>#VALUE!</v>
      </c>
      <c r="O20" s="4" t="e">
        <f>IFERROR(VLOOKUP(N20,Types!$A$3:$B$27,2,FALSE),N20)</f>
        <v>#VALUE!</v>
      </c>
      <c r="P20" s="6" t="str">
        <f t="shared" si="9"/>
        <v/>
      </c>
    </row>
    <row r="21" spans="1:16">
      <c r="B21" s="4" t="e">
        <f t="shared" si="10"/>
        <v>#VALUE!</v>
      </c>
      <c r="C21" s="4" t="e">
        <f t="shared" si="11"/>
        <v>#VALUE!</v>
      </c>
      <c r="D21" s="4" t="e">
        <f t="shared" si="12"/>
        <v>#VALUE!</v>
      </c>
      <c r="E21" s="4" t="e">
        <f t="shared" si="13"/>
        <v>#VALUE!</v>
      </c>
      <c r="F21" s="4" t="e">
        <f t="shared" si="3"/>
        <v>#VALUE!</v>
      </c>
      <c r="G21" s="4" t="e">
        <f t="shared" si="14"/>
        <v>#VALUE!</v>
      </c>
      <c r="H21" s="4">
        <f t="shared" si="0"/>
        <v>-1</v>
      </c>
      <c r="I21" s="4">
        <f t="shared" si="4"/>
        <v>-1</v>
      </c>
      <c r="J21" s="4" t="str">
        <f t="shared" si="5"/>
        <v/>
      </c>
      <c r="K21" s="4" t="b">
        <f>NOT(ISERROR(VLOOKUP(J21,Types!$D$3:$D$33,1,FALSE)))</f>
        <v>0</v>
      </c>
      <c r="L21" s="4" t="e">
        <f t="shared" si="6"/>
        <v>#VALUE!</v>
      </c>
      <c r="M21" s="4" t="b">
        <f t="shared" si="7"/>
        <v>0</v>
      </c>
      <c r="N21" s="4" t="e">
        <f t="shared" si="8"/>
        <v>#VALUE!</v>
      </c>
      <c r="O21" s="4" t="e">
        <f>IFERROR(VLOOKUP(N21,Types!$A$3:$B$27,2,FALSE),N21)</f>
        <v>#VALUE!</v>
      </c>
      <c r="P21" s="6" t="str">
        <f t="shared" si="9"/>
        <v/>
      </c>
    </row>
    <row r="22" spans="1:16">
      <c r="B22" s="4" t="e">
        <f t="shared" si="10"/>
        <v>#VALUE!</v>
      </c>
      <c r="C22" s="4" t="e">
        <f t="shared" si="11"/>
        <v>#VALUE!</v>
      </c>
      <c r="D22" s="4" t="e">
        <f t="shared" si="12"/>
        <v>#VALUE!</v>
      </c>
      <c r="E22" s="4" t="e">
        <f t="shared" si="13"/>
        <v>#VALUE!</v>
      </c>
      <c r="F22" s="4" t="e">
        <f t="shared" si="3"/>
        <v>#VALUE!</v>
      </c>
      <c r="G22" s="4" t="e">
        <f t="shared" si="14"/>
        <v>#VALUE!</v>
      </c>
      <c r="H22" s="4">
        <f t="shared" si="0"/>
        <v>-1</v>
      </c>
      <c r="I22" s="4">
        <f t="shared" si="4"/>
        <v>-1</v>
      </c>
      <c r="J22" s="4" t="str">
        <f t="shared" si="5"/>
        <v/>
      </c>
      <c r="K22" s="4" t="b">
        <f>NOT(ISERROR(VLOOKUP(J22,Types!$D$3:$D$33,1,FALSE)))</f>
        <v>0</v>
      </c>
      <c r="L22" s="4" t="e">
        <f t="shared" si="6"/>
        <v>#VALUE!</v>
      </c>
      <c r="M22" s="4" t="b">
        <f t="shared" si="7"/>
        <v>0</v>
      </c>
      <c r="N22" s="4" t="e">
        <f t="shared" si="8"/>
        <v>#VALUE!</v>
      </c>
      <c r="O22" s="4" t="e">
        <f>IFERROR(VLOOKUP(N22,Types!$A$3:$B$27,2,FALSE),N22)</f>
        <v>#VALUE!</v>
      </c>
      <c r="P22" s="6" t="str">
        <f t="shared" si="9"/>
        <v/>
      </c>
    </row>
    <row r="23" spans="1:16">
      <c r="B23" s="4" t="e">
        <f t="shared" si="10"/>
        <v>#VALUE!</v>
      </c>
      <c r="C23" s="4" t="e">
        <f t="shared" si="11"/>
        <v>#VALUE!</v>
      </c>
      <c r="D23" s="4" t="e">
        <f t="shared" si="12"/>
        <v>#VALUE!</v>
      </c>
      <c r="E23" s="4" t="e">
        <f t="shared" si="13"/>
        <v>#VALUE!</v>
      </c>
      <c r="F23" s="4" t="e">
        <f t="shared" si="3"/>
        <v>#VALUE!</v>
      </c>
      <c r="G23" s="4" t="e">
        <f t="shared" si="14"/>
        <v>#VALUE!</v>
      </c>
      <c r="H23" s="4">
        <f t="shared" si="0"/>
        <v>-1</v>
      </c>
      <c r="I23" s="4">
        <f t="shared" si="4"/>
        <v>-1</v>
      </c>
      <c r="J23" s="4" t="str">
        <f t="shared" si="5"/>
        <v/>
      </c>
      <c r="K23" s="4" t="b">
        <f>NOT(ISERROR(VLOOKUP(J23,Types!$D$3:$D$33,1,FALSE)))</f>
        <v>0</v>
      </c>
      <c r="L23" s="4" t="e">
        <f t="shared" si="6"/>
        <v>#VALUE!</v>
      </c>
      <c r="M23" s="4" t="b">
        <f t="shared" si="7"/>
        <v>0</v>
      </c>
      <c r="N23" s="4" t="e">
        <f t="shared" si="8"/>
        <v>#VALUE!</v>
      </c>
      <c r="O23" s="4" t="e">
        <f>IFERROR(VLOOKUP(N23,Types!$A$3:$B$27,2,FALSE),N23)</f>
        <v>#VALUE!</v>
      </c>
      <c r="P23" s="6" t="str">
        <f t="shared" si="9"/>
        <v/>
      </c>
    </row>
    <row r="24" spans="1:16">
      <c r="B24" s="4" t="e">
        <f t="shared" si="10"/>
        <v>#VALUE!</v>
      </c>
      <c r="C24" s="4" t="e">
        <f t="shared" si="11"/>
        <v>#VALUE!</v>
      </c>
      <c r="D24" s="4" t="e">
        <f t="shared" si="12"/>
        <v>#VALUE!</v>
      </c>
      <c r="E24" s="4" t="e">
        <f t="shared" si="13"/>
        <v>#VALUE!</v>
      </c>
      <c r="F24" s="4" t="e">
        <f t="shared" si="3"/>
        <v>#VALUE!</v>
      </c>
      <c r="G24" s="4" t="e">
        <f t="shared" si="14"/>
        <v>#VALUE!</v>
      </c>
      <c r="H24" s="4">
        <f t="shared" si="0"/>
        <v>-1</v>
      </c>
      <c r="I24" s="4">
        <f t="shared" si="4"/>
        <v>-1</v>
      </c>
      <c r="J24" s="4" t="str">
        <f t="shared" si="5"/>
        <v/>
      </c>
      <c r="K24" s="4" t="b">
        <f>NOT(ISERROR(VLOOKUP(J24,Types!$D$3:$D$33,1,FALSE)))</f>
        <v>0</v>
      </c>
      <c r="L24" s="4" t="e">
        <f t="shared" si="6"/>
        <v>#VALUE!</v>
      </c>
      <c r="M24" s="4" t="b">
        <f t="shared" si="7"/>
        <v>0</v>
      </c>
      <c r="N24" s="4" t="e">
        <f t="shared" si="8"/>
        <v>#VALUE!</v>
      </c>
      <c r="O24" s="4" t="e">
        <f>IFERROR(VLOOKUP(N24,Types!$A$3:$B$27,2,FALSE),N24)</f>
        <v>#VALUE!</v>
      </c>
      <c r="P24" s="6" t="str">
        <f t="shared" si="9"/>
        <v/>
      </c>
    </row>
    <row r="25" spans="1:16">
      <c r="B25" s="4" t="e">
        <f t="shared" si="10"/>
        <v>#VALUE!</v>
      </c>
      <c r="C25" s="4" t="e">
        <f t="shared" si="11"/>
        <v>#VALUE!</v>
      </c>
      <c r="D25" s="4" t="e">
        <f t="shared" si="12"/>
        <v>#VALUE!</v>
      </c>
      <c r="E25" s="4" t="e">
        <f t="shared" si="13"/>
        <v>#VALUE!</v>
      </c>
      <c r="F25" s="4" t="e">
        <f t="shared" si="3"/>
        <v>#VALUE!</v>
      </c>
      <c r="G25" s="4" t="e">
        <f t="shared" si="14"/>
        <v>#VALUE!</v>
      </c>
      <c r="H25" s="4">
        <f t="shared" si="0"/>
        <v>-1</v>
      </c>
      <c r="I25" s="4">
        <f t="shared" si="4"/>
        <v>-1</v>
      </c>
      <c r="J25" s="4" t="str">
        <f t="shared" si="5"/>
        <v/>
      </c>
      <c r="K25" s="4" t="b">
        <f>NOT(ISERROR(VLOOKUP(J25,Types!$D$3:$D$33,1,FALSE)))</f>
        <v>0</v>
      </c>
      <c r="L25" s="4" t="e">
        <f t="shared" si="6"/>
        <v>#VALUE!</v>
      </c>
      <c r="M25" s="4" t="b">
        <f t="shared" si="7"/>
        <v>0</v>
      </c>
      <c r="N25" s="4" t="e">
        <f t="shared" si="8"/>
        <v>#VALUE!</v>
      </c>
      <c r="O25" s="4" t="e">
        <f>IFERROR(VLOOKUP(N25,Types!$A$3:$B$27,2,FALSE),N25)</f>
        <v>#VALUE!</v>
      </c>
      <c r="P25" s="6" t="str">
        <f t="shared" si="9"/>
        <v/>
      </c>
    </row>
    <row r="26" spans="1:16">
      <c r="B26" s="4" t="e">
        <f t="shared" si="10"/>
        <v>#VALUE!</v>
      </c>
      <c r="C26" s="4" t="e">
        <f t="shared" si="11"/>
        <v>#VALUE!</v>
      </c>
      <c r="D26" s="4" t="e">
        <f t="shared" si="12"/>
        <v>#VALUE!</v>
      </c>
      <c r="E26" s="4" t="e">
        <f t="shared" si="13"/>
        <v>#VALUE!</v>
      </c>
      <c r="F26" s="4" t="e">
        <f t="shared" si="3"/>
        <v>#VALUE!</v>
      </c>
      <c r="G26" s="4" t="e">
        <f t="shared" si="14"/>
        <v>#VALUE!</v>
      </c>
      <c r="H26" s="4">
        <f t="shared" si="0"/>
        <v>-1</v>
      </c>
      <c r="I26" s="4">
        <f t="shared" si="4"/>
        <v>-1</v>
      </c>
      <c r="J26" s="4" t="str">
        <f t="shared" si="5"/>
        <v/>
      </c>
      <c r="K26" s="4" t="b">
        <f>NOT(ISERROR(VLOOKUP(J26,Types!$D$3:$D$33,1,FALSE)))</f>
        <v>0</v>
      </c>
      <c r="L26" s="4" t="e">
        <f t="shared" si="6"/>
        <v>#VALUE!</v>
      </c>
      <c r="M26" s="4" t="b">
        <f t="shared" si="7"/>
        <v>0</v>
      </c>
      <c r="N26" s="4" t="e">
        <f t="shared" si="8"/>
        <v>#VALUE!</v>
      </c>
      <c r="O26" s="4" t="e">
        <f>IFERROR(VLOOKUP(N26,Types!$A$3:$B$27,2,FALSE),N26)</f>
        <v>#VALUE!</v>
      </c>
      <c r="P26" s="6" t="str">
        <f t="shared" si="9"/>
        <v/>
      </c>
    </row>
    <row r="27" spans="1:16">
      <c r="B27" s="4" t="e">
        <f t="shared" si="10"/>
        <v>#VALUE!</v>
      </c>
      <c r="C27" s="4" t="e">
        <f t="shared" si="11"/>
        <v>#VALUE!</v>
      </c>
      <c r="D27" s="4" t="e">
        <f t="shared" si="12"/>
        <v>#VALUE!</v>
      </c>
      <c r="E27" s="4" t="e">
        <f t="shared" si="13"/>
        <v>#VALUE!</v>
      </c>
      <c r="F27" s="4" t="e">
        <f t="shared" si="3"/>
        <v>#VALUE!</v>
      </c>
      <c r="G27" s="4" t="e">
        <f t="shared" si="14"/>
        <v>#VALUE!</v>
      </c>
      <c r="H27" s="4">
        <f t="shared" si="0"/>
        <v>-1</v>
      </c>
      <c r="I27" s="4">
        <f t="shared" si="4"/>
        <v>-1</v>
      </c>
      <c r="J27" s="4" t="str">
        <f t="shared" si="5"/>
        <v/>
      </c>
      <c r="K27" s="4" t="b">
        <f>NOT(ISERROR(VLOOKUP(J27,Types!$D$3:$D$33,1,FALSE)))</f>
        <v>0</v>
      </c>
      <c r="L27" s="4" t="e">
        <f t="shared" si="6"/>
        <v>#VALUE!</v>
      </c>
      <c r="M27" s="4" t="b">
        <f t="shared" si="7"/>
        <v>0</v>
      </c>
      <c r="N27" s="4" t="e">
        <f t="shared" si="8"/>
        <v>#VALUE!</v>
      </c>
      <c r="O27" s="4" t="e">
        <f>IFERROR(VLOOKUP(N27,Types!$A$3:$B$27,2,FALSE),N27)</f>
        <v>#VALUE!</v>
      </c>
      <c r="P27" s="6" t="str">
        <f t="shared" si="9"/>
        <v/>
      </c>
    </row>
    <row r="28" spans="1:16">
      <c r="B28" s="4" t="e">
        <f t="shared" si="10"/>
        <v>#VALUE!</v>
      </c>
      <c r="C28" s="4" t="e">
        <f t="shared" si="11"/>
        <v>#VALUE!</v>
      </c>
      <c r="D28" s="4" t="e">
        <f t="shared" si="12"/>
        <v>#VALUE!</v>
      </c>
      <c r="E28" s="4" t="e">
        <f t="shared" si="13"/>
        <v>#VALUE!</v>
      </c>
      <c r="F28" s="4" t="e">
        <f t="shared" si="3"/>
        <v>#VALUE!</v>
      </c>
      <c r="G28" s="4" t="e">
        <f t="shared" si="14"/>
        <v>#VALUE!</v>
      </c>
      <c r="H28" s="4">
        <f t="shared" si="0"/>
        <v>-1</v>
      </c>
      <c r="I28" s="4">
        <f t="shared" si="4"/>
        <v>-1</v>
      </c>
      <c r="J28" s="4" t="str">
        <f t="shared" si="5"/>
        <v/>
      </c>
      <c r="K28" s="4" t="b">
        <f>NOT(ISERROR(VLOOKUP(J28,Types!$D$3:$D$33,1,FALSE)))</f>
        <v>0</v>
      </c>
      <c r="L28" s="4" t="e">
        <f t="shared" si="6"/>
        <v>#VALUE!</v>
      </c>
      <c r="M28" s="4" t="b">
        <f t="shared" si="7"/>
        <v>0</v>
      </c>
      <c r="N28" s="4" t="e">
        <f t="shared" si="8"/>
        <v>#VALUE!</v>
      </c>
      <c r="O28" s="4" t="e">
        <f>IFERROR(VLOOKUP(N28,Types!$A$3:$B$27,2,FALSE),N28)</f>
        <v>#VALUE!</v>
      </c>
      <c r="P28" s="6" t="str">
        <f t="shared" si="9"/>
        <v/>
      </c>
    </row>
    <row r="29" spans="1:16">
      <c r="B29" s="4" t="e">
        <f t="shared" si="10"/>
        <v>#VALUE!</v>
      </c>
      <c r="C29" s="4" t="e">
        <f t="shared" si="11"/>
        <v>#VALUE!</v>
      </c>
      <c r="D29" s="4" t="e">
        <f t="shared" si="12"/>
        <v>#VALUE!</v>
      </c>
      <c r="E29" s="4" t="e">
        <f t="shared" si="13"/>
        <v>#VALUE!</v>
      </c>
      <c r="F29" s="4" t="e">
        <f t="shared" si="3"/>
        <v>#VALUE!</v>
      </c>
      <c r="G29" s="4" t="e">
        <f t="shared" si="14"/>
        <v>#VALUE!</v>
      </c>
      <c r="H29" s="4">
        <f t="shared" si="0"/>
        <v>-1</v>
      </c>
      <c r="I29" s="4">
        <f t="shared" si="4"/>
        <v>-1</v>
      </c>
      <c r="J29" s="4" t="str">
        <f t="shared" si="5"/>
        <v/>
      </c>
      <c r="K29" s="4" t="b">
        <f>NOT(ISERROR(VLOOKUP(J29,Types!$D$3:$D$33,1,FALSE)))</f>
        <v>0</v>
      </c>
      <c r="L29" s="4" t="e">
        <f t="shared" si="6"/>
        <v>#VALUE!</v>
      </c>
      <c r="M29" s="4" t="b">
        <f t="shared" si="7"/>
        <v>0</v>
      </c>
      <c r="N29" s="4" t="e">
        <f t="shared" si="8"/>
        <v>#VALUE!</v>
      </c>
      <c r="O29" s="4" t="e">
        <f>IFERROR(VLOOKUP(N29,Types!$A$3:$B$27,2,FALSE),N29)</f>
        <v>#VALUE!</v>
      </c>
      <c r="P29" s="6" t="str">
        <f t="shared" si="9"/>
        <v/>
      </c>
    </row>
    <row r="30" spans="1:16">
      <c r="B30" s="4" t="e">
        <f t="shared" si="10"/>
        <v>#VALUE!</v>
      </c>
      <c r="C30" s="4" t="e">
        <f t="shared" si="11"/>
        <v>#VALUE!</v>
      </c>
      <c r="D30" s="4" t="e">
        <f t="shared" si="12"/>
        <v>#VALUE!</v>
      </c>
      <c r="E30" s="4" t="e">
        <f t="shared" si="13"/>
        <v>#VALUE!</v>
      </c>
      <c r="F30" s="4" t="e">
        <f t="shared" si="3"/>
        <v>#VALUE!</v>
      </c>
      <c r="G30" s="4" t="e">
        <f t="shared" si="14"/>
        <v>#VALUE!</v>
      </c>
      <c r="H30" s="4">
        <f t="shared" si="0"/>
        <v>-1</v>
      </c>
      <c r="I30" s="4">
        <f t="shared" si="4"/>
        <v>-1</v>
      </c>
      <c r="J30" s="4" t="str">
        <f t="shared" si="5"/>
        <v/>
      </c>
      <c r="K30" s="4" t="b">
        <f>NOT(ISERROR(VLOOKUP(J30,Types!$D$3:$D$33,1,FALSE)))</f>
        <v>0</v>
      </c>
      <c r="L30" s="4" t="e">
        <f t="shared" si="6"/>
        <v>#VALUE!</v>
      </c>
      <c r="M30" s="4" t="b">
        <f t="shared" si="7"/>
        <v>0</v>
      </c>
      <c r="N30" s="4" t="e">
        <f t="shared" si="8"/>
        <v>#VALUE!</v>
      </c>
      <c r="O30" s="4" t="e">
        <f>IFERROR(VLOOKUP(N30,Types!$A$3:$B$27,2,FALSE),N30)</f>
        <v>#VALUE!</v>
      </c>
      <c r="P30" s="6" t="str">
        <f t="shared" si="9"/>
        <v/>
      </c>
    </row>
    <row r="31" spans="1:16">
      <c r="B31" s="4" t="e">
        <f t="shared" si="10"/>
        <v>#VALUE!</v>
      </c>
      <c r="C31" s="4" t="e">
        <f t="shared" si="11"/>
        <v>#VALUE!</v>
      </c>
      <c r="D31" s="4" t="e">
        <f t="shared" si="12"/>
        <v>#VALUE!</v>
      </c>
      <c r="E31" s="4" t="e">
        <f t="shared" si="13"/>
        <v>#VALUE!</v>
      </c>
      <c r="F31" s="4" t="e">
        <f t="shared" si="3"/>
        <v>#VALUE!</v>
      </c>
      <c r="G31" s="4" t="e">
        <f t="shared" si="14"/>
        <v>#VALUE!</v>
      </c>
      <c r="H31" s="4">
        <f t="shared" si="0"/>
        <v>-1</v>
      </c>
      <c r="I31" s="4">
        <f t="shared" si="4"/>
        <v>-1</v>
      </c>
      <c r="J31" s="4" t="str">
        <f t="shared" si="5"/>
        <v/>
      </c>
      <c r="K31" s="4" t="b">
        <f>NOT(ISERROR(VLOOKUP(J31,Types!$D$3:$D$33,1,FALSE)))</f>
        <v>0</v>
      </c>
      <c r="L31" s="4" t="e">
        <f t="shared" si="6"/>
        <v>#VALUE!</v>
      </c>
      <c r="M31" s="4" t="b">
        <f t="shared" si="7"/>
        <v>0</v>
      </c>
      <c r="N31" s="4" t="e">
        <f t="shared" si="8"/>
        <v>#VALUE!</v>
      </c>
      <c r="O31" s="4" t="e">
        <f>IFERROR(VLOOKUP(N31,Types!$A$3:$B$27,2,FALSE),N31)</f>
        <v>#VALUE!</v>
      </c>
      <c r="P31" s="6" t="str">
        <f t="shared" si="9"/>
        <v/>
      </c>
    </row>
    <row r="32" spans="1:16">
      <c r="B32" s="4" t="e">
        <f t="shared" si="10"/>
        <v>#VALUE!</v>
      </c>
      <c r="C32" s="4" t="e">
        <f t="shared" si="11"/>
        <v>#VALUE!</v>
      </c>
      <c r="D32" s="4" t="e">
        <f t="shared" si="12"/>
        <v>#VALUE!</v>
      </c>
      <c r="E32" s="4" t="e">
        <f t="shared" si="13"/>
        <v>#VALUE!</v>
      </c>
      <c r="F32" s="4" t="e">
        <f t="shared" si="3"/>
        <v>#VALUE!</v>
      </c>
      <c r="G32" s="4" t="e">
        <f t="shared" si="14"/>
        <v>#VALUE!</v>
      </c>
      <c r="H32" s="4">
        <f t="shared" si="0"/>
        <v>-1</v>
      </c>
      <c r="I32" s="4">
        <f t="shared" si="4"/>
        <v>-1</v>
      </c>
      <c r="J32" s="4" t="str">
        <f t="shared" si="5"/>
        <v/>
      </c>
      <c r="K32" s="4" t="b">
        <f>NOT(ISERROR(VLOOKUP(J32,Types!$D$3:$D$33,1,FALSE)))</f>
        <v>0</v>
      </c>
      <c r="L32" s="4" t="e">
        <f t="shared" si="6"/>
        <v>#VALUE!</v>
      </c>
      <c r="M32" s="4" t="b">
        <f t="shared" si="7"/>
        <v>0</v>
      </c>
      <c r="N32" s="4" t="e">
        <f t="shared" si="8"/>
        <v>#VALUE!</v>
      </c>
      <c r="O32" s="4" t="e">
        <f>IFERROR(VLOOKUP(N32,Types!$A$3:$B$27,2,FALSE),N32)</f>
        <v>#VALUE!</v>
      </c>
      <c r="P32" s="6" t="str">
        <f t="shared" si="9"/>
        <v/>
      </c>
    </row>
    <row r="33" spans="2:16">
      <c r="B33" s="4" t="e">
        <f t="shared" si="10"/>
        <v>#VALUE!</v>
      </c>
      <c r="C33" s="4" t="e">
        <f t="shared" si="11"/>
        <v>#VALUE!</v>
      </c>
      <c r="D33" s="4" t="e">
        <f t="shared" si="12"/>
        <v>#VALUE!</v>
      </c>
      <c r="E33" s="4" t="e">
        <f t="shared" si="13"/>
        <v>#VALUE!</v>
      </c>
      <c r="F33" s="4" t="e">
        <f t="shared" si="3"/>
        <v>#VALUE!</v>
      </c>
      <c r="G33" s="4" t="e">
        <f t="shared" si="14"/>
        <v>#VALUE!</v>
      </c>
      <c r="H33" s="4">
        <f t="shared" si="0"/>
        <v>-1</v>
      </c>
      <c r="I33" s="4">
        <f t="shared" si="4"/>
        <v>-1</v>
      </c>
      <c r="J33" s="4" t="str">
        <f t="shared" si="5"/>
        <v/>
      </c>
      <c r="K33" s="4" t="b">
        <f>NOT(ISERROR(VLOOKUP(J33,Types!$D$3:$D$33,1,FALSE)))</f>
        <v>0</v>
      </c>
      <c r="L33" s="4" t="e">
        <f t="shared" si="6"/>
        <v>#VALUE!</v>
      </c>
      <c r="M33" s="4" t="b">
        <f t="shared" si="7"/>
        <v>0</v>
      </c>
      <c r="N33" s="4" t="e">
        <f t="shared" si="8"/>
        <v>#VALUE!</v>
      </c>
      <c r="O33" s="4" t="e">
        <f>IFERROR(VLOOKUP(N33,Types!$A$3:$B$27,2,FALSE),N33)</f>
        <v>#VALUE!</v>
      </c>
      <c r="P33" s="6" t="str">
        <f t="shared" si="9"/>
        <v/>
      </c>
    </row>
    <row r="34" spans="2:16">
      <c r="B34" s="4" t="e">
        <f t="shared" si="10"/>
        <v>#VALUE!</v>
      </c>
      <c r="C34" s="4" t="e">
        <f t="shared" si="11"/>
        <v>#VALUE!</v>
      </c>
      <c r="D34" s="4" t="e">
        <f t="shared" si="12"/>
        <v>#VALUE!</v>
      </c>
      <c r="E34" s="4" t="e">
        <f t="shared" si="13"/>
        <v>#VALUE!</v>
      </c>
      <c r="F34" s="4" t="e">
        <f t="shared" si="3"/>
        <v>#VALUE!</v>
      </c>
      <c r="G34" s="4" t="e">
        <f t="shared" si="14"/>
        <v>#VALUE!</v>
      </c>
      <c r="H34" s="4">
        <f t="shared" si="0"/>
        <v>-1</v>
      </c>
      <c r="I34" s="4">
        <f t="shared" si="4"/>
        <v>-1</v>
      </c>
      <c r="J34" s="4" t="str">
        <f t="shared" si="5"/>
        <v/>
      </c>
      <c r="K34" s="4" t="b">
        <f>NOT(ISERROR(VLOOKUP(J34,Types!$D$3:$D$33,1,FALSE)))</f>
        <v>0</v>
      </c>
      <c r="L34" s="4" t="e">
        <f t="shared" si="6"/>
        <v>#VALUE!</v>
      </c>
      <c r="M34" s="4" t="b">
        <f t="shared" si="7"/>
        <v>0</v>
      </c>
      <c r="N34" s="4" t="e">
        <f t="shared" si="8"/>
        <v>#VALUE!</v>
      </c>
      <c r="O34" s="4" t="e">
        <f>IFERROR(VLOOKUP(N34,Types!$A$3:$B$27,2,FALSE),N34)</f>
        <v>#VALUE!</v>
      </c>
      <c r="P34" s="6" t="str">
        <f t="shared" si="9"/>
        <v/>
      </c>
    </row>
    <row r="35" spans="2:16">
      <c r="B35" s="4" t="e">
        <f t="shared" si="10"/>
        <v>#VALUE!</v>
      </c>
      <c r="C35" s="4" t="e">
        <f t="shared" si="11"/>
        <v>#VALUE!</v>
      </c>
      <c r="D35" s="4" t="e">
        <f t="shared" si="12"/>
        <v>#VALUE!</v>
      </c>
      <c r="E35" s="4" t="e">
        <f t="shared" si="13"/>
        <v>#VALUE!</v>
      </c>
      <c r="F35" s="4" t="e">
        <f t="shared" si="3"/>
        <v>#VALUE!</v>
      </c>
      <c r="G35" s="4" t="e">
        <f t="shared" si="14"/>
        <v>#VALUE!</v>
      </c>
      <c r="H35" s="4">
        <f t="shared" si="0"/>
        <v>-1</v>
      </c>
      <c r="I35" s="4">
        <f t="shared" si="4"/>
        <v>-1</v>
      </c>
      <c r="J35" s="4" t="str">
        <f t="shared" si="5"/>
        <v/>
      </c>
      <c r="K35" s="4" t="b">
        <f>NOT(ISERROR(VLOOKUP(J35,Types!$D$3:$D$33,1,FALSE)))</f>
        <v>0</v>
      </c>
      <c r="L35" s="4" t="e">
        <f t="shared" si="6"/>
        <v>#VALUE!</v>
      </c>
      <c r="M35" s="4" t="b">
        <f t="shared" si="7"/>
        <v>0</v>
      </c>
      <c r="N35" s="4" t="e">
        <f t="shared" si="8"/>
        <v>#VALUE!</v>
      </c>
      <c r="O35" s="4" t="e">
        <f>IFERROR(VLOOKUP(N35,Types!$A$3:$B$27,2,FALSE),N35)</f>
        <v>#VALUE!</v>
      </c>
      <c r="P35" s="6" t="str">
        <f t="shared" si="9"/>
        <v/>
      </c>
    </row>
    <row r="36" spans="2:16">
      <c r="B36" s="4" t="e">
        <f t="shared" si="10"/>
        <v>#VALUE!</v>
      </c>
      <c r="C36" s="4" t="e">
        <f t="shared" si="11"/>
        <v>#VALUE!</v>
      </c>
      <c r="D36" s="4" t="e">
        <f t="shared" si="12"/>
        <v>#VALUE!</v>
      </c>
      <c r="E36" s="4" t="e">
        <f t="shared" si="13"/>
        <v>#VALUE!</v>
      </c>
      <c r="F36" s="4" t="e">
        <f t="shared" si="3"/>
        <v>#VALUE!</v>
      </c>
      <c r="G36" s="4" t="e">
        <f t="shared" si="14"/>
        <v>#VALUE!</v>
      </c>
      <c r="H36" s="4">
        <f t="shared" si="0"/>
        <v>-1</v>
      </c>
      <c r="I36" s="4">
        <f t="shared" si="4"/>
        <v>-1</v>
      </c>
      <c r="J36" s="4" t="str">
        <f t="shared" si="5"/>
        <v/>
      </c>
      <c r="K36" s="4" t="b">
        <f>NOT(ISERROR(VLOOKUP(J36,Types!$D$3:$D$33,1,FALSE)))</f>
        <v>0</v>
      </c>
      <c r="L36" s="4" t="e">
        <f t="shared" si="6"/>
        <v>#VALUE!</v>
      </c>
      <c r="M36" s="4" t="b">
        <f t="shared" si="7"/>
        <v>0</v>
      </c>
      <c r="N36" s="4" t="e">
        <f t="shared" si="8"/>
        <v>#VALUE!</v>
      </c>
      <c r="O36" s="4" t="e">
        <f>IFERROR(VLOOKUP(N36,Types!$A$3:$B$27,2,FALSE),N36)</f>
        <v>#VALUE!</v>
      </c>
      <c r="P36" s="6" t="str">
        <f t="shared" si="9"/>
        <v/>
      </c>
    </row>
    <row r="37" spans="2:16">
      <c r="B37" s="4" t="e">
        <f t="shared" si="10"/>
        <v>#VALUE!</v>
      </c>
      <c r="C37" s="4" t="e">
        <f t="shared" si="11"/>
        <v>#VALUE!</v>
      </c>
      <c r="D37" s="4" t="e">
        <f t="shared" si="12"/>
        <v>#VALUE!</v>
      </c>
      <c r="E37" s="4" t="e">
        <f t="shared" si="13"/>
        <v>#VALUE!</v>
      </c>
      <c r="F37" s="4" t="e">
        <f t="shared" si="3"/>
        <v>#VALUE!</v>
      </c>
      <c r="G37" s="4" t="e">
        <f t="shared" si="14"/>
        <v>#VALUE!</v>
      </c>
      <c r="H37" s="4">
        <f t="shared" si="0"/>
        <v>-1</v>
      </c>
      <c r="I37" s="4">
        <f t="shared" si="4"/>
        <v>-1</v>
      </c>
      <c r="J37" s="4" t="str">
        <f t="shared" si="5"/>
        <v/>
      </c>
      <c r="K37" s="4" t="b">
        <f>NOT(ISERROR(VLOOKUP(J37,Types!$D$3:$D$33,1,FALSE)))</f>
        <v>0</v>
      </c>
      <c r="L37" s="4" t="e">
        <f t="shared" si="6"/>
        <v>#VALUE!</v>
      </c>
      <c r="M37" s="4" t="b">
        <f t="shared" si="7"/>
        <v>0</v>
      </c>
      <c r="N37" s="4" t="e">
        <f t="shared" si="8"/>
        <v>#VALUE!</v>
      </c>
      <c r="O37" s="4" t="e">
        <f>IFERROR(VLOOKUP(N37,Types!$A$3:$B$27,2,FALSE),N37)</f>
        <v>#VALUE!</v>
      </c>
      <c r="P37" s="6" t="str">
        <f t="shared" si="9"/>
        <v/>
      </c>
    </row>
    <row r="38" spans="2:16">
      <c r="B38" s="4" t="e">
        <f t="shared" si="10"/>
        <v>#VALUE!</v>
      </c>
      <c r="C38" s="4" t="e">
        <f t="shared" si="11"/>
        <v>#VALUE!</v>
      </c>
      <c r="D38" s="4" t="e">
        <f t="shared" si="12"/>
        <v>#VALUE!</v>
      </c>
      <c r="E38" s="4" t="e">
        <f t="shared" si="13"/>
        <v>#VALUE!</v>
      </c>
      <c r="F38" s="4" t="e">
        <f t="shared" si="3"/>
        <v>#VALUE!</v>
      </c>
      <c r="G38" s="4" t="e">
        <f t="shared" si="14"/>
        <v>#VALUE!</v>
      </c>
      <c r="H38" s="4">
        <f t="shared" si="0"/>
        <v>-1</v>
      </c>
      <c r="I38" s="4">
        <f t="shared" si="4"/>
        <v>-1</v>
      </c>
      <c r="J38" s="4" t="str">
        <f t="shared" si="5"/>
        <v/>
      </c>
      <c r="K38" s="4" t="b">
        <f>NOT(ISERROR(VLOOKUP(J38,Types!$D$3:$D$33,1,FALSE)))</f>
        <v>0</v>
      </c>
      <c r="L38" s="4" t="e">
        <f t="shared" si="6"/>
        <v>#VALUE!</v>
      </c>
      <c r="M38" s="4" t="b">
        <f t="shared" si="7"/>
        <v>0</v>
      </c>
      <c r="N38" s="4" t="e">
        <f t="shared" si="8"/>
        <v>#VALUE!</v>
      </c>
      <c r="O38" s="4" t="e">
        <f>IFERROR(VLOOKUP(N38,Types!$A$3:$B$27,2,FALSE),N38)</f>
        <v>#VALUE!</v>
      </c>
      <c r="P38" s="6" t="str">
        <f t="shared" si="9"/>
        <v/>
      </c>
    </row>
    <row r="39" spans="2:16">
      <c r="B39" s="4" t="e">
        <f t="shared" si="10"/>
        <v>#VALUE!</v>
      </c>
      <c r="C39" s="4" t="e">
        <f t="shared" si="11"/>
        <v>#VALUE!</v>
      </c>
      <c r="D39" s="4" t="e">
        <f t="shared" si="12"/>
        <v>#VALUE!</v>
      </c>
      <c r="E39" s="4" t="e">
        <f t="shared" si="13"/>
        <v>#VALUE!</v>
      </c>
      <c r="F39" s="4" t="e">
        <f t="shared" si="3"/>
        <v>#VALUE!</v>
      </c>
      <c r="G39" s="4" t="e">
        <f t="shared" si="14"/>
        <v>#VALUE!</v>
      </c>
      <c r="H39" s="4">
        <f t="shared" si="0"/>
        <v>-1</v>
      </c>
      <c r="I39" s="4">
        <f t="shared" si="4"/>
        <v>-1</v>
      </c>
      <c r="J39" s="4" t="str">
        <f t="shared" si="5"/>
        <v/>
      </c>
      <c r="K39" s="4" t="b">
        <f>NOT(ISERROR(VLOOKUP(J39,Types!$D$3:$D$33,1,FALSE)))</f>
        <v>0</v>
      </c>
      <c r="L39" s="4" t="e">
        <f t="shared" si="6"/>
        <v>#VALUE!</v>
      </c>
      <c r="M39" s="4" t="b">
        <f t="shared" si="7"/>
        <v>0</v>
      </c>
      <c r="N39" s="4" t="e">
        <f t="shared" si="8"/>
        <v>#VALUE!</v>
      </c>
      <c r="O39" s="4" t="e">
        <f>IFERROR(VLOOKUP(N39,Types!$A$3:$B$27,2,FALSE),N39)</f>
        <v>#VALUE!</v>
      </c>
      <c r="P39" s="6" t="str">
        <f t="shared" si="9"/>
        <v/>
      </c>
    </row>
    <row r="40" spans="2:16">
      <c r="B40" s="4" t="e">
        <f t="shared" si="10"/>
        <v>#VALUE!</v>
      </c>
      <c r="C40" s="4" t="e">
        <f t="shared" si="11"/>
        <v>#VALUE!</v>
      </c>
      <c r="D40" s="4" t="e">
        <f t="shared" si="12"/>
        <v>#VALUE!</v>
      </c>
      <c r="E40" s="4" t="e">
        <f t="shared" si="13"/>
        <v>#VALUE!</v>
      </c>
      <c r="F40" s="4" t="e">
        <f t="shared" si="3"/>
        <v>#VALUE!</v>
      </c>
      <c r="G40" s="4" t="e">
        <f t="shared" si="14"/>
        <v>#VALUE!</v>
      </c>
      <c r="H40" s="4">
        <f t="shared" si="0"/>
        <v>-1</v>
      </c>
      <c r="I40" s="4">
        <f t="shared" si="4"/>
        <v>-1</v>
      </c>
      <c r="J40" s="4" t="str">
        <f t="shared" si="5"/>
        <v/>
      </c>
      <c r="K40" s="4" t="b">
        <f>NOT(ISERROR(VLOOKUP(J40,Types!$D$3:$D$33,1,FALSE)))</f>
        <v>0</v>
      </c>
      <c r="L40" s="4" t="e">
        <f t="shared" si="6"/>
        <v>#VALUE!</v>
      </c>
      <c r="M40" s="4" t="b">
        <f t="shared" si="7"/>
        <v>0</v>
      </c>
      <c r="N40" s="4" t="e">
        <f t="shared" si="8"/>
        <v>#VALUE!</v>
      </c>
      <c r="O40" s="4" t="e">
        <f>IFERROR(VLOOKUP(N40,Types!$A$3:$B$27,2,FALSE),N40)</f>
        <v>#VALUE!</v>
      </c>
      <c r="P40" s="6" t="str">
        <f t="shared" si="9"/>
        <v/>
      </c>
    </row>
    <row r="41" spans="2:16">
      <c r="B41" s="4" t="e">
        <f t="shared" si="10"/>
        <v>#VALUE!</v>
      </c>
      <c r="C41" s="4" t="e">
        <f t="shared" si="11"/>
        <v>#VALUE!</v>
      </c>
      <c r="D41" s="4" t="e">
        <f t="shared" si="12"/>
        <v>#VALUE!</v>
      </c>
      <c r="E41" s="4" t="e">
        <f t="shared" si="13"/>
        <v>#VALUE!</v>
      </c>
      <c r="F41" s="4" t="e">
        <f t="shared" si="3"/>
        <v>#VALUE!</v>
      </c>
      <c r="G41" s="4" t="e">
        <f t="shared" si="14"/>
        <v>#VALUE!</v>
      </c>
      <c r="H41" s="4">
        <f t="shared" si="0"/>
        <v>-1</v>
      </c>
      <c r="I41" s="4">
        <f t="shared" si="4"/>
        <v>-1</v>
      </c>
      <c r="J41" s="4" t="str">
        <f t="shared" si="5"/>
        <v/>
      </c>
      <c r="K41" s="4" t="b">
        <f>NOT(ISERROR(VLOOKUP(J41,Types!$D$3:$D$33,1,FALSE)))</f>
        <v>0</v>
      </c>
      <c r="L41" s="4" t="e">
        <f t="shared" si="6"/>
        <v>#VALUE!</v>
      </c>
      <c r="M41" s="4" t="b">
        <f t="shared" si="7"/>
        <v>0</v>
      </c>
      <c r="N41" s="4" t="e">
        <f t="shared" si="8"/>
        <v>#VALUE!</v>
      </c>
      <c r="O41" s="4" t="e">
        <f>IFERROR(VLOOKUP(N41,Types!$A$3:$B$27,2,FALSE),N41)</f>
        <v>#VALUE!</v>
      </c>
      <c r="P41" s="6" t="str">
        <f t="shared" si="9"/>
        <v/>
      </c>
    </row>
    <row r="42" spans="2:16">
      <c r="B42" s="4" t="e">
        <f t="shared" si="10"/>
        <v>#VALUE!</v>
      </c>
      <c r="C42" s="4" t="e">
        <f t="shared" si="11"/>
        <v>#VALUE!</v>
      </c>
      <c r="D42" s="4" t="e">
        <f t="shared" si="12"/>
        <v>#VALUE!</v>
      </c>
      <c r="E42" s="4" t="e">
        <f t="shared" si="13"/>
        <v>#VALUE!</v>
      </c>
      <c r="F42" s="4" t="e">
        <f t="shared" si="3"/>
        <v>#VALUE!</v>
      </c>
      <c r="G42" s="4" t="e">
        <f t="shared" si="14"/>
        <v>#VALUE!</v>
      </c>
      <c r="H42" s="4">
        <f t="shared" si="0"/>
        <v>-1</v>
      </c>
      <c r="I42" s="4">
        <f t="shared" si="4"/>
        <v>-1</v>
      </c>
      <c r="J42" s="4" t="str">
        <f t="shared" si="5"/>
        <v/>
      </c>
      <c r="K42" s="4" t="b">
        <f>NOT(ISERROR(VLOOKUP(J42,Types!$D$3:$D$33,1,FALSE)))</f>
        <v>0</v>
      </c>
      <c r="L42" s="4" t="e">
        <f t="shared" si="6"/>
        <v>#VALUE!</v>
      </c>
      <c r="M42" s="4" t="b">
        <f t="shared" si="7"/>
        <v>0</v>
      </c>
      <c r="N42" s="4" t="e">
        <f t="shared" si="8"/>
        <v>#VALUE!</v>
      </c>
      <c r="O42" s="4" t="e">
        <f>IFERROR(VLOOKUP(N42,Types!$A$3:$B$27,2,FALSE),N42)</f>
        <v>#VALUE!</v>
      </c>
      <c r="P42" s="6" t="str">
        <f t="shared" si="9"/>
        <v/>
      </c>
    </row>
    <row r="43" spans="2:16">
      <c r="B43" s="4" t="e">
        <f t="shared" si="10"/>
        <v>#VALUE!</v>
      </c>
      <c r="C43" s="4" t="e">
        <f t="shared" si="11"/>
        <v>#VALUE!</v>
      </c>
      <c r="D43" s="4" t="e">
        <f t="shared" si="12"/>
        <v>#VALUE!</v>
      </c>
      <c r="E43" s="4" t="e">
        <f t="shared" si="13"/>
        <v>#VALUE!</v>
      </c>
      <c r="F43" s="4" t="e">
        <f t="shared" si="3"/>
        <v>#VALUE!</v>
      </c>
      <c r="G43" s="4" t="e">
        <f t="shared" si="14"/>
        <v>#VALUE!</v>
      </c>
      <c r="H43" s="4">
        <f t="shared" si="0"/>
        <v>-1</v>
      </c>
      <c r="I43" s="4">
        <f t="shared" si="4"/>
        <v>-1</v>
      </c>
      <c r="J43" s="4" t="str">
        <f t="shared" si="5"/>
        <v/>
      </c>
      <c r="K43" s="4" t="b">
        <f>NOT(ISERROR(VLOOKUP(J43,Types!$D$3:$D$33,1,FALSE)))</f>
        <v>0</v>
      </c>
      <c r="L43" s="4" t="e">
        <f t="shared" si="6"/>
        <v>#VALUE!</v>
      </c>
      <c r="M43" s="4" t="b">
        <f t="shared" si="7"/>
        <v>0</v>
      </c>
      <c r="N43" s="4" t="e">
        <f t="shared" si="8"/>
        <v>#VALUE!</v>
      </c>
      <c r="O43" s="4" t="e">
        <f>IFERROR(VLOOKUP(N43,Types!$A$3:$B$27,2,FALSE),N43)</f>
        <v>#VALUE!</v>
      </c>
      <c r="P43" s="6" t="str">
        <f t="shared" si="9"/>
        <v/>
      </c>
    </row>
    <row r="44" spans="2:16">
      <c r="B44" s="4" t="e">
        <f t="shared" si="10"/>
        <v>#VALUE!</v>
      </c>
      <c r="C44" s="4" t="e">
        <f t="shared" si="11"/>
        <v>#VALUE!</v>
      </c>
      <c r="D44" s="4" t="e">
        <f t="shared" si="12"/>
        <v>#VALUE!</v>
      </c>
      <c r="E44" s="4" t="e">
        <f t="shared" si="13"/>
        <v>#VALUE!</v>
      </c>
      <c r="F44" s="4" t="e">
        <f t="shared" si="3"/>
        <v>#VALUE!</v>
      </c>
      <c r="G44" s="4" t="e">
        <f t="shared" si="14"/>
        <v>#VALUE!</v>
      </c>
      <c r="H44" s="4">
        <f t="shared" si="0"/>
        <v>-1</v>
      </c>
      <c r="I44" s="4">
        <f t="shared" si="4"/>
        <v>-1</v>
      </c>
      <c r="J44" s="4" t="str">
        <f t="shared" si="5"/>
        <v/>
      </c>
      <c r="K44" s="4" t="b">
        <f>NOT(ISERROR(VLOOKUP(J44,Types!$D$3:$D$33,1,FALSE)))</f>
        <v>0</v>
      </c>
      <c r="L44" s="4" t="e">
        <f t="shared" si="6"/>
        <v>#VALUE!</v>
      </c>
      <c r="M44" s="4" t="b">
        <f t="shared" si="7"/>
        <v>0</v>
      </c>
      <c r="N44" s="4" t="e">
        <f t="shared" si="8"/>
        <v>#VALUE!</v>
      </c>
      <c r="O44" s="4" t="e">
        <f>IFERROR(VLOOKUP(N44,Types!$A$3:$B$27,2,FALSE),N44)</f>
        <v>#VALUE!</v>
      </c>
      <c r="P44" s="6" t="str">
        <f t="shared" si="9"/>
        <v/>
      </c>
    </row>
    <row r="45" spans="2:16">
      <c r="B45" s="4" t="e">
        <f t="shared" si="10"/>
        <v>#VALUE!</v>
      </c>
      <c r="C45" s="4" t="e">
        <f t="shared" si="11"/>
        <v>#VALUE!</v>
      </c>
      <c r="D45" s="4" t="e">
        <f t="shared" si="12"/>
        <v>#VALUE!</v>
      </c>
      <c r="E45" s="4" t="e">
        <f t="shared" si="13"/>
        <v>#VALUE!</v>
      </c>
      <c r="F45" s="4" t="e">
        <f t="shared" si="3"/>
        <v>#VALUE!</v>
      </c>
      <c r="G45" s="4" t="e">
        <f t="shared" si="14"/>
        <v>#VALUE!</v>
      </c>
      <c r="H45" s="4">
        <f t="shared" si="0"/>
        <v>-1</v>
      </c>
      <c r="I45" s="4">
        <f t="shared" si="4"/>
        <v>-1</v>
      </c>
      <c r="J45" s="4" t="str">
        <f t="shared" si="5"/>
        <v/>
      </c>
      <c r="K45" s="4" t="b">
        <f>NOT(ISERROR(VLOOKUP(J45,Types!$D$3:$D$33,1,FALSE)))</f>
        <v>0</v>
      </c>
      <c r="L45" s="4" t="e">
        <f t="shared" si="6"/>
        <v>#VALUE!</v>
      </c>
      <c r="M45" s="4" t="b">
        <f t="shared" si="7"/>
        <v>0</v>
      </c>
      <c r="N45" s="4" t="e">
        <f t="shared" si="8"/>
        <v>#VALUE!</v>
      </c>
      <c r="O45" s="4" t="e">
        <f>IFERROR(VLOOKUP(N45,Types!$A$3:$B$27,2,FALSE),N45)</f>
        <v>#VALUE!</v>
      </c>
      <c r="P45" s="6" t="str">
        <f t="shared" si="9"/>
        <v/>
      </c>
    </row>
    <row r="46" spans="2:16">
      <c r="B46" s="4" t="e">
        <f t="shared" si="10"/>
        <v>#VALUE!</v>
      </c>
      <c r="C46" s="4" t="e">
        <f t="shared" si="11"/>
        <v>#VALUE!</v>
      </c>
      <c r="D46" s="4" t="e">
        <f t="shared" si="12"/>
        <v>#VALUE!</v>
      </c>
      <c r="E46" s="4" t="e">
        <f t="shared" si="13"/>
        <v>#VALUE!</v>
      </c>
      <c r="F46" s="4" t="e">
        <f t="shared" si="3"/>
        <v>#VALUE!</v>
      </c>
      <c r="G46" s="4" t="e">
        <f t="shared" si="14"/>
        <v>#VALUE!</v>
      </c>
      <c r="H46" s="4">
        <f t="shared" si="0"/>
        <v>-1</v>
      </c>
      <c r="I46" s="4">
        <f t="shared" si="4"/>
        <v>-1</v>
      </c>
      <c r="J46" s="4" t="str">
        <f t="shared" si="5"/>
        <v/>
      </c>
      <c r="K46" s="4" t="b">
        <f>NOT(ISERROR(VLOOKUP(J46,Types!$D$3:$D$33,1,FALSE)))</f>
        <v>0</v>
      </c>
      <c r="L46" s="4" t="e">
        <f t="shared" si="6"/>
        <v>#VALUE!</v>
      </c>
      <c r="M46" s="4" t="b">
        <f t="shared" si="7"/>
        <v>0</v>
      </c>
      <c r="N46" s="4" t="e">
        <f t="shared" si="8"/>
        <v>#VALUE!</v>
      </c>
      <c r="O46" s="4" t="e">
        <f>IFERROR(VLOOKUP(N46,Types!$A$3:$B$27,2,FALSE),N46)</f>
        <v>#VALUE!</v>
      </c>
      <c r="P46" s="6" t="str">
        <f t="shared" si="9"/>
        <v/>
      </c>
    </row>
    <row r="47" spans="2:16">
      <c r="B47" s="4" t="e">
        <f t="shared" si="10"/>
        <v>#VALUE!</v>
      </c>
      <c r="C47" s="4" t="e">
        <f t="shared" si="11"/>
        <v>#VALUE!</v>
      </c>
      <c r="D47" s="4" t="e">
        <f t="shared" si="12"/>
        <v>#VALUE!</v>
      </c>
      <c r="E47" s="4" t="e">
        <f t="shared" si="13"/>
        <v>#VALUE!</v>
      </c>
      <c r="F47" s="4" t="e">
        <f t="shared" si="3"/>
        <v>#VALUE!</v>
      </c>
      <c r="G47" s="4" t="e">
        <f t="shared" si="14"/>
        <v>#VALUE!</v>
      </c>
      <c r="H47" s="4">
        <f t="shared" si="0"/>
        <v>-1</v>
      </c>
      <c r="I47" s="4">
        <f t="shared" si="4"/>
        <v>-1</v>
      </c>
      <c r="J47" s="4" t="str">
        <f t="shared" si="5"/>
        <v/>
      </c>
      <c r="K47" s="4" t="b">
        <f>NOT(ISERROR(VLOOKUP(J47,Types!$D$3:$D$33,1,FALSE)))</f>
        <v>0</v>
      </c>
      <c r="L47" s="4" t="e">
        <f t="shared" si="6"/>
        <v>#VALUE!</v>
      </c>
      <c r="M47" s="4" t="b">
        <f t="shared" si="7"/>
        <v>0</v>
      </c>
      <c r="N47" s="4" t="e">
        <f t="shared" si="8"/>
        <v>#VALUE!</v>
      </c>
      <c r="O47" s="4" t="e">
        <f>IFERROR(VLOOKUP(N47,Types!$A$3:$B$27,2,FALSE),N47)</f>
        <v>#VALUE!</v>
      </c>
      <c r="P47" s="6" t="str">
        <f t="shared" si="9"/>
        <v/>
      </c>
    </row>
    <row r="48" spans="2:16">
      <c r="B48" s="4" t="e">
        <f t="shared" si="10"/>
        <v>#VALUE!</v>
      </c>
      <c r="C48" s="4" t="e">
        <f t="shared" si="11"/>
        <v>#VALUE!</v>
      </c>
      <c r="D48" s="4" t="e">
        <f t="shared" si="12"/>
        <v>#VALUE!</v>
      </c>
      <c r="E48" s="4" t="e">
        <f t="shared" si="13"/>
        <v>#VALUE!</v>
      </c>
      <c r="F48" s="4" t="e">
        <f t="shared" si="3"/>
        <v>#VALUE!</v>
      </c>
      <c r="G48" s="4" t="e">
        <f t="shared" si="14"/>
        <v>#VALUE!</v>
      </c>
      <c r="H48" s="4">
        <f t="shared" si="0"/>
        <v>-1</v>
      </c>
      <c r="I48" s="4">
        <f t="shared" si="4"/>
        <v>-1</v>
      </c>
      <c r="J48" s="4" t="str">
        <f t="shared" si="5"/>
        <v/>
      </c>
      <c r="K48" s="4" t="b">
        <f>NOT(ISERROR(VLOOKUP(J48,Types!$D$3:$D$33,1,FALSE)))</f>
        <v>0</v>
      </c>
      <c r="L48" s="4" t="e">
        <f t="shared" si="6"/>
        <v>#VALUE!</v>
      </c>
      <c r="M48" s="4" t="b">
        <f t="shared" si="7"/>
        <v>0</v>
      </c>
      <c r="N48" s="4" t="e">
        <f t="shared" si="8"/>
        <v>#VALUE!</v>
      </c>
      <c r="O48" s="4" t="e">
        <f>IFERROR(VLOOKUP(N48,Types!$A$3:$B$27,2,FALSE),N48)</f>
        <v>#VALUE!</v>
      </c>
      <c r="P48" s="6" t="str">
        <f t="shared" si="9"/>
        <v/>
      </c>
    </row>
    <row r="49" spans="2:16">
      <c r="B49" s="4" t="e">
        <f t="shared" si="10"/>
        <v>#VALUE!</v>
      </c>
      <c r="C49" s="4" t="e">
        <f t="shared" si="11"/>
        <v>#VALUE!</v>
      </c>
      <c r="D49" s="4" t="e">
        <f t="shared" si="12"/>
        <v>#VALUE!</v>
      </c>
      <c r="E49" s="4" t="e">
        <f t="shared" si="13"/>
        <v>#VALUE!</v>
      </c>
      <c r="F49" s="4" t="e">
        <f t="shared" si="3"/>
        <v>#VALUE!</v>
      </c>
      <c r="G49" s="4" t="e">
        <f t="shared" si="14"/>
        <v>#VALUE!</v>
      </c>
      <c r="H49" s="4">
        <f t="shared" si="0"/>
        <v>-1</v>
      </c>
      <c r="I49" s="4">
        <f t="shared" si="4"/>
        <v>-1</v>
      </c>
      <c r="J49" s="4" t="str">
        <f t="shared" si="5"/>
        <v/>
      </c>
      <c r="K49" s="4" t="b">
        <f>NOT(ISERROR(VLOOKUP(J49,Types!$D$3:$D$33,1,FALSE)))</f>
        <v>0</v>
      </c>
      <c r="L49" s="4" t="e">
        <f t="shared" si="6"/>
        <v>#VALUE!</v>
      </c>
      <c r="M49" s="4" t="b">
        <f t="shared" si="7"/>
        <v>0</v>
      </c>
      <c r="N49" s="4" t="e">
        <f t="shared" si="8"/>
        <v>#VALUE!</v>
      </c>
      <c r="O49" s="4" t="e">
        <f>IFERROR(VLOOKUP(N49,Types!$A$3:$B$27,2,FALSE),N49)</f>
        <v>#VALUE!</v>
      </c>
      <c r="P49" s="6" t="str">
        <f t="shared" si="9"/>
        <v/>
      </c>
    </row>
    <row r="50" spans="2:16">
      <c r="B50" s="4" t="e">
        <f t="shared" si="10"/>
        <v>#VALUE!</v>
      </c>
      <c r="C50" s="4" t="e">
        <f t="shared" si="11"/>
        <v>#VALUE!</v>
      </c>
      <c r="D50" s="4" t="e">
        <f t="shared" si="12"/>
        <v>#VALUE!</v>
      </c>
      <c r="E50" s="4" t="e">
        <f t="shared" si="13"/>
        <v>#VALUE!</v>
      </c>
      <c r="F50" s="4" t="e">
        <f t="shared" si="3"/>
        <v>#VALUE!</v>
      </c>
      <c r="G50" s="4" t="e">
        <f t="shared" si="14"/>
        <v>#VALUE!</v>
      </c>
      <c r="H50" s="4">
        <f t="shared" si="0"/>
        <v>-1</v>
      </c>
      <c r="I50" s="4">
        <f t="shared" si="4"/>
        <v>-1</v>
      </c>
      <c r="J50" s="4" t="str">
        <f t="shared" si="5"/>
        <v/>
      </c>
      <c r="K50" s="4" t="b">
        <f>NOT(ISERROR(VLOOKUP(J50,Types!$D$3:$D$33,1,FALSE)))</f>
        <v>0</v>
      </c>
      <c r="L50" s="4" t="e">
        <f t="shared" si="6"/>
        <v>#VALUE!</v>
      </c>
      <c r="M50" s="4" t="b">
        <f t="shared" si="7"/>
        <v>0</v>
      </c>
      <c r="N50" s="4" t="e">
        <f t="shared" si="8"/>
        <v>#VALUE!</v>
      </c>
      <c r="O50" s="4" t="e">
        <f>IFERROR(VLOOKUP(N50,Types!$A$3:$B$27,2,FALSE),N50)</f>
        <v>#VALUE!</v>
      </c>
      <c r="P50" s="6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585A-7FEC-4159-B4CB-DE69CC75E979}">
  <dimension ref="A1:J61"/>
  <sheetViews>
    <sheetView workbookViewId="0">
      <selection activeCell="H2" sqref="H2"/>
    </sheetView>
  </sheetViews>
  <sheetFormatPr defaultRowHeight="14.4"/>
  <cols>
    <col min="1" max="1" width="96.6640625" bestFit="1" customWidth="1"/>
    <col min="2" max="2" width="8.88671875" hidden="1" customWidth="1"/>
    <col min="3" max="4" width="11.88671875" hidden="1" customWidth="1"/>
    <col min="5" max="6" width="13.88671875" hidden="1" customWidth="1"/>
    <col min="7" max="7" width="8.88671875" hidden="1" customWidth="1"/>
    <col min="8" max="8" width="61.88671875" bestFit="1" customWidth="1"/>
  </cols>
  <sheetData>
    <row r="1" spans="1:10">
      <c r="A1" s="1" t="s">
        <v>1</v>
      </c>
      <c r="B1" s="1"/>
      <c r="C1" s="1" t="s">
        <v>99</v>
      </c>
      <c r="D1" s="1" t="s">
        <v>104</v>
      </c>
      <c r="E1" s="1" t="s">
        <v>100</v>
      </c>
      <c r="F1" s="1"/>
      <c r="G1" s="1" t="s">
        <v>101</v>
      </c>
      <c r="H1" s="1" t="s">
        <v>98</v>
      </c>
      <c r="J1" s="1" t="s">
        <v>102</v>
      </c>
    </row>
    <row r="2" spans="1:10">
      <c r="A2" s="7" t="s">
        <v>38</v>
      </c>
      <c r="B2" s="7" t="str">
        <f>LEFT(A2,G2-1)</f>
        <v>public const string FarmTrader</v>
      </c>
      <c r="C2" t="str">
        <f t="shared" ref="C2:C33" si="0">RIGHT(B2, LEN(B2)-LEN($J$2))</f>
        <v>FarmTrader</v>
      </c>
      <c r="D2" t="str">
        <f>_xlfn.CONCAT(LOWER(LEFT(C2,1)),RIGHT(C2,LEN(C2)-1))</f>
        <v>farmTrader</v>
      </c>
      <c r="E2" t="str">
        <f>RIGHT(A2,LEN(A2)-G2-3)</f>
        <v>farmTrader";</v>
      </c>
      <c r="F2" t="str">
        <f>LEFT(E2,LEN(E2)-2)</f>
        <v>farmTrader</v>
      </c>
      <c r="G2">
        <f>FIND(" =",A2)</f>
        <v>31</v>
      </c>
      <c r="H2" t="str">
        <f>"static "&amp;D2&amp;" = '"&amp;F2&amp;"';"</f>
        <v>static farmTrader = 'farmTrader';</v>
      </c>
      <c r="J2" t="s">
        <v>103</v>
      </c>
    </row>
    <row r="3" spans="1:10">
      <c r="A3" s="8" t="s">
        <v>39</v>
      </c>
      <c r="B3" s="7" t="str">
        <f t="shared" ref="B3:B45" si="1">LEFT(A3,G3-1)</f>
        <v>public const string FarmTraderAssistant</v>
      </c>
      <c r="C3" t="str">
        <f t="shared" si="0"/>
        <v>FarmTraderAssistant</v>
      </c>
      <c r="D3" t="str">
        <f t="shared" ref="D3:D61" si="2">_xlfn.CONCAT(LOWER(LEFT(C3,1)),RIGHT(C3,LEN(C3)-1))</f>
        <v>farmTraderAssistant</v>
      </c>
      <c r="E3" t="str">
        <f t="shared" ref="E3:E45" si="3">RIGHT(A3,LEN(A3)-G3-3)</f>
        <v>farmTraderAssistant";</v>
      </c>
      <c r="F3" t="str">
        <f t="shared" ref="F3:F61" si="4">LEFT(E3,LEN(E3)-2)</f>
        <v>farmTraderAssistant</v>
      </c>
      <c r="G3">
        <f t="shared" ref="G3:G45" si="5">FIND(" =",A3)</f>
        <v>40</v>
      </c>
      <c r="H3" t="str">
        <f t="shared" ref="H3:H61" si="6">"static "&amp;D3&amp;" = '"&amp;F3&amp;"';"</f>
        <v>static farmTraderAssistant = 'farmTraderAssistant';</v>
      </c>
    </row>
    <row r="4" spans="1:10">
      <c r="A4" s="8" t="s">
        <v>40</v>
      </c>
      <c r="B4" s="7" t="str">
        <f t="shared" si="1"/>
        <v>public const string NoteEditor</v>
      </c>
      <c r="C4" t="str">
        <f t="shared" si="0"/>
        <v>NoteEditor</v>
      </c>
      <c r="D4" t="str">
        <f t="shared" si="2"/>
        <v>noteEditor</v>
      </c>
      <c r="E4" t="str">
        <f t="shared" si="3"/>
        <v>noteEditor";</v>
      </c>
      <c r="F4" t="str">
        <f t="shared" si="4"/>
        <v>noteEditor</v>
      </c>
      <c r="G4">
        <f t="shared" si="5"/>
        <v>31</v>
      </c>
      <c r="H4" t="str">
        <f t="shared" si="6"/>
        <v>static noteEditor = 'noteEditor';</v>
      </c>
    </row>
    <row r="5" spans="1:10">
      <c r="A5" s="8" t="s">
        <v>41</v>
      </c>
      <c r="B5" s="7" t="str">
        <f t="shared" si="1"/>
        <v>public const string ChangeAccountManager</v>
      </c>
      <c r="C5" t="str">
        <f t="shared" si="0"/>
        <v>ChangeAccountManager</v>
      </c>
      <c r="D5" t="str">
        <f t="shared" si="2"/>
        <v>changeAccountManager</v>
      </c>
      <c r="E5" t="str">
        <f t="shared" si="3"/>
        <v>changeAccountManager";</v>
      </c>
      <c r="F5" t="str">
        <f t="shared" si="4"/>
        <v>changeAccountManager</v>
      </c>
      <c r="G5">
        <f t="shared" si="5"/>
        <v>41</v>
      </c>
      <c r="H5" t="str">
        <f t="shared" si="6"/>
        <v>static changeAccountManager = 'changeAccountManager';</v>
      </c>
    </row>
    <row r="6" spans="1:10">
      <c r="A6" s="8" t="s">
        <v>42</v>
      </c>
      <c r="B6" s="7" t="str">
        <f t="shared" si="1"/>
        <v>public const string Forwarder</v>
      </c>
      <c r="C6" t="str">
        <f t="shared" si="0"/>
        <v>Forwarder</v>
      </c>
      <c r="D6" t="str">
        <f t="shared" si="2"/>
        <v>forwarder</v>
      </c>
      <c r="E6" t="str">
        <f t="shared" si="3"/>
        <v>forwarder";</v>
      </c>
      <c r="F6" t="str">
        <f t="shared" si="4"/>
        <v>forwarder</v>
      </c>
      <c r="G6">
        <f t="shared" si="5"/>
        <v>30</v>
      </c>
      <c r="H6" t="str">
        <f t="shared" si="6"/>
        <v>static forwarder = 'forwarder';</v>
      </c>
    </row>
    <row r="7" spans="1:10">
      <c r="A7" s="8" t="s">
        <v>43</v>
      </c>
      <c r="B7" s="7" t="str">
        <f t="shared" si="1"/>
        <v>public const string Trader</v>
      </c>
      <c r="C7" t="str">
        <f t="shared" si="0"/>
        <v>Trader</v>
      </c>
      <c r="D7" t="str">
        <f t="shared" si="2"/>
        <v>trader</v>
      </c>
      <c r="E7" t="str">
        <f t="shared" si="3"/>
        <v>trader";</v>
      </c>
      <c r="F7" t="str">
        <f t="shared" si="4"/>
        <v>trader</v>
      </c>
      <c r="G7">
        <f t="shared" si="5"/>
        <v>27</v>
      </c>
      <c r="H7" t="str">
        <f t="shared" si="6"/>
        <v>static trader = 'trader';</v>
      </c>
    </row>
    <row r="8" spans="1:10">
      <c r="A8" s="8" t="s">
        <v>44</v>
      </c>
      <c r="B8" s="7" t="str">
        <f t="shared" si="1"/>
        <v>public const string SeedOrderApprover</v>
      </c>
      <c r="C8" t="str">
        <f t="shared" si="0"/>
        <v>SeedOrderApprover</v>
      </c>
      <c r="D8" t="str">
        <f t="shared" si="2"/>
        <v>seedOrderApprover</v>
      </c>
      <c r="E8" t="str">
        <f t="shared" si="3"/>
        <v>seedOrderApprover";</v>
      </c>
      <c r="F8" t="str">
        <f t="shared" si="4"/>
        <v>seedOrderApprover</v>
      </c>
      <c r="G8">
        <f t="shared" si="5"/>
        <v>38</v>
      </c>
      <c r="H8" t="str">
        <f t="shared" si="6"/>
        <v>static seedOrderApprover = 'seedOrderApprover';</v>
      </c>
    </row>
    <row r="9" spans="1:10">
      <c r="A9" s="8" t="s">
        <v>45</v>
      </c>
      <c r="B9" s="7" t="str">
        <f t="shared" si="1"/>
        <v>public const string FertiliserOrderApprover</v>
      </c>
      <c r="C9" t="str">
        <f t="shared" si="0"/>
        <v>FertiliserOrderApprover</v>
      </c>
      <c r="D9" t="str">
        <f t="shared" si="2"/>
        <v>fertiliserOrderApprover</v>
      </c>
      <c r="E9" t="str">
        <f t="shared" si="3"/>
        <v>fertiliserOrderApprover";</v>
      </c>
      <c r="F9" t="str">
        <f t="shared" si="4"/>
        <v>fertiliserOrderApprover</v>
      </c>
      <c r="G9">
        <f t="shared" si="5"/>
        <v>44</v>
      </c>
      <c r="H9" t="str">
        <f t="shared" si="6"/>
        <v>static fertiliserOrderApprover = 'fertiliserOrderApprover';</v>
      </c>
    </row>
    <row r="10" spans="1:10">
      <c r="A10" s="8" t="s">
        <v>46</v>
      </c>
      <c r="B10" s="7" t="str">
        <f t="shared" si="1"/>
        <v>public const string PulseOrderApprover</v>
      </c>
      <c r="C10" t="str">
        <f t="shared" si="0"/>
        <v>PulseOrderApprover</v>
      </c>
      <c r="D10" t="str">
        <f t="shared" si="2"/>
        <v>pulseOrderApprover</v>
      </c>
      <c r="E10" t="str">
        <f t="shared" si="3"/>
        <v>pulseOrderApprover";</v>
      </c>
      <c r="F10" t="str">
        <f t="shared" si="4"/>
        <v>pulseOrderApprover</v>
      </c>
      <c r="G10">
        <f t="shared" si="5"/>
        <v>39</v>
      </c>
      <c r="H10" t="str">
        <f t="shared" si="6"/>
        <v>static pulseOrderApprover = 'pulseOrderApprover';</v>
      </c>
    </row>
    <row r="11" spans="1:10">
      <c r="A11" s="8" t="s">
        <v>47</v>
      </c>
      <c r="B11" s="7" t="str">
        <f t="shared" si="1"/>
        <v>public const string GenerateTradingPeriods</v>
      </c>
      <c r="C11" t="str">
        <f t="shared" si="0"/>
        <v>GenerateTradingPeriods</v>
      </c>
      <c r="D11" t="str">
        <f t="shared" si="2"/>
        <v>generateTradingPeriods</v>
      </c>
      <c r="E11" t="str">
        <f t="shared" si="3"/>
        <v>generateTradingPeriods";</v>
      </c>
      <c r="F11" t="str">
        <f t="shared" si="4"/>
        <v>generateTradingPeriods</v>
      </c>
      <c r="G11">
        <f t="shared" si="5"/>
        <v>43</v>
      </c>
      <c r="H11" t="str">
        <f t="shared" si="6"/>
        <v>static generateTradingPeriods = 'generateTradingPeriods';</v>
      </c>
    </row>
    <row r="12" spans="1:10">
      <c r="A12" s="8" t="s">
        <v>48</v>
      </c>
      <c r="B12" s="7" t="str">
        <f t="shared" si="1"/>
        <v>public const string PurchaseContactApprover</v>
      </c>
      <c r="C12" t="str">
        <f t="shared" si="0"/>
        <v>PurchaseContactApprover</v>
      </c>
      <c r="D12" t="str">
        <f t="shared" si="2"/>
        <v>purchaseContactApprover</v>
      </c>
      <c r="E12" t="str">
        <f t="shared" si="3"/>
        <v>purchaseContractApprover";</v>
      </c>
      <c r="F12" t="str">
        <f t="shared" si="4"/>
        <v>purchaseContractApprover</v>
      </c>
      <c r="G12">
        <f t="shared" si="5"/>
        <v>44</v>
      </c>
      <c r="H12" t="str">
        <f t="shared" si="6"/>
        <v>static purchaseContactApprover = 'purchaseContractApprover';</v>
      </c>
    </row>
    <row r="13" spans="1:10">
      <c r="A13" s="8" t="s">
        <v>49</v>
      </c>
      <c r="B13" s="7" t="str">
        <f t="shared" si="1"/>
        <v>public const string SalesContractApprover</v>
      </c>
      <c r="C13" t="str">
        <f t="shared" si="0"/>
        <v>SalesContractApprover</v>
      </c>
      <c r="D13" t="str">
        <f t="shared" si="2"/>
        <v>salesContractApprover</v>
      </c>
      <c r="E13" t="str">
        <f t="shared" si="3"/>
        <v>salesContractApprover";</v>
      </c>
      <c r="F13" t="str">
        <f t="shared" si="4"/>
        <v>salesContractApprover</v>
      </c>
      <c r="G13">
        <f t="shared" si="5"/>
        <v>42</v>
      </c>
      <c r="H13" t="str">
        <f t="shared" si="6"/>
        <v>static salesContractApprover = 'salesContractApprover';</v>
      </c>
    </row>
    <row r="14" spans="1:10">
      <c r="A14" s="8" t="s">
        <v>50</v>
      </c>
      <c r="B14" s="7" t="str">
        <f t="shared" si="1"/>
        <v>public const string GenerateFarmerInvoice</v>
      </c>
      <c r="C14" t="str">
        <f t="shared" si="0"/>
        <v>GenerateFarmerInvoice</v>
      </c>
      <c r="D14" t="str">
        <f t="shared" si="2"/>
        <v>generateFarmerInvoice</v>
      </c>
      <c r="E14" t="str">
        <f t="shared" si="3"/>
        <v>generateFarmerInvoice";</v>
      </c>
      <c r="F14" t="str">
        <f t="shared" si="4"/>
        <v>generateFarmerInvoice</v>
      </c>
      <c r="G14">
        <f t="shared" si="5"/>
        <v>42</v>
      </c>
      <c r="H14" t="str">
        <f t="shared" si="6"/>
        <v>static generateFarmerInvoice = 'generateFarmerInvoice';</v>
      </c>
    </row>
    <row r="15" spans="1:10">
      <c r="A15" s="8" t="s">
        <v>51</v>
      </c>
      <c r="B15" s="7" t="str">
        <f t="shared" si="1"/>
        <v>public const string CreateContractPrePayments</v>
      </c>
      <c r="C15" t="str">
        <f t="shared" si="0"/>
        <v>CreateContractPrePayments</v>
      </c>
      <c r="D15" t="str">
        <f t="shared" si="2"/>
        <v>createContractPrePayments</v>
      </c>
      <c r="E15" t="str">
        <f t="shared" si="3"/>
        <v>createContractPrePayments";</v>
      </c>
      <c r="F15" t="str">
        <f t="shared" si="4"/>
        <v>createContractPrePayments</v>
      </c>
      <c r="G15">
        <f t="shared" si="5"/>
        <v>46</v>
      </c>
      <c r="H15" t="str">
        <f t="shared" si="6"/>
        <v>static createContractPrePayments = 'createContractPrePayments';</v>
      </c>
    </row>
    <row r="16" spans="1:10">
      <c r="A16" s="8" t="s">
        <v>52</v>
      </c>
      <c r="B16" s="7" t="str">
        <f t="shared" si="1"/>
        <v>public const string RollPurchaseContracts</v>
      </c>
      <c r="C16" t="str">
        <f t="shared" si="0"/>
        <v>RollPurchaseContracts</v>
      </c>
      <c r="D16" t="str">
        <f t="shared" si="2"/>
        <v>rollPurchaseContracts</v>
      </c>
      <c r="E16" t="str">
        <f t="shared" si="3"/>
        <v>rollPurchaseContracts";</v>
      </c>
      <c r="F16" t="str">
        <f t="shared" si="4"/>
        <v>rollPurchaseContracts</v>
      </c>
      <c r="G16">
        <f t="shared" si="5"/>
        <v>42</v>
      </c>
      <c r="H16" t="str">
        <f t="shared" si="6"/>
        <v>static rollPurchaseContracts = 'rollPurchaseContracts';</v>
      </c>
    </row>
    <row r="17" spans="1:8">
      <c r="A17" s="8" t="s">
        <v>53</v>
      </c>
      <c r="B17" s="7" t="str">
        <f t="shared" si="1"/>
        <v>public const string OilAdmin</v>
      </c>
      <c r="C17" t="str">
        <f t="shared" si="0"/>
        <v>OilAdmin</v>
      </c>
      <c r="D17" t="str">
        <f t="shared" si="2"/>
        <v>oilAdmin</v>
      </c>
      <c r="E17" t="str">
        <f t="shared" si="3"/>
        <v>oilAdmin";</v>
      </c>
      <c r="F17" t="str">
        <f t="shared" si="4"/>
        <v>oilAdmin</v>
      </c>
      <c r="G17">
        <f t="shared" si="5"/>
        <v>29</v>
      </c>
      <c r="H17" t="str">
        <f t="shared" si="6"/>
        <v>static oilAdmin = 'oilAdmin';</v>
      </c>
    </row>
    <row r="18" spans="1:8">
      <c r="A18" s="8" t="s">
        <v>54</v>
      </c>
      <c r="B18" s="7" t="str">
        <f t="shared" si="1"/>
        <v>public const string SystemAdministrator</v>
      </c>
      <c r="C18" t="str">
        <f t="shared" si="0"/>
        <v>SystemAdministrator</v>
      </c>
      <c r="D18" t="str">
        <f t="shared" si="2"/>
        <v>systemAdministrator</v>
      </c>
      <c r="E18" t="str">
        <f t="shared" si="3"/>
        <v>systemAdministrator";</v>
      </c>
      <c r="F18" t="str">
        <f t="shared" si="4"/>
        <v>systemAdministrator</v>
      </c>
      <c r="G18">
        <f t="shared" si="5"/>
        <v>40</v>
      </c>
      <c r="H18" t="str">
        <f t="shared" si="6"/>
        <v>static systemAdministrator = 'systemAdministrator';</v>
      </c>
    </row>
    <row r="19" spans="1:8">
      <c r="A19" s="8" t="s">
        <v>55</v>
      </c>
      <c r="B19" s="7" t="str">
        <f t="shared" si="1"/>
        <v>public const string IdentityManager</v>
      </c>
      <c r="C19" t="str">
        <f t="shared" si="0"/>
        <v>IdentityManager</v>
      </c>
      <c r="D19" t="str">
        <f t="shared" si="2"/>
        <v>identityManager</v>
      </c>
      <c r="E19" t="str">
        <f t="shared" si="3"/>
        <v>identityManager";</v>
      </c>
      <c r="F19" t="str">
        <f t="shared" si="4"/>
        <v>identityManager</v>
      </c>
      <c r="G19">
        <f t="shared" si="5"/>
        <v>36</v>
      </c>
      <c r="H19" t="str">
        <f t="shared" si="6"/>
        <v>static identityManager = 'identityManager';</v>
      </c>
    </row>
    <row r="20" spans="1:8">
      <c r="A20" s="8" t="s">
        <v>56</v>
      </c>
      <c r="B20" s="7" t="str">
        <f t="shared" si="1"/>
        <v>public const string ChangePartnerType</v>
      </c>
      <c r="C20" t="str">
        <f t="shared" si="0"/>
        <v>ChangePartnerType</v>
      </c>
      <c r="D20" t="str">
        <f t="shared" si="2"/>
        <v>changePartnerType</v>
      </c>
      <c r="E20" t="str">
        <f t="shared" si="3"/>
        <v>changePartnerType";</v>
      </c>
      <c r="F20" t="str">
        <f t="shared" si="4"/>
        <v>changePartnerType</v>
      </c>
      <c r="G20">
        <f t="shared" si="5"/>
        <v>38</v>
      </c>
      <c r="H20" t="str">
        <f t="shared" si="6"/>
        <v>static changePartnerType = 'changePartnerType';</v>
      </c>
    </row>
    <row r="21" spans="1:8">
      <c r="A21" s="8" t="s">
        <v>57</v>
      </c>
      <c r="B21" s="7" t="str">
        <f t="shared" si="1"/>
        <v>public const string StockControl</v>
      </c>
      <c r="C21" t="str">
        <f t="shared" si="0"/>
        <v>StockControl</v>
      </c>
      <c r="D21" t="str">
        <f t="shared" si="2"/>
        <v>stockControl</v>
      </c>
      <c r="E21" t="str">
        <f t="shared" si="3"/>
        <v>stockControl";</v>
      </c>
      <c r="F21" t="str">
        <f t="shared" si="4"/>
        <v>stockControl</v>
      </c>
      <c r="G21">
        <f t="shared" si="5"/>
        <v>33</v>
      </c>
      <c r="H21" t="str">
        <f t="shared" si="6"/>
        <v>static stockControl = 'stockControl';</v>
      </c>
    </row>
    <row r="22" spans="1:8">
      <c r="A22" s="8" t="s">
        <v>58</v>
      </c>
      <c r="B22" s="7" t="str">
        <f t="shared" si="1"/>
        <v>public const string PoolController</v>
      </c>
      <c r="C22" t="str">
        <f t="shared" si="0"/>
        <v>PoolController</v>
      </c>
      <c r="D22" t="str">
        <f t="shared" si="2"/>
        <v>poolController</v>
      </c>
      <c r="E22" t="str">
        <f t="shared" si="3"/>
        <v>poolController";</v>
      </c>
      <c r="F22" t="str">
        <f t="shared" si="4"/>
        <v>poolController</v>
      </c>
      <c r="G22">
        <f t="shared" si="5"/>
        <v>35</v>
      </c>
      <c r="H22" t="str">
        <f t="shared" si="6"/>
        <v>static poolController = 'poolController';</v>
      </c>
    </row>
    <row r="23" spans="1:8">
      <c r="A23" s="8" t="s">
        <v>59</v>
      </c>
      <c r="B23" s="7" t="str">
        <f t="shared" si="1"/>
        <v>public const string Finance</v>
      </c>
      <c r="C23" t="str">
        <f t="shared" si="0"/>
        <v>Finance</v>
      </c>
      <c r="D23" t="str">
        <f t="shared" si="2"/>
        <v>finance</v>
      </c>
      <c r="E23" t="str">
        <f t="shared" si="3"/>
        <v>finance";</v>
      </c>
      <c r="F23" t="str">
        <f t="shared" si="4"/>
        <v>finance</v>
      </c>
      <c r="G23">
        <f t="shared" si="5"/>
        <v>28</v>
      </c>
      <c r="H23" t="str">
        <f t="shared" si="6"/>
        <v>static finance = 'finance';</v>
      </c>
    </row>
    <row r="24" spans="1:8">
      <c r="A24" s="8" t="s">
        <v>60</v>
      </c>
      <c r="B24" s="7" t="str">
        <f t="shared" si="1"/>
        <v>public const string SendTradingPartnerToNetsuite</v>
      </c>
      <c r="C24" t="str">
        <f t="shared" si="0"/>
        <v>SendTradingPartnerToNetsuite</v>
      </c>
      <c r="D24" t="str">
        <f t="shared" si="2"/>
        <v>sendTradingPartnerToNetsuite</v>
      </c>
      <c r="E24" t="str">
        <f t="shared" si="3"/>
        <v>sendTradingPartnerToNetsuite";</v>
      </c>
      <c r="F24" t="str">
        <f t="shared" si="4"/>
        <v>sendTradingPartnerToNetsuite</v>
      </c>
      <c r="G24">
        <f t="shared" si="5"/>
        <v>49</v>
      </c>
      <c r="H24" t="str">
        <f t="shared" si="6"/>
        <v>static sendTradingPartnerToNetsuite = 'sendTradingPartnerToNetsuite';</v>
      </c>
    </row>
    <row r="25" spans="1:8">
      <c r="A25" s="8" t="s">
        <v>61</v>
      </c>
      <c r="B25" s="7" t="str">
        <f t="shared" si="1"/>
        <v>public const string CancelContracts</v>
      </c>
      <c r="C25" t="str">
        <f t="shared" si="0"/>
        <v>CancelContracts</v>
      </c>
      <c r="D25" t="str">
        <f t="shared" si="2"/>
        <v>cancelContracts</v>
      </c>
      <c r="E25" t="str">
        <f t="shared" si="3"/>
        <v>cancelContracts";</v>
      </c>
      <c r="F25" t="str">
        <f t="shared" si="4"/>
        <v>cancelContracts</v>
      </c>
      <c r="G25">
        <f t="shared" si="5"/>
        <v>36</v>
      </c>
      <c r="H25" t="str">
        <f t="shared" si="6"/>
        <v>static cancelContracts = 'cancelContracts';</v>
      </c>
    </row>
    <row r="26" spans="1:8">
      <c r="A26" s="8" t="s">
        <v>62</v>
      </c>
      <c r="B26" s="7" t="str">
        <f t="shared" si="1"/>
        <v>public const string QualityControl</v>
      </c>
      <c r="C26" t="str">
        <f t="shared" si="0"/>
        <v>QualityControl</v>
      </c>
      <c r="D26" t="str">
        <f t="shared" si="2"/>
        <v>qualityControl</v>
      </c>
      <c r="E26" t="str">
        <f t="shared" si="3"/>
        <v>qualityControl";</v>
      </c>
      <c r="F26" t="str">
        <f t="shared" si="4"/>
        <v>qualityControl</v>
      </c>
      <c r="G26">
        <f t="shared" si="5"/>
        <v>35</v>
      </c>
      <c r="H26" t="str">
        <f t="shared" si="6"/>
        <v>static qualityControl = 'qualityControl';</v>
      </c>
    </row>
    <row r="27" spans="1:8">
      <c r="A27" s="8" t="s">
        <v>63</v>
      </c>
      <c r="B27" s="7" t="str">
        <f t="shared" si="1"/>
        <v>public const string SeedPurchaseApprover</v>
      </c>
      <c r="C27" t="str">
        <f t="shared" si="0"/>
        <v>SeedPurchaseApprover</v>
      </c>
      <c r="D27" t="str">
        <f t="shared" si="2"/>
        <v>seedPurchaseApprover</v>
      </c>
      <c r="E27" t="str">
        <f t="shared" si="3"/>
        <v>seedPurchaseApprover";</v>
      </c>
      <c r="F27" t="str">
        <f t="shared" si="4"/>
        <v>seedPurchaseApprover</v>
      </c>
      <c r="G27">
        <f t="shared" si="5"/>
        <v>41</v>
      </c>
      <c r="H27" t="str">
        <f t="shared" si="6"/>
        <v>static seedPurchaseApprover = 'seedPurchaseApprover';</v>
      </c>
    </row>
    <row r="28" spans="1:8">
      <c r="A28" s="8" t="s">
        <v>64</v>
      </c>
      <c r="B28" s="7" t="str">
        <f t="shared" si="1"/>
        <v>public const string FertiliserPurchaseApprover</v>
      </c>
      <c r="C28" t="str">
        <f t="shared" si="0"/>
        <v>FertiliserPurchaseApprover</v>
      </c>
      <c r="D28" t="str">
        <f t="shared" si="2"/>
        <v>fertiliserPurchaseApprover</v>
      </c>
      <c r="E28" t="str">
        <f t="shared" si="3"/>
        <v>fertiliserPurchaseApprover";</v>
      </c>
      <c r="F28" t="str">
        <f t="shared" si="4"/>
        <v>fertiliserPurchaseApprover</v>
      </c>
      <c r="G28">
        <f t="shared" si="5"/>
        <v>47</v>
      </c>
      <c r="H28" t="str">
        <f t="shared" si="6"/>
        <v>static fertiliserPurchaseApprover = 'fertiliserPurchaseApprover';</v>
      </c>
    </row>
    <row r="29" spans="1:8">
      <c r="A29" s="8" t="s">
        <v>65</v>
      </c>
      <c r="B29" s="7" t="str">
        <f t="shared" si="1"/>
        <v>public const string JourneyController</v>
      </c>
      <c r="C29" t="str">
        <f t="shared" si="0"/>
        <v>JourneyController</v>
      </c>
      <c r="D29" t="str">
        <f t="shared" si="2"/>
        <v>journeyController</v>
      </c>
      <c r="E29" t="str">
        <f t="shared" si="3"/>
        <v>journeyController";</v>
      </c>
      <c r="F29" t="str">
        <f t="shared" si="4"/>
        <v>journeyController</v>
      </c>
      <c r="G29">
        <f t="shared" si="5"/>
        <v>38</v>
      </c>
      <c r="H29" t="str">
        <f t="shared" si="6"/>
        <v>static journeyController = 'journeyController';</v>
      </c>
    </row>
    <row r="30" spans="1:8">
      <c r="A30" s="8" t="s">
        <v>66</v>
      </c>
      <c r="B30" s="7" t="str">
        <f t="shared" si="1"/>
        <v>public const string ProductionManager</v>
      </c>
      <c r="C30" t="str">
        <f t="shared" si="0"/>
        <v>ProductionManager</v>
      </c>
      <c r="D30" t="str">
        <f t="shared" si="2"/>
        <v>productionManager</v>
      </c>
      <c r="E30" t="str">
        <f t="shared" si="3"/>
        <v>productionManager";</v>
      </c>
      <c r="F30" t="str">
        <f t="shared" si="4"/>
        <v>productionManager</v>
      </c>
      <c r="G30">
        <f t="shared" si="5"/>
        <v>38</v>
      </c>
      <c r="H30" t="str">
        <f t="shared" si="6"/>
        <v>static productionManager = 'productionManager';</v>
      </c>
    </row>
    <row r="31" spans="1:8">
      <c r="A31" s="8" t="s">
        <v>67</v>
      </c>
      <c r="B31" s="7" t="str">
        <f t="shared" si="1"/>
        <v>public const string SampleAdministrator</v>
      </c>
      <c r="C31" t="str">
        <f t="shared" si="0"/>
        <v>SampleAdministrator</v>
      </c>
      <c r="D31" t="str">
        <f t="shared" si="2"/>
        <v>sampleAdministrator</v>
      </c>
      <c r="E31" t="str">
        <f t="shared" si="3"/>
        <v>sampleAdministrator";</v>
      </c>
      <c r="F31" t="str">
        <f t="shared" si="4"/>
        <v>sampleAdministrator</v>
      </c>
      <c r="G31">
        <f t="shared" si="5"/>
        <v>40</v>
      </c>
      <c r="H31" t="str">
        <f t="shared" si="6"/>
        <v>static sampleAdministrator = 'sampleAdministrator';</v>
      </c>
    </row>
    <row r="32" spans="1:8">
      <c r="A32" s="8" t="s">
        <v>68</v>
      </c>
      <c r="B32" s="7" t="str">
        <f t="shared" si="1"/>
        <v>public const string ChooseBagTypes</v>
      </c>
      <c r="C32" t="str">
        <f t="shared" si="0"/>
        <v>ChooseBagTypes</v>
      </c>
      <c r="D32" t="str">
        <f t="shared" si="2"/>
        <v>chooseBagTypes</v>
      </c>
      <c r="E32" t="str">
        <f t="shared" si="3"/>
        <v>chooseBagTypes";</v>
      </c>
      <c r="F32" t="str">
        <f t="shared" si="4"/>
        <v>chooseBagTypes</v>
      </c>
      <c r="G32">
        <f t="shared" si="5"/>
        <v>35</v>
      </c>
      <c r="H32" t="str">
        <f t="shared" si="6"/>
        <v>static chooseBagTypes = 'chooseBagTypes';</v>
      </c>
    </row>
    <row r="33" spans="1:8">
      <c r="A33" s="8" t="s">
        <v>69</v>
      </c>
      <c r="B33" s="7" t="str">
        <f t="shared" si="1"/>
        <v>public const string CreateTradingPartners</v>
      </c>
      <c r="C33" t="str">
        <f t="shared" si="0"/>
        <v>CreateTradingPartners</v>
      </c>
      <c r="D33" t="str">
        <f t="shared" si="2"/>
        <v>createTradingPartners</v>
      </c>
      <c r="E33" t="str">
        <f t="shared" si="3"/>
        <v>createTradingPartners";</v>
      </c>
      <c r="F33" t="str">
        <f t="shared" si="4"/>
        <v>createTradingPartners</v>
      </c>
      <c r="G33">
        <f t="shared" si="5"/>
        <v>42</v>
      </c>
      <c r="H33" t="str">
        <f t="shared" si="6"/>
        <v>static createTradingPartners = 'createTradingPartners';</v>
      </c>
    </row>
    <row r="34" spans="1:8">
      <c r="A34" s="8" t="s">
        <v>70</v>
      </c>
      <c r="B34" s="7" t="str">
        <f t="shared" si="1"/>
        <v>public const string LabOperator</v>
      </c>
      <c r="C34" t="str">
        <f t="shared" ref="C34:C61" si="7">RIGHT(B34, LEN(B34)-LEN($J$2))</f>
        <v>LabOperator</v>
      </c>
      <c r="D34" t="str">
        <f t="shared" si="2"/>
        <v>labOperator</v>
      </c>
      <c r="E34" t="str">
        <f t="shared" si="3"/>
        <v>labOperator";</v>
      </c>
      <c r="F34" t="str">
        <f t="shared" si="4"/>
        <v>labOperator</v>
      </c>
      <c r="G34">
        <f t="shared" si="5"/>
        <v>32</v>
      </c>
      <c r="H34" t="str">
        <f t="shared" si="6"/>
        <v>static labOperator = 'labOperator';</v>
      </c>
    </row>
    <row r="35" spans="1:8">
      <c r="A35" s="8" t="s">
        <v>71</v>
      </c>
      <c r="B35" s="7" t="str">
        <f t="shared" si="1"/>
        <v>public const string ChangePurchaseContractType</v>
      </c>
      <c r="C35" t="str">
        <f t="shared" si="7"/>
        <v>ChangePurchaseContractType</v>
      </c>
      <c r="D35" t="str">
        <f t="shared" si="2"/>
        <v>changePurchaseContractType</v>
      </c>
      <c r="E35" t="str">
        <f t="shared" si="3"/>
        <v>changePurchaseContractType";</v>
      </c>
      <c r="F35" t="str">
        <f t="shared" si="4"/>
        <v>changePurchaseContractType</v>
      </c>
      <c r="G35">
        <f t="shared" si="5"/>
        <v>47</v>
      </c>
      <c r="H35" t="str">
        <f t="shared" si="6"/>
        <v>static changePurchaseContractType = 'changePurchaseContractType';</v>
      </c>
    </row>
    <row r="36" spans="1:8">
      <c r="A36" s="8" t="s">
        <v>72</v>
      </c>
      <c r="B36" s="7" t="str">
        <f t="shared" si="1"/>
        <v>public const string PurchaseContractDeductions</v>
      </c>
      <c r="C36" t="str">
        <f t="shared" si="7"/>
        <v>PurchaseContractDeductions</v>
      </c>
      <c r="D36" t="str">
        <f t="shared" si="2"/>
        <v>purchaseContractDeductions</v>
      </c>
      <c r="E36" t="str">
        <f t="shared" si="3"/>
        <v>purchaseContractDeductions";</v>
      </c>
      <c r="F36" t="str">
        <f t="shared" si="4"/>
        <v>purchaseContractDeductions</v>
      </c>
      <c r="G36">
        <f t="shared" si="5"/>
        <v>47</v>
      </c>
      <c r="H36" t="str">
        <f t="shared" si="6"/>
        <v>static purchaseContractDeductions = 'purchaseContractDeductions';</v>
      </c>
    </row>
    <row r="37" spans="1:8">
      <c r="A37" s="8" t="s">
        <v>73</v>
      </c>
      <c r="B37" s="7" t="str">
        <f t="shared" si="1"/>
        <v>public const string DatabaseEditor</v>
      </c>
      <c r="C37" t="str">
        <f t="shared" si="7"/>
        <v>DatabaseEditor</v>
      </c>
      <c r="D37" t="str">
        <f t="shared" si="2"/>
        <v>databaseEditor</v>
      </c>
      <c r="E37" t="str">
        <f t="shared" si="3"/>
        <v>databaseEditor";</v>
      </c>
      <c r="F37" t="str">
        <f t="shared" si="4"/>
        <v>databaseEditor</v>
      </c>
      <c r="G37">
        <f t="shared" si="5"/>
        <v>35</v>
      </c>
      <c r="H37" t="str">
        <f t="shared" si="6"/>
        <v>static databaseEditor = 'databaseEditor';</v>
      </c>
    </row>
    <row r="38" spans="1:8">
      <c r="A38" s="8" t="s">
        <v>74</v>
      </c>
      <c r="B38" s="7" t="str">
        <f t="shared" si="1"/>
        <v>public const string GeneralPurchaseApprover</v>
      </c>
      <c r="C38" t="str">
        <f t="shared" si="7"/>
        <v>GeneralPurchaseApprover</v>
      </c>
      <c r="D38" t="str">
        <f t="shared" si="2"/>
        <v>generalPurchaseApprover</v>
      </c>
      <c r="E38" t="str">
        <f t="shared" si="3"/>
        <v>generalPurchaseApprover";</v>
      </c>
      <c r="F38" t="str">
        <f t="shared" si="4"/>
        <v>generalPurchaseApprover</v>
      </c>
      <c r="G38">
        <f t="shared" si="5"/>
        <v>44</v>
      </c>
      <c r="H38" t="str">
        <f t="shared" si="6"/>
        <v>static generalPurchaseApprover = 'generalPurchaseApprover';</v>
      </c>
    </row>
    <row r="39" spans="1:8">
      <c r="A39" s="8" t="s">
        <v>75</v>
      </c>
      <c r="B39" s="7" t="str">
        <f t="shared" si="1"/>
        <v>public const string PurchasingManager</v>
      </c>
      <c r="C39" t="str">
        <f t="shared" si="7"/>
        <v>PurchasingManager</v>
      </c>
      <c r="D39" t="str">
        <f t="shared" si="2"/>
        <v>purchasingManager</v>
      </c>
      <c r="E39" t="str">
        <f t="shared" si="3"/>
        <v>purchasingManager";</v>
      </c>
      <c r="F39" t="str">
        <f t="shared" si="4"/>
        <v>purchasingManager</v>
      </c>
      <c r="G39">
        <f t="shared" si="5"/>
        <v>38</v>
      </c>
      <c r="H39" t="str">
        <f t="shared" si="6"/>
        <v>static purchasingManager = 'purchasingManager';</v>
      </c>
    </row>
    <row r="40" spans="1:8">
      <c r="A40" s="8" t="s">
        <v>76</v>
      </c>
      <c r="B40" s="7" t="str">
        <f t="shared" si="1"/>
        <v>public const string ShippingManager</v>
      </c>
      <c r="C40" t="str">
        <f t="shared" si="7"/>
        <v>ShippingManager</v>
      </c>
      <c r="D40" t="str">
        <f t="shared" si="2"/>
        <v>shippingManager</v>
      </c>
      <c r="E40" t="str">
        <f t="shared" si="3"/>
        <v>shippingManager";</v>
      </c>
      <c r="F40" t="str">
        <f t="shared" si="4"/>
        <v>shippingManager</v>
      </c>
      <c r="G40">
        <f t="shared" si="5"/>
        <v>36</v>
      </c>
      <c r="H40" t="str">
        <f t="shared" si="6"/>
        <v>static shippingManager = 'shippingManager';</v>
      </c>
    </row>
    <row r="41" spans="1:8">
      <c r="A41" s="8" t="s">
        <v>77</v>
      </c>
      <c r="B41" s="7" t="str">
        <f t="shared" si="1"/>
        <v>public const string StorageChargeAdmin</v>
      </c>
      <c r="C41" t="str">
        <f t="shared" si="7"/>
        <v>StorageChargeAdmin</v>
      </c>
      <c r="D41" t="str">
        <f t="shared" si="2"/>
        <v>storageChargeAdmin</v>
      </c>
      <c r="E41" t="str">
        <f t="shared" si="3"/>
        <v>storageChargeAdmin";</v>
      </c>
      <c r="F41" t="str">
        <f t="shared" si="4"/>
        <v>storageChargeAdmin</v>
      </c>
      <c r="G41">
        <f t="shared" si="5"/>
        <v>39</v>
      </c>
      <c r="H41" t="str">
        <f t="shared" si="6"/>
        <v>static storageChargeAdmin = 'storageChargeAdmin';</v>
      </c>
    </row>
    <row r="42" spans="1:8">
      <c r="A42" s="8" t="s">
        <v>78</v>
      </c>
      <c r="B42" s="7" t="str">
        <f t="shared" si="1"/>
        <v>public const string FeedAdmin</v>
      </c>
      <c r="C42" t="str">
        <f t="shared" si="7"/>
        <v>FeedAdmin</v>
      </c>
      <c r="D42" t="str">
        <f t="shared" si="2"/>
        <v>feedAdmin</v>
      </c>
      <c r="E42" t="str">
        <f t="shared" si="3"/>
        <v>feedAdmin";</v>
      </c>
      <c r="F42" t="str">
        <f t="shared" si="4"/>
        <v>feedAdmin</v>
      </c>
      <c r="G42">
        <f t="shared" si="5"/>
        <v>30</v>
      </c>
      <c r="H42" t="str">
        <f t="shared" si="6"/>
        <v>static feedAdmin = 'feedAdmin';</v>
      </c>
    </row>
    <row r="43" spans="1:8">
      <c r="A43" s="8" t="s">
        <v>79</v>
      </c>
      <c r="B43" s="7" t="str">
        <f t="shared" si="1"/>
        <v>public const string GenerateStorageInvoices</v>
      </c>
      <c r="C43" t="str">
        <f t="shared" si="7"/>
        <v>GenerateStorageInvoices</v>
      </c>
      <c r="D43" t="str">
        <f t="shared" si="2"/>
        <v>generateStorageInvoices</v>
      </c>
      <c r="E43" t="str">
        <f t="shared" si="3"/>
        <v>generateStorageInvoices";</v>
      </c>
      <c r="F43" t="str">
        <f t="shared" si="4"/>
        <v>generateStorageInvoices</v>
      </c>
      <c r="G43">
        <f t="shared" si="5"/>
        <v>44</v>
      </c>
      <c r="H43" t="str">
        <f t="shared" si="6"/>
        <v>static generateStorageInvoices = 'generateStorageInvoices';</v>
      </c>
    </row>
    <row r="44" spans="1:8">
      <c r="A44" s="8" t="s">
        <v>80</v>
      </c>
      <c r="B44" s="7" t="str">
        <f t="shared" si="1"/>
        <v>public const string GenerateBrokerInvoices</v>
      </c>
      <c r="C44" t="str">
        <f t="shared" si="7"/>
        <v>GenerateBrokerInvoices</v>
      </c>
      <c r="D44" t="str">
        <f t="shared" si="2"/>
        <v>generateBrokerInvoices</v>
      </c>
      <c r="E44" t="str">
        <f t="shared" si="3"/>
        <v>generateBrokerInvoices";</v>
      </c>
      <c r="F44" t="str">
        <f t="shared" si="4"/>
        <v>generateBrokerInvoices</v>
      </c>
      <c r="G44">
        <f t="shared" si="5"/>
        <v>43</v>
      </c>
      <c r="H44" t="str">
        <f t="shared" si="6"/>
        <v>static generateBrokerInvoices = 'generateBrokerInvoices';</v>
      </c>
    </row>
    <row r="45" spans="1:8">
      <c r="A45" s="8" t="s">
        <v>81</v>
      </c>
      <c r="B45" s="7" t="str">
        <f t="shared" si="1"/>
        <v>public const string ExecuteDeferredDeliveryOrders</v>
      </c>
      <c r="C45" t="str">
        <f t="shared" si="7"/>
        <v>ExecuteDeferredDeliveryOrders</v>
      </c>
      <c r="D45" t="str">
        <f t="shared" si="2"/>
        <v>executeDeferredDeliveryOrders</v>
      </c>
      <c r="E45" t="str">
        <f t="shared" si="3"/>
        <v>executeDeferredDeliveryOrders";</v>
      </c>
      <c r="F45" t="str">
        <f t="shared" si="4"/>
        <v>executeDeferredDeliveryOrders</v>
      </c>
      <c r="G45">
        <f t="shared" si="5"/>
        <v>50</v>
      </c>
      <c r="H45" t="str">
        <f t="shared" si="6"/>
        <v>static executeDeferredDeliveryOrders = 'executeDeferredDeliveryOrders';</v>
      </c>
    </row>
    <row r="46" spans="1:8">
      <c r="A46" s="8" t="s">
        <v>82</v>
      </c>
      <c r="B46" s="7" t="str">
        <f t="shared" ref="B46:B61" si="8">LEFT(A46,G46-1)</f>
        <v>public const string PartnerPortalManager</v>
      </c>
      <c r="C46" t="str">
        <f t="shared" si="7"/>
        <v>PartnerPortalManager</v>
      </c>
      <c r="D46" t="str">
        <f t="shared" si="2"/>
        <v>partnerPortalManager</v>
      </c>
      <c r="E46" t="str">
        <f t="shared" ref="E46:E61" si="9">RIGHT(A46,LEN(A46)-G46-3)</f>
        <v>partnerPortalManager";</v>
      </c>
      <c r="F46" t="str">
        <f t="shared" si="4"/>
        <v>partnerPortalManager</v>
      </c>
      <c r="G46">
        <f t="shared" ref="G46:G61" si="10">FIND(" =",A46)</f>
        <v>41</v>
      </c>
      <c r="H46" t="str">
        <f t="shared" si="6"/>
        <v>static partnerPortalManager = 'partnerPortalManager';</v>
      </c>
    </row>
    <row r="47" spans="1:8">
      <c r="A47" s="8" t="s">
        <v>83</v>
      </c>
      <c r="B47" s="7" t="str">
        <f t="shared" si="8"/>
        <v>public const string ContractClauseAdmin</v>
      </c>
      <c r="C47" t="str">
        <f t="shared" si="7"/>
        <v>ContractClauseAdmin</v>
      </c>
      <c r="D47" t="str">
        <f t="shared" si="2"/>
        <v>contractClauseAdmin</v>
      </c>
      <c r="E47" t="str">
        <f t="shared" si="9"/>
        <v>contractClauseAdmin";</v>
      </c>
      <c r="F47" t="str">
        <f t="shared" si="4"/>
        <v>contractClauseAdmin</v>
      </c>
      <c r="G47">
        <f t="shared" si="10"/>
        <v>40</v>
      </c>
      <c r="H47" t="str">
        <f t="shared" si="6"/>
        <v>static contractClauseAdmin = 'contractClauseAdmin';</v>
      </c>
    </row>
    <row r="48" spans="1:8">
      <c r="A48" s="8" t="s">
        <v>84</v>
      </c>
      <c r="B48" s="7" t="str">
        <f t="shared" si="8"/>
        <v>public const string FxController</v>
      </c>
      <c r="C48" t="str">
        <f t="shared" si="7"/>
        <v>FxController</v>
      </c>
      <c r="D48" t="str">
        <f t="shared" si="2"/>
        <v>fxController</v>
      </c>
      <c r="E48" t="str">
        <f t="shared" si="9"/>
        <v>fxController";</v>
      </c>
      <c r="F48" t="str">
        <f t="shared" si="4"/>
        <v>fxController</v>
      </c>
      <c r="G48">
        <f t="shared" si="10"/>
        <v>33</v>
      </c>
      <c r="H48" t="str">
        <f t="shared" si="6"/>
        <v>static fxController = 'fxController';</v>
      </c>
    </row>
    <row r="49" spans="1:8">
      <c r="A49" s="8" t="s">
        <v>85</v>
      </c>
      <c r="B49" s="7" t="str">
        <f t="shared" si="8"/>
        <v>public const string AnalyticsAdmin</v>
      </c>
      <c r="C49" t="str">
        <f t="shared" si="7"/>
        <v>AnalyticsAdmin</v>
      </c>
      <c r="D49" t="str">
        <f t="shared" si="2"/>
        <v>analyticsAdmin</v>
      </c>
      <c r="E49" t="str">
        <f t="shared" si="9"/>
        <v>analyticsAdmin";</v>
      </c>
      <c r="F49" t="str">
        <f t="shared" si="4"/>
        <v>analyticsAdmin</v>
      </c>
      <c r="G49">
        <f t="shared" si="10"/>
        <v>35</v>
      </c>
      <c r="H49" t="str">
        <f t="shared" si="6"/>
        <v>static analyticsAdmin = 'analyticsAdmin';</v>
      </c>
    </row>
    <row r="50" spans="1:8">
      <c r="A50" s="8" t="s">
        <v>86</v>
      </c>
      <c r="B50" s="7" t="str">
        <f t="shared" si="8"/>
        <v>public const string CommodityManager</v>
      </c>
      <c r="C50" t="str">
        <f t="shared" si="7"/>
        <v>CommodityManager</v>
      </c>
      <c r="D50" t="str">
        <f t="shared" si="2"/>
        <v>commodityManager</v>
      </c>
      <c r="E50" t="str">
        <f t="shared" si="9"/>
        <v>commodityManager";</v>
      </c>
      <c r="F50" t="str">
        <f t="shared" si="4"/>
        <v>commodityManager</v>
      </c>
      <c r="G50">
        <f t="shared" si="10"/>
        <v>37</v>
      </c>
      <c r="H50" t="str">
        <f t="shared" si="6"/>
        <v>static commodityManager = 'commodityManager';</v>
      </c>
    </row>
    <row r="51" spans="1:8">
      <c r="A51" s="8" t="s">
        <v>87</v>
      </c>
      <c r="B51" s="7" t="str">
        <f t="shared" si="8"/>
        <v>public const string ContractPricingAdmin</v>
      </c>
      <c r="C51" t="str">
        <f t="shared" si="7"/>
        <v>ContractPricingAdmin</v>
      </c>
      <c r="D51" t="str">
        <f t="shared" si="2"/>
        <v>contractPricingAdmin</v>
      </c>
      <c r="E51" t="str">
        <f t="shared" si="9"/>
        <v>contractPricingAdmin";</v>
      </c>
      <c r="F51" t="str">
        <f t="shared" si="4"/>
        <v>contractPricingAdmin</v>
      </c>
      <c r="G51">
        <f t="shared" si="10"/>
        <v>41</v>
      </c>
      <c r="H51" t="str">
        <f t="shared" si="6"/>
        <v>static contractPricingAdmin = 'contractPricingAdmin';</v>
      </c>
    </row>
    <row r="52" spans="1:8">
      <c r="A52" s="8" t="s">
        <v>88</v>
      </c>
      <c r="B52" s="7" t="str">
        <f t="shared" si="8"/>
        <v>public const string CreateMerchantInvoices</v>
      </c>
      <c r="C52" t="str">
        <f t="shared" si="7"/>
        <v>CreateMerchantInvoices</v>
      </c>
      <c r="D52" t="str">
        <f t="shared" si="2"/>
        <v>createMerchantInvoices</v>
      </c>
      <c r="E52" t="str">
        <f t="shared" si="9"/>
        <v>createMerchantInvoices";</v>
      </c>
      <c r="F52" t="str">
        <f t="shared" si="4"/>
        <v>createMerchantInvoices</v>
      </c>
      <c r="G52">
        <f t="shared" si="10"/>
        <v>43</v>
      </c>
      <c r="H52" t="str">
        <f t="shared" si="6"/>
        <v>static createMerchantInvoices = 'createMerchantInvoices';</v>
      </c>
    </row>
    <row r="53" spans="1:8">
      <c r="A53" s="8" t="s">
        <v>89</v>
      </c>
      <c r="B53" s="7" t="str">
        <f t="shared" si="8"/>
        <v>public const string CreatePurchaseOrderInvoices</v>
      </c>
      <c r="C53" t="str">
        <f t="shared" si="7"/>
        <v>CreatePurchaseOrderInvoices</v>
      </c>
      <c r="D53" t="str">
        <f t="shared" si="2"/>
        <v>createPurchaseOrderInvoices</v>
      </c>
      <c r="E53" t="str">
        <f t="shared" si="9"/>
        <v>createPurchaseOrderInvoices";</v>
      </c>
      <c r="F53" t="str">
        <f t="shared" si="4"/>
        <v>createPurchaseOrderInvoices</v>
      </c>
      <c r="G53">
        <f t="shared" si="10"/>
        <v>48</v>
      </c>
      <c r="H53" t="str">
        <f t="shared" si="6"/>
        <v>static createPurchaseOrderInvoices = 'createPurchaseOrderInvoices';</v>
      </c>
    </row>
    <row r="54" spans="1:8">
      <c r="A54" s="8" t="s">
        <v>90</v>
      </c>
      <c r="B54" s="7" t="str">
        <f t="shared" si="8"/>
        <v>public const string CreateShippingInvoice</v>
      </c>
      <c r="C54" t="str">
        <f t="shared" si="7"/>
        <v>CreateShippingInvoice</v>
      </c>
      <c r="D54" t="str">
        <f t="shared" si="2"/>
        <v>createShippingInvoice</v>
      </c>
      <c r="E54" t="str">
        <f t="shared" si="9"/>
        <v>createShippingInvoice";</v>
      </c>
      <c r="F54" t="str">
        <f t="shared" si="4"/>
        <v>createShippingInvoice</v>
      </c>
      <c r="G54">
        <f t="shared" si="10"/>
        <v>42</v>
      </c>
      <c r="H54" t="str">
        <f t="shared" si="6"/>
        <v>static createShippingInvoice = 'createShippingInvoice';</v>
      </c>
    </row>
    <row r="55" spans="1:8">
      <c r="A55" s="8" t="s">
        <v>91</v>
      </c>
      <c r="B55" s="7" t="str">
        <f t="shared" si="8"/>
        <v>public const string SendTransactionsToNetsuite</v>
      </c>
      <c r="C55" t="str">
        <f t="shared" si="7"/>
        <v>SendTransactionsToNetsuite</v>
      </c>
      <c r="D55" t="str">
        <f t="shared" si="2"/>
        <v>sendTransactionsToNetsuite</v>
      </c>
      <c r="E55" t="str">
        <f t="shared" si="9"/>
        <v>sendTransactionsToNetsuite";</v>
      </c>
      <c r="F55" t="str">
        <f t="shared" si="4"/>
        <v>sendTransactionsToNetsuite</v>
      </c>
      <c r="G55">
        <f t="shared" si="10"/>
        <v>47</v>
      </c>
      <c r="H55" t="str">
        <f t="shared" si="6"/>
        <v>static sendTransactionsToNetsuite = 'sendTransactionsToNetsuite';</v>
      </c>
    </row>
    <row r="56" spans="1:8">
      <c r="A56" s="8" t="s">
        <v>92</v>
      </c>
      <c r="B56" s="7" t="str">
        <f t="shared" si="8"/>
        <v>public const string GenerateSalesInvoices</v>
      </c>
      <c r="C56" t="str">
        <f t="shared" si="7"/>
        <v>GenerateSalesInvoices</v>
      </c>
      <c r="D56" t="str">
        <f t="shared" si="2"/>
        <v>generateSalesInvoices</v>
      </c>
      <c r="E56" t="str">
        <f t="shared" si="9"/>
        <v>generateSalesInvoices";</v>
      </c>
      <c r="F56" t="str">
        <f t="shared" si="4"/>
        <v>generateSalesInvoices</v>
      </c>
      <c r="G56">
        <f t="shared" si="10"/>
        <v>42</v>
      </c>
      <c r="H56" t="str">
        <f t="shared" si="6"/>
        <v>static generateSalesInvoices = 'generateSalesInvoices';</v>
      </c>
    </row>
    <row r="57" spans="1:8">
      <c r="A57" s="8" t="s">
        <v>93</v>
      </c>
      <c r="B57" s="7" t="str">
        <f t="shared" si="8"/>
        <v>public const string StockAdjuster</v>
      </c>
      <c r="C57" t="str">
        <f t="shared" si="7"/>
        <v>StockAdjuster</v>
      </c>
      <c r="D57" t="str">
        <f t="shared" si="2"/>
        <v>stockAdjuster</v>
      </c>
      <c r="E57" t="str">
        <f t="shared" si="9"/>
        <v>stockAdjuster";</v>
      </c>
      <c r="F57" t="str">
        <f t="shared" si="4"/>
        <v>stockAdjuster</v>
      </c>
      <c r="G57">
        <f t="shared" si="10"/>
        <v>34</v>
      </c>
      <c r="H57" t="str">
        <f t="shared" si="6"/>
        <v>static stockAdjuster = 'stockAdjuster';</v>
      </c>
    </row>
    <row r="58" spans="1:8">
      <c r="A58" s="8" t="s">
        <v>94</v>
      </c>
      <c r="B58" s="7" t="str">
        <f t="shared" si="8"/>
        <v>public const string GlobalConfigManager</v>
      </c>
      <c r="C58" t="str">
        <f t="shared" si="7"/>
        <v>GlobalConfigManager</v>
      </c>
      <c r="D58" t="str">
        <f t="shared" si="2"/>
        <v>globalConfigManager</v>
      </c>
      <c r="E58" t="str">
        <f t="shared" si="9"/>
        <v>globalConfigManager";</v>
      </c>
      <c r="F58" t="str">
        <f t="shared" si="4"/>
        <v>globalConfigManager</v>
      </c>
      <c r="G58">
        <f t="shared" si="10"/>
        <v>40</v>
      </c>
      <c r="H58" t="str">
        <f t="shared" si="6"/>
        <v>static globalConfigManager = 'globalConfigManager';</v>
      </c>
    </row>
    <row r="59" spans="1:8">
      <c r="A59" s="8" t="s">
        <v>95</v>
      </c>
      <c r="B59" s="7" t="str">
        <f t="shared" si="8"/>
        <v>public const string Translator</v>
      </c>
      <c r="C59" t="str">
        <f t="shared" si="7"/>
        <v>Translator</v>
      </c>
      <c r="D59" t="str">
        <f t="shared" si="2"/>
        <v>translator</v>
      </c>
      <c r="E59" t="str">
        <f t="shared" si="9"/>
        <v>translator";</v>
      </c>
      <c r="F59" t="str">
        <f t="shared" si="4"/>
        <v>translator</v>
      </c>
      <c r="G59">
        <f t="shared" si="10"/>
        <v>31</v>
      </c>
      <c r="H59" t="str">
        <f t="shared" si="6"/>
        <v>static translator = 'translator';</v>
      </c>
    </row>
    <row r="60" spans="1:8">
      <c r="A60" s="8" t="s">
        <v>96</v>
      </c>
      <c r="B60" s="7" t="str">
        <f t="shared" si="8"/>
        <v>public const string PositionExcluder</v>
      </c>
      <c r="C60" t="str">
        <f t="shared" si="7"/>
        <v>PositionExcluder</v>
      </c>
      <c r="D60" t="str">
        <f t="shared" si="2"/>
        <v>positionExcluder</v>
      </c>
      <c r="E60" t="str">
        <f t="shared" si="9"/>
        <v>positionExcluder";</v>
      </c>
      <c r="F60" t="str">
        <f t="shared" si="4"/>
        <v>positionExcluder</v>
      </c>
      <c r="G60">
        <f t="shared" si="10"/>
        <v>37</v>
      </c>
      <c r="H60" t="str">
        <f t="shared" si="6"/>
        <v>static positionExcluder = 'positionExcluder';</v>
      </c>
    </row>
    <row r="61" spans="1:8">
      <c r="A61" s="8" t="s">
        <v>97</v>
      </c>
      <c r="B61" s="7" t="str">
        <f t="shared" si="8"/>
        <v>public const string TradingPartnerAccountApprover</v>
      </c>
      <c r="C61" t="str">
        <f t="shared" si="7"/>
        <v>TradingPartnerAccountApprover</v>
      </c>
      <c r="D61" t="str">
        <f t="shared" si="2"/>
        <v>tradingPartnerAccountApprover</v>
      </c>
      <c r="E61" t="str">
        <f t="shared" si="9"/>
        <v>tradingPartnerAccountApprover";</v>
      </c>
      <c r="F61" t="str">
        <f t="shared" si="4"/>
        <v>tradingPartnerAccountApprover</v>
      </c>
      <c r="G61">
        <f t="shared" si="10"/>
        <v>50</v>
      </c>
      <c r="H61" t="str">
        <f t="shared" si="6"/>
        <v>static tradingPartnerAccountApprover = 'tradingPartnerAccountApprover';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04A8-ACB8-4A50-87CA-E2EE7FA1209C}">
  <dimension ref="A1:N90"/>
  <sheetViews>
    <sheetView tabSelected="1" workbookViewId="0">
      <selection activeCell="R6" sqref="R6"/>
    </sheetView>
  </sheetViews>
  <sheetFormatPr defaultRowHeight="14.4"/>
  <cols>
    <col min="1" max="1" width="42.88671875" customWidth="1"/>
    <col min="2" max="2" width="7" hidden="1" customWidth="1"/>
    <col min="3" max="3" width="8.88671875" hidden="1" customWidth="1"/>
    <col min="4" max="4" width="22.21875" hidden="1" customWidth="1"/>
    <col min="5" max="6" width="22.44140625" hidden="1" customWidth="1"/>
    <col min="7" max="8" width="21.109375" hidden="1" customWidth="1"/>
    <col min="9" max="9" width="8.88671875" hidden="1" customWidth="1"/>
    <col min="10" max="10" width="14" hidden="1" customWidth="1"/>
    <col min="11" max="12" width="8.88671875" hidden="1" customWidth="1"/>
    <col min="13" max="13" width="42.6640625" hidden="1" customWidth="1"/>
    <col min="14" max="14" width="49.6640625" bestFit="1" customWidth="1"/>
  </cols>
  <sheetData>
    <row r="1" spans="1:14">
      <c r="A1" s="1" t="s">
        <v>9</v>
      </c>
      <c r="B1" s="1" t="s">
        <v>110</v>
      </c>
      <c r="C1" s="1" t="s">
        <v>106</v>
      </c>
      <c r="D1" s="1" t="s">
        <v>0</v>
      </c>
      <c r="E1" s="1" t="s">
        <v>109</v>
      </c>
      <c r="F1" s="1" t="s">
        <v>8</v>
      </c>
      <c r="G1" s="1" t="s">
        <v>141</v>
      </c>
      <c r="H1" s="1" t="s">
        <v>107</v>
      </c>
      <c r="I1" s="1" t="s">
        <v>108</v>
      </c>
      <c r="J1" s="1" t="s">
        <v>111</v>
      </c>
      <c r="K1" s="1" t="s">
        <v>5</v>
      </c>
      <c r="L1" s="1" t="s">
        <v>132</v>
      </c>
      <c r="M1" s="1" t="s">
        <v>114</v>
      </c>
      <c r="N1" s="1" t="s">
        <v>113</v>
      </c>
    </row>
    <row r="2" spans="1:14">
      <c r="A2" s="9" t="s">
        <v>133</v>
      </c>
      <c r="B2">
        <f>LEN(A2)</f>
        <v>24</v>
      </c>
      <c r="C2">
        <f>FIND(":", A2)</f>
        <v>9</v>
      </c>
      <c r="D2" t="str">
        <f>LEFT(A2,C2-1)</f>
        <v>Username</v>
      </c>
      <c r="E2" t="str">
        <f>SUBSTITUTE(UPPER(LEFT(D2,1))&amp;RIGHT(D2, LEN(D2)-1),"?","")</f>
        <v>Username</v>
      </c>
      <c r="F2" t="b">
        <f>ISNUMBER(SEARCH("~?",D2))</f>
        <v>0</v>
      </c>
      <c r="G2" t="str">
        <f>SUBSTITUTE(RIGHT(A2,B2-C2-1),";","")</f>
        <v>string = null</v>
      </c>
      <c r="H2" t="str">
        <f>IF(FIND("=",G2) &gt; -1, TRIM(LEFT(G2, FIND("=", G2) - 1)), G2)</f>
        <v>string</v>
      </c>
      <c r="I2" t="b">
        <f>ISNUMBER(SEARCH("[]",G2))</f>
        <v>0</v>
      </c>
      <c r="J2" t="str">
        <f>IF(I2,LEFT(H2,LEN(H2)-2),H2)</f>
        <v>string</v>
      </c>
      <c r="K2" t="str">
        <f>IFERROR(VLOOKUP(J2,Types!$F$3:$G$7,2,FALSE),J2)</f>
        <v>string</v>
      </c>
      <c r="L2" t="str">
        <f>IF(F2,K2&amp;"?",K2)</f>
        <v>string</v>
      </c>
      <c r="M2" t="str">
        <f>IF(I2,"List&lt;"&amp;L2&amp;"&gt;",L2)</f>
        <v>string</v>
      </c>
      <c r="N2" s="2" t="str">
        <f>"public "&amp;M2&amp;" "&amp;E2&amp;" { get; set; }"</f>
        <v>public string Username { get; set; }</v>
      </c>
    </row>
    <row r="3" spans="1:14">
      <c r="A3" s="10" t="s">
        <v>134</v>
      </c>
      <c r="B3">
        <f t="shared" ref="B3:B4" si="0">LEN(A3)</f>
        <v>24</v>
      </c>
      <c r="C3">
        <f t="shared" ref="C3:C4" si="1">FIND(":", A3)</f>
        <v>9</v>
      </c>
      <c r="D3" t="str">
        <f t="shared" ref="D3:D4" si="2">LEFT(A3,C3-1)</f>
        <v>Password</v>
      </c>
      <c r="E3" t="str">
        <f t="shared" ref="E3:E66" si="3">SUBSTITUTE(UPPER(LEFT(D3,1))&amp;RIGHT(D3, LEN(D3)-1),"?","")</f>
        <v>Password</v>
      </c>
      <c r="F3" t="b">
        <f t="shared" ref="F3:F66" si="4">ISNUMBER(SEARCH("~?",D3))</f>
        <v>0</v>
      </c>
      <c r="G3" t="str">
        <f t="shared" ref="G3:G4" si="5">SUBSTITUTE(RIGHT(A3,B3-C3-1),";","")</f>
        <v>string = null</v>
      </c>
      <c r="H3" t="str">
        <f t="shared" ref="H3:H66" si="6">IF(FIND("=",G3) &gt; -1, TRIM(LEFT(G3, FIND("=", G3) - 1)), G3)</f>
        <v>string</v>
      </c>
      <c r="I3" t="b">
        <f t="shared" ref="I3:I4" si="7">ISNUMBER(SEARCH("[]",G3))</f>
        <v>0</v>
      </c>
      <c r="J3" t="str">
        <f t="shared" ref="J3:J66" si="8">IF(I3,LEFT(H3,LEN(H3)-2),H3)</f>
        <v>string</v>
      </c>
      <c r="K3" t="str">
        <f>IFERROR(VLOOKUP(J3,Types!$F$3:$G$7,2,FALSE),J3)</f>
        <v>string</v>
      </c>
      <c r="L3" t="str">
        <f t="shared" ref="L3:L66" si="9">IF(F3,K3&amp;"?",K3)</f>
        <v>string</v>
      </c>
      <c r="M3" t="str">
        <f t="shared" ref="M3:M66" si="10">IF(I3,"List&lt;"&amp;L3&amp;"&gt;",L3)</f>
        <v>string</v>
      </c>
      <c r="N3" s="2" t="str">
        <f t="shared" ref="N3:N4" si="11">"public "&amp;M3&amp;" "&amp;E3&amp;" { get; set; }"</f>
        <v>public string Password { get; set; }</v>
      </c>
    </row>
    <row r="4" spans="1:14">
      <c r="A4" s="10" t="s">
        <v>135</v>
      </c>
      <c r="B4">
        <f t="shared" si="0"/>
        <v>20</v>
      </c>
      <c r="C4">
        <f t="shared" si="1"/>
        <v>5</v>
      </c>
      <c r="D4" t="str">
        <f t="shared" si="2"/>
        <v>Host</v>
      </c>
      <c r="E4" t="str">
        <f t="shared" si="3"/>
        <v>Host</v>
      </c>
      <c r="F4" t="b">
        <f t="shared" si="4"/>
        <v>0</v>
      </c>
      <c r="G4" t="str">
        <f t="shared" si="5"/>
        <v>string = null</v>
      </c>
      <c r="H4" t="str">
        <f t="shared" si="6"/>
        <v>string</v>
      </c>
      <c r="I4" t="b">
        <f t="shared" si="7"/>
        <v>0</v>
      </c>
      <c r="J4" t="str">
        <f t="shared" si="8"/>
        <v>string</v>
      </c>
      <c r="K4" t="str">
        <f>IFERROR(VLOOKUP(J4,Types!$F$3:$G$7,2,FALSE),J4)</f>
        <v>string</v>
      </c>
      <c r="L4" t="str">
        <f t="shared" si="9"/>
        <v>string</v>
      </c>
      <c r="M4" t="str">
        <f t="shared" si="10"/>
        <v>string</v>
      </c>
      <c r="N4" s="2" t="str">
        <f t="shared" si="11"/>
        <v>public string Host { get; set; }</v>
      </c>
    </row>
    <row r="5" spans="1:14">
      <c r="A5" s="10" t="s">
        <v>136</v>
      </c>
      <c r="B5">
        <f t="shared" ref="B5:B68" si="12">LEN(A5)</f>
        <v>20</v>
      </c>
      <c r="C5">
        <f t="shared" ref="C5:C68" si="13">FIND(":", A5)</f>
        <v>5</v>
      </c>
      <c r="D5" t="str">
        <f t="shared" ref="D5:D68" si="14">LEFT(A5,C5-1)</f>
        <v>Port</v>
      </c>
      <c r="E5" t="str">
        <f t="shared" si="3"/>
        <v>Port</v>
      </c>
      <c r="F5" t="b">
        <f t="shared" si="4"/>
        <v>0</v>
      </c>
      <c r="G5" t="str">
        <f t="shared" ref="G5:G68" si="15">SUBSTITUTE(RIGHT(A5,B5-C5-1),";","")</f>
        <v>number = null</v>
      </c>
      <c r="H5" t="str">
        <f t="shared" si="6"/>
        <v>number</v>
      </c>
      <c r="I5" t="b">
        <f t="shared" ref="I5:I68" si="16">ISNUMBER(SEARCH("[]",G5))</f>
        <v>0</v>
      </c>
      <c r="J5" t="str">
        <f t="shared" si="8"/>
        <v>number</v>
      </c>
      <c r="K5" t="str">
        <f>IFERROR(VLOOKUP(J5,Types!$F$3:$G$7,2,FALSE),J5)</f>
        <v>int</v>
      </c>
      <c r="L5" t="str">
        <f t="shared" si="9"/>
        <v>int</v>
      </c>
      <c r="M5" t="str">
        <f t="shared" si="10"/>
        <v>int</v>
      </c>
      <c r="N5" s="2" t="str">
        <f t="shared" ref="N5:N68" si="17">"public "&amp;M5&amp;" "&amp;E5&amp;" { get; set; }"</f>
        <v>public int Port { get; set; }</v>
      </c>
    </row>
    <row r="6" spans="1:14">
      <c r="A6" s="10" t="s">
        <v>137</v>
      </c>
      <c r="B6">
        <f t="shared" si="12"/>
        <v>26</v>
      </c>
      <c r="C6">
        <f t="shared" si="13"/>
        <v>10</v>
      </c>
      <c r="D6" t="str">
        <f t="shared" si="14"/>
        <v>EnableSsl</v>
      </c>
      <c r="E6" t="str">
        <f t="shared" si="3"/>
        <v>EnableSsl</v>
      </c>
      <c r="F6" t="b">
        <f t="shared" si="4"/>
        <v>0</v>
      </c>
      <c r="G6" t="str">
        <f t="shared" si="15"/>
        <v>boolean = null</v>
      </c>
      <c r="H6" t="str">
        <f t="shared" si="6"/>
        <v>boolean</v>
      </c>
      <c r="I6" t="b">
        <f t="shared" si="16"/>
        <v>0</v>
      </c>
      <c r="J6" t="str">
        <f t="shared" si="8"/>
        <v>boolean</v>
      </c>
      <c r="K6" t="str">
        <f>IFERROR(VLOOKUP(J6,Types!$F$3:$G$7,2,FALSE),J6)</f>
        <v>bool</v>
      </c>
      <c r="L6" t="str">
        <f t="shared" si="9"/>
        <v>bool</v>
      </c>
      <c r="M6" t="str">
        <f t="shared" si="10"/>
        <v>bool</v>
      </c>
      <c r="N6" s="2" t="str">
        <f t="shared" si="17"/>
        <v>public bool EnableSsl { get; set; }</v>
      </c>
    </row>
    <row r="7" spans="1:14">
      <c r="A7" s="10" t="s">
        <v>138</v>
      </c>
      <c r="B7">
        <f t="shared" si="12"/>
        <v>20</v>
      </c>
      <c r="C7">
        <f t="shared" si="13"/>
        <v>5</v>
      </c>
      <c r="D7" t="str">
        <f t="shared" si="14"/>
        <v>From</v>
      </c>
      <c r="E7" t="str">
        <f t="shared" si="3"/>
        <v>From</v>
      </c>
      <c r="F7" t="b">
        <f t="shared" si="4"/>
        <v>0</v>
      </c>
      <c r="G7" t="str">
        <f t="shared" si="15"/>
        <v>string = null</v>
      </c>
      <c r="H7" t="str">
        <f t="shared" si="6"/>
        <v>string</v>
      </c>
      <c r="I7" t="b">
        <f t="shared" si="16"/>
        <v>0</v>
      </c>
      <c r="J7" t="str">
        <f t="shared" si="8"/>
        <v>string</v>
      </c>
      <c r="K7" t="str">
        <f>IFERROR(VLOOKUP(J7,Types!$F$3:$G$7,2,FALSE),J7)</f>
        <v>string</v>
      </c>
      <c r="L7" t="str">
        <f t="shared" si="9"/>
        <v>string</v>
      </c>
      <c r="M7" t="str">
        <f t="shared" si="10"/>
        <v>string</v>
      </c>
      <c r="N7" s="2" t="str">
        <f t="shared" si="17"/>
        <v>public string From { get; set; }</v>
      </c>
    </row>
    <row r="8" spans="1:14">
      <c r="A8" s="10" t="s">
        <v>139</v>
      </c>
      <c r="B8">
        <f t="shared" si="12"/>
        <v>31</v>
      </c>
      <c r="C8">
        <f t="shared" si="13"/>
        <v>16</v>
      </c>
      <c r="D8" t="str">
        <f t="shared" si="14"/>
        <v>FromDisplayName</v>
      </c>
      <c r="E8" t="str">
        <f t="shared" si="3"/>
        <v>FromDisplayName</v>
      </c>
      <c r="F8" t="b">
        <f t="shared" si="4"/>
        <v>0</v>
      </c>
      <c r="G8" t="str">
        <f t="shared" si="15"/>
        <v>string = null</v>
      </c>
      <c r="H8" t="str">
        <f t="shared" si="6"/>
        <v>string</v>
      </c>
      <c r="I8" t="b">
        <f t="shared" si="16"/>
        <v>0</v>
      </c>
      <c r="J8" t="str">
        <f t="shared" si="8"/>
        <v>string</v>
      </c>
      <c r="K8" t="str">
        <f>IFERROR(VLOOKUP(J8,Types!$F$3:$G$7,2,FALSE),J8)</f>
        <v>string</v>
      </c>
      <c r="L8" t="str">
        <f t="shared" si="9"/>
        <v>string</v>
      </c>
      <c r="M8" t="str">
        <f t="shared" si="10"/>
        <v>string</v>
      </c>
      <c r="N8" s="2" t="str">
        <f t="shared" si="17"/>
        <v>public string FromDisplayName { get; set; }</v>
      </c>
    </row>
    <row r="9" spans="1:14">
      <c r="A9" s="10" t="s">
        <v>140</v>
      </c>
      <c r="B9">
        <f t="shared" si="12"/>
        <v>31</v>
      </c>
      <c r="C9">
        <f t="shared" si="13"/>
        <v>15</v>
      </c>
      <c r="D9" t="str">
        <f t="shared" si="14"/>
        <v>UseCredentials</v>
      </c>
      <c r="E9" t="str">
        <f t="shared" si="3"/>
        <v>UseCredentials</v>
      </c>
      <c r="F9" t="b">
        <f t="shared" si="4"/>
        <v>0</v>
      </c>
      <c r="G9" t="str">
        <f t="shared" si="15"/>
        <v>boolean = null</v>
      </c>
      <c r="H9" t="str">
        <f t="shared" si="6"/>
        <v>boolean</v>
      </c>
      <c r="I9" t="b">
        <f t="shared" si="16"/>
        <v>0</v>
      </c>
      <c r="J9" t="str">
        <f t="shared" si="8"/>
        <v>boolean</v>
      </c>
      <c r="K9" t="str">
        <f>IFERROR(VLOOKUP(J9,Types!$F$3:$G$7,2,FALSE),J9)</f>
        <v>bool</v>
      </c>
      <c r="L9" t="str">
        <f t="shared" si="9"/>
        <v>bool</v>
      </c>
      <c r="M9" t="str">
        <f t="shared" si="10"/>
        <v>bool</v>
      </c>
      <c r="N9" s="2" t="str">
        <f t="shared" si="17"/>
        <v>public bool UseCredentials { get; set; }</v>
      </c>
    </row>
    <row r="10" spans="1:14">
      <c r="B10">
        <f t="shared" si="12"/>
        <v>0</v>
      </c>
      <c r="C10" t="e">
        <f t="shared" si="13"/>
        <v>#VALUE!</v>
      </c>
      <c r="D10" t="e">
        <f t="shared" si="14"/>
        <v>#VALUE!</v>
      </c>
      <c r="E10" t="e">
        <f t="shared" si="3"/>
        <v>#VALUE!</v>
      </c>
      <c r="F10" t="b">
        <f t="shared" si="4"/>
        <v>0</v>
      </c>
      <c r="G10" t="e">
        <f t="shared" si="15"/>
        <v>#VALUE!</v>
      </c>
      <c r="H10" t="e">
        <f t="shared" si="6"/>
        <v>#VALUE!</v>
      </c>
      <c r="I10" t="b">
        <f t="shared" si="16"/>
        <v>0</v>
      </c>
      <c r="J10" t="e">
        <f t="shared" si="8"/>
        <v>#VALUE!</v>
      </c>
      <c r="K10" t="e">
        <f>IFERROR(VLOOKUP(J10,Types!$F$3:$G$7,2,FALSE),J10)</f>
        <v>#VALUE!</v>
      </c>
      <c r="L10" t="e">
        <f t="shared" si="9"/>
        <v>#VALUE!</v>
      </c>
      <c r="M10" t="e">
        <f t="shared" si="10"/>
        <v>#VALUE!</v>
      </c>
      <c r="N10" s="2" t="e">
        <f t="shared" si="17"/>
        <v>#VALUE!</v>
      </c>
    </row>
    <row r="11" spans="1:14">
      <c r="B11">
        <f t="shared" si="12"/>
        <v>0</v>
      </c>
      <c r="C11" t="e">
        <f t="shared" si="13"/>
        <v>#VALUE!</v>
      </c>
      <c r="D11" t="e">
        <f t="shared" si="14"/>
        <v>#VALUE!</v>
      </c>
      <c r="E11" t="e">
        <f t="shared" si="3"/>
        <v>#VALUE!</v>
      </c>
      <c r="F11" t="b">
        <f t="shared" si="4"/>
        <v>0</v>
      </c>
      <c r="G11" t="e">
        <f t="shared" si="15"/>
        <v>#VALUE!</v>
      </c>
      <c r="H11" t="e">
        <f t="shared" si="6"/>
        <v>#VALUE!</v>
      </c>
      <c r="I11" t="b">
        <f t="shared" si="16"/>
        <v>0</v>
      </c>
      <c r="J11" t="e">
        <f t="shared" si="8"/>
        <v>#VALUE!</v>
      </c>
      <c r="K11" t="e">
        <f>IFERROR(VLOOKUP(J11,Types!$F$3:$G$7,2,FALSE),J11)</f>
        <v>#VALUE!</v>
      </c>
      <c r="L11" t="e">
        <f t="shared" si="9"/>
        <v>#VALUE!</v>
      </c>
      <c r="M11" t="e">
        <f t="shared" si="10"/>
        <v>#VALUE!</v>
      </c>
      <c r="N11" s="2" t="e">
        <f t="shared" si="17"/>
        <v>#VALUE!</v>
      </c>
    </row>
    <row r="12" spans="1:14">
      <c r="B12">
        <f t="shared" si="12"/>
        <v>0</v>
      </c>
      <c r="C12" t="e">
        <f t="shared" si="13"/>
        <v>#VALUE!</v>
      </c>
      <c r="D12" t="e">
        <f t="shared" si="14"/>
        <v>#VALUE!</v>
      </c>
      <c r="E12" t="e">
        <f t="shared" si="3"/>
        <v>#VALUE!</v>
      </c>
      <c r="F12" t="b">
        <f t="shared" si="4"/>
        <v>0</v>
      </c>
      <c r="G12" t="e">
        <f t="shared" si="15"/>
        <v>#VALUE!</v>
      </c>
      <c r="H12" t="e">
        <f t="shared" si="6"/>
        <v>#VALUE!</v>
      </c>
      <c r="I12" t="b">
        <f t="shared" si="16"/>
        <v>0</v>
      </c>
      <c r="J12" t="e">
        <f t="shared" si="8"/>
        <v>#VALUE!</v>
      </c>
      <c r="K12" t="e">
        <f>IFERROR(VLOOKUP(J12,Types!$F$3:$G$7,2,FALSE),J12)</f>
        <v>#VALUE!</v>
      </c>
      <c r="L12" t="e">
        <f t="shared" si="9"/>
        <v>#VALUE!</v>
      </c>
      <c r="M12" t="e">
        <f t="shared" si="10"/>
        <v>#VALUE!</v>
      </c>
      <c r="N12" s="2" t="e">
        <f t="shared" si="17"/>
        <v>#VALUE!</v>
      </c>
    </row>
    <row r="13" spans="1:14">
      <c r="B13">
        <f t="shared" si="12"/>
        <v>0</v>
      </c>
      <c r="C13" t="e">
        <f t="shared" si="13"/>
        <v>#VALUE!</v>
      </c>
      <c r="D13" t="e">
        <f t="shared" si="14"/>
        <v>#VALUE!</v>
      </c>
      <c r="E13" t="e">
        <f t="shared" si="3"/>
        <v>#VALUE!</v>
      </c>
      <c r="F13" t="b">
        <f t="shared" si="4"/>
        <v>0</v>
      </c>
      <c r="G13" t="e">
        <f t="shared" si="15"/>
        <v>#VALUE!</v>
      </c>
      <c r="H13" t="e">
        <f t="shared" si="6"/>
        <v>#VALUE!</v>
      </c>
      <c r="I13" t="b">
        <f t="shared" si="16"/>
        <v>0</v>
      </c>
      <c r="J13" t="e">
        <f t="shared" si="8"/>
        <v>#VALUE!</v>
      </c>
      <c r="K13" t="e">
        <f>IFERROR(VLOOKUP(J13,Types!$F$3:$G$7,2,FALSE),J13)</f>
        <v>#VALUE!</v>
      </c>
      <c r="L13" t="e">
        <f t="shared" si="9"/>
        <v>#VALUE!</v>
      </c>
      <c r="M13" t="e">
        <f t="shared" si="10"/>
        <v>#VALUE!</v>
      </c>
      <c r="N13" s="2" t="e">
        <f t="shared" si="17"/>
        <v>#VALUE!</v>
      </c>
    </row>
    <row r="14" spans="1:14">
      <c r="B14">
        <f t="shared" si="12"/>
        <v>0</v>
      </c>
      <c r="C14" t="e">
        <f t="shared" si="13"/>
        <v>#VALUE!</v>
      </c>
      <c r="D14" t="e">
        <f t="shared" si="14"/>
        <v>#VALUE!</v>
      </c>
      <c r="E14" t="e">
        <f t="shared" si="3"/>
        <v>#VALUE!</v>
      </c>
      <c r="F14" t="b">
        <f t="shared" si="4"/>
        <v>0</v>
      </c>
      <c r="G14" t="e">
        <f t="shared" si="15"/>
        <v>#VALUE!</v>
      </c>
      <c r="H14" t="e">
        <f t="shared" si="6"/>
        <v>#VALUE!</v>
      </c>
      <c r="I14" t="b">
        <f t="shared" si="16"/>
        <v>0</v>
      </c>
      <c r="J14" t="e">
        <f t="shared" si="8"/>
        <v>#VALUE!</v>
      </c>
      <c r="K14" t="e">
        <f>IFERROR(VLOOKUP(J14,Types!$F$3:$G$7,2,FALSE),J14)</f>
        <v>#VALUE!</v>
      </c>
      <c r="L14" t="e">
        <f t="shared" si="9"/>
        <v>#VALUE!</v>
      </c>
      <c r="M14" t="e">
        <f t="shared" si="10"/>
        <v>#VALUE!</v>
      </c>
      <c r="N14" s="2" t="e">
        <f t="shared" si="17"/>
        <v>#VALUE!</v>
      </c>
    </row>
    <row r="15" spans="1:14">
      <c r="B15">
        <f t="shared" si="12"/>
        <v>0</v>
      </c>
      <c r="C15" t="e">
        <f t="shared" si="13"/>
        <v>#VALUE!</v>
      </c>
      <c r="D15" t="e">
        <f t="shared" si="14"/>
        <v>#VALUE!</v>
      </c>
      <c r="E15" t="e">
        <f t="shared" si="3"/>
        <v>#VALUE!</v>
      </c>
      <c r="F15" t="b">
        <f t="shared" si="4"/>
        <v>0</v>
      </c>
      <c r="G15" t="e">
        <f t="shared" si="15"/>
        <v>#VALUE!</v>
      </c>
      <c r="H15" t="e">
        <f t="shared" si="6"/>
        <v>#VALUE!</v>
      </c>
      <c r="I15" t="b">
        <f t="shared" si="16"/>
        <v>0</v>
      </c>
      <c r="J15" t="e">
        <f t="shared" si="8"/>
        <v>#VALUE!</v>
      </c>
      <c r="K15" t="e">
        <f>IFERROR(VLOOKUP(J15,Types!$F$3:$G$7,2,FALSE),J15)</f>
        <v>#VALUE!</v>
      </c>
      <c r="L15" t="e">
        <f t="shared" si="9"/>
        <v>#VALUE!</v>
      </c>
      <c r="M15" t="e">
        <f t="shared" si="10"/>
        <v>#VALUE!</v>
      </c>
      <c r="N15" s="2" t="e">
        <f t="shared" si="17"/>
        <v>#VALUE!</v>
      </c>
    </row>
    <row r="16" spans="1:14">
      <c r="B16">
        <f t="shared" si="12"/>
        <v>0</v>
      </c>
      <c r="C16" t="e">
        <f t="shared" si="13"/>
        <v>#VALUE!</v>
      </c>
      <c r="D16" t="e">
        <f t="shared" si="14"/>
        <v>#VALUE!</v>
      </c>
      <c r="E16" t="e">
        <f t="shared" si="3"/>
        <v>#VALUE!</v>
      </c>
      <c r="F16" t="b">
        <f t="shared" si="4"/>
        <v>0</v>
      </c>
      <c r="G16" t="e">
        <f t="shared" si="15"/>
        <v>#VALUE!</v>
      </c>
      <c r="H16" t="e">
        <f t="shared" si="6"/>
        <v>#VALUE!</v>
      </c>
      <c r="I16" t="b">
        <f t="shared" si="16"/>
        <v>0</v>
      </c>
      <c r="J16" t="e">
        <f t="shared" si="8"/>
        <v>#VALUE!</v>
      </c>
      <c r="K16" t="e">
        <f>IFERROR(VLOOKUP(J16,Types!$F$3:$G$7,2,FALSE),J16)</f>
        <v>#VALUE!</v>
      </c>
      <c r="L16" t="e">
        <f t="shared" si="9"/>
        <v>#VALUE!</v>
      </c>
      <c r="M16" t="e">
        <f t="shared" si="10"/>
        <v>#VALUE!</v>
      </c>
      <c r="N16" s="2" t="e">
        <f t="shared" si="17"/>
        <v>#VALUE!</v>
      </c>
    </row>
    <row r="17" spans="2:14">
      <c r="B17">
        <f t="shared" si="12"/>
        <v>0</v>
      </c>
      <c r="C17" t="e">
        <f t="shared" si="13"/>
        <v>#VALUE!</v>
      </c>
      <c r="D17" t="e">
        <f t="shared" si="14"/>
        <v>#VALUE!</v>
      </c>
      <c r="E17" t="e">
        <f t="shared" si="3"/>
        <v>#VALUE!</v>
      </c>
      <c r="F17" t="b">
        <f t="shared" si="4"/>
        <v>0</v>
      </c>
      <c r="G17" t="e">
        <f t="shared" si="15"/>
        <v>#VALUE!</v>
      </c>
      <c r="H17" t="e">
        <f t="shared" si="6"/>
        <v>#VALUE!</v>
      </c>
      <c r="I17" t="b">
        <f t="shared" si="16"/>
        <v>0</v>
      </c>
      <c r="J17" t="e">
        <f t="shared" si="8"/>
        <v>#VALUE!</v>
      </c>
      <c r="K17" t="e">
        <f>IFERROR(VLOOKUP(J17,Types!$F$3:$G$7,2,FALSE),J17)</f>
        <v>#VALUE!</v>
      </c>
      <c r="L17" t="e">
        <f t="shared" si="9"/>
        <v>#VALUE!</v>
      </c>
      <c r="M17" t="e">
        <f t="shared" si="10"/>
        <v>#VALUE!</v>
      </c>
      <c r="N17" s="2" t="e">
        <f t="shared" si="17"/>
        <v>#VALUE!</v>
      </c>
    </row>
    <row r="18" spans="2:14">
      <c r="B18">
        <f t="shared" si="12"/>
        <v>0</v>
      </c>
      <c r="C18" t="e">
        <f t="shared" si="13"/>
        <v>#VALUE!</v>
      </c>
      <c r="D18" t="e">
        <f t="shared" si="14"/>
        <v>#VALUE!</v>
      </c>
      <c r="E18" t="e">
        <f t="shared" si="3"/>
        <v>#VALUE!</v>
      </c>
      <c r="F18" t="b">
        <f t="shared" si="4"/>
        <v>0</v>
      </c>
      <c r="G18" t="e">
        <f t="shared" si="15"/>
        <v>#VALUE!</v>
      </c>
      <c r="H18" t="e">
        <f t="shared" si="6"/>
        <v>#VALUE!</v>
      </c>
      <c r="I18" t="b">
        <f t="shared" si="16"/>
        <v>0</v>
      </c>
      <c r="J18" t="e">
        <f t="shared" si="8"/>
        <v>#VALUE!</v>
      </c>
      <c r="K18" t="e">
        <f>IFERROR(VLOOKUP(J18,Types!$F$3:$G$7,2,FALSE),J18)</f>
        <v>#VALUE!</v>
      </c>
      <c r="L18" t="e">
        <f t="shared" si="9"/>
        <v>#VALUE!</v>
      </c>
      <c r="M18" t="e">
        <f t="shared" si="10"/>
        <v>#VALUE!</v>
      </c>
      <c r="N18" s="2" t="e">
        <f t="shared" si="17"/>
        <v>#VALUE!</v>
      </c>
    </row>
    <row r="19" spans="2:14">
      <c r="B19">
        <f t="shared" si="12"/>
        <v>0</v>
      </c>
      <c r="C19" t="e">
        <f t="shared" si="13"/>
        <v>#VALUE!</v>
      </c>
      <c r="D19" t="e">
        <f t="shared" si="14"/>
        <v>#VALUE!</v>
      </c>
      <c r="E19" t="e">
        <f t="shared" si="3"/>
        <v>#VALUE!</v>
      </c>
      <c r="F19" t="b">
        <f t="shared" si="4"/>
        <v>0</v>
      </c>
      <c r="G19" t="e">
        <f t="shared" si="15"/>
        <v>#VALUE!</v>
      </c>
      <c r="H19" t="e">
        <f t="shared" si="6"/>
        <v>#VALUE!</v>
      </c>
      <c r="I19" t="b">
        <f t="shared" si="16"/>
        <v>0</v>
      </c>
      <c r="J19" t="e">
        <f t="shared" si="8"/>
        <v>#VALUE!</v>
      </c>
      <c r="K19" t="e">
        <f>IFERROR(VLOOKUP(J19,Types!$F$3:$G$7,2,FALSE),J19)</f>
        <v>#VALUE!</v>
      </c>
      <c r="L19" t="e">
        <f t="shared" si="9"/>
        <v>#VALUE!</v>
      </c>
      <c r="M19" t="e">
        <f t="shared" si="10"/>
        <v>#VALUE!</v>
      </c>
      <c r="N19" s="2" t="e">
        <f t="shared" si="17"/>
        <v>#VALUE!</v>
      </c>
    </row>
    <row r="20" spans="2:14">
      <c r="B20">
        <f t="shared" si="12"/>
        <v>0</v>
      </c>
      <c r="C20" t="e">
        <f t="shared" si="13"/>
        <v>#VALUE!</v>
      </c>
      <c r="D20" t="e">
        <f t="shared" si="14"/>
        <v>#VALUE!</v>
      </c>
      <c r="E20" t="e">
        <f t="shared" si="3"/>
        <v>#VALUE!</v>
      </c>
      <c r="F20" t="b">
        <f t="shared" si="4"/>
        <v>0</v>
      </c>
      <c r="G20" t="e">
        <f t="shared" si="15"/>
        <v>#VALUE!</v>
      </c>
      <c r="H20" t="e">
        <f t="shared" si="6"/>
        <v>#VALUE!</v>
      </c>
      <c r="I20" t="b">
        <f t="shared" si="16"/>
        <v>0</v>
      </c>
      <c r="J20" t="e">
        <f t="shared" si="8"/>
        <v>#VALUE!</v>
      </c>
      <c r="K20" t="e">
        <f>IFERROR(VLOOKUP(J20,Types!$F$3:$G$7,2,FALSE),J20)</f>
        <v>#VALUE!</v>
      </c>
      <c r="L20" t="e">
        <f t="shared" si="9"/>
        <v>#VALUE!</v>
      </c>
      <c r="M20" t="e">
        <f t="shared" si="10"/>
        <v>#VALUE!</v>
      </c>
      <c r="N20" s="2" t="e">
        <f t="shared" si="17"/>
        <v>#VALUE!</v>
      </c>
    </row>
    <row r="21" spans="2:14">
      <c r="B21">
        <f t="shared" si="12"/>
        <v>0</v>
      </c>
      <c r="C21" t="e">
        <f t="shared" si="13"/>
        <v>#VALUE!</v>
      </c>
      <c r="D21" t="e">
        <f t="shared" si="14"/>
        <v>#VALUE!</v>
      </c>
      <c r="E21" t="e">
        <f t="shared" si="3"/>
        <v>#VALUE!</v>
      </c>
      <c r="F21" t="b">
        <f t="shared" si="4"/>
        <v>0</v>
      </c>
      <c r="G21" t="e">
        <f t="shared" si="15"/>
        <v>#VALUE!</v>
      </c>
      <c r="H21" t="e">
        <f t="shared" si="6"/>
        <v>#VALUE!</v>
      </c>
      <c r="I21" t="b">
        <f t="shared" si="16"/>
        <v>0</v>
      </c>
      <c r="J21" t="e">
        <f t="shared" si="8"/>
        <v>#VALUE!</v>
      </c>
      <c r="K21" t="e">
        <f>IFERROR(VLOOKUP(J21,Types!$F$3:$G$7,2,FALSE),J21)</f>
        <v>#VALUE!</v>
      </c>
      <c r="L21" t="e">
        <f t="shared" si="9"/>
        <v>#VALUE!</v>
      </c>
      <c r="M21" t="e">
        <f t="shared" si="10"/>
        <v>#VALUE!</v>
      </c>
      <c r="N21" s="2" t="e">
        <f t="shared" si="17"/>
        <v>#VALUE!</v>
      </c>
    </row>
    <row r="22" spans="2:14">
      <c r="B22">
        <f t="shared" si="12"/>
        <v>0</v>
      </c>
      <c r="C22" t="e">
        <f t="shared" si="13"/>
        <v>#VALUE!</v>
      </c>
      <c r="D22" t="e">
        <f t="shared" si="14"/>
        <v>#VALUE!</v>
      </c>
      <c r="E22" t="e">
        <f t="shared" si="3"/>
        <v>#VALUE!</v>
      </c>
      <c r="F22" t="b">
        <f t="shared" si="4"/>
        <v>0</v>
      </c>
      <c r="G22" t="e">
        <f t="shared" si="15"/>
        <v>#VALUE!</v>
      </c>
      <c r="H22" t="e">
        <f t="shared" si="6"/>
        <v>#VALUE!</v>
      </c>
      <c r="I22" t="b">
        <f t="shared" si="16"/>
        <v>0</v>
      </c>
      <c r="J22" t="e">
        <f t="shared" si="8"/>
        <v>#VALUE!</v>
      </c>
      <c r="K22" t="e">
        <f>IFERROR(VLOOKUP(J22,Types!$F$3:$G$7,2,FALSE),J22)</f>
        <v>#VALUE!</v>
      </c>
      <c r="L22" t="e">
        <f t="shared" si="9"/>
        <v>#VALUE!</v>
      </c>
      <c r="M22" t="e">
        <f t="shared" si="10"/>
        <v>#VALUE!</v>
      </c>
      <c r="N22" s="2" t="e">
        <f t="shared" si="17"/>
        <v>#VALUE!</v>
      </c>
    </row>
    <row r="23" spans="2:14">
      <c r="B23">
        <f t="shared" si="12"/>
        <v>0</v>
      </c>
      <c r="C23" t="e">
        <f t="shared" si="13"/>
        <v>#VALUE!</v>
      </c>
      <c r="D23" t="e">
        <f t="shared" si="14"/>
        <v>#VALUE!</v>
      </c>
      <c r="E23" t="e">
        <f t="shared" si="3"/>
        <v>#VALUE!</v>
      </c>
      <c r="F23" t="b">
        <f t="shared" si="4"/>
        <v>0</v>
      </c>
      <c r="G23" t="e">
        <f t="shared" si="15"/>
        <v>#VALUE!</v>
      </c>
      <c r="H23" t="e">
        <f t="shared" si="6"/>
        <v>#VALUE!</v>
      </c>
      <c r="I23" t="b">
        <f t="shared" si="16"/>
        <v>0</v>
      </c>
      <c r="J23" t="e">
        <f t="shared" si="8"/>
        <v>#VALUE!</v>
      </c>
      <c r="K23" t="e">
        <f>IFERROR(VLOOKUP(J23,Types!$F$3:$G$7,2,FALSE),J23)</f>
        <v>#VALUE!</v>
      </c>
      <c r="L23" t="e">
        <f t="shared" si="9"/>
        <v>#VALUE!</v>
      </c>
      <c r="M23" t="e">
        <f t="shared" si="10"/>
        <v>#VALUE!</v>
      </c>
      <c r="N23" s="2" t="e">
        <f t="shared" si="17"/>
        <v>#VALUE!</v>
      </c>
    </row>
    <row r="24" spans="2:14">
      <c r="B24">
        <f t="shared" si="12"/>
        <v>0</v>
      </c>
      <c r="C24" t="e">
        <f t="shared" si="13"/>
        <v>#VALUE!</v>
      </c>
      <c r="D24" t="e">
        <f t="shared" si="14"/>
        <v>#VALUE!</v>
      </c>
      <c r="E24" t="e">
        <f t="shared" si="3"/>
        <v>#VALUE!</v>
      </c>
      <c r="F24" t="b">
        <f t="shared" si="4"/>
        <v>0</v>
      </c>
      <c r="G24" t="e">
        <f t="shared" si="15"/>
        <v>#VALUE!</v>
      </c>
      <c r="H24" t="e">
        <f t="shared" si="6"/>
        <v>#VALUE!</v>
      </c>
      <c r="I24" t="b">
        <f t="shared" si="16"/>
        <v>0</v>
      </c>
      <c r="J24" t="e">
        <f t="shared" si="8"/>
        <v>#VALUE!</v>
      </c>
      <c r="K24" t="e">
        <f>IFERROR(VLOOKUP(J24,Types!$F$3:$G$7,2,FALSE),J24)</f>
        <v>#VALUE!</v>
      </c>
      <c r="L24" t="e">
        <f t="shared" si="9"/>
        <v>#VALUE!</v>
      </c>
      <c r="M24" t="e">
        <f t="shared" si="10"/>
        <v>#VALUE!</v>
      </c>
      <c r="N24" s="2" t="e">
        <f t="shared" si="17"/>
        <v>#VALUE!</v>
      </c>
    </row>
    <row r="25" spans="2:14">
      <c r="B25">
        <f t="shared" si="12"/>
        <v>0</v>
      </c>
      <c r="C25" t="e">
        <f t="shared" si="13"/>
        <v>#VALUE!</v>
      </c>
      <c r="D25" t="e">
        <f t="shared" si="14"/>
        <v>#VALUE!</v>
      </c>
      <c r="E25" t="e">
        <f t="shared" si="3"/>
        <v>#VALUE!</v>
      </c>
      <c r="F25" t="b">
        <f t="shared" si="4"/>
        <v>0</v>
      </c>
      <c r="G25" t="e">
        <f t="shared" si="15"/>
        <v>#VALUE!</v>
      </c>
      <c r="H25" t="e">
        <f t="shared" si="6"/>
        <v>#VALUE!</v>
      </c>
      <c r="I25" t="b">
        <f t="shared" si="16"/>
        <v>0</v>
      </c>
      <c r="J25" t="e">
        <f t="shared" si="8"/>
        <v>#VALUE!</v>
      </c>
      <c r="K25" t="e">
        <f>IFERROR(VLOOKUP(J25,Types!$F$3:$G$7,2,FALSE),J25)</f>
        <v>#VALUE!</v>
      </c>
      <c r="L25" t="e">
        <f t="shared" si="9"/>
        <v>#VALUE!</v>
      </c>
      <c r="M25" t="e">
        <f t="shared" si="10"/>
        <v>#VALUE!</v>
      </c>
      <c r="N25" s="2" t="e">
        <f t="shared" si="17"/>
        <v>#VALUE!</v>
      </c>
    </row>
    <row r="26" spans="2:14">
      <c r="B26">
        <f t="shared" si="12"/>
        <v>0</v>
      </c>
      <c r="C26" t="e">
        <f t="shared" si="13"/>
        <v>#VALUE!</v>
      </c>
      <c r="D26" t="e">
        <f t="shared" si="14"/>
        <v>#VALUE!</v>
      </c>
      <c r="E26" t="e">
        <f t="shared" si="3"/>
        <v>#VALUE!</v>
      </c>
      <c r="F26" t="b">
        <f t="shared" si="4"/>
        <v>0</v>
      </c>
      <c r="G26" t="e">
        <f t="shared" si="15"/>
        <v>#VALUE!</v>
      </c>
      <c r="H26" t="e">
        <f t="shared" si="6"/>
        <v>#VALUE!</v>
      </c>
      <c r="I26" t="b">
        <f t="shared" si="16"/>
        <v>0</v>
      </c>
      <c r="J26" t="e">
        <f t="shared" si="8"/>
        <v>#VALUE!</v>
      </c>
      <c r="K26" t="e">
        <f>IFERROR(VLOOKUP(J26,Types!$F$3:$G$7,2,FALSE),J26)</f>
        <v>#VALUE!</v>
      </c>
      <c r="L26" t="e">
        <f t="shared" si="9"/>
        <v>#VALUE!</v>
      </c>
      <c r="M26" t="e">
        <f t="shared" si="10"/>
        <v>#VALUE!</v>
      </c>
      <c r="N26" s="2" t="e">
        <f t="shared" si="17"/>
        <v>#VALUE!</v>
      </c>
    </row>
    <row r="27" spans="2:14">
      <c r="B27">
        <f t="shared" si="12"/>
        <v>0</v>
      </c>
      <c r="C27" t="e">
        <f t="shared" si="13"/>
        <v>#VALUE!</v>
      </c>
      <c r="D27" t="e">
        <f t="shared" si="14"/>
        <v>#VALUE!</v>
      </c>
      <c r="E27" t="e">
        <f t="shared" si="3"/>
        <v>#VALUE!</v>
      </c>
      <c r="F27" t="b">
        <f t="shared" si="4"/>
        <v>0</v>
      </c>
      <c r="G27" t="e">
        <f t="shared" si="15"/>
        <v>#VALUE!</v>
      </c>
      <c r="H27" t="e">
        <f t="shared" si="6"/>
        <v>#VALUE!</v>
      </c>
      <c r="I27" t="b">
        <f t="shared" si="16"/>
        <v>0</v>
      </c>
      <c r="J27" t="e">
        <f t="shared" si="8"/>
        <v>#VALUE!</v>
      </c>
      <c r="K27" t="e">
        <f>IFERROR(VLOOKUP(J27,Types!$F$3:$G$7,2,FALSE),J27)</f>
        <v>#VALUE!</v>
      </c>
      <c r="L27" t="e">
        <f t="shared" si="9"/>
        <v>#VALUE!</v>
      </c>
      <c r="M27" t="e">
        <f t="shared" si="10"/>
        <v>#VALUE!</v>
      </c>
      <c r="N27" s="2" t="e">
        <f t="shared" si="17"/>
        <v>#VALUE!</v>
      </c>
    </row>
    <row r="28" spans="2:14">
      <c r="B28">
        <f t="shared" si="12"/>
        <v>0</v>
      </c>
      <c r="C28" t="e">
        <f t="shared" si="13"/>
        <v>#VALUE!</v>
      </c>
      <c r="D28" t="e">
        <f t="shared" si="14"/>
        <v>#VALUE!</v>
      </c>
      <c r="E28" t="e">
        <f t="shared" si="3"/>
        <v>#VALUE!</v>
      </c>
      <c r="F28" t="b">
        <f t="shared" si="4"/>
        <v>0</v>
      </c>
      <c r="G28" t="e">
        <f t="shared" si="15"/>
        <v>#VALUE!</v>
      </c>
      <c r="H28" t="e">
        <f t="shared" si="6"/>
        <v>#VALUE!</v>
      </c>
      <c r="I28" t="b">
        <f t="shared" si="16"/>
        <v>0</v>
      </c>
      <c r="J28" t="e">
        <f t="shared" si="8"/>
        <v>#VALUE!</v>
      </c>
      <c r="K28" t="e">
        <f>IFERROR(VLOOKUP(J28,Types!$F$3:$G$7,2,FALSE),J28)</f>
        <v>#VALUE!</v>
      </c>
      <c r="L28" t="e">
        <f t="shared" si="9"/>
        <v>#VALUE!</v>
      </c>
      <c r="M28" t="e">
        <f t="shared" si="10"/>
        <v>#VALUE!</v>
      </c>
      <c r="N28" s="2" t="e">
        <f t="shared" si="17"/>
        <v>#VALUE!</v>
      </c>
    </row>
    <row r="29" spans="2:14">
      <c r="B29">
        <f t="shared" si="12"/>
        <v>0</v>
      </c>
      <c r="C29" t="e">
        <f t="shared" si="13"/>
        <v>#VALUE!</v>
      </c>
      <c r="D29" t="e">
        <f t="shared" si="14"/>
        <v>#VALUE!</v>
      </c>
      <c r="E29" t="e">
        <f t="shared" si="3"/>
        <v>#VALUE!</v>
      </c>
      <c r="F29" t="b">
        <f t="shared" si="4"/>
        <v>0</v>
      </c>
      <c r="G29" t="e">
        <f t="shared" si="15"/>
        <v>#VALUE!</v>
      </c>
      <c r="H29" t="e">
        <f t="shared" si="6"/>
        <v>#VALUE!</v>
      </c>
      <c r="I29" t="b">
        <f t="shared" si="16"/>
        <v>0</v>
      </c>
      <c r="J29" t="e">
        <f t="shared" si="8"/>
        <v>#VALUE!</v>
      </c>
      <c r="K29" t="e">
        <f>IFERROR(VLOOKUP(J29,Types!$F$3:$G$7,2,FALSE),J29)</f>
        <v>#VALUE!</v>
      </c>
      <c r="L29" t="e">
        <f t="shared" si="9"/>
        <v>#VALUE!</v>
      </c>
      <c r="M29" t="e">
        <f t="shared" si="10"/>
        <v>#VALUE!</v>
      </c>
      <c r="N29" s="2" t="e">
        <f t="shared" si="17"/>
        <v>#VALUE!</v>
      </c>
    </row>
    <row r="30" spans="2:14">
      <c r="B30">
        <f t="shared" si="12"/>
        <v>0</v>
      </c>
      <c r="C30" t="e">
        <f t="shared" si="13"/>
        <v>#VALUE!</v>
      </c>
      <c r="D30" t="e">
        <f t="shared" si="14"/>
        <v>#VALUE!</v>
      </c>
      <c r="E30" t="e">
        <f t="shared" si="3"/>
        <v>#VALUE!</v>
      </c>
      <c r="F30" t="b">
        <f t="shared" si="4"/>
        <v>0</v>
      </c>
      <c r="G30" t="e">
        <f t="shared" si="15"/>
        <v>#VALUE!</v>
      </c>
      <c r="H30" t="e">
        <f t="shared" si="6"/>
        <v>#VALUE!</v>
      </c>
      <c r="I30" t="b">
        <f t="shared" si="16"/>
        <v>0</v>
      </c>
      <c r="J30" t="e">
        <f t="shared" si="8"/>
        <v>#VALUE!</v>
      </c>
      <c r="K30" t="e">
        <f>IFERROR(VLOOKUP(J30,Types!$F$3:$G$7,2,FALSE),J30)</f>
        <v>#VALUE!</v>
      </c>
      <c r="L30" t="e">
        <f t="shared" si="9"/>
        <v>#VALUE!</v>
      </c>
      <c r="M30" t="e">
        <f t="shared" si="10"/>
        <v>#VALUE!</v>
      </c>
      <c r="N30" s="2" t="e">
        <f t="shared" si="17"/>
        <v>#VALUE!</v>
      </c>
    </row>
    <row r="31" spans="2:14">
      <c r="B31">
        <f t="shared" si="12"/>
        <v>0</v>
      </c>
      <c r="C31" t="e">
        <f t="shared" si="13"/>
        <v>#VALUE!</v>
      </c>
      <c r="D31" t="e">
        <f t="shared" si="14"/>
        <v>#VALUE!</v>
      </c>
      <c r="E31" t="e">
        <f t="shared" si="3"/>
        <v>#VALUE!</v>
      </c>
      <c r="F31" t="b">
        <f t="shared" si="4"/>
        <v>0</v>
      </c>
      <c r="G31" t="e">
        <f t="shared" si="15"/>
        <v>#VALUE!</v>
      </c>
      <c r="H31" t="e">
        <f t="shared" si="6"/>
        <v>#VALUE!</v>
      </c>
      <c r="I31" t="b">
        <f t="shared" si="16"/>
        <v>0</v>
      </c>
      <c r="J31" t="e">
        <f t="shared" si="8"/>
        <v>#VALUE!</v>
      </c>
      <c r="K31" t="e">
        <f>IFERROR(VLOOKUP(J31,Types!$F$3:$G$7,2,FALSE),J31)</f>
        <v>#VALUE!</v>
      </c>
      <c r="L31" t="e">
        <f t="shared" si="9"/>
        <v>#VALUE!</v>
      </c>
      <c r="M31" t="e">
        <f t="shared" si="10"/>
        <v>#VALUE!</v>
      </c>
      <c r="N31" s="2" t="e">
        <f t="shared" si="17"/>
        <v>#VALUE!</v>
      </c>
    </row>
    <row r="32" spans="2:14">
      <c r="B32">
        <f t="shared" si="12"/>
        <v>0</v>
      </c>
      <c r="C32" t="e">
        <f t="shared" si="13"/>
        <v>#VALUE!</v>
      </c>
      <c r="D32" t="e">
        <f t="shared" si="14"/>
        <v>#VALUE!</v>
      </c>
      <c r="E32" t="e">
        <f t="shared" si="3"/>
        <v>#VALUE!</v>
      </c>
      <c r="F32" t="b">
        <f t="shared" si="4"/>
        <v>0</v>
      </c>
      <c r="G32" t="e">
        <f t="shared" si="15"/>
        <v>#VALUE!</v>
      </c>
      <c r="H32" t="e">
        <f t="shared" si="6"/>
        <v>#VALUE!</v>
      </c>
      <c r="I32" t="b">
        <f t="shared" si="16"/>
        <v>0</v>
      </c>
      <c r="J32" t="e">
        <f t="shared" si="8"/>
        <v>#VALUE!</v>
      </c>
      <c r="K32" t="e">
        <f>IFERROR(VLOOKUP(J32,Types!$F$3:$G$7,2,FALSE),J32)</f>
        <v>#VALUE!</v>
      </c>
      <c r="L32" t="e">
        <f t="shared" si="9"/>
        <v>#VALUE!</v>
      </c>
      <c r="M32" t="e">
        <f t="shared" si="10"/>
        <v>#VALUE!</v>
      </c>
      <c r="N32" s="2" t="e">
        <f t="shared" si="17"/>
        <v>#VALUE!</v>
      </c>
    </row>
    <row r="33" spans="2:14">
      <c r="B33">
        <f t="shared" si="12"/>
        <v>0</v>
      </c>
      <c r="C33" t="e">
        <f t="shared" si="13"/>
        <v>#VALUE!</v>
      </c>
      <c r="D33" t="e">
        <f t="shared" si="14"/>
        <v>#VALUE!</v>
      </c>
      <c r="E33" t="e">
        <f t="shared" si="3"/>
        <v>#VALUE!</v>
      </c>
      <c r="F33" t="b">
        <f t="shared" si="4"/>
        <v>0</v>
      </c>
      <c r="G33" t="e">
        <f t="shared" si="15"/>
        <v>#VALUE!</v>
      </c>
      <c r="H33" t="e">
        <f t="shared" si="6"/>
        <v>#VALUE!</v>
      </c>
      <c r="I33" t="b">
        <f t="shared" si="16"/>
        <v>0</v>
      </c>
      <c r="J33" t="e">
        <f t="shared" si="8"/>
        <v>#VALUE!</v>
      </c>
      <c r="K33" t="e">
        <f>IFERROR(VLOOKUP(J33,Types!$F$3:$G$7,2,FALSE),J33)</f>
        <v>#VALUE!</v>
      </c>
      <c r="L33" t="e">
        <f t="shared" si="9"/>
        <v>#VALUE!</v>
      </c>
      <c r="M33" t="e">
        <f t="shared" si="10"/>
        <v>#VALUE!</v>
      </c>
      <c r="N33" s="2" t="e">
        <f t="shared" si="17"/>
        <v>#VALUE!</v>
      </c>
    </row>
    <row r="34" spans="2:14">
      <c r="B34">
        <f t="shared" si="12"/>
        <v>0</v>
      </c>
      <c r="C34" t="e">
        <f t="shared" si="13"/>
        <v>#VALUE!</v>
      </c>
      <c r="D34" t="e">
        <f t="shared" si="14"/>
        <v>#VALUE!</v>
      </c>
      <c r="E34" t="e">
        <f t="shared" si="3"/>
        <v>#VALUE!</v>
      </c>
      <c r="F34" t="b">
        <f t="shared" si="4"/>
        <v>0</v>
      </c>
      <c r="G34" t="e">
        <f t="shared" si="15"/>
        <v>#VALUE!</v>
      </c>
      <c r="H34" t="e">
        <f t="shared" si="6"/>
        <v>#VALUE!</v>
      </c>
      <c r="I34" t="b">
        <f t="shared" si="16"/>
        <v>0</v>
      </c>
      <c r="J34" t="e">
        <f t="shared" si="8"/>
        <v>#VALUE!</v>
      </c>
      <c r="K34" t="e">
        <f>IFERROR(VLOOKUP(J34,Types!$F$3:$G$7,2,FALSE),J34)</f>
        <v>#VALUE!</v>
      </c>
      <c r="L34" t="e">
        <f t="shared" si="9"/>
        <v>#VALUE!</v>
      </c>
      <c r="M34" t="e">
        <f t="shared" si="10"/>
        <v>#VALUE!</v>
      </c>
      <c r="N34" s="2" t="e">
        <f t="shared" si="17"/>
        <v>#VALUE!</v>
      </c>
    </row>
    <row r="35" spans="2:14">
      <c r="B35">
        <f t="shared" si="12"/>
        <v>0</v>
      </c>
      <c r="C35" t="e">
        <f t="shared" si="13"/>
        <v>#VALUE!</v>
      </c>
      <c r="D35" t="e">
        <f t="shared" si="14"/>
        <v>#VALUE!</v>
      </c>
      <c r="E35" t="e">
        <f t="shared" si="3"/>
        <v>#VALUE!</v>
      </c>
      <c r="F35" t="b">
        <f t="shared" si="4"/>
        <v>0</v>
      </c>
      <c r="G35" t="e">
        <f t="shared" si="15"/>
        <v>#VALUE!</v>
      </c>
      <c r="H35" t="e">
        <f t="shared" si="6"/>
        <v>#VALUE!</v>
      </c>
      <c r="I35" t="b">
        <f t="shared" si="16"/>
        <v>0</v>
      </c>
      <c r="J35" t="e">
        <f t="shared" si="8"/>
        <v>#VALUE!</v>
      </c>
      <c r="K35" t="e">
        <f>IFERROR(VLOOKUP(J35,Types!$F$3:$G$7,2,FALSE),J35)</f>
        <v>#VALUE!</v>
      </c>
      <c r="L35" t="e">
        <f t="shared" si="9"/>
        <v>#VALUE!</v>
      </c>
      <c r="M35" t="e">
        <f t="shared" si="10"/>
        <v>#VALUE!</v>
      </c>
      <c r="N35" s="2" t="e">
        <f t="shared" si="17"/>
        <v>#VALUE!</v>
      </c>
    </row>
    <row r="36" spans="2:14">
      <c r="B36">
        <f t="shared" si="12"/>
        <v>0</v>
      </c>
      <c r="C36" t="e">
        <f t="shared" si="13"/>
        <v>#VALUE!</v>
      </c>
      <c r="D36" t="e">
        <f t="shared" si="14"/>
        <v>#VALUE!</v>
      </c>
      <c r="E36" t="e">
        <f t="shared" si="3"/>
        <v>#VALUE!</v>
      </c>
      <c r="F36" t="b">
        <f t="shared" si="4"/>
        <v>0</v>
      </c>
      <c r="G36" t="e">
        <f t="shared" si="15"/>
        <v>#VALUE!</v>
      </c>
      <c r="H36" t="e">
        <f t="shared" si="6"/>
        <v>#VALUE!</v>
      </c>
      <c r="I36" t="b">
        <f t="shared" si="16"/>
        <v>0</v>
      </c>
      <c r="J36" t="e">
        <f t="shared" si="8"/>
        <v>#VALUE!</v>
      </c>
      <c r="K36" t="e">
        <f>IFERROR(VLOOKUP(J36,Types!$F$3:$G$7,2,FALSE),J36)</f>
        <v>#VALUE!</v>
      </c>
      <c r="L36" t="e">
        <f t="shared" si="9"/>
        <v>#VALUE!</v>
      </c>
      <c r="M36" t="e">
        <f t="shared" si="10"/>
        <v>#VALUE!</v>
      </c>
      <c r="N36" s="2" t="e">
        <f t="shared" si="17"/>
        <v>#VALUE!</v>
      </c>
    </row>
    <row r="37" spans="2:14">
      <c r="B37">
        <f t="shared" si="12"/>
        <v>0</v>
      </c>
      <c r="C37" t="e">
        <f t="shared" si="13"/>
        <v>#VALUE!</v>
      </c>
      <c r="D37" t="e">
        <f t="shared" si="14"/>
        <v>#VALUE!</v>
      </c>
      <c r="E37" t="e">
        <f t="shared" si="3"/>
        <v>#VALUE!</v>
      </c>
      <c r="F37" t="b">
        <f t="shared" si="4"/>
        <v>0</v>
      </c>
      <c r="G37" t="e">
        <f t="shared" si="15"/>
        <v>#VALUE!</v>
      </c>
      <c r="H37" t="e">
        <f t="shared" si="6"/>
        <v>#VALUE!</v>
      </c>
      <c r="I37" t="b">
        <f t="shared" si="16"/>
        <v>0</v>
      </c>
      <c r="J37" t="e">
        <f t="shared" si="8"/>
        <v>#VALUE!</v>
      </c>
      <c r="K37" t="e">
        <f>IFERROR(VLOOKUP(J37,Types!$F$3:$G$7,2,FALSE),J37)</f>
        <v>#VALUE!</v>
      </c>
      <c r="L37" t="e">
        <f t="shared" si="9"/>
        <v>#VALUE!</v>
      </c>
      <c r="M37" t="e">
        <f t="shared" si="10"/>
        <v>#VALUE!</v>
      </c>
      <c r="N37" s="2" t="e">
        <f t="shared" si="17"/>
        <v>#VALUE!</v>
      </c>
    </row>
    <row r="38" spans="2:14">
      <c r="B38">
        <f t="shared" si="12"/>
        <v>0</v>
      </c>
      <c r="C38" t="e">
        <f t="shared" si="13"/>
        <v>#VALUE!</v>
      </c>
      <c r="D38" t="e">
        <f t="shared" si="14"/>
        <v>#VALUE!</v>
      </c>
      <c r="E38" t="e">
        <f t="shared" si="3"/>
        <v>#VALUE!</v>
      </c>
      <c r="F38" t="b">
        <f t="shared" si="4"/>
        <v>0</v>
      </c>
      <c r="G38" t="e">
        <f t="shared" si="15"/>
        <v>#VALUE!</v>
      </c>
      <c r="H38" t="e">
        <f t="shared" si="6"/>
        <v>#VALUE!</v>
      </c>
      <c r="I38" t="b">
        <f t="shared" si="16"/>
        <v>0</v>
      </c>
      <c r="J38" t="e">
        <f t="shared" si="8"/>
        <v>#VALUE!</v>
      </c>
      <c r="K38" t="e">
        <f>IFERROR(VLOOKUP(J38,Types!$F$3:$G$7,2,FALSE),J38)</f>
        <v>#VALUE!</v>
      </c>
      <c r="L38" t="e">
        <f t="shared" si="9"/>
        <v>#VALUE!</v>
      </c>
      <c r="M38" t="e">
        <f t="shared" si="10"/>
        <v>#VALUE!</v>
      </c>
      <c r="N38" s="2" t="e">
        <f t="shared" si="17"/>
        <v>#VALUE!</v>
      </c>
    </row>
    <row r="39" spans="2:14">
      <c r="B39">
        <f t="shared" si="12"/>
        <v>0</v>
      </c>
      <c r="C39" t="e">
        <f t="shared" si="13"/>
        <v>#VALUE!</v>
      </c>
      <c r="D39" t="e">
        <f t="shared" si="14"/>
        <v>#VALUE!</v>
      </c>
      <c r="E39" t="e">
        <f t="shared" si="3"/>
        <v>#VALUE!</v>
      </c>
      <c r="F39" t="b">
        <f t="shared" si="4"/>
        <v>0</v>
      </c>
      <c r="G39" t="e">
        <f t="shared" si="15"/>
        <v>#VALUE!</v>
      </c>
      <c r="H39" t="e">
        <f t="shared" si="6"/>
        <v>#VALUE!</v>
      </c>
      <c r="I39" t="b">
        <f t="shared" si="16"/>
        <v>0</v>
      </c>
      <c r="J39" t="e">
        <f t="shared" si="8"/>
        <v>#VALUE!</v>
      </c>
      <c r="K39" t="e">
        <f>IFERROR(VLOOKUP(J39,Types!$F$3:$G$7,2,FALSE),J39)</f>
        <v>#VALUE!</v>
      </c>
      <c r="L39" t="e">
        <f t="shared" si="9"/>
        <v>#VALUE!</v>
      </c>
      <c r="M39" t="e">
        <f t="shared" si="10"/>
        <v>#VALUE!</v>
      </c>
      <c r="N39" s="2" t="e">
        <f t="shared" si="17"/>
        <v>#VALUE!</v>
      </c>
    </row>
    <row r="40" spans="2:14">
      <c r="B40">
        <f t="shared" si="12"/>
        <v>0</v>
      </c>
      <c r="C40" t="e">
        <f t="shared" si="13"/>
        <v>#VALUE!</v>
      </c>
      <c r="D40" t="e">
        <f t="shared" si="14"/>
        <v>#VALUE!</v>
      </c>
      <c r="E40" t="e">
        <f t="shared" si="3"/>
        <v>#VALUE!</v>
      </c>
      <c r="F40" t="b">
        <f t="shared" si="4"/>
        <v>0</v>
      </c>
      <c r="G40" t="e">
        <f t="shared" si="15"/>
        <v>#VALUE!</v>
      </c>
      <c r="H40" t="e">
        <f t="shared" si="6"/>
        <v>#VALUE!</v>
      </c>
      <c r="I40" t="b">
        <f t="shared" si="16"/>
        <v>0</v>
      </c>
      <c r="J40" t="e">
        <f t="shared" si="8"/>
        <v>#VALUE!</v>
      </c>
      <c r="K40" t="e">
        <f>IFERROR(VLOOKUP(J40,Types!$F$3:$G$7,2,FALSE),J40)</f>
        <v>#VALUE!</v>
      </c>
      <c r="L40" t="e">
        <f t="shared" si="9"/>
        <v>#VALUE!</v>
      </c>
      <c r="M40" t="e">
        <f t="shared" si="10"/>
        <v>#VALUE!</v>
      </c>
      <c r="N40" s="2" t="e">
        <f t="shared" si="17"/>
        <v>#VALUE!</v>
      </c>
    </row>
    <row r="41" spans="2:14">
      <c r="B41">
        <f t="shared" si="12"/>
        <v>0</v>
      </c>
      <c r="C41" t="e">
        <f t="shared" si="13"/>
        <v>#VALUE!</v>
      </c>
      <c r="D41" t="e">
        <f t="shared" si="14"/>
        <v>#VALUE!</v>
      </c>
      <c r="E41" t="e">
        <f t="shared" si="3"/>
        <v>#VALUE!</v>
      </c>
      <c r="F41" t="b">
        <f t="shared" si="4"/>
        <v>0</v>
      </c>
      <c r="G41" t="e">
        <f t="shared" si="15"/>
        <v>#VALUE!</v>
      </c>
      <c r="H41" t="e">
        <f t="shared" si="6"/>
        <v>#VALUE!</v>
      </c>
      <c r="I41" t="b">
        <f t="shared" si="16"/>
        <v>0</v>
      </c>
      <c r="J41" t="e">
        <f t="shared" si="8"/>
        <v>#VALUE!</v>
      </c>
      <c r="K41" t="e">
        <f>IFERROR(VLOOKUP(J41,Types!$F$3:$G$7,2,FALSE),J41)</f>
        <v>#VALUE!</v>
      </c>
      <c r="L41" t="e">
        <f t="shared" si="9"/>
        <v>#VALUE!</v>
      </c>
      <c r="M41" t="e">
        <f t="shared" si="10"/>
        <v>#VALUE!</v>
      </c>
      <c r="N41" s="2" t="e">
        <f t="shared" si="17"/>
        <v>#VALUE!</v>
      </c>
    </row>
    <row r="42" spans="2:14">
      <c r="B42">
        <f t="shared" si="12"/>
        <v>0</v>
      </c>
      <c r="C42" t="e">
        <f t="shared" si="13"/>
        <v>#VALUE!</v>
      </c>
      <c r="D42" t="e">
        <f t="shared" si="14"/>
        <v>#VALUE!</v>
      </c>
      <c r="E42" t="e">
        <f t="shared" si="3"/>
        <v>#VALUE!</v>
      </c>
      <c r="F42" t="b">
        <f t="shared" si="4"/>
        <v>0</v>
      </c>
      <c r="G42" t="e">
        <f t="shared" si="15"/>
        <v>#VALUE!</v>
      </c>
      <c r="H42" t="e">
        <f t="shared" si="6"/>
        <v>#VALUE!</v>
      </c>
      <c r="I42" t="b">
        <f t="shared" si="16"/>
        <v>0</v>
      </c>
      <c r="J42" t="e">
        <f t="shared" si="8"/>
        <v>#VALUE!</v>
      </c>
      <c r="K42" t="e">
        <f>IFERROR(VLOOKUP(J42,Types!$F$3:$G$7,2,FALSE),J42)</f>
        <v>#VALUE!</v>
      </c>
      <c r="L42" t="e">
        <f t="shared" si="9"/>
        <v>#VALUE!</v>
      </c>
      <c r="M42" t="e">
        <f t="shared" si="10"/>
        <v>#VALUE!</v>
      </c>
      <c r="N42" s="2" t="e">
        <f t="shared" si="17"/>
        <v>#VALUE!</v>
      </c>
    </row>
    <row r="43" spans="2:14">
      <c r="B43">
        <f t="shared" si="12"/>
        <v>0</v>
      </c>
      <c r="C43" t="e">
        <f t="shared" si="13"/>
        <v>#VALUE!</v>
      </c>
      <c r="D43" t="e">
        <f t="shared" si="14"/>
        <v>#VALUE!</v>
      </c>
      <c r="E43" t="e">
        <f t="shared" si="3"/>
        <v>#VALUE!</v>
      </c>
      <c r="F43" t="b">
        <f t="shared" si="4"/>
        <v>0</v>
      </c>
      <c r="G43" t="e">
        <f t="shared" si="15"/>
        <v>#VALUE!</v>
      </c>
      <c r="H43" t="e">
        <f t="shared" si="6"/>
        <v>#VALUE!</v>
      </c>
      <c r="I43" t="b">
        <f t="shared" si="16"/>
        <v>0</v>
      </c>
      <c r="J43" t="e">
        <f t="shared" si="8"/>
        <v>#VALUE!</v>
      </c>
      <c r="K43" t="e">
        <f>IFERROR(VLOOKUP(J43,Types!$F$3:$G$7,2,FALSE),J43)</f>
        <v>#VALUE!</v>
      </c>
      <c r="L43" t="e">
        <f t="shared" si="9"/>
        <v>#VALUE!</v>
      </c>
      <c r="M43" t="e">
        <f t="shared" si="10"/>
        <v>#VALUE!</v>
      </c>
      <c r="N43" s="2" t="e">
        <f t="shared" si="17"/>
        <v>#VALUE!</v>
      </c>
    </row>
    <row r="44" spans="2:14">
      <c r="B44">
        <f t="shared" si="12"/>
        <v>0</v>
      </c>
      <c r="C44" t="e">
        <f t="shared" si="13"/>
        <v>#VALUE!</v>
      </c>
      <c r="D44" t="e">
        <f t="shared" si="14"/>
        <v>#VALUE!</v>
      </c>
      <c r="E44" t="e">
        <f t="shared" si="3"/>
        <v>#VALUE!</v>
      </c>
      <c r="F44" t="b">
        <f t="shared" si="4"/>
        <v>0</v>
      </c>
      <c r="G44" t="e">
        <f t="shared" si="15"/>
        <v>#VALUE!</v>
      </c>
      <c r="H44" t="e">
        <f t="shared" si="6"/>
        <v>#VALUE!</v>
      </c>
      <c r="I44" t="b">
        <f t="shared" si="16"/>
        <v>0</v>
      </c>
      <c r="J44" t="e">
        <f t="shared" si="8"/>
        <v>#VALUE!</v>
      </c>
      <c r="K44" t="e">
        <f>IFERROR(VLOOKUP(J44,Types!$F$3:$G$7,2,FALSE),J44)</f>
        <v>#VALUE!</v>
      </c>
      <c r="L44" t="e">
        <f t="shared" si="9"/>
        <v>#VALUE!</v>
      </c>
      <c r="M44" t="e">
        <f t="shared" si="10"/>
        <v>#VALUE!</v>
      </c>
      <c r="N44" s="2" t="e">
        <f t="shared" si="17"/>
        <v>#VALUE!</v>
      </c>
    </row>
    <row r="45" spans="2:14">
      <c r="B45">
        <f t="shared" si="12"/>
        <v>0</v>
      </c>
      <c r="C45" t="e">
        <f t="shared" si="13"/>
        <v>#VALUE!</v>
      </c>
      <c r="D45" t="e">
        <f t="shared" si="14"/>
        <v>#VALUE!</v>
      </c>
      <c r="E45" t="e">
        <f t="shared" si="3"/>
        <v>#VALUE!</v>
      </c>
      <c r="F45" t="b">
        <f t="shared" si="4"/>
        <v>0</v>
      </c>
      <c r="G45" t="e">
        <f t="shared" si="15"/>
        <v>#VALUE!</v>
      </c>
      <c r="H45" t="e">
        <f t="shared" si="6"/>
        <v>#VALUE!</v>
      </c>
      <c r="I45" t="b">
        <f t="shared" si="16"/>
        <v>0</v>
      </c>
      <c r="J45" t="e">
        <f t="shared" si="8"/>
        <v>#VALUE!</v>
      </c>
      <c r="K45" t="e">
        <f>IFERROR(VLOOKUP(J45,Types!$F$3:$G$7,2,FALSE),J45)</f>
        <v>#VALUE!</v>
      </c>
      <c r="L45" t="e">
        <f t="shared" si="9"/>
        <v>#VALUE!</v>
      </c>
      <c r="M45" t="e">
        <f t="shared" si="10"/>
        <v>#VALUE!</v>
      </c>
      <c r="N45" s="2" t="e">
        <f t="shared" si="17"/>
        <v>#VALUE!</v>
      </c>
    </row>
    <row r="46" spans="2:14">
      <c r="B46">
        <f t="shared" si="12"/>
        <v>0</v>
      </c>
      <c r="C46" t="e">
        <f t="shared" si="13"/>
        <v>#VALUE!</v>
      </c>
      <c r="D46" t="e">
        <f t="shared" si="14"/>
        <v>#VALUE!</v>
      </c>
      <c r="E46" t="e">
        <f t="shared" si="3"/>
        <v>#VALUE!</v>
      </c>
      <c r="F46" t="b">
        <f t="shared" si="4"/>
        <v>0</v>
      </c>
      <c r="G46" t="e">
        <f t="shared" si="15"/>
        <v>#VALUE!</v>
      </c>
      <c r="H46" t="e">
        <f t="shared" si="6"/>
        <v>#VALUE!</v>
      </c>
      <c r="I46" t="b">
        <f t="shared" si="16"/>
        <v>0</v>
      </c>
      <c r="J46" t="e">
        <f t="shared" si="8"/>
        <v>#VALUE!</v>
      </c>
      <c r="K46" t="e">
        <f>IFERROR(VLOOKUP(J46,Types!$F$3:$G$7,2,FALSE),J46)</f>
        <v>#VALUE!</v>
      </c>
      <c r="L46" t="e">
        <f t="shared" si="9"/>
        <v>#VALUE!</v>
      </c>
      <c r="M46" t="e">
        <f t="shared" si="10"/>
        <v>#VALUE!</v>
      </c>
      <c r="N46" s="2" t="e">
        <f t="shared" si="17"/>
        <v>#VALUE!</v>
      </c>
    </row>
    <row r="47" spans="2:14">
      <c r="B47">
        <f t="shared" si="12"/>
        <v>0</v>
      </c>
      <c r="C47" t="e">
        <f t="shared" si="13"/>
        <v>#VALUE!</v>
      </c>
      <c r="D47" t="e">
        <f t="shared" si="14"/>
        <v>#VALUE!</v>
      </c>
      <c r="E47" t="e">
        <f t="shared" si="3"/>
        <v>#VALUE!</v>
      </c>
      <c r="F47" t="b">
        <f t="shared" si="4"/>
        <v>0</v>
      </c>
      <c r="G47" t="e">
        <f t="shared" si="15"/>
        <v>#VALUE!</v>
      </c>
      <c r="H47" t="e">
        <f t="shared" si="6"/>
        <v>#VALUE!</v>
      </c>
      <c r="I47" t="b">
        <f t="shared" si="16"/>
        <v>0</v>
      </c>
      <c r="J47" t="e">
        <f t="shared" si="8"/>
        <v>#VALUE!</v>
      </c>
      <c r="K47" t="e">
        <f>IFERROR(VLOOKUP(J47,Types!$F$3:$G$7,2,FALSE),J47)</f>
        <v>#VALUE!</v>
      </c>
      <c r="L47" t="e">
        <f t="shared" si="9"/>
        <v>#VALUE!</v>
      </c>
      <c r="M47" t="e">
        <f t="shared" si="10"/>
        <v>#VALUE!</v>
      </c>
      <c r="N47" s="2" t="e">
        <f t="shared" si="17"/>
        <v>#VALUE!</v>
      </c>
    </row>
    <row r="48" spans="2:14">
      <c r="B48">
        <f t="shared" si="12"/>
        <v>0</v>
      </c>
      <c r="C48" t="e">
        <f t="shared" si="13"/>
        <v>#VALUE!</v>
      </c>
      <c r="D48" t="e">
        <f t="shared" si="14"/>
        <v>#VALUE!</v>
      </c>
      <c r="E48" t="e">
        <f t="shared" si="3"/>
        <v>#VALUE!</v>
      </c>
      <c r="F48" t="b">
        <f t="shared" si="4"/>
        <v>0</v>
      </c>
      <c r="G48" t="e">
        <f t="shared" si="15"/>
        <v>#VALUE!</v>
      </c>
      <c r="H48" t="e">
        <f t="shared" si="6"/>
        <v>#VALUE!</v>
      </c>
      <c r="I48" t="b">
        <f t="shared" si="16"/>
        <v>0</v>
      </c>
      <c r="J48" t="e">
        <f t="shared" si="8"/>
        <v>#VALUE!</v>
      </c>
      <c r="K48" t="e">
        <f>IFERROR(VLOOKUP(J48,Types!$F$3:$G$7,2,FALSE),J48)</f>
        <v>#VALUE!</v>
      </c>
      <c r="L48" t="e">
        <f t="shared" si="9"/>
        <v>#VALUE!</v>
      </c>
      <c r="M48" t="e">
        <f t="shared" si="10"/>
        <v>#VALUE!</v>
      </c>
      <c r="N48" s="2" t="e">
        <f t="shared" si="17"/>
        <v>#VALUE!</v>
      </c>
    </row>
    <row r="49" spans="2:14">
      <c r="B49">
        <f t="shared" si="12"/>
        <v>0</v>
      </c>
      <c r="C49" t="e">
        <f t="shared" si="13"/>
        <v>#VALUE!</v>
      </c>
      <c r="D49" t="e">
        <f t="shared" si="14"/>
        <v>#VALUE!</v>
      </c>
      <c r="E49" t="e">
        <f t="shared" si="3"/>
        <v>#VALUE!</v>
      </c>
      <c r="F49" t="b">
        <f t="shared" si="4"/>
        <v>0</v>
      </c>
      <c r="G49" t="e">
        <f t="shared" si="15"/>
        <v>#VALUE!</v>
      </c>
      <c r="H49" t="e">
        <f t="shared" si="6"/>
        <v>#VALUE!</v>
      </c>
      <c r="I49" t="b">
        <f t="shared" si="16"/>
        <v>0</v>
      </c>
      <c r="J49" t="e">
        <f t="shared" si="8"/>
        <v>#VALUE!</v>
      </c>
      <c r="K49" t="e">
        <f>IFERROR(VLOOKUP(J49,Types!$F$3:$G$7,2,FALSE),J49)</f>
        <v>#VALUE!</v>
      </c>
      <c r="L49" t="e">
        <f t="shared" si="9"/>
        <v>#VALUE!</v>
      </c>
      <c r="M49" t="e">
        <f t="shared" si="10"/>
        <v>#VALUE!</v>
      </c>
      <c r="N49" s="2" t="e">
        <f t="shared" si="17"/>
        <v>#VALUE!</v>
      </c>
    </row>
    <row r="50" spans="2:14">
      <c r="B50">
        <f t="shared" si="12"/>
        <v>0</v>
      </c>
      <c r="C50" t="e">
        <f t="shared" si="13"/>
        <v>#VALUE!</v>
      </c>
      <c r="D50" t="e">
        <f t="shared" si="14"/>
        <v>#VALUE!</v>
      </c>
      <c r="E50" t="e">
        <f t="shared" si="3"/>
        <v>#VALUE!</v>
      </c>
      <c r="F50" t="b">
        <f t="shared" si="4"/>
        <v>0</v>
      </c>
      <c r="G50" t="e">
        <f t="shared" si="15"/>
        <v>#VALUE!</v>
      </c>
      <c r="H50" t="e">
        <f t="shared" si="6"/>
        <v>#VALUE!</v>
      </c>
      <c r="I50" t="b">
        <f t="shared" si="16"/>
        <v>0</v>
      </c>
      <c r="J50" t="e">
        <f t="shared" si="8"/>
        <v>#VALUE!</v>
      </c>
      <c r="K50" t="e">
        <f>IFERROR(VLOOKUP(J50,Types!$F$3:$G$7,2,FALSE),J50)</f>
        <v>#VALUE!</v>
      </c>
      <c r="L50" t="e">
        <f t="shared" si="9"/>
        <v>#VALUE!</v>
      </c>
      <c r="M50" t="e">
        <f t="shared" si="10"/>
        <v>#VALUE!</v>
      </c>
      <c r="N50" s="2" t="e">
        <f t="shared" si="17"/>
        <v>#VALUE!</v>
      </c>
    </row>
    <row r="51" spans="2:14">
      <c r="B51">
        <f t="shared" si="12"/>
        <v>0</v>
      </c>
      <c r="C51" t="e">
        <f t="shared" si="13"/>
        <v>#VALUE!</v>
      </c>
      <c r="D51" t="e">
        <f t="shared" si="14"/>
        <v>#VALUE!</v>
      </c>
      <c r="E51" t="e">
        <f t="shared" si="3"/>
        <v>#VALUE!</v>
      </c>
      <c r="F51" t="b">
        <f t="shared" si="4"/>
        <v>0</v>
      </c>
      <c r="G51" t="e">
        <f t="shared" si="15"/>
        <v>#VALUE!</v>
      </c>
      <c r="H51" t="e">
        <f t="shared" si="6"/>
        <v>#VALUE!</v>
      </c>
      <c r="I51" t="b">
        <f t="shared" si="16"/>
        <v>0</v>
      </c>
      <c r="J51" t="e">
        <f t="shared" si="8"/>
        <v>#VALUE!</v>
      </c>
      <c r="K51" t="e">
        <f>IFERROR(VLOOKUP(J51,Types!$F$3:$G$7,2,FALSE),J51)</f>
        <v>#VALUE!</v>
      </c>
      <c r="L51" t="e">
        <f t="shared" si="9"/>
        <v>#VALUE!</v>
      </c>
      <c r="M51" t="e">
        <f t="shared" si="10"/>
        <v>#VALUE!</v>
      </c>
      <c r="N51" s="2" t="e">
        <f t="shared" si="17"/>
        <v>#VALUE!</v>
      </c>
    </row>
    <row r="52" spans="2:14">
      <c r="B52">
        <f t="shared" si="12"/>
        <v>0</v>
      </c>
      <c r="C52" t="e">
        <f t="shared" si="13"/>
        <v>#VALUE!</v>
      </c>
      <c r="D52" t="e">
        <f t="shared" si="14"/>
        <v>#VALUE!</v>
      </c>
      <c r="E52" t="e">
        <f t="shared" si="3"/>
        <v>#VALUE!</v>
      </c>
      <c r="F52" t="b">
        <f t="shared" si="4"/>
        <v>0</v>
      </c>
      <c r="G52" t="e">
        <f t="shared" si="15"/>
        <v>#VALUE!</v>
      </c>
      <c r="H52" t="e">
        <f t="shared" si="6"/>
        <v>#VALUE!</v>
      </c>
      <c r="I52" t="b">
        <f t="shared" si="16"/>
        <v>0</v>
      </c>
      <c r="J52" t="e">
        <f t="shared" si="8"/>
        <v>#VALUE!</v>
      </c>
      <c r="K52" t="e">
        <f>IFERROR(VLOOKUP(J52,Types!$F$3:$G$7,2,FALSE),J52)</f>
        <v>#VALUE!</v>
      </c>
      <c r="L52" t="e">
        <f t="shared" si="9"/>
        <v>#VALUE!</v>
      </c>
      <c r="M52" t="e">
        <f t="shared" si="10"/>
        <v>#VALUE!</v>
      </c>
      <c r="N52" s="2" t="e">
        <f t="shared" si="17"/>
        <v>#VALUE!</v>
      </c>
    </row>
    <row r="53" spans="2:14">
      <c r="B53">
        <f t="shared" si="12"/>
        <v>0</v>
      </c>
      <c r="C53" t="e">
        <f t="shared" si="13"/>
        <v>#VALUE!</v>
      </c>
      <c r="D53" t="e">
        <f t="shared" si="14"/>
        <v>#VALUE!</v>
      </c>
      <c r="E53" t="e">
        <f t="shared" si="3"/>
        <v>#VALUE!</v>
      </c>
      <c r="F53" t="b">
        <f t="shared" si="4"/>
        <v>0</v>
      </c>
      <c r="G53" t="e">
        <f t="shared" si="15"/>
        <v>#VALUE!</v>
      </c>
      <c r="H53" t="e">
        <f t="shared" si="6"/>
        <v>#VALUE!</v>
      </c>
      <c r="I53" t="b">
        <f t="shared" si="16"/>
        <v>0</v>
      </c>
      <c r="J53" t="e">
        <f t="shared" si="8"/>
        <v>#VALUE!</v>
      </c>
      <c r="K53" t="e">
        <f>IFERROR(VLOOKUP(J53,Types!$F$3:$G$7,2,FALSE),J53)</f>
        <v>#VALUE!</v>
      </c>
      <c r="L53" t="e">
        <f t="shared" si="9"/>
        <v>#VALUE!</v>
      </c>
      <c r="M53" t="e">
        <f t="shared" si="10"/>
        <v>#VALUE!</v>
      </c>
      <c r="N53" s="2" t="e">
        <f t="shared" si="17"/>
        <v>#VALUE!</v>
      </c>
    </row>
    <row r="54" spans="2:14">
      <c r="B54">
        <f t="shared" si="12"/>
        <v>0</v>
      </c>
      <c r="C54" t="e">
        <f t="shared" si="13"/>
        <v>#VALUE!</v>
      </c>
      <c r="D54" t="e">
        <f t="shared" si="14"/>
        <v>#VALUE!</v>
      </c>
      <c r="E54" t="e">
        <f t="shared" si="3"/>
        <v>#VALUE!</v>
      </c>
      <c r="F54" t="b">
        <f t="shared" si="4"/>
        <v>0</v>
      </c>
      <c r="G54" t="e">
        <f t="shared" si="15"/>
        <v>#VALUE!</v>
      </c>
      <c r="H54" t="e">
        <f t="shared" si="6"/>
        <v>#VALUE!</v>
      </c>
      <c r="I54" t="b">
        <f t="shared" si="16"/>
        <v>0</v>
      </c>
      <c r="J54" t="e">
        <f t="shared" si="8"/>
        <v>#VALUE!</v>
      </c>
      <c r="K54" t="e">
        <f>IFERROR(VLOOKUP(J54,Types!$F$3:$G$7,2,FALSE),J54)</f>
        <v>#VALUE!</v>
      </c>
      <c r="L54" t="e">
        <f t="shared" si="9"/>
        <v>#VALUE!</v>
      </c>
      <c r="M54" t="e">
        <f t="shared" si="10"/>
        <v>#VALUE!</v>
      </c>
      <c r="N54" s="2" t="e">
        <f t="shared" si="17"/>
        <v>#VALUE!</v>
      </c>
    </row>
    <row r="55" spans="2:14">
      <c r="B55">
        <f t="shared" si="12"/>
        <v>0</v>
      </c>
      <c r="C55" t="e">
        <f t="shared" si="13"/>
        <v>#VALUE!</v>
      </c>
      <c r="D55" t="e">
        <f t="shared" si="14"/>
        <v>#VALUE!</v>
      </c>
      <c r="E55" t="e">
        <f t="shared" si="3"/>
        <v>#VALUE!</v>
      </c>
      <c r="F55" t="b">
        <f t="shared" si="4"/>
        <v>0</v>
      </c>
      <c r="G55" t="e">
        <f t="shared" si="15"/>
        <v>#VALUE!</v>
      </c>
      <c r="H55" t="e">
        <f t="shared" si="6"/>
        <v>#VALUE!</v>
      </c>
      <c r="I55" t="b">
        <f t="shared" si="16"/>
        <v>0</v>
      </c>
      <c r="J55" t="e">
        <f t="shared" si="8"/>
        <v>#VALUE!</v>
      </c>
      <c r="K55" t="e">
        <f>IFERROR(VLOOKUP(J55,Types!$F$3:$G$7,2,FALSE),J55)</f>
        <v>#VALUE!</v>
      </c>
      <c r="L55" t="e">
        <f t="shared" si="9"/>
        <v>#VALUE!</v>
      </c>
      <c r="M55" t="e">
        <f t="shared" si="10"/>
        <v>#VALUE!</v>
      </c>
      <c r="N55" s="2" t="e">
        <f t="shared" si="17"/>
        <v>#VALUE!</v>
      </c>
    </row>
    <row r="56" spans="2:14">
      <c r="B56">
        <f t="shared" si="12"/>
        <v>0</v>
      </c>
      <c r="C56" t="e">
        <f t="shared" si="13"/>
        <v>#VALUE!</v>
      </c>
      <c r="D56" t="e">
        <f t="shared" si="14"/>
        <v>#VALUE!</v>
      </c>
      <c r="E56" t="e">
        <f t="shared" si="3"/>
        <v>#VALUE!</v>
      </c>
      <c r="F56" t="b">
        <f t="shared" si="4"/>
        <v>0</v>
      </c>
      <c r="G56" t="e">
        <f t="shared" si="15"/>
        <v>#VALUE!</v>
      </c>
      <c r="H56" t="e">
        <f t="shared" si="6"/>
        <v>#VALUE!</v>
      </c>
      <c r="I56" t="b">
        <f t="shared" si="16"/>
        <v>0</v>
      </c>
      <c r="J56" t="e">
        <f t="shared" si="8"/>
        <v>#VALUE!</v>
      </c>
      <c r="K56" t="e">
        <f>IFERROR(VLOOKUP(J56,Types!$F$3:$G$7,2,FALSE),J56)</f>
        <v>#VALUE!</v>
      </c>
      <c r="L56" t="e">
        <f t="shared" si="9"/>
        <v>#VALUE!</v>
      </c>
      <c r="M56" t="e">
        <f t="shared" si="10"/>
        <v>#VALUE!</v>
      </c>
      <c r="N56" s="2" t="e">
        <f t="shared" si="17"/>
        <v>#VALUE!</v>
      </c>
    </row>
    <row r="57" spans="2:14">
      <c r="B57">
        <f t="shared" si="12"/>
        <v>0</v>
      </c>
      <c r="C57" t="e">
        <f t="shared" si="13"/>
        <v>#VALUE!</v>
      </c>
      <c r="D57" t="e">
        <f t="shared" si="14"/>
        <v>#VALUE!</v>
      </c>
      <c r="E57" t="e">
        <f t="shared" si="3"/>
        <v>#VALUE!</v>
      </c>
      <c r="F57" t="b">
        <f t="shared" si="4"/>
        <v>0</v>
      </c>
      <c r="G57" t="e">
        <f t="shared" si="15"/>
        <v>#VALUE!</v>
      </c>
      <c r="H57" t="e">
        <f t="shared" si="6"/>
        <v>#VALUE!</v>
      </c>
      <c r="I57" t="b">
        <f t="shared" si="16"/>
        <v>0</v>
      </c>
      <c r="J57" t="e">
        <f t="shared" si="8"/>
        <v>#VALUE!</v>
      </c>
      <c r="K57" t="e">
        <f>IFERROR(VLOOKUP(J57,Types!$F$3:$G$7,2,FALSE),J57)</f>
        <v>#VALUE!</v>
      </c>
      <c r="L57" t="e">
        <f t="shared" si="9"/>
        <v>#VALUE!</v>
      </c>
      <c r="M57" t="e">
        <f t="shared" si="10"/>
        <v>#VALUE!</v>
      </c>
      <c r="N57" s="2" t="e">
        <f t="shared" si="17"/>
        <v>#VALUE!</v>
      </c>
    </row>
    <row r="58" spans="2:14">
      <c r="B58">
        <f t="shared" si="12"/>
        <v>0</v>
      </c>
      <c r="C58" t="e">
        <f t="shared" si="13"/>
        <v>#VALUE!</v>
      </c>
      <c r="D58" t="e">
        <f t="shared" si="14"/>
        <v>#VALUE!</v>
      </c>
      <c r="E58" t="e">
        <f t="shared" si="3"/>
        <v>#VALUE!</v>
      </c>
      <c r="F58" t="b">
        <f t="shared" si="4"/>
        <v>0</v>
      </c>
      <c r="G58" t="e">
        <f t="shared" si="15"/>
        <v>#VALUE!</v>
      </c>
      <c r="H58" t="e">
        <f t="shared" si="6"/>
        <v>#VALUE!</v>
      </c>
      <c r="I58" t="b">
        <f t="shared" si="16"/>
        <v>0</v>
      </c>
      <c r="J58" t="e">
        <f t="shared" si="8"/>
        <v>#VALUE!</v>
      </c>
      <c r="K58" t="e">
        <f>IFERROR(VLOOKUP(J58,Types!$F$3:$G$7,2,FALSE),J58)</f>
        <v>#VALUE!</v>
      </c>
      <c r="L58" t="e">
        <f t="shared" si="9"/>
        <v>#VALUE!</v>
      </c>
      <c r="M58" t="e">
        <f t="shared" si="10"/>
        <v>#VALUE!</v>
      </c>
      <c r="N58" s="2" t="e">
        <f t="shared" si="17"/>
        <v>#VALUE!</v>
      </c>
    </row>
    <row r="59" spans="2:14">
      <c r="B59">
        <f t="shared" si="12"/>
        <v>0</v>
      </c>
      <c r="C59" t="e">
        <f t="shared" si="13"/>
        <v>#VALUE!</v>
      </c>
      <c r="D59" t="e">
        <f t="shared" si="14"/>
        <v>#VALUE!</v>
      </c>
      <c r="E59" t="e">
        <f t="shared" si="3"/>
        <v>#VALUE!</v>
      </c>
      <c r="F59" t="b">
        <f t="shared" si="4"/>
        <v>0</v>
      </c>
      <c r="G59" t="e">
        <f t="shared" si="15"/>
        <v>#VALUE!</v>
      </c>
      <c r="H59" t="e">
        <f t="shared" si="6"/>
        <v>#VALUE!</v>
      </c>
      <c r="I59" t="b">
        <f t="shared" si="16"/>
        <v>0</v>
      </c>
      <c r="J59" t="e">
        <f t="shared" si="8"/>
        <v>#VALUE!</v>
      </c>
      <c r="K59" t="e">
        <f>IFERROR(VLOOKUP(J59,Types!$F$3:$G$7,2,FALSE),J59)</f>
        <v>#VALUE!</v>
      </c>
      <c r="L59" t="e">
        <f t="shared" si="9"/>
        <v>#VALUE!</v>
      </c>
      <c r="M59" t="e">
        <f t="shared" si="10"/>
        <v>#VALUE!</v>
      </c>
      <c r="N59" s="2" t="e">
        <f t="shared" si="17"/>
        <v>#VALUE!</v>
      </c>
    </row>
    <row r="60" spans="2:14">
      <c r="B60">
        <f t="shared" si="12"/>
        <v>0</v>
      </c>
      <c r="C60" t="e">
        <f t="shared" si="13"/>
        <v>#VALUE!</v>
      </c>
      <c r="D60" t="e">
        <f t="shared" si="14"/>
        <v>#VALUE!</v>
      </c>
      <c r="E60" t="e">
        <f t="shared" si="3"/>
        <v>#VALUE!</v>
      </c>
      <c r="F60" t="b">
        <f t="shared" si="4"/>
        <v>0</v>
      </c>
      <c r="G60" t="e">
        <f t="shared" si="15"/>
        <v>#VALUE!</v>
      </c>
      <c r="H60" t="e">
        <f t="shared" si="6"/>
        <v>#VALUE!</v>
      </c>
      <c r="I60" t="b">
        <f t="shared" si="16"/>
        <v>0</v>
      </c>
      <c r="J60" t="e">
        <f t="shared" si="8"/>
        <v>#VALUE!</v>
      </c>
      <c r="K60" t="e">
        <f>IFERROR(VLOOKUP(J60,Types!$F$3:$G$7,2,FALSE),J60)</f>
        <v>#VALUE!</v>
      </c>
      <c r="L60" t="e">
        <f t="shared" si="9"/>
        <v>#VALUE!</v>
      </c>
      <c r="M60" t="e">
        <f t="shared" si="10"/>
        <v>#VALUE!</v>
      </c>
      <c r="N60" s="2" t="e">
        <f t="shared" si="17"/>
        <v>#VALUE!</v>
      </c>
    </row>
    <row r="61" spans="2:14">
      <c r="B61">
        <f t="shared" si="12"/>
        <v>0</v>
      </c>
      <c r="C61" t="e">
        <f t="shared" si="13"/>
        <v>#VALUE!</v>
      </c>
      <c r="D61" t="e">
        <f t="shared" si="14"/>
        <v>#VALUE!</v>
      </c>
      <c r="E61" t="e">
        <f t="shared" si="3"/>
        <v>#VALUE!</v>
      </c>
      <c r="F61" t="b">
        <f t="shared" si="4"/>
        <v>0</v>
      </c>
      <c r="G61" t="e">
        <f t="shared" si="15"/>
        <v>#VALUE!</v>
      </c>
      <c r="H61" t="e">
        <f t="shared" si="6"/>
        <v>#VALUE!</v>
      </c>
      <c r="I61" t="b">
        <f t="shared" si="16"/>
        <v>0</v>
      </c>
      <c r="J61" t="e">
        <f t="shared" si="8"/>
        <v>#VALUE!</v>
      </c>
      <c r="K61" t="e">
        <f>IFERROR(VLOOKUP(J61,Types!$F$3:$G$7,2,FALSE),J61)</f>
        <v>#VALUE!</v>
      </c>
      <c r="L61" t="e">
        <f t="shared" si="9"/>
        <v>#VALUE!</v>
      </c>
      <c r="M61" t="e">
        <f t="shared" si="10"/>
        <v>#VALUE!</v>
      </c>
      <c r="N61" s="2" t="e">
        <f t="shared" si="17"/>
        <v>#VALUE!</v>
      </c>
    </row>
    <row r="62" spans="2:14">
      <c r="B62">
        <f t="shared" si="12"/>
        <v>0</v>
      </c>
      <c r="C62" t="e">
        <f t="shared" si="13"/>
        <v>#VALUE!</v>
      </c>
      <c r="D62" t="e">
        <f t="shared" si="14"/>
        <v>#VALUE!</v>
      </c>
      <c r="E62" t="e">
        <f t="shared" si="3"/>
        <v>#VALUE!</v>
      </c>
      <c r="F62" t="b">
        <f t="shared" si="4"/>
        <v>0</v>
      </c>
      <c r="G62" t="e">
        <f t="shared" si="15"/>
        <v>#VALUE!</v>
      </c>
      <c r="H62" t="e">
        <f t="shared" si="6"/>
        <v>#VALUE!</v>
      </c>
      <c r="I62" t="b">
        <f t="shared" si="16"/>
        <v>0</v>
      </c>
      <c r="J62" t="e">
        <f t="shared" si="8"/>
        <v>#VALUE!</v>
      </c>
      <c r="K62" t="e">
        <f>IFERROR(VLOOKUP(J62,Types!$F$3:$G$7,2,FALSE),J62)</f>
        <v>#VALUE!</v>
      </c>
      <c r="L62" t="e">
        <f t="shared" si="9"/>
        <v>#VALUE!</v>
      </c>
      <c r="M62" t="e">
        <f t="shared" si="10"/>
        <v>#VALUE!</v>
      </c>
      <c r="N62" s="2" t="e">
        <f t="shared" si="17"/>
        <v>#VALUE!</v>
      </c>
    </row>
    <row r="63" spans="2:14">
      <c r="B63">
        <f t="shared" si="12"/>
        <v>0</v>
      </c>
      <c r="C63" t="e">
        <f t="shared" si="13"/>
        <v>#VALUE!</v>
      </c>
      <c r="D63" t="e">
        <f t="shared" si="14"/>
        <v>#VALUE!</v>
      </c>
      <c r="E63" t="e">
        <f t="shared" si="3"/>
        <v>#VALUE!</v>
      </c>
      <c r="F63" t="b">
        <f t="shared" si="4"/>
        <v>0</v>
      </c>
      <c r="G63" t="e">
        <f t="shared" si="15"/>
        <v>#VALUE!</v>
      </c>
      <c r="H63" t="e">
        <f t="shared" si="6"/>
        <v>#VALUE!</v>
      </c>
      <c r="I63" t="b">
        <f t="shared" si="16"/>
        <v>0</v>
      </c>
      <c r="J63" t="e">
        <f t="shared" si="8"/>
        <v>#VALUE!</v>
      </c>
      <c r="K63" t="e">
        <f>IFERROR(VLOOKUP(J63,Types!$F$3:$G$7,2,FALSE),J63)</f>
        <v>#VALUE!</v>
      </c>
      <c r="L63" t="e">
        <f t="shared" si="9"/>
        <v>#VALUE!</v>
      </c>
      <c r="M63" t="e">
        <f t="shared" si="10"/>
        <v>#VALUE!</v>
      </c>
      <c r="N63" s="2" t="e">
        <f t="shared" si="17"/>
        <v>#VALUE!</v>
      </c>
    </row>
    <row r="64" spans="2:14">
      <c r="B64">
        <f t="shared" si="12"/>
        <v>0</v>
      </c>
      <c r="C64" t="e">
        <f t="shared" si="13"/>
        <v>#VALUE!</v>
      </c>
      <c r="D64" t="e">
        <f t="shared" si="14"/>
        <v>#VALUE!</v>
      </c>
      <c r="E64" t="e">
        <f t="shared" si="3"/>
        <v>#VALUE!</v>
      </c>
      <c r="F64" t="b">
        <f t="shared" si="4"/>
        <v>0</v>
      </c>
      <c r="G64" t="e">
        <f t="shared" si="15"/>
        <v>#VALUE!</v>
      </c>
      <c r="H64" t="e">
        <f t="shared" si="6"/>
        <v>#VALUE!</v>
      </c>
      <c r="I64" t="b">
        <f t="shared" si="16"/>
        <v>0</v>
      </c>
      <c r="J64" t="e">
        <f t="shared" si="8"/>
        <v>#VALUE!</v>
      </c>
      <c r="K64" t="e">
        <f>IFERROR(VLOOKUP(J64,Types!$F$3:$G$7,2,FALSE),J64)</f>
        <v>#VALUE!</v>
      </c>
      <c r="L64" t="e">
        <f t="shared" si="9"/>
        <v>#VALUE!</v>
      </c>
      <c r="M64" t="e">
        <f t="shared" si="10"/>
        <v>#VALUE!</v>
      </c>
      <c r="N64" s="2" t="e">
        <f t="shared" si="17"/>
        <v>#VALUE!</v>
      </c>
    </row>
    <row r="65" spans="2:14">
      <c r="B65">
        <f t="shared" si="12"/>
        <v>0</v>
      </c>
      <c r="C65" t="e">
        <f t="shared" si="13"/>
        <v>#VALUE!</v>
      </c>
      <c r="D65" t="e">
        <f t="shared" si="14"/>
        <v>#VALUE!</v>
      </c>
      <c r="E65" t="e">
        <f t="shared" si="3"/>
        <v>#VALUE!</v>
      </c>
      <c r="F65" t="b">
        <f t="shared" si="4"/>
        <v>0</v>
      </c>
      <c r="G65" t="e">
        <f t="shared" si="15"/>
        <v>#VALUE!</v>
      </c>
      <c r="H65" t="e">
        <f t="shared" si="6"/>
        <v>#VALUE!</v>
      </c>
      <c r="I65" t="b">
        <f t="shared" si="16"/>
        <v>0</v>
      </c>
      <c r="J65" t="e">
        <f t="shared" si="8"/>
        <v>#VALUE!</v>
      </c>
      <c r="K65" t="e">
        <f>IFERROR(VLOOKUP(J65,Types!$F$3:$G$7,2,FALSE),J65)</f>
        <v>#VALUE!</v>
      </c>
      <c r="L65" t="e">
        <f t="shared" si="9"/>
        <v>#VALUE!</v>
      </c>
      <c r="M65" t="e">
        <f t="shared" si="10"/>
        <v>#VALUE!</v>
      </c>
      <c r="N65" s="2" t="e">
        <f t="shared" si="17"/>
        <v>#VALUE!</v>
      </c>
    </row>
    <row r="66" spans="2:14">
      <c r="B66">
        <f t="shared" si="12"/>
        <v>0</v>
      </c>
      <c r="C66" t="e">
        <f t="shared" si="13"/>
        <v>#VALUE!</v>
      </c>
      <c r="D66" t="e">
        <f t="shared" si="14"/>
        <v>#VALUE!</v>
      </c>
      <c r="E66" t="e">
        <f t="shared" si="3"/>
        <v>#VALUE!</v>
      </c>
      <c r="F66" t="b">
        <f t="shared" si="4"/>
        <v>0</v>
      </c>
      <c r="G66" t="e">
        <f t="shared" si="15"/>
        <v>#VALUE!</v>
      </c>
      <c r="H66" t="e">
        <f t="shared" si="6"/>
        <v>#VALUE!</v>
      </c>
      <c r="I66" t="b">
        <f t="shared" si="16"/>
        <v>0</v>
      </c>
      <c r="J66" t="e">
        <f t="shared" si="8"/>
        <v>#VALUE!</v>
      </c>
      <c r="K66" t="e">
        <f>IFERROR(VLOOKUP(J66,Types!$F$3:$G$7,2,FALSE),J66)</f>
        <v>#VALUE!</v>
      </c>
      <c r="L66" t="e">
        <f t="shared" si="9"/>
        <v>#VALUE!</v>
      </c>
      <c r="M66" t="e">
        <f t="shared" si="10"/>
        <v>#VALUE!</v>
      </c>
      <c r="N66" s="2" t="e">
        <f t="shared" si="17"/>
        <v>#VALUE!</v>
      </c>
    </row>
    <row r="67" spans="2:14">
      <c r="B67">
        <f t="shared" si="12"/>
        <v>0</v>
      </c>
      <c r="C67" t="e">
        <f t="shared" si="13"/>
        <v>#VALUE!</v>
      </c>
      <c r="D67" t="e">
        <f t="shared" si="14"/>
        <v>#VALUE!</v>
      </c>
      <c r="E67" t="e">
        <f t="shared" ref="E67:E90" si="18">SUBSTITUTE(UPPER(LEFT(D67,1))&amp;RIGHT(D67, LEN(D67)-1),"?","")</f>
        <v>#VALUE!</v>
      </c>
      <c r="F67" t="b">
        <f t="shared" ref="F67:F90" si="19">ISNUMBER(SEARCH("~?",D67))</f>
        <v>0</v>
      </c>
      <c r="G67" t="e">
        <f t="shared" si="15"/>
        <v>#VALUE!</v>
      </c>
      <c r="H67" t="e">
        <f t="shared" ref="H67:H90" si="20">IF(FIND("=",G67) &gt; -1, TRIM(LEFT(G67, FIND("=", G67) - 1)), G67)</f>
        <v>#VALUE!</v>
      </c>
      <c r="I67" t="b">
        <f t="shared" si="16"/>
        <v>0</v>
      </c>
      <c r="J67" t="e">
        <f t="shared" ref="J67:J90" si="21">IF(I67,LEFT(H67,LEN(H67)-2),H67)</f>
        <v>#VALUE!</v>
      </c>
      <c r="K67" t="e">
        <f>IFERROR(VLOOKUP(J67,Types!$F$3:$G$7,2,FALSE),J67)</f>
        <v>#VALUE!</v>
      </c>
      <c r="L67" t="e">
        <f t="shared" ref="L67:L90" si="22">IF(F67,K67&amp;"?",K67)</f>
        <v>#VALUE!</v>
      </c>
      <c r="M67" t="e">
        <f t="shared" ref="M67:M90" si="23">IF(I67,"List&lt;"&amp;L67&amp;"&gt;",L67)</f>
        <v>#VALUE!</v>
      </c>
      <c r="N67" s="2" t="e">
        <f t="shared" si="17"/>
        <v>#VALUE!</v>
      </c>
    </row>
    <row r="68" spans="2:14">
      <c r="B68">
        <f t="shared" si="12"/>
        <v>0</v>
      </c>
      <c r="C68" t="e">
        <f t="shared" si="13"/>
        <v>#VALUE!</v>
      </c>
      <c r="D68" t="e">
        <f t="shared" si="14"/>
        <v>#VALUE!</v>
      </c>
      <c r="E68" t="e">
        <f t="shared" si="18"/>
        <v>#VALUE!</v>
      </c>
      <c r="F68" t="b">
        <f t="shared" si="19"/>
        <v>0</v>
      </c>
      <c r="G68" t="e">
        <f t="shared" si="15"/>
        <v>#VALUE!</v>
      </c>
      <c r="H68" t="e">
        <f t="shared" si="20"/>
        <v>#VALUE!</v>
      </c>
      <c r="I68" t="b">
        <f t="shared" si="16"/>
        <v>0</v>
      </c>
      <c r="J68" t="e">
        <f t="shared" si="21"/>
        <v>#VALUE!</v>
      </c>
      <c r="K68" t="e">
        <f>IFERROR(VLOOKUP(J68,Types!$F$3:$G$7,2,FALSE),J68)</f>
        <v>#VALUE!</v>
      </c>
      <c r="L68" t="e">
        <f t="shared" si="22"/>
        <v>#VALUE!</v>
      </c>
      <c r="M68" t="e">
        <f t="shared" si="23"/>
        <v>#VALUE!</v>
      </c>
      <c r="N68" s="2" t="e">
        <f t="shared" si="17"/>
        <v>#VALUE!</v>
      </c>
    </row>
    <row r="69" spans="2:14">
      <c r="B69">
        <f t="shared" ref="B69:B90" si="24">LEN(A69)</f>
        <v>0</v>
      </c>
      <c r="C69" t="e">
        <f t="shared" ref="C69:C90" si="25">FIND(":", A69)</f>
        <v>#VALUE!</v>
      </c>
      <c r="D69" t="e">
        <f t="shared" ref="D69:D90" si="26">LEFT(A69,C69-1)</f>
        <v>#VALUE!</v>
      </c>
      <c r="E69" t="e">
        <f t="shared" si="18"/>
        <v>#VALUE!</v>
      </c>
      <c r="F69" t="b">
        <f t="shared" si="19"/>
        <v>0</v>
      </c>
      <c r="G69" t="e">
        <f t="shared" ref="G69:G90" si="27">SUBSTITUTE(RIGHT(A69,B69-C69-1),";","")</f>
        <v>#VALUE!</v>
      </c>
      <c r="H69" t="e">
        <f t="shared" si="20"/>
        <v>#VALUE!</v>
      </c>
      <c r="I69" t="b">
        <f t="shared" ref="I69:I90" si="28">ISNUMBER(SEARCH("[]",G69))</f>
        <v>0</v>
      </c>
      <c r="J69" t="e">
        <f t="shared" si="21"/>
        <v>#VALUE!</v>
      </c>
      <c r="K69" t="e">
        <f>IFERROR(VLOOKUP(J69,Types!$F$3:$G$7,2,FALSE),J69)</f>
        <v>#VALUE!</v>
      </c>
      <c r="L69" t="e">
        <f t="shared" si="22"/>
        <v>#VALUE!</v>
      </c>
      <c r="M69" t="e">
        <f t="shared" si="23"/>
        <v>#VALUE!</v>
      </c>
      <c r="N69" s="2" t="e">
        <f t="shared" ref="N69:N90" si="29">"public "&amp;M69&amp;" "&amp;E69&amp;" { get; set; }"</f>
        <v>#VALUE!</v>
      </c>
    </row>
    <row r="70" spans="2:14">
      <c r="B70">
        <f t="shared" si="24"/>
        <v>0</v>
      </c>
      <c r="C70" t="e">
        <f t="shared" si="25"/>
        <v>#VALUE!</v>
      </c>
      <c r="D70" t="e">
        <f t="shared" si="26"/>
        <v>#VALUE!</v>
      </c>
      <c r="E70" t="e">
        <f t="shared" si="18"/>
        <v>#VALUE!</v>
      </c>
      <c r="F70" t="b">
        <f t="shared" si="19"/>
        <v>0</v>
      </c>
      <c r="G70" t="e">
        <f t="shared" si="27"/>
        <v>#VALUE!</v>
      </c>
      <c r="H70" t="e">
        <f t="shared" si="20"/>
        <v>#VALUE!</v>
      </c>
      <c r="I70" t="b">
        <f t="shared" si="28"/>
        <v>0</v>
      </c>
      <c r="J70" t="e">
        <f t="shared" si="21"/>
        <v>#VALUE!</v>
      </c>
      <c r="K70" t="e">
        <f>IFERROR(VLOOKUP(J70,Types!$F$3:$G$7,2,FALSE),J70)</f>
        <v>#VALUE!</v>
      </c>
      <c r="L70" t="e">
        <f t="shared" si="22"/>
        <v>#VALUE!</v>
      </c>
      <c r="M70" t="e">
        <f t="shared" si="23"/>
        <v>#VALUE!</v>
      </c>
      <c r="N70" s="2" t="e">
        <f t="shared" si="29"/>
        <v>#VALUE!</v>
      </c>
    </row>
    <row r="71" spans="2:14">
      <c r="B71">
        <f t="shared" si="24"/>
        <v>0</v>
      </c>
      <c r="C71" t="e">
        <f t="shared" si="25"/>
        <v>#VALUE!</v>
      </c>
      <c r="D71" t="e">
        <f t="shared" si="26"/>
        <v>#VALUE!</v>
      </c>
      <c r="E71" t="e">
        <f t="shared" si="18"/>
        <v>#VALUE!</v>
      </c>
      <c r="F71" t="b">
        <f t="shared" si="19"/>
        <v>0</v>
      </c>
      <c r="G71" t="e">
        <f t="shared" si="27"/>
        <v>#VALUE!</v>
      </c>
      <c r="H71" t="e">
        <f t="shared" si="20"/>
        <v>#VALUE!</v>
      </c>
      <c r="I71" t="b">
        <f t="shared" si="28"/>
        <v>0</v>
      </c>
      <c r="J71" t="e">
        <f t="shared" si="21"/>
        <v>#VALUE!</v>
      </c>
      <c r="K71" t="e">
        <f>IFERROR(VLOOKUP(J71,Types!$F$3:$G$7,2,FALSE),J71)</f>
        <v>#VALUE!</v>
      </c>
      <c r="L71" t="e">
        <f t="shared" si="22"/>
        <v>#VALUE!</v>
      </c>
      <c r="M71" t="e">
        <f t="shared" si="23"/>
        <v>#VALUE!</v>
      </c>
      <c r="N71" s="2" t="e">
        <f t="shared" si="29"/>
        <v>#VALUE!</v>
      </c>
    </row>
    <row r="72" spans="2:14">
      <c r="B72">
        <f t="shared" si="24"/>
        <v>0</v>
      </c>
      <c r="C72" t="e">
        <f t="shared" si="25"/>
        <v>#VALUE!</v>
      </c>
      <c r="D72" t="e">
        <f t="shared" si="26"/>
        <v>#VALUE!</v>
      </c>
      <c r="E72" t="e">
        <f t="shared" si="18"/>
        <v>#VALUE!</v>
      </c>
      <c r="F72" t="b">
        <f t="shared" si="19"/>
        <v>0</v>
      </c>
      <c r="G72" t="e">
        <f t="shared" si="27"/>
        <v>#VALUE!</v>
      </c>
      <c r="H72" t="e">
        <f t="shared" si="20"/>
        <v>#VALUE!</v>
      </c>
      <c r="I72" t="b">
        <f t="shared" si="28"/>
        <v>0</v>
      </c>
      <c r="J72" t="e">
        <f t="shared" si="21"/>
        <v>#VALUE!</v>
      </c>
      <c r="K72" t="e">
        <f>IFERROR(VLOOKUP(J72,Types!$F$3:$G$7,2,FALSE),J72)</f>
        <v>#VALUE!</v>
      </c>
      <c r="L72" t="e">
        <f t="shared" si="22"/>
        <v>#VALUE!</v>
      </c>
      <c r="M72" t="e">
        <f t="shared" si="23"/>
        <v>#VALUE!</v>
      </c>
      <c r="N72" s="2" t="e">
        <f t="shared" si="29"/>
        <v>#VALUE!</v>
      </c>
    </row>
    <row r="73" spans="2:14">
      <c r="B73">
        <f t="shared" si="24"/>
        <v>0</v>
      </c>
      <c r="C73" t="e">
        <f t="shared" si="25"/>
        <v>#VALUE!</v>
      </c>
      <c r="D73" t="e">
        <f t="shared" si="26"/>
        <v>#VALUE!</v>
      </c>
      <c r="E73" t="e">
        <f t="shared" si="18"/>
        <v>#VALUE!</v>
      </c>
      <c r="F73" t="b">
        <f t="shared" si="19"/>
        <v>0</v>
      </c>
      <c r="G73" t="e">
        <f t="shared" si="27"/>
        <v>#VALUE!</v>
      </c>
      <c r="H73" t="e">
        <f t="shared" si="20"/>
        <v>#VALUE!</v>
      </c>
      <c r="I73" t="b">
        <f t="shared" si="28"/>
        <v>0</v>
      </c>
      <c r="J73" t="e">
        <f t="shared" si="21"/>
        <v>#VALUE!</v>
      </c>
      <c r="K73" t="e">
        <f>IFERROR(VLOOKUP(J73,Types!$F$3:$G$7,2,FALSE),J73)</f>
        <v>#VALUE!</v>
      </c>
      <c r="L73" t="e">
        <f t="shared" si="22"/>
        <v>#VALUE!</v>
      </c>
      <c r="M73" t="e">
        <f t="shared" si="23"/>
        <v>#VALUE!</v>
      </c>
      <c r="N73" s="2" t="e">
        <f t="shared" si="29"/>
        <v>#VALUE!</v>
      </c>
    </row>
    <row r="74" spans="2:14">
      <c r="B74">
        <f t="shared" si="24"/>
        <v>0</v>
      </c>
      <c r="C74" t="e">
        <f t="shared" si="25"/>
        <v>#VALUE!</v>
      </c>
      <c r="D74" t="e">
        <f t="shared" si="26"/>
        <v>#VALUE!</v>
      </c>
      <c r="E74" t="e">
        <f t="shared" si="18"/>
        <v>#VALUE!</v>
      </c>
      <c r="F74" t="b">
        <f t="shared" si="19"/>
        <v>0</v>
      </c>
      <c r="G74" t="e">
        <f t="shared" si="27"/>
        <v>#VALUE!</v>
      </c>
      <c r="H74" t="e">
        <f t="shared" si="20"/>
        <v>#VALUE!</v>
      </c>
      <c r="I74" t="b">
        <f t="shared" si="28"/>
        <v>0</v>
      </c>
      <c r="J74" t="e">
        <f t="shared" si="21"/>
        <v>#VALUE!</v>
      </c>
      <c r="K74" t="e">
        <f>IFERROR(VLOOKUP(J74,Types!$F$3:$G$7,2,FALSE),J74)</f>
        <v>#VALUE!</v>
      </c>
      <c r="L74" t="e">
        <f t="shared" si="22"/>
        <v>#VALUE!</v>
      </c>
      <c r="M74" t="e">
        <f t="shared" si="23"/>
        <v>#VALUE!</v>
      </c>
      <c r="N74" s="2" t="e">
        <f t="shared" si="29"/>
        <v>#VALUE!</v>
      </c>
    </row>
    <row r="75" spans="2:14">
      <c r="B75">
        <f t="shared" si="24"/>
        <v>0</v>
      </c>
      <c r="C75" t="e">
        <f t="shared" si="25"/>
        <v>#VALUE!</v>
      </c>
      <c r="D75" t="e">
        <f t="shared" si="26"/>
        <v>#VALUE!</v>
      </c>
      <c r="E75" t="e">
        <f t="shared" si="18"/>
        <v>#VALUE!</v>
      </c>
      <c r="F75" t="b">
        <f t="shared" si="19"/>
        <v>0</v>
      </c>
      <c r="G75" t="e">
        <f t="shared" si="27"/>
        <v>#VALUE!</v>
      </c>
      <c r="H75" t="e">
        <f t="shared" si="20"/>
        <v>#VALUE!</v>
      </c>
      <c r="I75" t="b">
        <f t="shared" si="28"/>
        <v>0</v>
      </c>
      <c r="J75" t="e">
        <f t="shared" si="21"/>
        <v>#VALUE!</v>
      </c>
      <c r="K75" t="e">
        <f>IFERROR(VLOOKUP(J75,Types!$F$3:$G$7,2,FALSE),J75)</f>
        <v>#VALUE!</v>
      </c>
      <c r="L75" t="e">
        <f t="shared" si="22"/>
        <v>#VALUE!</v>
      </c>
      <c r="M75" t="e">
        <f t="shared" si="23"/>
        <v>#VALUE!</v>
      </c>
      <c r="N75" s="2" t="e">
        <f t="shared" si="29"/>
        <v>#VALUE!</v>
      </c>
    </row>
    <row r="76" spans="2:14">
      <c r="B76">
        <f t="shared" si="24"/>
        <v>0</v>
      </c>
      <c r="C76" t="e">
        <f t="shared" si="25"/>
        <v>#VALUE!</v>
      </c>
      <c r="D76" t="e">
        <f t="shared" si="26"/>
        <v>#VALUE!</v>
      </c>
      <c r="E76" t="e">
        <f t="shared" si="18"/>
        <v>#VALUE!</v>
      </c>
      <c r="F76" t="b">
        <f t="shared" si="19"/>
        <v>0</v>
      </c>
      <c r="G76" t="e">
        <f t="shared" si="27"/>
        <v>#VALUE!</v>
      </c>
      <c r="H76" t="e">
        <f t="shared" si="20"/>
        <v>#VALUE!</v>
      </c>
      <c r="I76" t="b">
        <f t="shared" si="28"/>
        <v>0</v>
      </c>
      <c r="J76" t="e">
        <f t="shared" si="21"/>
        <v>#VALUE!</v>
      </c>
      <c r="K76" t="e">
        <f>IFERROR(VLOOKUP(J76,Types!$F$3:$G$7,2,FALSE),J76)</f>
        <v>#VALUE!</v>
      </c>
      <c r="L76" t="e">
        <f t="shared" si="22"/>
        <v>#VALUE!</v>
      </c>
      <c r="M76" t="e">
        <f t="shared" si="23"/>
        <v>#VALUE!</v>
      </c>
      <c r="N76" s="2" t="e">
        <f t="shared" si="29"/>
        <v>#VALUE!</v>
      </c>
    </row>
    <row r="77" spans="2:14">
      <c r="B77">
        <f t="shared" si="24"/>
        <v>0</v>
      </c>
      <c r="C77" t="e">
        <f t="shared" si="25"/>
        <v>#VALUE!</v>
      </c>
      <c r="D77" t="e">
        <f t="shared" si="26"/>
        <v>#VALUE!</v>
      </c>
      <c r="E77" t="e">
        <f t="shared" si="18"/>
        <v>#VALUE!</v>
      </c>
      <c r="F77" t="b">
        <f t="shared" si="19"/>
        <v>0</v>
      </c>
      <c r="G77" t="e">
        <f t="shared" si="27"/>
        <v>#VALUE!</v>
      </c>
      <c r="H77" t="e">
        <f t="shared" si="20"/>
        <v>#VALUE!</v>
      </c>
      <c r="I77" t="b">
        <f t="shared" si="28"/>
        <v>0</v>
      </c>
      <c r="J77" t="e">
        <f t="shared" si="21"/>
        <v>#VALUE!</v>
      </c>
      <c r="K77" t="e">
        <f>IFERROR(VLOOKUP(J77,Types!$F$3:$G$7,2,FALSE),J77)</f>
        <v>#VALUE!</v>
      </c>
      <c r="L77" t="e">
        <f t="shared" si="22"/>
        <v>#VALUE!</v>
      </c>
      <c r="M77" t="e">
        <f t="shared" si="23"/>
        <v>#VALUE!</v>
      </c>
      <c r="N77" s="2" t="e">
        <f t="shared" si="29"/>
        <v>#VALUE!</v>
      </c>
    </row>
    <row r="78" spans="2:14">
      <c r="B78">
        <f t="shared" si="24"/>
        <v>0</v>
      </c>
      <c r="C78" t="e">
        <f t="shared" si="25"/>
        <v>#VALUE!</v>
      </c>
      <c r="D78" t="e">
        <f t="shared" si="26"/>
        <v>#VALUE!</v>
      </c>
      <c r="E78" t="e">
        <f t="shared" si="18"/>
        <v>#VALUE!</v>
      </c>
      <c r="F78" t="b">
        <f t="shared" si="19"/>
        <v>0</v>
      </c>
      <c r="G78" t="e">
        <f t="shared" si="27"/>
        <v>#VALUE!</v>
      </c>
      <c r="H78" t="e">
        <f t="shared" si="20"/>
        <v>#VALUE!</v>
      </c>
      <c r="I78" t="b">
        <f t="shared" si="28"/>
        <v>0</v>
      </c>
      <c r="J78" t="e">
        <f t="shared" si="21"/>
        <v>#VALUE!</v>
      </c>
      <c r="K78" t="e">
        <f>IFERROR(VLOOKUP(J78,Types!$F$3:$G$7,2,FALSE),J78)</f>
        <v>#VALUE!</v>
      </c>
      <c r="L78" t="e">
        <f t="shared" si="22"/>
        <v>#VALUE!</v>
      </c>
      <c r="M78" t="e">
        <f t="shared" si="23"/>
        <v>#VALUE!</v>
      </c>
      <c r="N78" s="2" t="e">
        <f t="shared" si="29"/>
        <v>#VALUE!</v>
      </c>
    </row>
    <row r="79" spans="2:14">
      <c r="B79">
        <f t="shared" si="24"/>
        <v>0</v>
      </c>
      <c r="C79" t="e">
        <f t="shared" si="25"/>
        <v>#VALUE!</v>
      </c>
      <c r="D79" t="e">
        <f t="shared" si="26"/>
        <v>#VALUE!</v>
      </c>
      <c r="E79" t="e">
        <f t="shared" si="18"/>
        <v>#VALUE!</v>
      </c>
      <c r="F79" t="b">
        <f t="shared" si="19"/>
        <v>0</v>
      </c>
      <c r="G79" t="e">
        <f t="shared" si="27"/>
        <v>#VALUE!</v>
      </c>
      <c r="H79" t="e">
        <f t="shared" si="20"/>
        <v>#VALUE!</v>
      </c>
      <c r="I79" t="b">
        <f t="shared" si="28"/>
        <v>0</v>
      </c>
      <c r="J79" t="e">
        <f t="shared" si="21"/>
        <v>#VALUE!</v>
      </c>
      <c r="K79" t="e">
        <f>IFERROR(VLOOKUP(J79,Types!$F$3:$G$7,2,FALSE),J79)</f>
        <v>#VALUE!</v>
      </c>
      <c r="L79" t="e">
        <f t="shared" si="22"/>
        <v>#VALUE!</v>
      </c>
      <c r="M79" t="e">
        <f t="shared" si="23"/>
        <v>#VALUE!</v>
      </c>
      <c r="N79" s="2" t="e">
        <f t="shared" si="29"/>
        <v>#VALUE!</v>
      </c>
    </row>
    <row r="80" spans="2:14">
      <c r="B80">
        <f t="shared" si="24"/>
        <v>0</v>
      </c>
      <c r="C80" t="e">
        <f t="shared" si="25"/>
        <v>#VALUE!</v>
      </c>
      <c r="D80" t="e">
        <f t="shared" si="26"/>
        <v>#VALUE!</v>
      </c>
      <c r="E80" t="e">
        <f t="shared" si="18"/>
        <v>#VALUE!</v>
      </c>
      <c r="F80" t="b">
        <f t="shared" si="19"/>
        <v>0</v>
      </c>
      <c r="G80" t="e">
        <f t="shared" si="27"/>
        <v>#VALUE!</v>
      </c>
      <c r="H80" t="e">
        <f t="shared" si="20"/>
        <v>#VALUE!</v>
      </c>
      <c r="I80" t="b">
        <f t="shared" si="28"/>
        <v>0</v>
      </c>
      <c r="J80" t="e">
        <f t="shared" si="21"/>
        <v>#VALUE!</v>
      </c>
      <c r="K80" t="e">
        <f>IFERROR(VLOOKUP(J80,Types!$F$3:$G$7,2,FALSE),J80)</f>
        <v>#VALUE!</v>
      </c>
      <c r="L80" t="e">
        <f t="shared" si="22"/>
        <v>#VALUE!</v>
      </c>
      <c r="M80" t="e">
        <f t="shared" si="23"/>
        <v>#VALUE!</v>
      </c>
      <c r="N80" s="2" t="e">
        <f t="shared" si="29"/>
        <v>#VALUE!</v>
      </c>
    </row>
    <row r="81" spans="2:14">
      <c r="B81">
        <f t="shared" si="24"/>
        <v>0</v>
      </c>
      <c r="C81" t="e">
        <f t="shared" si="25"/>
        <v>#VALUE!</v>
      </c>
      <c r="D81" t="e">
        <f t="shared" si="26"/>
        <v>#VALUE!</v>
      </c>
      <c r="E81" t="e">
        <f t="shared" si="18"/>
        <v>#VALUE!</v>
      </c>
      <c r="F81" t="b">
        <f t="shared" si="19"/>
        <v>0</v>
      </c>
      <c r="G81" t="e">
        <f t="shared" si="27"/>
        <v>#VALUE!</v>
      </c>
      <c r="H81" t="e">
        <f t="shared" si="20"/>
        <v>#VALUE!</v>
      </c>
      <c r="I81" t="b">
        <f t="shared" si="28"/>
        <v>0</v>
      </c>
      <c r="J81" t="e">
        <f t="shared" si="21"/>
        <v>#VALUE!</v>
      </c>
      <c r="K81" t="e">
        <f>IFERROR(VLOOKUP(J81,Types!$F$3:$G$7,2,FALSE),J81)</f>
        <v>#VALUE!</v>
      </c>
      <c r="L81" t="e">
        <f t="shared" si="22"/>
        <v>#VALUE!</v>
      </c>
      <c r="M81" t="e">
        <f t="shared" si="23"/>
        <v>#VALUE!</v>
      </c>
      <c r="N81" s="2" t="e">
        <f t="shared" si="29"/>
        <v>#VALUE!</v>
      </c>
    </row>
    <row r="82" spans="2:14">
      <c r="B82">
        <f t="shared" si="24"/>
        <v>0</v>
      </c>
      <c r="C82" t="e">
        <f t="shared" si="25"/>
        <v>#VALUE!</v>
      </c>
      <c r="D82" t="e">
        <f t="shared" si="26"/>
        <v>#VALUE!</v>
      </c>
      <c r="E82" t="e">
        <f t="shared" si="18"/>
        <v>#VALUE!</v>
      </c>
      <c r="F82" t="b">
        <f t="shared" si="19"/>
        <v>0</v>
      </c>
      <c r="G82" t="e">
        <f t="shared" si="27"/>
        <v>#VALUE!</v>
      </c>
      <c r="H82" t="e">
        <f t="shared" si="20"/>
        <v>#VALUE!</v>
      </c>
      <c r="I82" t="b">
        <f t="shared" si="28"/>
        <v>0</v>
      </c>
      <c r="J82" t="e">
        <f t="shared" si="21"/>
        <v>#VALUE!</v>
      </c>
      <c r="K82" t="e">
        <f>IFERROR(VLOOKUP(J82,Types!$F$3:$G$7,2,FALSE),J82)</f>
        <v>#VALUE!</v>
      </c>
      <c r="L82" t="e">
        <f t="shared" si="22"/>
        <v>#VALUE!</v>
      </c>
      <c r="M82" t="e">
        <f t="shared" si="23"/>
        <v>#VALUE!</v>
      </c>
      <c r="N82" s="2" t="e">
        <f t="shared" si="29"/>
        <v>#VALUE!</v>
      </c>
    </row>
    <row r="83" spans="2:14">
      <c r="B83">
        <f t="shared" si="24"/>
        <v>0</v>
      </c>
      <c r="C83" t="e">
        <f t="shared" si="25"/>
        <v>#VALUE!</v>
      </c>
      <c r="D83" t="e">
        <f t="shared" si="26"/>
        <v>#VALUE!</v>
      </c>
      <c r="E83" t="e">
        <f t="shared" si="18"/>
        <v>#VALUE!</v>
      </c>
      <c r="F83" t="b">
        <f t="shared" si="19"/>
        <v>0</v>
      </c>
      <c r="G83" t="e">
        <f t="shared" si="27"/>
        <v>#VALUE!</v>
      </c>
      <c r="H83" t="e">
        <f t="shared" si="20"/>
        <v>#VALUE!</v>
      </c>
      <c r="I83" t="b">
        <f t="shared" si="28"/>
        <v>0</v>
      </c>
      <c r="J83" t="e">
        <f t="shared" si="21"/>
        <v>#VALUE!</v>
      </c>
      <c r="K83" t="e">
        <f>IFERROR(VLOOKUP(J83,Types!$F$3:$G$7,2,FALSE),J83)</f>
        <v>#VALUE!</v>
      </c>
      <c r="L83" t="e">
        <f t="shared" si="22"/>
        <v>#VALUE!</v>
      </c>
      <c r="M83" t="e">
        <f t="shared" si="23"/>
        <v>#VALUE!</v>
      </c>
      <c r="N83" s="2" t="e">
        <f t="shared" si="29"/>
        <v>#VALUE!</v>
      </c>
    </row>
    <row r="84" spans="2:14">
      <c r="B84">
        <f t="shared" si="24"/>
        <v>0</v>
      </c>
      <c r="C84" t="e">
        <f t="shared" si="25"/>
        <v>#VALUE!</v>
      </c>
      <c r="D84" t="e">
        <f t="shared" si="26"/>
        <v>#VALUE!</v>
      </c>
      <c r="E84" t="e">
        <f t="shared" si="18"/>
        <v>#VALUE!</v>
      </c>
      <c r="F84" t="b">
        <f t="shared" si="19"/>
        <v>0</v>
      </c>
      <c r="G84" t="e">
        <f t="shared" si="27"/>
        <v>#VALUE!</v>
      </c>
      <c r="H84" t="e">
        <f t="shared" si="20"/>
        <v>#VALUE!</v>
      </c>
      <c r="I84" t="b">
        <f t="shared" si="28"/>
        <v>0</v>
      </c>
      <c r="J84" t="e">
        <f t="shared" si="21"/>
        <v>#VALUE!</v>
      </c>
      <c r="K84" t="e">
        <f>IFERROR(VLOOKUP(J84,Types!$F$3:$G$7,2,FALSE),J84)</f>
        <v>#VALUE!</v>
      </c>
      <c r="L84" t="e">
        <f t="shared" si="22"/>
        <v>#VALUE!</v>
      </c>
      <c r="M84" t="e">
        <f t="shared" si="23"/>
        <v>#VALUE!</v>
      </c>
      <c r="N84" s="2" t="e">
        <f t="shared" si="29"/>
        <v>#VALUE!</v>
      </c>
    </row>
    <row r="85" spans="2:14">
      <c r="B85">
        <f t="shared" si="24"/>
        <v>0</v>
      </c>
      <c r="C85" t="e">
        <f t="shared" si="25"/>
        <v>#VALUE!</v>
      </c>
      <c r="D85" t="e">
        <f t="shared" si="26"/>
        <v>#VALUE!</v>
      </c>
      <c r="E85" t="e">
        <f t="shared" si="18"/>
        <v>#VALUE!</v>
      </c>
      <c r="F85" t="b">
        <f t="shared" si="19"/>
        <v>0</v>
      </c>
      <c r="G85" t="e">
        <f t="shared" si="27"/>
        <v>#VALUE!</v>
      </c>
      <c r="H85" t="e">
        <f t="shared" si="20"/>
        <v>#VALUE!</v>
      </c>
      <c r="I85" t="b">
        <f t="shared" si="28"/>
        <v>0</v>
      </c>
      <c r="J85" t="e">
        <f t="shared" si="21"/>
        <v>#VALUE!</v>
      </c>
      <c r="K85" t="e">
        <f>IFERROR(VLOOKUP(J85,Types!$F$3:$G$7,2,FALSE),J85)</f>
        <v>#VALUE!</v>
      </c>
      <c r="L85" t="e">
        <f t="shared" si="22"/>
        <v>#VALUE!</v>
      </c>
      <c r="M85" t="e">
        <f t="shared" si="23"/>
        <v>#VALUE!</v>
      </c>
      <c r="N85" s="2" t="e">
        <f t="shared" si="29"/>
        <v>#VALUE!</v>
      </c>
    </row>
    <row r="86" spans="2:14">
      <c r="B86">
        <f t="shared" si="24"/>
        <v>0</v>
      </c>
      <c r="C86" t="e">
        <f t="shared" si="25"/>
        <v>#VALUE!</v>
      </c>
      <c r="D86" t="e">
        <f t="shared" si="26"/>
        <v>#VALUE!</v>
      </c>
      <c r="E86" t="e">
        <f t="shared" si="18"/>
        <v>#VALUE!</v>
      </c>
      <c r="F86" t="b">
        <f t="shared" si="19"/>
        <v>0</v>
      </c>
      <c r="G86" t="e">
        <f t="shared" si="27"/>
        <v>#VALUE!</v>
      </c>
      <c r="H86" t="e">
        <f t="shared" si="20"/>
        <v>#VALUE!</v>
      </c>
      <c r="I86" t="b">
        <f t="shared" si="28"/>
        <v>0</v>
      </c>
      <c r="J86" t="e">
        <f t="shared" si="21"/>
        <v>#VALUE!</v>
      </c>
      <c r="K86" t="e">
        <f>IFERROR(VLOOKUP(J86,Types!$F$3:$G$7,2,FALSE),J86)</f>
        <v>#VALUE!</v>
      </c>
      <c r="L86" t="e">
        <f t="shared" si="22"/>
        <v>#VALUE!</v>
      </c>
      <c r="M86" t="e">
        <f t="shared" si="23"/>
        <v>#VALUE!</v>
      </c>
      <c r="N86" s="2" t="e">
        <f t="shared" si="29"/>
        <v>#VALUE!</v>
      </c>
    </row>
    <row r="87" spans="2:14">
      <c r="B87">
        <f t="shared" si="24"/>
        <v>0</v>
      </c>
      <c r="C87" t="e">
        <f t="shared" si="25"/>
        <v>#VALUE!</v>
      </c>
      <c r="D87" t="e">
        <f t="shared" si="26"/>
        <v>#VALUE!</v>
      </c>
      <c r="E87" t="e">
        <f t="shared" si="18"/>
        <v>#VALUE!</v>
      </c>
      <c r="F87" t="b">
        <f t="shared" si="19"/>
        <v>0</v>
      </c>
      <c r="G87" t="e">
        <f t="shared" si="27"/>
        <v>#VALUE!</v>
      </c>
      <c r="H87" t="e">
        <f t="shared" si="20"/>
        <v>#VALUE!</v>
      </c>
      <c r="I87" t="b">
        <f t="shared" si="28"/>
        <v>0</v>
      </c>
      <c r="J87" t="e">
        <f t="shared" si="21"/>
        <v>#VALUE!</v>
      </c>
      <c r="K87" t="e">
        <f>IFERROR(VLOOKUP(J87,Types!$F$3:$G$7,2,FALSE),J87)</f>
        <v>#VALUE!</v>
      </c>
      <c r="L87" t="e">
        <f t="shared" si="22"/>
        <v>#VALUE!</v>
      </c>
      <c r="M87" t="e">
        <f t="shared" si="23"/>
        <v>#VALUE!</v>
      </c>
      <c r="N87" s="2" t="e">
        <f t="shared" si="29"/>
        <v>#VALUE!</v>
      </c>
    </row>
    <row r="88" spans="2:14">
      <c r="B88">
        <f t="shared" si="24"/>
        <v>0</v>
      </c>
      <c r="C88" t="e">
        <f t="shared" si="25"/>
        <v>#VALUE!</v>
      </c>
      <c r="D88" t="e">
        <f t="shared" si="26"/>
        <v>#VALUE!</v>
      </c>
      <c r="E88" t="e">
        <f t="shared" si="18"/>
        <v>#VALUE!</v>
      </c>
      <c r="F88" t="b">
        <f t="shared" si="19"/>
        <v>0</v>
      </c>
      <c r="G88" t="e">
        <f t="shared" si="27"/>
        <v>#VALUE!</v>
      </c>
      <c r="H88" t="e">
        <f t="shared" si="20"/>
        <v>#VALUE!</v>
      </c>
      <c r="I88" t="b">
        <f t="shared" si="28"/>
        <v>0</v>
      </c>
      <c r="J88" t="e">
        <f t="shared" si="21"/>
        <v>#VALUE!</v>
      </c>
      <c r="K88" t="e">
        <f>IFERROR(VLOOKUP(J88,Types!$F$3:$G$7,2,FALSE),J88)</f>
        <v>#VALUE!</v>
      </c>
      <c r="L88" t="e">
        <f t="shared" si="22"/>
        <v>#VALUE!</v>
      </c>
      <c r="M88" t="e">
        <f t="shared" si="23"/>
        <v>#VALUE!</v>
      </c>
      <c r="N88" s="2" t="e">
        <f t="shared" si="29"/>
        <v>#VALUE!</v>
      </c>
    </row>
    <row r="89" spans="2:14">
      <c r="B89">
        <f t="shared" si="24"/>
        <v>0</v>
      </c>
      <c r="C89" t="e">
        <f t="shared" si="25"/>
        <v>#VALUE!</v>
      </c>
      <c r="D89" t="e">
        <f t="shared" si="26"/>
        <v>#VALUE!</v>
      </c>
      <c r="E89" t="e">
        <f t="shared" si="18"/>
        <v>#VALUE!</v>
      </c>
      <c r="F89" t="b">
        <f t="shared" si="19"/>
        <v>0</v>
      </c>
      <c r="G89" t="e">
        <f t="shared" si="27"/>
        <v>#VALUE!</v>
      </c>
      <c r="H89" t="e">
        <f t="shared" si="20"/>
        <v>#VALUE!</v>
      </c>
      <c r="I89" t="b">
        <f t="shared" si="28"/>
        <v>0</v>
      </c>
      <c r="J89" t="e">
        <f t="shared" si="21"/>
        <v>#VALUE!</v>
      </c>
      <c r="K89" t="e">
        <f>IFERROR(VLOOKUP(J89,Types!$F$3:$G$7,2,FALSE),J89)</f>
        <v>#VALUE!</v>
      </c>
      <c r="L89" t="e">
        <f t="shared" si="22"/>
        <v>#VALUE!</v>
      </c>
      <c r="M89" t="e">
        <f t="shared" si="23"/>
        <v>#VALUE!</v>
      </c>
      <c r="N89" s="2" t="e">
        <f t="shared" si="29"/>
        <v>#VALUE!</v>
      </c>
    </row>
    <row r="90" spans="2:14">
      <c r="B90">
        <f t="shared" si="24"/>
        <v>0</v>
      </c>
      <c r="C90" t="e">
        <f t="shared" si="25"/>
        <v>#VALUE!</v>
      </c>
      <c r="D90" t="e">
        <f t="shared" si="26"/>
        <v>#VALUE!</v>
      </c>
      <c r="E90" t="e">
        <f t="shared" si="18"/>
        <v>#VALUE!</v>
      </c>
      <c r="F90" t="b">
        <f t="shared" si="19"/>
        <v>0</v>
      </c>
      <c r="G90" t="e">
        <f t="shared" si="27"/>
        <v>#VALUE!</v>
      </c>
      <c r="H90" t="e">
        <f t="shared" si="20"/>
        <v>#VALUE!</v>
      </c>
      <c r="I90" t="b">
        <f t="shared" si="28"/>
        <v>0</v>
      </c>
      <c r="J90" t="e">
        <f t="shared" si="21"/>
        <v>#VALUE!</v>
      </c>
      <c r="K90" t="e">
        <f>IFERROR(VLOOKUP(J90,Types!$F$3:$G$7,2,FALSE),J90)</f>
        <v>#VALUE!</v>
      </c>
      <c r="L90" t="e">
        <f t="shared" si="22"/>
        <v>#VALUE!</v>
      </c>
      <c r="M90" t="e">
        <f t="shared" si="23"/>
        <v>#VALUE!</v>
      </c>
      <c r="N90" s="2" t="e">
        <f t="shared" si="29"/>
        <v>#VALUE!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13" sqref="G13"/>
    </sheetView>
  </sheetViews>
  <sheetFormatPr defaultRowHeight="14.4"/>
  <cols>
    <col min="1" max="2" width="20.33203125" customWidth="1"/>
    <col min="4" max="4" width="53.109375" bestFit="1" customWidth="1"/>
    <col min="5" max="5" width="10.109375" customWidth="1"/>
    <col min="6" max="6" width="20.5546875" customWidth="1"/>
    <col min="7" max="7" width="23.6640625" customWidth="1"/>
  </cols>
  <sheetData>
    <row r="1" spans="1:7">
      <c r="A1" s="11" t="s">
        <v>31</v>
      </c>
      <c r="B1" s="11"/>
      <c r="D1" s="2" t="s">
        <v>30</v>
      </c>
      <c r="F1" s="11" t="s">
        <v>112</v>
      </c>
      <c r="G1" s="11"/>
    </row>
    <row r="2" spans="1:7">
      <c r="A2" s="1" t="s">
        <v>1</v>
      </c>
      <c r="B2" s="1" t="s">
        <v>9</v>
      </c>
      <c r="D2" s="1" t="s">
        <v>18</v>
      </c>
      <c r="F2" s="1" t="s">
        <v>9</v>
      </c>
      <c r="G2" s="1" t="s">
        <v>1</v>
      </c>
    </row>
    <row r="3" spans="1:7">
      <c r="A3" t="s">
        <v>10</v>
      </c>
      <c r="B3" t="s">
        <v>17</v>
      </c>
      <c r="D3" s="3" t="s">
        <v>19</v>
      </c>
      <c r="F3" t="s">
        <v>17</v>
      </c>
      <c r="G3" t="s">
        <v>10</v>
      </c>
    </row>
    <row r="4" spans="1:7">
      <c r="A4" t="s">
        <v>11</v>
      </c>
      <c r="B4" t="s">
        <v>17</v>
      </c>
      <c r="D4" t="s">
        <v>20</v>
      </c>
      <c r="F4" t="s">
        <v>37</v>
      </c>
      <c r="G4" t="s">
        <v>13</v>
      </c>
    </row>
    <row r="5" spans="1:7">
      <c r="A5" t="s">
        <v>12</v>
      </c>
      <c r="B5" t="s">
        <v>17</v>
      </c>
      <c r="D5" t="s">
        <v>21</v>
      </c>
      <c r="F5" t="s">
        <v>14</v>
      </c>
      <c r="G5" t="s">
        <v>14</v>
      </c>
    </row>
    <row r="6" spans="1:7">
      <c r="A6" t="s">
        <v>13</v>
      </c>
      <c r="B6" t="s">
        <v>37</v>
      </c>
      <c r="D6" t="s">
        <v>22</v>
      </c>
      <c r="F6" t="s">
        <v>16</v>
      </c>
      <c r="G6" t="s">
        <v>15</v>
      </c>
    </row>
    <row r="7" spans="1:7">
      <c r="A7" t="s">
        <v>14</v>
      </c>
      <c r="B7" t="s">
        <v>14</v>
      </c>
      <c r="D7" t="s">
        <v>23</v>
      </c>
      <c r="F7" t="s">
        <v>34</v>
      </c>
      <c r="G7" t="s">
        <v>33</v>
      </c>
    </row>
    <row r="8" spans="1:7">
      <c r="A8" t="s">
        <v>15</v>
      </c>
      <c r="B8" t="s">
        <v>16</v>
      </c>
      <c r="D8" t="s">
        <v>24</v>
      </c>
    </row>
    <row r="9" spans="1:7">
      <c r="A9" t="s">
        <v>33</v>
      </c>
      <c r="B9" t="s">
        <v>34</v>
      </c>
    </row>
    <row r="10" spans="1:7">
      <c r="A10" t="s">
        <v>36</v>
      </c>
      <c r="B10" t="s">
        <v>37</v>
      </c>
    </row>
  </sheetData>
  <mergeCells count="2">
    <mergeCell ref="A1:B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C# model to ts</vt:lpstr>
      <vt:lpstr>Static class to ts</vt:lpstr>
      <vt:lpstr>ts model to C#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Hilton</dc:creator>
  <cp:lastModifiedBy>Tim Hilton</cp:lastModifiedBy>
  <dcterms:created xsi:type="dcterms:W3CDTF">2017-05-23T16:27:48Z</dcterms:created>
  <dcterms:modified xsi:type="dcterms:W3CDTF">2021-11-30T16:30:17Z</dcterms:modified>
</cp:coreProperties>
</file>