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\Desktop\Fin (Exam)\"/>
    </mc:Choice>
  </mc:AlternateContent>
  <xr:revisionPtr revIDLastSave="0" documentId="13_ncr:1_{A1C00945-2717-4B54-A3F0-B85AFC64CE49}" xr6:coauthVersionLast="33" xr6:coauthVersionMax="33" xr10:uidLastSave="{00000000-0000-0000-0000-000000000000}"/>
  <bookViews>
    <workbookView xWindow="0" yWindow="0" windowWidth="20490" windowHeight="7545" activeTab="3" xr2:uid="{33E1176A-BB42-4CB3-9513-10EEAC381A7E}"/>
  </bookViews>
  <sheets>
    <sheet name="OR_BI" sheetId="1" r:id="rId1"/>
    <sheet name="OR_SA" sheetId="2" r:id="rId2"/>
    <sheet name="Var_2 stocks" sheetId="3" r:id="rId3"/>
    <sheet name="Sheet4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" i="4" l="1"/>
  <c r="I8" i="4"/>
  <c r="I7" i="4"/>
  <c r="I6" i="4"/>
  <c r="I5" i="4"/>
  <c r="I4" i="4"/>
  <c r="D12" i="4"/>
  <c r="D11" i="4"/>
  <c r="D10" i="4"/>
  <c r="D9" i="4"/>
  <c r="D6" i="4"/>
  <c r="D7" i="4"/>
  <c r="D4" i="4"/>
  <c r="D3" i="4"/>
  <c r="D2" i="4"/>
  <c r="C28" i="3" l="1"/>
  <c r="D28" i="3"/>
  <c r="E28" i="3"/>
  <c r="B28" i="3"/>
  <c r="E27" i="3"/>
  <c r="D27" i="3"/>
  <c r="C27" i="3"/>
  <c r="B27" i="3"/>
  <c r="J15" i="3"/>
  <c r="J14" i="3"/>
  <c r="J13" i="3"/>
  <c r="J12" i="3" a="1"/>
  <c r="J12" i="3" s="1"/>
  <c r="J11" i="3" a="1"/>
  <c r="J11" i="3" s="1"/>
  <c r="C6" i="3"/>
  <c r="D6" i="3"/>
  <c r="E6" i="3"/>
  <c r="B6" i="3"/>
  <c r="G5" i="3"/>
  <c r="C5" i="3"/>
  <c r="D5" i="3"/>
  <c r="E5" i="3"/>
  <c r="B5" i="3"/>
  <c r="G27" i="3" l="1"/>
  <c r="J33" i="3" a="1"/>
  <c r="K11" i="3"/>
  <c r="M11" i="3"/>
  <c r="L11" i="3"/>
  <c r="M33" i="3" l="1"/>
  <c r="L33" i="3"/>
  <c r="K33" i="3"/>
  <c r="J33" i="3"/>
  <c r="J34" i="3" s="1" a="1"/>
  <c r="J34" i="3" s="1"/>
  <c r="J35" i="3" s="1"/>
  <c r="J36" i="3" s="1"/>
  <c r="J37" i="3" s="1"/>
  <c r="K4" i="2" l="1"/>
  <c r="K5" i="2"/>
  <c r="K6" i="2"/>
  <c r="K7" i="2"/>
  <c r="K8" i="2"/>
  <c r="K3" i="2"/>
  <c r="O5" i="2" s="1"/>
  <c r="J4" i="2"/>
  <c r="J5" i="2"/>
  <c r="J6" i="2"/>
  <c r="J7" i="2"/>
  <c r="J8" i="2"/>
  <c r="J3" i="2"/>
  <c r="J10" i="2" s="1"/>
  <c r="I4" i="2"/>
  <c r="I5" i="2"/>
  <c r="I6" i="2"/>
  <c r="I7" i="2"/>
  <c r="I10" i="2" s="1"/>
  <c r="I8" i="2"/>
  <c r="I3" i="2"/>
  <c r="L5" i="1"/>
  <c r="O8" i="1" s="1"/>
  <c r="I5" i="1"/>
  <c r="J5" i="1"/>
  <c r="H5" i="1"/>
  <c r="K10" i="2" l="1"/>
  <c r="O7" i="2" s="1"/>
  <c r="O8" i="2" s="1"/>
</calcChain>
</file>

<file path=xl/sharedStrings.xml><?xml version="1.0" encoding="utf-8"?>
<sst xmlns="http://schemas.openxmlformats.org/spreadsheetml/2006/main" count="75" uniqueCount="33">
  <si>
    <t>2013-14</t>
  </si>
  <si>
    <t>2014-15</t>
  </si>
  <si>
    <t>2015-16</t>
  </si>
  <si>
    <t>CF</t>
  </si>
  <si>
    <t>TS</t>
  </si>
  <si>
    <t>RB</t>
  </si>
  <si>
    <t>CB</t>
  </si>
  <si>
    <t>PS</t>
  </si>
  <si>
    <t>AS</t>
  </si>
  <si>
    <t>sum</t>
  </si>
  <si>
    <t>AVG</t>
  </si>
  <si>
    <t>Capital charge = avg * alpha</t>
  </si>
  <si>
    <t xml:space="preserve">k = </t>
  </si>
  <si>
    <t>avg * 15%</t>
  </si>
  <si>
    <t>k</t>
  </si>
  <si>
    <t>beta</t>
  </si>
  <si>
    <t>capital charge</t>
  </si>
  <si>
    <t>avg capital charge</t>
  </si>
  <si>
    <t>n</t>
  </si>
  <si>
    <t>alpha</t>
  </si>
  <si>
    <t>No. of portfolio</t>
  </si>
  <si>
    <t>stock price</t>
  </si>
  <si>
    <t>portfolio value</t>
  </si>
  <si>
    <t>weight</t>
  </si>
  <si>
    <t>c1</t>
  </si>
  <si>
    <t>c2</t>
  </si>
  <si>
    <t>c3</t>
  </si>
  <si>
    <t>c4</t>
  </si>
  <si>
    <t>weight * matrix</t>
  </si>
  <si>
    <t>portfolio variance</t>
  </si>
  <si>
    <t>portfolio sigma</t>
  </si>
  <si>
    <t>Var @99%</t>
  </si>
  <si>
    <t>Var @99% (30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</si>
</sst>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294A-B7F2-47AC-B89A-6303F33FC28C}">
  <dimension ref="B2:O8"/>
  <sheetViews>
    <sheetView workbookViewId="0">
      <selection activeCell="L10" sqref="L10"/>
    </sheetView>
  </sheetViews>
  <sheetFormatPr defaultRowHeight="15" x14ac:dyDescent="0.25"/>
  <sheetData>
    <row r="2" spans="2:15" x14ac:dyDescent="0.25">
      <c r="C2" t="s">
        <v>0</v>
      </c>
      <c r="D2" t="s">
        <v>1</v>
      </c>
      <c r="E2" t="s">
        <v>2</v>
      </c>
    </row>
    <row r="3" spans="2:15" x14ac:dyDescent="0.25">
      <c r="B3" t="s">
        <v>3</v>
      </c>
      <c r="C3">
        <v>800</v>
      </c>
      <c r="D3">
        <v>900</v>
      </c>
      <c r="E3">
        <v>1000</v>
      </c>
    </row>
    <row r="4" spans="2:15" x14ac:dyDescent="0.25">
      <c r="B4" t="s">
        <v>4</v>
      </c>
      <c r="C4">
        <v>1000</v>
      </c>
      <c r="D4">
        <v>1100</v>
      </c>
      <c r="E4">
        <v>12000</v>
      </c>
      <c r="L4" t="s">
        <v>10</v>
      </c>
      <c r="N4" t="s">
        <v>11</v>
      </c>
    </row>
    <row r="5" spans="2:15" x14ac:dyDescent="0.25">
      <c r="B5" t="s">
        <v>5</v>
      </c>
      <c r="C5">
        <v>12000</v>
      </c>
      <c r="D5">
        <v>13000</v>
      </c>
      <c r="E5">
        <v>14000</v>
      </c>
      <c r="G5" t="s">
        <v>9</v>
      </c>
      <c r="H5">
        <f>SUM(C3:C8)</f>
        <v>29700</v>
      </c>
      <c r="I5">
        <f>SUM(D3:D8)</f>
        <v>33000</v>
      </c>
      <c r="J5">
        <f>SUM(E3:E8)</f>
        <v>47100</v>
      </c>
      <c r="L5">
        <f>AVERAGE(H5:J5)</f>
        <v>36600</v>
      </c>
    </row>
    <row r="6" spans="2:15" x14ac:dyDescent="0.25">
      <c r="B6" t="s">
        <v>6</v>
      </c>
      <c r="C6">
        <v>8000</v>
      </c>
      <c r="D6">
        <v>9000</v>
      </c>
      <c r="E6">
        <v>10000</v>
      </c>
      <c r="N6" t="s">
        <v>12</v>
      </c>
      <c r="O6" t="s">
        <v>13</v>
      </c>
    </row>
    <row r="7" spans="2:15" x14ac:dyDescent="0.25">
      <c r="B7" t="s">
        <v>7</v>
      </c>
      <c r="C7">
        <v>900</v>
      </c>
      <c r="D7">
        <v>1000</v>
      </c>
      <c r="E7">
        <v>1100</v>
      </c>
      <c r="L7" t="s">
        <v>19</v>
      </c>
    </row>
    <row r="8" spans="2:15" x14ac:dyDescent="0.25">
      <c r="B8" t="s">
        <v>8</v>
      </c>
      <c r="C8">
        <v>7000</v>
      </c>
      <c r="D8">
        <v>8000</v>
      </c>
      <c r="E8">
        <v>9000</v>
      </c>
      <c r="L8" s="1">
        <v>0.15</v>
      </c>
      <c r="N8" t="s">
        <v>14</v>
      </c>
      <c r="O8">
        <f>L5*15%</f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70900-3E72-474E-B8F6-271A9A5633A1}">
  <dimension ref="B2:O10"/>
  <sheetViews>
    <sheetView workbookViewId="0">
      <selection activeCell="H14" sqref="H14"/>
    </sheetView>
  </sheetViews>
  <sheetFormatPr defaultRowHeight="15" x14ac:dyDescent="0.25"/>
  <cols>
    <col min="7" max="7" width="16.7109375" bestFit="1" customWidth="1"/>
    <col min="14" max="14" width="16.7109375" bestFit="1" customWidth="1"/>
  </cols>
  <sheetData>
    <row r="2" spans="2:15" x14ac:dyDescent="0.25">
      <c r="C2" t="s">
        <v>0</v>
      </c>
      <c r="D2" t="s">
        <v>1</v>
      </c>
      <c r="E2" t="s">
        <v>2</v>
      </c>
      <c r="F2" t="s">
        <v>15</v>
      </c>
      <c r="I2" t="s">
        <v>0</v>
      </c>
      <c r="J2" t="s">
        <v>1</v>
      </c>
      <c r="K2" t="s">
        <v>2</v>
      </c>
    </row>
    <row r="3" spans="2:15" x14ac:dyDescent="0.25">
      <c r="B3" t="s">
        <v>3</v>
      </c>
      <c r="C3">
        <v>800</v>
      </c>
      <c r="D3">
        <v>900</v>
      </c>
      <c r="E3">
        <v>1000</v>
      </c>
      <c r="F3" s="1">
        <v>0.18</v>
      </c>
      <c r="H3" t="s">
        <v>3</v>
      </c>
      <c r="I3">
        <f>C3*F3</f>
        <v>144</v>
      </c>
      <c r="J3">
        <f>D3*F3</f>
        <v>162</v>
      </c>
      <c r="K3">
        <f>E3*F3</f>
        <v>180</v>
      </c>
    </row>
    <row r="4" spans="2:15" x14ac:dyDescent="0.25">
      <c r="B4" t="s">
        <v>4</v>
      </c>
      <c r="C4">
        <v>1000</v>
      </c>
      <c r="D4">
        <v>1100</v>
      </c>
      <c r="E4">
        <v>12000</v>
      </c>
      <c r="F4" s="1">
        <v>0.18</v>
      </c>
      <c r="H4" t="s">
        <v>4</v>
      </c>
      <c r="I4">
        <f>C4*F4</f>
        <v>180</v>
      </c>
      <c r="J4">
        <f>D4*F4</f>
        <v>198</v>
      </c>
      <c r="K4">
        <f>E4*F4</f>
        <v>2160</v>
      </c>
    </row>
    <row r="5" spans="2:15" x14ac:dyDescent="0.25">
      <c r="B5" t="s">
        <v>5</v>
      </c>
      <c r="C5">
        <v>12000</v>
      </c>
      <c r="D5">
        <v>13000</v>
      </c>
      <c r="E5">
        <v>14000</v>
      </c>
      <c r="F5" s="1">
        <v>0.12</v>
      </c>
      <c r="H5" t="s">
        <v>5</v>
      </c>
      <c r="I5">
        <f>C5*F5</f>
        <v>1440</v>
      </c>
      <c r="J5">
        <f>D5*F5</f>
        <v>1560</v>
      </c>
      <c r="K5">
        <f>E5*F5</f>
        <v>1680</v>
      </c>
      <c r="N5" t="s">
        <v>18</v>
      </c>
      <c r="O5">
        <f>COUNT(K3:K8)</f>
        <v>6</v>
      </c>
    </row>
    <row r="6" spans="2:15" x14ac:dyDescent="0.25">
      <c r="B6" t="s">
        <v>6</v>
      </c>
      <c r="C6">
        <v>8000</v>
      </c>
      <c r="D6">
        <v>9000</v>
      </c>
      <c r="E6">
        <v>10000</v>
      </c>
      <c r="F6" s="1">
        <v>0.15</v>
      </c>
      <c r="H6" t="s">
        <v>6</v>
      </c>
      <c r="I6">
        <f>C6*F6</f>
        <v>1200</v>
      </c>
      <c r="J6">
        <f>D6*F6</f>
        <v>1350</v>
      </c>
      <c r="K6">
        <f>E6*F6</f>
        <v>1500</v>
      </c>
    </row>
    <row r="7" spans="2:15" x14ac:dyDescent="0.25">
      <c r="B7" t="s">
        <v>7</v>
      </c>
      <c r="C7">
        <v>900</v>
      </c>
      <c r="D7">
        <v>1000</v>
      </c>
      <c r="E7">
        <v>1100</v>
      </c>
      <c r="F7" s="1">
        <v>0.18</v>
      </c>
      <c r="H7" t="s">
        <v>7</v>
      </c>
      <c r="I7">
        <f>C7*F7</f>
        <v>162</v>
      </c>
      <c r="J7">
        <f>D7*F7</f>
        <v>180</v>
      </c>
      <c r="K7">
        <f>E7*F7</f>
        <v>198</v>
      </c>
      <c r="N7" t="s">
        <v>16</v>
      </c>
      <c r="O7">
        <f>SUM(I10:K10)</f>
        <v>15894</v>
      </c>
    </row>
    <row r="8" spans="2:15" x14ac:dyDescent="0.25">
      <c r="B8" t="s">
        <v>8</v>
      </c>
      <c r="C8">
        <v>7000</v>
      </c>
      <c r="D8">
        <v>8000</v>
      </c>
      <c r="E8">
        <v>9000</v>
      </c>
      <c r="F8" s="1">
        <v>0.15</v>
      </c>
      <c r="H8" t="s">
        <v>8</v>
      </c>
      <c r="I8">
        <f>C8*F8</f>
        <v>1050</v>
      </c>
      <c r="J8">
        <f>D8*F8</f>
        <v>1200</v>
      </c>
      <c r="K8">
        <f>E8*F8</f>
        <v>1350</v>
      </c>
      <c r="N8" t="s">
        <v>17</v>
      </c>
      <c r="O8">
        <f>O7/O5</f>
        <v>2649</v>
      </c>
    </row>
    <row r="10" spans="2:15" x14ac:dyDescent="0.25">
      <c r="H10" t="s">
        <v>9</v>
      </c>
      <c r="I10">
        <f>SUM(I3:I8)</f>
        <v>4176</v>
      </c>
      <c r="J10">
        <f t="shared" ref="J10:K10" si="0">SUM(J3:J8)</f>
        <v>4650</v>
      </c>
      <c r="K10">
        <f t="shared" si="0"/>
        <v>7068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9A739-F252-44D1-B29C-7CCAF2374D47}">
  <dimension ref="A2:N37"/>
  <sheetViews>
    <sheetView zoomScale="95" zoomScaleNormal="95" workbookViewId="0">
      <selection activeCell="R12" sqref="R12"/>
    </sheetView>
  </sheetViews>
  <sheetFormatPr defaultRowHeight="15" x14ac:dyDescent="0.25"/>
  <cols>
    <col min="1" max="1" width="14.85546875" bestFit="1" customWidth="1"/>
    <col min="9" max="9" width="18.42578125" bestFit="1" customWidth="1"/>
    <col min="13" max="13" width="10" bestFit="1" customWidth="1"/>
    <col min="16" max="16" width="12" bestFit="1" customWidth="1"/>
  </cols>
  <sheetData>
    <row r="2" spans="1:14" x14ac:dyDescent="0.25">
      <c r="A2" t="s">
        <v>20</v>
      </c>
      <c r="B2">
        <v>10000</v>
      </c>
      <c r="C2">
        <v>9000</v>
      </c>
      <c r="D2">
        <v>7000</v>
      </c>
      <c r="E2">
        <v>6000</v>
      </c>
    </row>
    <row r="3" spans="1:14" x14ac:dyDescent="0.25">
      <c r="A3" t="s">
        <v>21</v>
      </c>
      <c r="B3">
        <v>580</v>
      </c>
      <c r="C3">
        <v>890</v>
      </c>
      <c r="D3">
        <v>1160</v>
      </c>
      <c r="E3">
        <v>1350</v>
      </c>
      <c r="I3" t="s">
        <v>23</v>
      </c>
      <c r="K3" t="s">
        <v>24</v>
      </c>
      <c r="L3" t="s">
        <v>25</v>
      </c>
      <c r="M3" t="s">
        <v>26</v>
      </c>
      <c r="N3" t="s">
        <v>27</v>
      </c>
    </row>
    <row r="4" spans="1:14" x14ac:dyDescent="0.25">
      <c r="I4">
        <v>0.19314019314019315</v>
      </c>
      <c r="J4" t="s">
        <v>24</v>
      </c>
      <c r="K4">
        <v>4.5999999999999999E-2</v>
      </c>
      <c r="L4">
        <v>1.2999999999999999E-2</v>
      </c>
      <c r="M4">
        <v>2.1000000000000001E-2</v>
      </c>
      <c r="N4">
        <v>-4.7E-2</v>
      </c>
    </row>
    <row r="5" spans="1:14" x14ac:dyDescent="0.25">
      <c r="A5" t="s">
        <v>22</v>
      </c>
      <c r="B5">
        <f>B2*B3</f>
        <v>5800000</v>
      </c>
      <c r="C5">
        <f>C2*C3</f>
        <v>8010000</v>
      </c>
      <c r="D5">
        <f>D2*D3</f>
        <v>8120000</v>
      </c>
      <c r="E5">
        <f>E2*E3</f>
        <v>8100000</v>
      </c>
      <c r="G5">
        <f>SUM(B5:E5)</f>
        <v>30030000</v>
      </c>
      <c r="I5">
        <v>0.26673326673326675</v>
      </c>
      <c r="J5" t="s">
        <v>25</v>
      </c>
      <c r="K5">
        <v>1.2999999999999999E-2</v>
      </c>
      <c r="L5">
        <v>5.1999999999999998E-2</v>
      </c>
      <c r="M5">
        <v>2.5999999999999999E-2</v>
      </c>
      <c r="N5">
        <v>-2.8000000000000001E-2</v>
      </c>
    </row>
    <row r="6" spans="1:14" x14ac:dyDescent="0.25">
      <c r="A6" t="s">
        <v>23</v>
      </c>
      <c r="B6">
        <f>B5/$G$5</f>
        <v>0.19314019314019315</v>
      </c>
      <c r="C6">
        <f t="shared" ref="C6:E6" si="0">C5/$G$5</f>
        <v>0.26673326673326675</v>
      </c>
      <c r="D6">
        <f t="shared" si="0"/>
        <v>0.2703962703962704</v>
      </c>
      <c r="E6">
        <f t="shared" si="0"/>
        <v>0.26973026973026976</v>
      </c>
      <c r="I6">
        <v>0.2703962703962704</v>
      </c>
      <c r="J6" t="s">
        <v>26</v>
      </c>
      <c r="K6">
        <v>2.1000000000000001E-2</v>
      </c>
      <c r="L6">
        <v>2.5999999999999999E-2</v>
      </c>
      <c r="M6">
        <v>2E-3</v>
      </c>
      <c r="N6">
        <v>-3.0000000000000001E-3</v>
      </c>
    </row>
    <row r="7" spans="1:14" x14ac:dyDescent="0.25">
      <c r="I7">
        <v>0.26973026973026976</v>
      </c>
      <c r="J7" t="s">
        <v>27</v>
      </c>
      <c r="K7">
        <v>-4.7E-2</v>
      </c>
      <c r="L7">
        <v>2.8000000000000001E-2</v>
      </c>
      <c r="M7">
        <v>-3.0000000000000001E-3</v>
      </c>
      <c r="N7">
        <v>2E-3</v>
      </c>
    </row>
    <row r="11" spans="1:14" x14ac:dyDescent="0.25">
      <c r="I11" t="s">
        <v>28</v>
      </c>
      <c r="J11">
        <f t="array" ref="J11:M11">MMULT(B6:E6,K4:N7)</f>
        <v>5.3529803529803535E-3</v>
      </c>
      <c r="K11">
        <v>3.0963702963702964E-2</v>
      </c>
      <c r="L11">
        <v>1.0722610722610723E-2</v>
      </c>
      <c r="M11">
        <v>-1.681784881784882E-2</v>
      </c>
    </row>
    <row r="12" spans="1:14" x14ac:dyDescent="0.25">
      <c r="I12" t="s">
        <v>29</v>
      </c>
      <c r="J12">
        <f t="array" ref="J12">MMULT(J11:M11,I4:I7)</f>
        <v>7.6559963513010455E-3</v>
      </c>
    </row>
    <row r="13" spans="1:14" x14ac:dyDescent="0.25">
      <c r="I13" t="s">
        <v>30</v>
      </c>
      <c r="J13">
        <f>SQRT(J12)</f>
        <v>8.7498550566858221E-2</v>
      </c>
    </row>
    <row r="14" spans="1:14" x14ac:dyDescent="0.25">
      <c r="I14" t="s">
        <v>31</v>
      </c>
      <c r="J14">
        <f>2.33*J13*G5</f>
        <v>6122264.8333080132</v>
      </c>
    </row>
    <row r="15" spans="1:14" x14ac:dyDescent="0.25">
      <c r="I15" t="s">
        <v>32</v>
      </c>
      <c r="J15">
        <f>J14*SQRT(30)</f>
        <v>33533025.522234045</v>
      </c>
    </row>
    <row r="24" spans="1:14" x14ac:dyDescent="0.25">
      <c r="A24" t="s">
        <v>20</v>
      </c>
      <c r="B24">
        <v>10000</v>
      </c>
      <c r="C24">
        <v>8000</v>
      </c>
      <c r="D24">
        <v>6000</v>
      </c>
      <c r="E24">
        <v>5000</v>
      </c>
      <c r="K24">
        <v>0.3317182258665673</v>
      </c>
      <c r="L24">
        <v>0.19381289601192694</v>
      </c>
      <c r="M24">
        <v>0.24152068579947819</v>
      </c>
      <c r="N24">
        <v>0.23294819232202757</v>
      </c>
    </row>
    <row r="25" spans="1:14" x14ac:dyDescent="0.25">
      <c r="A25" t="s">
        <v>21</v>
      </c>
      <c r="B25">
        <v>890</v>
      </c>
      <c r="C25">
        <v>650</v>
      </c>
      <c r="D25">
        <v>1080</v>
      </c>
      <c r="E25">
        <v>1250</v>
      </c>
      <c r="I25" t="s">
        <v>23</v>
      </c>
      <c r="K25" t="s">
        <v>24</v>
      </c>
      <c r="L25" t="s">
        <v>25</v>
      </c>
      <c r="M25" t="s">
        <v>26</v>
      </c>
      <c r="N25" t="s">
        <v>27</v>
      </c>
    </row>
    <row r="26" spans="1:14" x14ac:dyDescent="0.25">
      <c r="I26">
        <v>0.3317182258665673</v>
      </c>
      <c r="J26" t="s">
        <v>24</v>
      </c>
      <c r="K26" s="2">
        <v>4.0000000000000002E-4</v>
      </c>
      <c r="L26" s="2">
        <v>1E-4</v>
      </c>
      <c r="M26" s="2">
        <v>2.0000000000000001E-4</v>
      </c>
      <c r="N26" s="2">
        <v>-4.0000000000000002E-4</v>
      </c>
    </row>
    <row r="27" spans="1:14" x14ac:dyDescent="0.25">
      <c r="A27" t="s">
        <v>22</v>
      </c>
      <c r="B27">
        <f>B24*B25</f>
        <v>8900000</v>
      </c>
      <c r="C27">
        <f>C24*C25</f>
        <v>5200000</v>
      </c>
      <c r="D27">
        <f>D24*D25</f>
        <v>6480000</v>
      </c>
      <c r="E27">
        <f>E24*E25</f>
        <v>6250000</v>
      </c>
      <c r="G27">
        <f>SUM(B27:E27)</f>
        <v>26830000</v>
      </c>
      <c r="I27">
        <v>0.19381289601192694</v>
      </c>
      <c r="J27" t="s">
        <v>25</v>
      </c>
      <c r="K27" s="2">
        <v>1E-4</v>
      </c>
      <c r="L27" s="2">
        <v>5.0000000000000001E-4</v>
      </c>
      <c r="M27" s="2">
        <v>2.5999999999999998E-4</v>
      </c>
      <c r="N27" s="2">
        <v>-2.7999999999999998E-4</v>
      </c>
    </row>
    <row r="28" spans="1:14" x14ac:dyDescent="0.25">
      <c r="A28" t="s">
        <v>23</v>
      </c>
      <c r="B28">
        <f>B27/$G$27</f>
        <v>0.3317182258665673</v>
      </c>
      <c r="C28">
        <f t="shared" ref="C28:E28" si="1">C27/$G$27</f>
        <v>0.19381289601192694</v>
      </c>
      <c r="D28">
        <f t="shared" si="1"/>
        <v>0.24152068579947819</v>
      </c>
      <c r="E28">
        <f t="shared" si="1"/>
        <v>0.23294819232202757</v>
      </c>
      <c r="I28">
        <v>0.24152068579947819</v>
      </c>
      <c r="J28" t="s">
        <v>26</v>
      </c>
      <c r="K28" s="2">
        <v>2.0000000000000001E-4</v>
      </c>
      <c r="L28" s="2">
        <v>2.5999999999999998E-4</v>
      </c>
      <c r="M28" s="2">
        <v>4.0000000000000002E-4</v>
      </c>
      <c r="N28" s="2">
        <v>-3.5E-4</v>
      </c>
    </row>
    <row r="29" spans="1:14" x14ac:dyDescent="0.25">
      <c r="I29">
        <v>0.23294819232202757</v>
      </c>
      <c r="J29" t="s">
        <v>27</v>
      </c>
      <c r="K29" s="2">
        <v>-4.0000000000000002E-4</v>
      </c>
      <c r="L29" s="2">
        <v>-2.7999999999999998E-4</v>
      </c>
      <c r="M29" s="2">
        <v>-3.5E-4</v>
      </c>
      <c r="N29" s="2">
        <v>2.9999999999999997E-4</v>
      </c>
    </row>
    <row r="33" spans="9:13" x14ac:dyDescent="0.25">
      <c r="I33" t="s">
        <v>28</v>
      </c>
      <c r="J33">
        <f t="array" ref="J33:M33">MMULT(B28:E28,K26:N29)</f>
        <v>1.0719344017890423E-4</v>
      </c>
      <c r="K33">
        <v>1.2764815505031681E-4</v>
      </c>
      <c r="L33">
        <v>1.3181140514349608E-4</v>
      </c>
      <c r="M33">
        <v>-2.0160268356317557E-4</v>
      </c>
    </row>
    <row r="34" spans="9:13" x14ac:dyDescent="0.25">
      <c r="I34" t="s">
        <v>29</v>
      </c>
      <c r="J34">
        <f t="array" ref="J34">MMULT(J33:M33,I26:I29)</f>
        <v>4.517007666470005E-5</v>
      </c>
    </row>
    <row r="35" spans="9:13" x14ac:dyDescent="0.25">
      <c r="I35" t="s">
        <v>30</v>
      </c>
      <c r="J35">
        <f>SQRT(J34)</f>
        <v>6.7208687433024644E-3</v>
      </c>
    </row>
    <row r="36" spans="9:13" x14ac:dyDescent="0.25">
      <c r="I36" t="s">
        <v>31</v>
      </c>
      <c r="J36">
        <f>2.33*J35*G27</f>
        <v>420147.7165319359</v>
      </c>
    </row>
    <row r="37" spans="9:13" x14ac:dyDescent="0.25">
      <c r="I37" t="s">
        <v>32</v>
      </c>
      <c r="J37">
        <f>J36*SQRT(30)</f>
        <v>2301243.818288275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EF59C-CC5D-4096-BABC-10E6A611BA08}">
  <dimension ref="D2:I12"/>
  <sheetViews>
    <sheetView tabSelected="1" workbookViewId="0">
      <selection activeCell="N16" sqref="N16"/>
    </sheetView>
  </sheetViews>
  <sheetFormatPr defaultRowHeight="15" x14ac:dyDescent="0.25"/>
  <sheetData>
    <row r="2" spans="4:9" x14ac:dyDescent="0.25">
      <c r="D2">
        <f>50*10%</f>
        <v>5</v>
      </c>
    </row>
    <row r="3" spans="4:9" x14ac:dyDescent="0.25">
      <c r="D3">
        <f>50*8%</f>
        <v>4</v>
      </c>
    </row>
    <row r="4" spans="4:9" x14ac:dyDescent="0.25">
      <c r="D4">
        <f>54*8%</f>
        <v>4.32</v>
      </c>
      <c r="I4">
        <f>150*8%</f>
        <v>12</v>
      </c>
    </row>
    <row r="5" spans="4:9" x14ac:dyDescent="0.25">
      <c r="I5">
        <f>150*1.5</f>
        <v>225</v>
      </c>
    </row>
    <row r="6" spans="4:9" x14ac:dyDescent="0.25">
      <c r="D6">
        <f>56*8%</f>
        <v>4.4800000000000004</v>
      </c>
      <c r="I6">
        <f>I5*8%</f>
        <v>18</v>
      </c>
    </row>
    <row r="7" spans="4:9" x14ac:dyDescent="0.25">
      <c r="D7">
        <f>55*8%</f>
        <v>4.4000000000000004</v>
      </c>
      <c r="I7">
        <f>150/1.5</f>
        <v>100</v>
      </c>
    </row>
    <row r="8" spans="4:9" x14ac:dyDescent="0.25">
      <c r="I8">
        <f>I7*8%</f>
        <v>8</v>
      </c>
    </row>
    <row r="9" spans="4:9" x14ac:dyDescent="0.25">
      <c r="D9">
        <f>55*8%</f>
        <v>4.4000000000000004</v>
      </c>
      <c r="I9">
        <f>150/2*8%</f>
        <v>6</v>
      </c>
    </row>
    <row r="10" spans="4:9" x14ac:dyDescent="0.25">
      <c r="D10">
        <f>54*9%</f>
        <v>4.8599999999999994</v>
      </c>
    </row>
    <row r="11" spans="4:9" x14ac:dyDescent="0.25">
      <c r="D11">
        <f>55*9%</f>
        <v>4.95</v>
      </c>
    </row>
    <row r="12" spans="4:9" x14ac:dyDescent="0.25">
      <c r="D12">
        <f>50*9%</f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OR_BI</vt:lpstr>
      <vt:lpstr>OR_SA</vt:lpstr>
      <vt:lpstr>Var_2 stocks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</dc:creator>
  <cp:lastModifiedBy>tejas</cp:lastModifiedBy>
  <dcterms:created xsi:type="dcterms:W3CDTF">2018-05-16T04:12:43Z</dcterms:created>
  <dcterms:modified xsi:type="dcterms:W3CDTF">2018-05-16T10:36:26Z</dcterms:modified>
</cp:coreProperties>
</file>