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esktop\OR\"/>
    </mc:Choice>
  </mc:AlternateContent>
  <xr:revisionPtr revIDLastSave="0" documentId="13_ncr:1_{EFC537D2-507A-4930-B291-983F201E8F70}" xr6:coauthVersionLast="33" xr6:coauthVersionMax="33" xr10:uidLastSave="{00000000-0000-0000-0000-000000000000}"/>
  <bookViews>
    <workbookView xWindow="0" yWindow="0" windowWidth="20490" windowHeight="7545" xr2:uid="{C9120530-B352-4C70-97B0-BAF5E3D5ACE5}"/>
  </bookViews>
  <sheets>
    <sheet name="Queue" sheetId="1" r:id="rId1"/>
    <sheet name="Sensitivity Report 2" sheetId="5" r:id="rId2"/>
    <sheet name="Sheet2" sheetId="4" r:id="rId3"/>
    <sheet name="Sensitivity Report 1" sheetId="3" r:id="rId4"/>
    <sheet name="Sheet1" sheetId="2" r:id="rId5"/>
  </sheets>
  <definedNames>
    <definedName name="solver_adj" localSheetId="4" hidden="1">Sheet1!$B$2:$B$3</definedName>
    <definedName name="solver_adj" localSheetId="2" hidden="1">Sheet2!$B$3:$B$5</definedName>
    <definedName name="solver_cvg" localSheetId="4" hidden="1">0.0001</definedName>
    <definedName name="solver_cvg" localSheetId="2" hidden="1">0.0001</definedName>
    <definedName name="solver_drv" localSheetId="4" hidden="1">1</definedName>
    <definedName name="solver_drv" localSheetId="2" hidden="1">2</definedName>
    <definedName name="solver_eng" localSheetId="4" hidden="1">2</definedName>
    <definedName name="solver_eng" localSheetId="2" hidden="1">2</definedName>
    <definedName name="solver_est" localSheetId="4" hidden="1">1</definedName>
    <definedName name="solver_est" localSheetId="2" hidden="1">1</definedName>
    <definedName name="solver_itr" localSheetId="4" hidden="1">2147483647</definedName>
    <definedName name="solver_itr" localSheetId="2" hidden="1">2147483647</definedName>
    <definedName name="solver_lhs1" localSheetId="4" hidden="1">Sheet1!$B$2</definedName>
    <definedName name="solver_lhs1" localSheetId="2" hidden="1">Sheet2!$B$3</definedName>
    <definedName name="solver_lhs2" localSheetId="4" hidden="1">Sheet1!$B$3</definedName>
    <definedName name="solver_lhs2" localSheetId="2" hidden="1">Sheet2!$B$4</definedName>
    <definedName name="solver_lhs3" localSheetId="4" hidden="1">Sheet1!$C$8</definedName>
    <definedName name="solver_lhs3" localSheetId="2" hidden="1">Sheet2!$B$5</definedName>
    <definedName name="solver_lhs4" localSheetId="2" hidden="1">Sheet2!$D$12</definedName>
    <definedName name="solver_lhs5" localSheetId="2" hidden="1">Sheet2!$D$13</definedName>
    <definedName name="solver_lhs6" localSheetId="2" hidden="1">Sheet2!$D$14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0.075</definedName>
    <definedName name="solver_mrt" localSheetId="2" hidden="1">0.075</definedName>
    <definedName name="solver_msl" localSheetId="4" hidden="1">2</definedName>
    <definedName name="solver_msl" localSheetId="2" hidden="1">2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od" localSheetId="2" hidden="1">2147483647</definedName>
    <definedName name="solver_num" localSheetId="4" hidden="1">3</definedName>
    <definedName name="solver_num" localSheetId="2" hidden="1">6</definedName>
    <definedName name="solver_nwt" localSheetId="4" hidden="1">1</definedName>
    <definedName name="solver_nwt" localSheetId="2" hidden="1">1</definedName>
    <definedName name="solver_opt" localSheetId="4" hidden="1">Sheet1!$B$6</definedName>
    <definedName name="solver_opt" localSheetId="2" hidden="1">Sheet2!$B$9</definedName>
    <definedName name="solver_pre" localSheetId="4" hidden="1">0.000001</definedName>
    <definedName name="solver_pre" localSheetId="2" hidden="1">0.000001</definedName>
    <definedName name="solver_rbv" localSheetId="4" hidden="1">1</definedName>
    <definedName name="solver_rbv" localSheetId="2" hidden="1">2</definedName>
    <definedName name="solver_rel1" localSheetId="4" hidden="1">1</definedName>
    <definedName name="solver_rel1" localSheetId="2" hidden="1">3</definedName>
    <definedName name="solver_rel2" localSheetId="4" hidden="1">1</definedName>
    <definedName name="solver_rel2" localSheetId="2" hidden="1">3</definedName>
    <definedName name="solver_rel3" localSheetId="4" hidden="1">1</definedName>
    <definedName name="solver_rel3" localSheetId="2" hidden="1">3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4" hidden="1">Sheet1!$D$9</definedName>
    <definedName name="solver_rhs1" localSheetId="2" hidden="1">Sheet2!$E$15</definedName>
    <definedName name="solver_rhs2" localSheetId="4" hidden="1">Sheet1!$D$10</definedName>
    <definedName name="solver_rhs2" localSheetId="2" hidden="1">Sheet2!$E$16</definedName>
    <definedName name="solver_rhs3" localSheetId="4" hidden="1">Sheet1!$D$8</definedName>
    <definedName name="solver_rhs3" localSheetId="2" hidden="1">Sheet2!$E$17</definedName>
    <definedName name="solver_rhs4" localSheetId="2" hidden="1">Sheet2!$E$12</definedName>
    <definedName name="solver_rhs5" localSheetId="2" hidden="1">Sheet2!$E$13</definedName>
    <definedName name="solver_rhs6" localSheetId="2" hidden="1">Sheet2!$E$14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1</definedName>
    <definedName name="solver_scl" localSheetId="2" hidden="1">2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2147483647</definedName>
    <definedName name="solver_tim" localSheetId="2" hidden="1">2147483647</definedName>
    <definedName name="solver_tol" localSheetId="4" hidden="1">0.01</definedName>
    <definedName name="solver_tol" localSheetId="2" hidden="1">0.01</definedName>
    <definedName name="solver_typ" localSheetId="4" hidden="1">1</definedName>
    <definedName name="solver_typ" localSheetId="2" hidden="1">1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D13" i="4"/>
  <c r="D12" i="4"/>
  <c r="B9" i="4"/>
  <c r="C8" i="2"/>
  <c r="B6" i="2"/>
  <c r="C10" i="1" l="1"/>
  <c r="G13" i="1"/>
  <c r="G11" i="1"/>
  <c r="G17" i="1"/>
  <c r="G18" i="1" s="1"/>
  <c r="G16" i="1" s="1"/>
  <c r="G9" i="1"/>
  <c r="C6" i="1"/>
  <c r="C7" i="1" s="1"/>
  <c r="G14" i="1"/>
  <c r="G12" i="1"/>
  <c r="G10" i="1"/>
  <c r="C8" i="1" l="1"/>
</calcChain>
</file>

<file path=xl/sharedStrings.xml><?xml version="1.0" encoding="utf-8"?>
<sst xmlns="http://schemas.openxmlformats.org/spreadsheetml/2006/main" count="99" uniqueCount="56">
  <si>
    <t>lambda</t>
  </si>
  <si>
    <t>mu</t>
  </si>
  <si>
    <t>poisson</t>
  </si>
  <si>
    <t>expo</t>
  </si>
  <si>
    <t>Utilisation rate</t>
  </si>
  <si>
    <t>idle rate</t>
  </si>
  <si>
    <t>P(system is idle)</t>
  </si>
  <si>
    <t>avg idle time of server (eg. 8hrs)</t>
  </si>
  <si>
    <t>p(n customer in system)</t>
  </si>
  <si>
    <t>n</t>
  </si>
  <si>
    <t>length of sys (Ls)</t>
  </si>
  <si>
    <t>length of queue (Lq)</t>
  </si>
  <si>
    <t>waiting time in system (Ws)</t>
  </si>
  <si>
    <t>waiting time in queue (Wq)</t>
  </si>
  <si>
    <t>length of non-empty queue (Lqdash)</t>
  </si>
  <si>
    <t>P(waiting in queue)  eg. 15 mins</t>
  </si>
  <si>
    <t>P(waiting in system)  eg. 15 mins</t>
  </si>
  <si>
    <t>t</t>
  </si>
  <si>
    <t>mins</t>
  </si>
  <si>
    <t>X1</t>
  </si>
  <si>
    <t>X2</t>
  </si>
  <si>
    <t>Z</t>
  </si>
  <si>
    <t>Microsoft Excel 16.0 Sensitivity Report</t>
  </si>
  <si>
    <t>Worksheet: [ORNUM.xlsx]Sheet2</t>
  </si>
  <si>
    <t>Report Created: 18-May-18 6:05:44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</si>
  <si>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</si>
  <si>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</si>
  <si>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</si>
  <si>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</si>
  <si>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</si>
  <si>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</si>
  <si>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</si>
  <si>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</si>
  <si>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</si>
  <si>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</si>
  <si>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</si>
  <si>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</si>
  <si>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</si>
  <si>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</si>
  <si>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</si>
  <si>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</si>
  <si>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</si>
  <si>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</si>
  <si>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$B$3</t>
  </si>
  <si>
    <t>$C$8</t>
  </si>
  <si>
    <t>x1</t>
  </si>
  <si>
    <t>x2</t>
  </si>
  <si>
    <t>x3</t>
  </si>
  <si>
    <t>z</t>
  </si>
  <si>
    <t>Worksheet: [ORNUM.xlsx]Sheet4</t>
  </si>
  <si>
    <t>Report Created: 18-May-18 6:11:02 PM</t>
  </si>
  <si>
    <t>$B$4</t>
  </si>
  <si>
    <t>$B$5</t>
  </si>
  <si>
    <t>$D$12</t>
  </si>
  <si>
    <t>$D$13</t>
  </si>
  <si>
    <t>$D$14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</si>
</sst>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11F7-D998-475E-B323-442BFB30E552}">
  <dimension ref="A3:J18"/>
  <sheetViews>
    <sheetView tabSelected="1" zoomScale="85" zoomScaleNormal="85" workbookViewId="0">
      <selection activeCell="L16" sqref="L16"/>
    </sheetView>
  </sheetViews>
  <sheetFormatPr defaultRowHeight="15" x14ac:dyDescent="0.25"/>
  <cols>
    <col min="2" max="2" width="30.140625" bestFit="1" customWidth="1"/>
    <col min="6" max="6" width="35.42578125" bestFit="1" customWidth="1"/>
    <col min="7" max="7" width="12.28515625" bestFit="1" customWidth="1"/>
  </cols>
  <sheetData>
    <row r="3" spans="1:10" x14ac:dyDescent="0.25">
      <c r="A3" t="s">
        <v>2</v>
      </c>
      <c r="B3" t="s">
        <v>0</v>
      </c>
      <c r="C3">
        <v>12</v>
      </c>
    </row>
    <row r="4" spans="1:10" x14ac:dyDescent="0.25">
      <c r="A4" t="s">
        <v>3</v>
      </c>
      <c r="B4" t="s">
        <v>1</v>
      </c>
      <c r="C4">
        <v>8</v>
      </c>
    </row>
    <row r="6" spans="1:10" x14ac:dyDescent="0.25">
      <c r="B6" t="s">
        <v>4</v>
      </c>
      <c r="C6">
        <f>C3/C4</f>
        <v>1.5</v>
      </c>
    </row>
    <row r="7" spans="1:10" x14ac:dyDescent="0.25">
      <c r="B7" t="s">
        <v>5</v>
      </c>
      <c r="C7">
        <f>1-C6</f>
        <v>-0.5</v>
      </c>
      <c r="F7" s="1" t="s">
        <v>8</v>
      </c>
    </row>
    <row r="8" spans="1:10" x14ac:dyDescent="0.25">
      <c r="B8" t="s">
        <v>6</v>
      </c>
      <c r="C8">
        <f>C7</f>
        <v>-0.5</v>
      </c>
      <c r="F8" t="s">
        <v>9</v>
      </c>
      <c r="G8">
        <v>5</v>
      </c>
    </row>
    <row r="9" spans="1:10" x14ac:dyDescent="0.25">
      <c r="F9" t="s">
        <v>8</v>
      </c>
      <c r="G9">
        <f>(C3/C4)^G8*(1-C3/C4)</f>
        <v>-3.796875</v>
      </c>
    </row>
    <row r="10" spans="1:10" x14ac:dyDescent="0.25">
      <c r="B10" t="s">
        <v>7</v>
      </c>
      <c r="C10">
        <f>C7*8</f>
        <v>-4</v>
      </c>
      <c r="F10" t="s">
        <v>10</v>
      </c>
      <c r="G10">
        <f>C3/(C4-C3)</f>
        <v>-3</v>
      </c>
    </row>
    <row r="11" spans="1:10" x14ac:dyDescent="0.25">
      <c r="F11" t="s">
        <v>11</v>
      </c>
      <c r="G11">
        <f>C3^2/(C4*(C4-C3))</f>
        <v>-4.5</v>
      </c>
    </row>
    <row r="12" spans="1:10" x14ac:dyDescent="0.25">
      <c r="F12" t="s">
        <v>12</v>
      </c>
      <c r="G12">
        <f>1/(C4-C3)</f>
        <v>-0.25</v>
      </c>
    </row>
    <row r="13" spans="1:10" x14ac:dyDescent="0.25">
      <c r="F13" t="s">
        <v>13</v>
      </c>
      <c r="G13">
        <f>C3/(C4*(C4-C3))</f>
        <v>-0.375</v>
      </c>
    </row>
    <row r="14" spans="1:10" x14ac:dyDescent="0.25">
      <c r="F14" t="s">
        <v>14</v>
      </c>
      <c r="G14">
        <f>C4/(C4-C3)</f>
        <v>-2</v>
      </c>
    </row>
    <row r="16" spans="1:10" x14ac:dyDescent="0.25">
      <c r="F16" t="s">
        <v>15</v>
      </c>
      <c r="G16">
        <f>EXP(-J16/G18)</f>
        <v>2.7182818284590451</v>
      </c>
      <c r="I16" t="s">
        <v>17</v>
      </c>
      <c r="J16">
        <v>15</v>
      </c>
    </row>
    <row r="17" spans="6:8" x14ac:dyDescent="0.25">
      <c r="F17" t="s">
        <v>16</v>
      </c>
      <c r="G17">
        <f>1/(C4-C3)</f>
        <v>-0.25</v>
      </c>
    </row>
    <row r="18" spans="6:8" x14ac:dyDescent="0.25">
      <c r="G18">
        <f>G17*60</f>
        <v>-15</v>
      </c>
      <c r="H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091B-C580-4A0C-B14B-498C6016F1BD}">
  <dimension ref="A1:H18"/>
  <sheetViews>
    <sheetView showGridLines="0" workbookViewId="0">
      <selection activeCell="G9" sqref="G9"/>
    </sheetView>
  </sheetViews>
  <sheetFormatPr defaultRowHeight="15" x14ac:dyDescent="0.25"/>
  <cols>
    <col min="1" max="1" width="2.28515625" customWidth="1"/>
    <col min="2" max="3" width="6.28515625" bestFit="1" customWidth="1"/>
    <col min="4" max="4" width="6.140625" bestFit="1" customWidth="1"/>
    <col min="5" max="5" width="12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22</v>
      </c>
    </row>
    <row r="2" spans="1:8" x14ac:dyDescent="0.25">
      <c r="A2" s="1" t="s">
        <v>49</v>
      </c>
    </row>
    <row r="3" spans="1:8" x14ac:dyDescent="0.25">
      <c r="A3" s="1" t="s">
        <v>50</v>
      </c>
    </row>
    <row r="6" spans="1:8" ht="15.75" thickBot="1" x14ac:dyDescent="0.3">
      <c r="A6" t="s">
        <v>25</v>
      </c>
    </row>
    <row r="7" spans="1:8" x14ac:dyDescent="0.25">
      <c r="B7" s="4"/>
      <c r="C7" s="4"/>
      <c r="D7" s="4" t="s">
        <v>28</v>
      </c>
      <c r="E7" s="4" t="s">
        <v>30</v>
      </c>
      <c r="F7" s="4" t="s">
        <v>32</v>
      </c>
      <c r="G7" s="4" t="s">
        <v>34</v>
      </c>
      <c r="H7" s="4" t="s">
        <v>34</v>
      </c>
    </row>
    <row r="8" spans="1:8" ht="15.75" thickBot="1" x14ac:dyDescent="0.3">
      <c r="B8" s="5" t="s">
        <v>26</v>
      </c>
      <c r="C8" s="5" t="s">
        <v>27</v>
      </c>
      <c r="D8" s="5" t="s">
        <v>29</v>
      </c>
      <c r="E8" s="5" t="s">
        <v>31</v>
      </c>
      <c r="F8" s="5" t="s">
        <v>33</v>
      </c>
      <c r="G8" s="5" t="s">
        <v>35</v>
      </c>
      <c r="H8" s="5" t="s">
        <v>36</v>
      </c>
    </row>
    <row r="9" spans="1:8" x14ac:dyDescent="0.25">
      <c r="B9" s="2" t="s">
        <v>43</v>
      </c>
      <c r="C9" s="2" t="s">
        <v>45</v>
      </c>
      <c r="D9" s="2">
        <v>0</v>
      </c>
      <c r="E9" s="2">
        <v>-3.666666666666667</v>
      </c>
      <c r="F9" s="2">
        <v>5</v>
      </c>
      <c r="G9" s="2">
        <v>3.666666666666667</v>
      </c>
      <c r="H9" s="2">
        <v>1E+30</v>
      </c>
    </row>
    <row r="10" spans="1:8" x14ac:dyDescent="0.25">
      <c r="B10" s="2" t="s">
        <v>51</v>
      </c>
      <c r="C10" s="2" t="s">
        <v>46</v>
      </c>
      <c r="D10" s="2">
        <v>8</v>
      </c>
      <c r="E10" s="2">
        <v>0</v>
      </c>
      <c r="F10" s="2">
        <v>10</v>
      </c>
      <c r="G10" s="2">
        <v>10</v>
      </c>
      <c r="H10" s="2">
        <v>1.9999999999999993</v>
      </c>
    </row>
    <row r="11" spans="1:8" ht="15.75" thickBot="1" x14ac:dyDescent="0.3">
      <c r="B11" s="3" t="s">
        <v>52</v>
      </c>
      <c r="C11" s="3" t="s">
        <v>47</v>
      </c>
      <c r="D11" s="3">
        <v>10</v>
      </c>
      <c r="E11" s="3">
        <v>0</v>
      </c>
      <c r="F11" s="3">
        <v>8</v>
      </c>
      <c r="G11" s="3">
        <v>1.9999999999999993</v>
      </c>
      <c r="H11" s="3">
        <v>4</v>
      </c>
    </row>
    <row r="13" spans="1:8" ht="15.75" thickBot="1" x14ac:dyDescent="0.3">
      <c r="A13" t="s">
        <v>37</v>
      </c>
    </row>
    <row r="14" spans="1:8" x14ac:dyDescent="0.25">
      <c r="B14" s="4"/>
      <c r="C14" s="4"/>
      <c r="D14" s="4" t="s">
        <v>28</v>
      </c>
      <c r="E14" s="4" t="s">
        <v>38</v>
      </c>
      <c r="F14" s="4" t="s">
        <v>40</v>
      </c>
      <c r="G14" s="4" t="s">
        <v>34</v>
      </c>
      <c r="H14" s="4" t="s">
        <v>34</v>
      </c>
    </row>
    <row r="15" spans="1:8" ht="15.75" thickBot="1" x14ac:dyDescent="0.3">
      <c r="B15" s="5" t="s">
        <v>26</v>
      </c>
      <c r="C15" s="5" t="s">
        <v>27</v>
      </c>
      <c r="D15" s="5" t="s">
        <v>29</v>
      </c>
      <c r="E15" s="5" t="s">
        <v>39</v>
      </c>
      <c r="F15" s="5" t="s">
        <v>41</v>
      </c>
      <c r="G15" s="5" t="s">
        <v>35</v>
      </c>
      <c r="H15" s="5" t="s">
        <v>36</v>
      </c>
    </row>
    <row r="16" spans="1:8" x14ac:dyDescent="0.25">
      <c r="B16" s="2" t="s">
        <v>53</v>
      </c>
      <c r="C16" s="2"/>
      <c r="D16" s="2">
        <v>60</v>
      </c>
      <c r="E16" s="2">
        <v>0.66666666666666652</v>
      </c>
      <c r="F16" s="2">
        <v>60</v>
      </c>
      <c r="G16" s="2">
        <v>29.999999999999996</v>
      </c>
      <c r="H16" s="2">
        <v>23.999999999999996</v>
      </c>
    </row>
    <row r="17" spans="2:8" x14ac:dyDescent="0.25">
      <c r="B17" s="2" t="s">
        <v>54</v>
      </c>
      <c r="C17" s="2"/>
      <c r="D17" s="2">
        <v>18</v>
      </c>
      <c r="E17" s="2">
        <v>6.666666666666667</v>
      </c>
      <c r="F17" s="2">
        <v>18</v>
      </c>
      <c r="G17" s="2">
        <v>3.1764705882352939</v>
      </c>
      <c r="H17" s="2">
        <v>6</v>
      </c>
    </row>
    <row r="18" spans="2:8" ht="15.75" thickBot="1" x14ac:dyDescent="0.3">
      <c r="B18" s="3" t="s">
        <v>55</v>
      </c>
      <c r="C18" s="3"/>
      <c r="D18" s="3">
        <v>82</v>
      </c>
      <c r="E18" s="3">
        <v>0</v>
      </c>
      <c r="F18" s="3">
        <v>100</v>
      </c>
      <c r="G18" s="3">
        <v>1E+30</v>
      </c>
      <c r="H18" s="3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71BD-AA6E-4D07-BFFE-1A2A8882F2FE}">
  <dimension ref="A3:E17"/>
  <sheetViews>
    <sheetView workbookViewId="0">
      <selection activeCell="B4" sqref="B4"/>
    </sheetView>
  </sheetViews>
  <sheetFormatPr defaultRowHeight="15" x14ac:dyDescent="0.25"/>
  <sheetData>
    <row r="3" spans="1:5" x14ac:dyDescent="0.25">
      <c r="A3" t="s">
        <v>45</v>
      </c>
      <c r="B3">
        <v>0</v>
      </c>
    </row>
    <row r="4" spans="1:5" x14ac:dyDescent="0.25">
      <c r="A4" t="s">
        <v>46</v>
      </c>
      <c r="B4">
        <v>8</v>
      </c>
    </row>
    <row r="5" spans="1:5" x14ac:dyDescent="0.25">
      <c r="A5" t="s">
        <v>47</v>
      </c>
      <c r="B5">
        <v>10</v>
      </c>
    </row>
    <row r="9" spans="1:5" x14ac:dyDescent="0.25">
      <c r="A9" t="s">
        <v>48</v>
      </c>
      <c r="B9">
        <f>5*B3+10*B4+8*B5</f>
        <v>160</v>
      </c>
    </row>
    <row r="12" spans="1:5" x14ac:dyDescent="0.25">
      <c r="A12">
        <v>3</v>
      </c>
      <c r="B12">
        <v>5</v>
      </c>
      <c r="C12">
        <v>2</v>
      </c>
      <c r="D12">
        <f>A12*B3+B12*B4+C12*B5</f>
        <v>60</v>
      </c>
      <c r="E12">
        <v>60</v>
      </c>
    </row>
    <row r="13" spans="1:5" x14ac:dyDescent="0.25">
      <c r="A13">
        <v>1</v>
      </c>
      <c r="B13">
        <v>1</v>
      </c>
      <c r="C13">
        <v>1</v>
      </c>
      <c r="D13">
        <f>A13*B3+B4*B13+C13*B5</f>
        <v>18</v>
      </c>
      <c r="E13">
        <v>18</v>
      </c>
    </row>
    <row r="14" spans="1:5" x14ac:dyDescent="0.25">
      <c r="A14">
        <v>2</v>
      </c>
      <c r="B14">
        <v>4</v>
      </c>
      <c r="C14">
        <v>5</v>
      </c>
      <c r="D14">
        <f>A14*B3+B4*B14+C14*B5</f>
        <v>82</v>
      </c>
      <c r="E14">
        <v>100</v>
      </c>
    </row>
    <row r="15" spans="1:5" x14ac:dyDescent="0.25">
      <c r="E15">
        <v>0</v>
      </c>
    </row>
    <row r="16" spans="1:5" x14ac:dyDescent="0.25">
      <c r="E16">
        <v>0</v>
      </c>
    </row>
    <row r="17" spans="5:5" x14ac:dyDescent="0.25"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D33F-DCE4-4BEA-A670-35FCF198FFCE}">
  <dimension ref="A1:H15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6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22</v>
      </c>
    </row>
    <row r="2" spans="1:8" x14ac:dyDescent="0.25">
      <c r="A2" s="1" t="s">
        <v>23</v>
      </c>
    </row>
    <row r="3" spans="1:8" x14ac:dyDescent="0.25">
      <c r="A3" s="1" t="s">
        <v>24</v>
      </c>
    </row>
    <row r="6" spans="1:8" ht="15.75" thickBot="1" x14ac:dyDescent="0.3">
      <c r="A6" t="s">
        <v>25</v>
      </c>
    </row>
    <row r="7" spans="1:8" x14ac:dyDescent="0.25">
      <c r="B7" s="4"/>
      <c r="C7" s="4"/>
      <c r="D7" s="4" t="s">
        <v>28</v>
      </c>
      <c r="E7" s="4" t="s">
        <v>30</v>
      </c>
      <c r="F7" s="4" t="s">
        <v>32</v>
      </c>
      <c r="G7" s="4" t="s">
        <v>34</v>
      </c>
      <c r="H7" s="4" t="s">
        <v>34</v>
      </c>
    </row>
    <row r="8" spans="1:8" ht="15.75" thickBot="1" x14ac:dyDescent="0.3">
      <c r="B8" s="5" t="s">
        <v>26</v>
      </c>
      <c r="C8" s="5" t="s">
        <v>27</v>
      </c>
      <c r="D8" s="5" t="s">
        <v>29</v>
      </c>
      <c r="E8" s="5" t="s">
        <v>31</v>
      </c>
      <c r="F8" s="5" t="s">
        <v>33</v>
      </c>
      <c r="G8" s="5" t="s">
        <v>35</v>
      </c>
      <c r="H8" s="5" t="s">
        <v>36</v>
      </c>
    </row>
    <row r="9" spans="1:8" x14ac:dyDescent="0.25">
      <c r="B9" s="2" t="s">
        <v>42</v>
      </c>
      <c r="C9" s="2" t="s">
        <v>19</v>
      </c>
      <c r="D9" s="2">
        <v>20</v>
      </c>
      <c r="E9" s="2">
        <v>0</v>
      </c>
      <c r="F9" s="2">
        <v>120</v>
      </c>
      <c r="G9" s="2">
        <v>40</v>
      </c>
      <c r="H9" s="2">
        <v>120</v>
      </c>
    </row>
    <row r="10" spans="1:8" ht="15.75" thickBot="1" x14ac:dyDescent="0.3">
      <c r="B10" s="3" t="s">
        <v>43</v>
      </c>
      <c r="C10" s="3" t="s">
        <v>20</v>
      </c>
      <c r="D10" s="3">
        <v>10</v>
      </c>
      <c r="E10" s="3">
        <v>20</v>
      </c>
      <c r="F10" s="3">
        <v>80</v>
      </c>
      <c r="G10" s="3">
        <v>1E+30</v>
      </c>
      <c r="H10" s="3">
        <v>20</v>
      </c>
    </row>
    <row r="12" spans="1:8" ht="15.75" thickBot="1" x14ac:dyDescent="0.3">
      <c r="A12" t="s">
        <v>37</v>
      </c>
    </row>
    <row r="13" spans="1:8" x14ac:dyDescent="0.25">
      <c r="B13" s="4"/>
      <c r="C13" s="4"/>
      <c r="D13" s="4" t="s">
        <v>28</v>
      </c>
      <c r="E13" s="4" t="s">
        <v>38</v>
      </c>
      <c r="F13" s="4" t="s">
        <v>40</v>
      </c>
      <c r="G13" s="4" t="s">
        <v>34</v>
      </c>
      <c r="H13" s="4" t="s">
        <v>34</v>
      </c>
    </row>
    <row r="14" spans="1:8" ht="15.75" thickBot="1" x14ac:dyDescent="0.3">
      <c r="B14" s="5" t="s">
        <v>26</v>
      </c>
      <c r="C14" s="5" t="s">
        <v>27</v>
      </c>
      <c r="D14" s="5" t="s">
        <v>29</v>
      </c>
      <c r="E14" s="5" t="s">
        <v>39</v>
      </c>
      <c r="F14" s="5" t="s">
        <v>41</v>
      </c>
      <c r="G14" s="5" t="s">
        <v>35</v>
      </c>
      <c r="H14" s="5" t="s">
        <v>36</v>
      </c>
    </row>
    <row r="15" spans="1:8" ht="15.75" thickBot="1" x14ac:dyDescent="0.3">
      <c r="B15" s="3" t="s">
        <v>44</v>
      </c>
      <c r="C15" s="3"/>
      <c r="D15" s="3">
        <v>500</v>
      </c>
      <c r="E15" s="3">
        <v>6</v>
      </c>
      <c r="F15" s="3">
        <v>500</v>
      </c>
      <c r="G15" s="3">
        <v>400</v>
      </c>
      <c r="H15" s="3">
        <v>400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5563-4E57-4044-A4A6-C451A5575E25}">
  <dimension ref="A2:D10"/>
  <sheetViews>
    <sheetView workbookViewId="0">
      <selection activeCell="B6" sqref="B6"/>
    </sheetView>
  </sheetViews>
  <sheetFormatPr defaultRowHeight="15" x14ac:dyDescent="0.25"/>
  <sheetData>
    <row r="2" spans="1:4" x14ac:dyDescent="0.25">
      <c r="A2" t="s">
        <v>19</v>
      </c>
      <c r="B2">
        <v>20</v>
      </c>
    </row>
    <row r="3" spans="1:4" x14ac:dyDescent="0.25">
      <c r="A3" t="s">
        <v>20</v>
      </c>
      <c r="B3">
        <v>10</v>
      </c>
    </row>
    <row r="6" spans="1:4" x14ac:dyDescent="0.25">
      <c r="A6" t="s">
        <v>21</v>
      </c>
      <c r="B6">
        <f>120*B2+80*B3</f>
        <v>3200</v>
      </c>
    </row>
    <row r="8" spans="1:4" x14ac:dyDescent="0.25">
      <c r="A8">
        <v>20</v>
      </c>
      <c r="B8">
        <v>10</v>
      </c>
      <c r="C8">
        <f>A8*B2+B8*B3</f>
        <v>500</v>
      </c>
      <c r="D8">
        <v>500</v>
      </c>
    </row>
    <row r="9" spans="1:4" x14ac:dyDescent="0.25">
      <c r="D9">
        <v>40</v>
      </c>
    </row>
    <row r="10" spans="1:4" x14ac:dyDescent="0.25">
      <c r="D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Queue</vt:lpstr>
      <vt:lpstr>Sensitivity Report 2</vt:lpstr>
      <vt:lpstr>Sheet2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2018-05-18T00:25:54Z</dcterms:created>
  <dcterms:modified xsi:type="dcterms:W3CDTF">2018-05-18T12:59:47Z</dcterms:modified>
</cp:coreProperties>
</file>