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mer PC\Desktop\Class_Materials\"/>
    </mc:Choice>
  </mc:AlternateContent>
  <xr:revisionPtr revIDLastSave="0" documentId="13_ncr:1_{9D5BE959-298A-4AF0-9787-9C6C12FACC75}" xr6:coauthVersionLast="47" xr6:coauthVersionMax="47" xr10:uidLastSave="{00000000-0000-0000-0000-000000000000}"/>
  <bookViews>
    <workbookView xWindow="28680" yWindow="-900" windowWidth="29040" windowHeight="15840" tabRatio="701" firstSheet="1" activeTab="5" xr2:uid="{00000000-000D-0000-FFFF-FFFF00000000}"/>
  </bookViews>
  <sheets>
    <sheet name="Crowdfunding" sheetId="1" r:id="rId1"/>
    <sheet name="Result Per Category, Country" sheetId="3" r:id="rId2"/>
    <sheet name="Result Per Sub Category" sheetId="4" r:id="rId3"/>
    <sheet name="Outcome Over Time" sheetId="5" r:id="rId4"/>
    <sheet name="Crowd Funding Analysis" sheetId="6" r:id="rId5"/>
    <sheet name="Statistical Analysis" sheetId="7" r:id="rId6"/>
  </sheets>
  <calcPr calcId="191029"/>
  <pivotCaches>
    <pivotCache cacheId="7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E2" i="6" s="1"/>
  <c r="H2" i="6" s="1"/>
  <c r="C2" i="6"/>
  <c r="B2" i="6"/>
  <c r="K9" i="7"/>
  <c r="J9" i="7"/>
  <c r="K8" i="7"/>
  <c r="J8" i="7"/>
  <c r="K7" i="7"/>
  <c r="J7" i="7"/>
  <c r="K6" i="7"/>
  <c r="J6" i="7"/>
  <c r="K5" i="7"/>
  <c r="J5" i="7"/>
  <c r="K4" i="7"/>
  <c r="J4" i="7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B13" i="6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F2" i="1"/>
  <c r="S2" i="1"/>
  <c r="T2" i="1"/>
  <c r="F3" i="1"/>
  <c r="R3" i="1"/>
  <c r="S3" i="1"/>
  <c r="T3" i="1"/>
  <c r="F4" i="1"/>
  <c r="R4" i="1"/>
  <c r="S4" i="1"/>
  <c r="T4" i="1"/>
  <c r="F5" i="1"/>
  <c r="R5" i="1"/>
  <c r="S5" i="1"/>
  <c r="T5" i="1"/>
  <c r="F6" i="1"/>
  <c r="R6" i="1"/>
  <c r="S6" i="1"/>
  <c r="T6" i="1"/>
  <c r="F7" i="1"/>
  <c r="R7" i="1"/>
  <c r="S7" i="1"/>
  <c r="T7" i="1"/>
  <c r="F8" i="1"/>
  <c r="R8" i="1"/>
  <c r="S8" i="1"/>
  <c r="T8" i="1"/>
  <c r="F9" i="1"/>
  <c r="R9" i="1"/>
  <c r="S9" i="1"/>
  <c r="T9" i="1"/>
  <c r="F10" i="1"/>
  <c r="R10" i="1"/>
  <c r="S10" i="1"/>
  <c r="T10" i="1"/>
  <c r="F11" i="1"/>
  <c r="R11" i="1"/>
  <c r="S11" i="1"/>
  <c r="T11" i="1"/>
  <c r="F12" i="1"/>
  <c r="R12" i="1"/>
  <c r="S12" i="1"/>
  <c r="T12" i="1"/>
  <c r="F13" i="1"/>
  <c r="R13" i="1"/>
  <c r="S13" i="1"/>
  <c r="T13" i="1"/>
  <c r="F14" i="1"/>
  <c r="R14" i="1"/>
  <c r="S14" i="1"/>
  <c r="T14" i="1"/>
  <c r="F15" i="1"/>
  <c r="R15" i="1"/>
  <c r="S15" i="1"/>
  <c r="T15" i="1"/>
  <c r="F16" i="1"/>
  <c r="R16" i="1"/>
  <c r="S16" i="1"/>
  <c r="T16" i="1"/>
  <c r="F17" i="1"/>
  <c r="R17" i="1"/>
  <c r="S17" i="1"/>
  <c r="T17" i="1"/>
  <c r="F18" i="1"/>
  <c r="R18" i="1"/>
  <c r="S18" i="1"/>
  <c r="T18" i="1"/>
  <c r="F19" i="1"/>
  <c r="R19" i="1"/>
  <c r="S19" i="1"/>
  <c r="T19" i="1"/>
  <c r="F20" i="1"/>
  <c r="R20" i="1"/>
  <c r="S20" i="1"/>
  <c r="T20" i="1"/>
  <c r="F21" i="1"/>
  <c r="R21" i="1"/>
  <c r="S21" i="1"/>
  <c r="T21" i="1"/>
  <c r="F22" i="1"/>
  <c r="R22" i="1"/>
  <c r="S22" i="1"/>
  <c r="T22" i="1"/>
  <c r="F23" i="1"/>
  <c r="R23" i="1"/>
  <c r="S23" i="1"/>
  <c r="T23" i="1"/>
  <c r="F24" i="1"/>
  <c r="R24" i="1"/>
  <c r="S24" i="1"/>
  <c r="T24" i="1"/>
  <c r="F25" i="1"/>
  <c r="R25" i="1"/>
  <c r="S25" i="1"/>
  <c r="T25" i="1"/>
  <c r="F26" i="1"/>
  <c r="R26" i="1"/>
  <c r="S26" i="1"/>
  <c r="T26" i="1"/>
  <c r="F27" i="1"/>
  <c r="R27" i="1"/>
  <c r="S27" i="1"/>
  <c r="T27" i="1"/>
  <c r="F28" i="1"/>
  <c r="R28" i="1"/>
  <c r="S28" i="1"/>
  <c r="T28" i="1"/>
  <c r="F29" i="1"/>
  <c r="R29" i="1"/>
  <c r="S29" i="1"/>
  <c r="T29" i="1"/>
  <c r="F30" i="1"/>
  <c r="R30" i="1"/>
  <c r="S30" i="1"/>
  <c r="T30" i="1"/>
  <c r="F31" i="1"/>
  <c r="R31" i="1"/>
  <c r="S31" i="1"/>
  <c r="T31" i="1"/>
  <c r="F32" i="1"/>
  <c r="R32" i="1"/>
  <c r="S32" i="1"/>
  <c r="T32" i="1"/>
  <c r="F33" i="1"/>
  <c r="R33" i="1"/>
  <c r="S33" i="1"/>
  <c r="T33" i="1"/>
  <c r="F34" i="1"/>
  <c r="R34" i="1"/>
  <c r="S34" i="1"/>
  <c r="T34" i="1"/>
  <c r="F35" i="1"/>
  <c r="R35" i="1"/>
  <c r="S35" i="1"/>
  <c r="T35" i="1"/>
  <c r="F36" i="1"/>
  <c r="R36" i="1"/>
  <c r="S36" i="1"/>
  <c r="T36" i="1"/>
  <c r="F37" i="1"/>
  <c r="R37" i="1"/>
  <c r="S37" i="1"/>
  <c r="T37" i="1"/>
  <c r="F38" i="1"/>
  <c r="R38" i="1"/>
  <c r="S38" i="1"/>
  <c r="T38" i="1"/>
  <c r="F39" i="1"/>
  <c r="R39" i="1"/>
  <c r="S39" i="1"/>
  <c r="T39" i="1"/>
  <c r="F40" i="1"/>
  <c r="R40" i="1"/>
  <c r="S40" i="1"/>
  <c r="T40" i="1"/>
  <c r="F41" i="1"/>
  <c r="R41" i="1"/>
  <c r="S41" i="1"/>
  <c r="T41" i="1"/>
  <c r="F42" i="1"/>
  <c r="R42" i="1"/>
  <c r="S42" i="1"/>
  <c r="T42" i="1"/>
  <c r="F43" i="1"/>
  <c r="R43" i="1"/>
  <c r="S43" i="1"/>
  <c r="T43" i="1"/>
  <c r="F44" i="1"/>
  <c r="R44" i="1"/>
  <c r="S44" i="1"/>
  <c r="T44" i="1"/>
  <c r="F45" i="1"/>
  <c r="R45" i="1"/>
  <c r="S45" i="1"/>
  <c r="T45" i="1"/>
  <c r="F46" i="1"/>
  <c r="R46" i="1"/>
  <c r="S46" i="1"/>
  <c r="T46" i="1"/>
  <c r="F47" i="1"/>
  <c r="R47" i="1"/>
  <c r="S47" i="1"/>
  <c r="T47" i="1"/>
  <c r="F48" i="1"/>
  <c r="R48" i="1"/>
  <c r="S48" i="1"/>
  <c r="T48" i="1"/>
  <c r="F49" i="1"/>
  <c r="R49" i="1"/>
  <c r="S49" i="1"/>
  <c r="T49" i="1"/>
  <c r="F50" i="1"/>
  <c r="R50" i="1"/>
  <c r="S50" i="1"/>
  <c r="T50" i="1"/>
  <c r="F51" i="1"/>
  <c r="R51" i="1"/>
  <c r="S51" i="1"/>
  <c r="T51" i="1"/>
  <c r="F52" i="1"/>
  <c r="R52" i="1"/>
  <c r="S52" i="1"/>
  <c r="T52" i="1"/>
  <c r="F53" i="1"/>
  <c r="R53" i="1"/>
  <c r="S53" i="1"/>
  <c r="T53" i="1"/>
  <c r="F54" i="1"/>
  <c r="R54" i="1"/>
  <c r="S54" i="1"/>
  <c r="T54" i="1"/>
  <c r="F55" i="1"/>
  <c r="R55" i="1"/>
  <c r="S55" i="1"/>
  <c r="T55" i="1"/>
  <c r="F56" i="1"/>
  <c r="R56" i="1"/>
  <c r="S56" i="1"/>
  <c r="T56" i="1"/>
  <c r="F57" i="1"/>
  <c r="R57" i="1"/>
  <c r="S57" i="1"/>
  <c r="T57" i="1"/>
  <c r="F58" i="1"/>
  <c r="R58" i="1"/>
  <c r="S58" i="1"/>
  <c r="T58" i="1"/>
  <c r="F59" i="1"/>
  <c r="R59" i="1"/>
  <c r="S59" i="1"/>
  <c r="T59" i="1"/>
  <c r="F60" i="1"/>
  <c r="R60" i="1"/>
  <c r="S60" i="1"/>
  <c r="T60" i="1"/>
  <c r="F61" i="1"/>
  <c r="R61" i="1"/>
  <c r="S61" i="1"/>
  <c r="T61" i="1"/>
  <c r="F62" i="1"/>
  <c r="R62" i="1"/>
  <c r="S62" i="1"/>
  <c r="T62" i="1"/>
  <c r="F63" i="1"/>
  <c r="R63" i="1"/>
  <c r="S63" i="1"/>
  <c r="T63" i="1"/>
  <c r="F64" i="1"/>
  <c r="R64" i="1"/>
  <c r="S64" i="1"/>
  <c r="T64" i="1"/>
  <c r="F65" i="1"/>
  <c r="R65" i="1"/>
  <c r="S65" i="1"/>
  <c r="T65" i="1"/>
  <c r="F66" i="1"/>
  <c r="R66" i="1"/>
  <c r="S66" i="1"/>
  <c r="T66" i="1"/>
  <c r="F67" i="1"/>
  <c r="R67" i="1"/>
  <c r="S67" i="1"/>
  <c r="T67" i="1"/>
  <c r="F68" i="1"/>
  <c r="R68" i="1"/>
  <c r="S68" i="1"/>
  <c r="T68" i="1"/>
  <c r="F69" i="1"/>
  <c r="R69" i="1"/>
  <c r="S69" i="1"/>
  <c r="T69" i="1"/>
  <c r="F70" i="1"/>
  <c r="R70" i="1"/>
  <c r="S70" i="1"/>
  <c r="T70" i="1"/>
  <c r="F71" i="1"/>
  <c r="R71" i="1"/>
  <c r="S71" i="1"/>
  <c r="T71" i="1"/>
  <c r="F72" i="1"/>
  <c r="R72" i="1"/>
  <c r="S72" i="1"/>
  <c r="T72" i="1"/>
  <c r="F73" i="1"/>
  <c r="R73" i="1"/>
  <c r="S73" i="1"/>
  <c r="T73" i="1"/>
  <c r="F74" i="1"/>
  <c r="R74" i="1"/>
  <c r="S74" i="1"/>
  <c r="T74" i="1"/>
  <c r="F75" i="1"/>
  <c r="R75" i="1"/>
  <c r="S75" i="1"/>
  <c r="T75" i="1"/>
  <c r="F76" i="1"/>
  <c r="R76" i="1"/>
  <c r="S76" i="1"/>
  <c r="T76" i="1"/>
  <c r="F77" i="1"/>
  <c r="R77" i="1"/>
  <c r="S77" i="1"/>
  <c r="T77" i="1"/>
  <c r="F78" i="1"/>
  <c r="R78" i="1"/>
  <c r="S78" i="1"/>
  <c r="T78" i="1"/>
  <c r="F79" i="1"/>
  <c r="R79" i="1"/>
  <c r="S79" i="1"/>
  <c r="T79" i="1"/>
  <c r="F80" i="1"/>
  <c r="R80" i="1"/>
  <c r="S80" i="1"/>
  <c r="T80" i="1"/>
  <c r="F81" i="1"/>
  <c r="R81" i="1"/>
  <c r="S81" i="1"/>
  <c r="T81" i="1"/>
  <c r="F82" i="1"/>
  <c r="R82" i="1"/>
  <c r="S82" i="1"/>
  <c r="T82" i="1"/>
  <c r="F83" i="1"/>
  <c r="R83" i="1"/>
  <c r="S83" i="1"/>
  <c r="T83" i="1"/>
  <c r="F84" i="1"/>
  <c r="R84" i="1"/>
  <c r="S84" i="1"/>
  <c r="T84" i="1"/>
  <c r="F85" i="1"/>
  <c r="R85" i="1"/>
  <c r="S85" i="1"/>
  <c r="T85" i="1"/>
  <c r="F86" i="1"/>
  <c r="R86" i="1"/>
  <c r="S86" i="1"/>
  <c r="T86" i="1"/>
  <c r="F87" i="1"/>
  <c r="R87" i="1"/>
  <c r="S87" i="1"/>
  <c r="T87" i="1"/>
  <c r="F88" i="1"/>
  <c r="R88" i="1"/>
  <c r="S88" i="1"/>
  <c r="T88" i="1"/>
  <c r="F89" i="1"/>
  <c r="R89" i="1"/>
  <c r="S89" i="1"/>
  <c r="T89" i="1"/>
  <c r="F90" i="1"/>
  <c r="R90" i="1"/>
  <c r="S90" i="1"/>
  <c r="T90" i="1"/>
  <c r="F91" i="1"/>
  <c r="R91" i="1"/>
  <c r="S91" i="1"/>
  <c r="T91" i="1"/>
  <c r="F92" i="1"/>
  <c r="R92" i="1"/>
  <c r="S92" i="1"/>
  <c r="T92" i="1"/>
  <c r="F93" i="1"/>
  <c r="R93" i="1"/>
  <c r="S93" i="1"/>
  <c r="T93" i="1"/>
  <c r="F94" i="1"/>
  <c r="R94" i="1"/>
  <c r="S94" i="1"/>
  <c r="T94" i="1"/>
  <c r="F95" i="1"/>
  <c r="R95" i="1"/>
  <c r="S95" i="1"/>
  <c r="T95" i="1"/>
  <c r="F96" i="1"/>
  <c r="R96" i="1"/>
  <c r="S96" i="1"/>
  <c r="T96" i="1"/>
  <c r="F97" i="1"/>
  <c r="R97" i="1"/>
  <c r="S97" i="1"/>
  <c r="T97" i="1"/>
  <c r="F98" i="1"/>
  <c r="R98" i="1"/>
  <c r="S98" i="1"/>
  <c r="T98" i="1"/>
  <c r="F99" i="1"/>
  <c r="R99" i="1"/>
  <c r="S99" i="1"/>
  <c r="T99" i="1"/>
  <c r="F100" i="1"/>
  <c r="R100" i="1"/>
  <c r="S100" i="1"/>
  <c r="T100" i="1"/>
  <c r="F101" i="1"/>
  <c r="R101" i="1"/>
  <c r="S101" i="1"/>
  <c r="T101" i="1"/>
  <c r="F102" i="1"/>
  <c r="R102" i="1"/>
  <c r="S102" i="1"/>
  <c r="T102" i="1"/>
  <c r="F103" i="1"/>
  <c r="R103" i="1"/>
  <c r="S103" i="1"/>
  <c r="T103" i="1"/>
  <c r="F104" i="1"/>
  <c r="R104" i="1"/>
  <c r="S104" i="1"/>
  <c r="T104" i="1"/>
  <c r="F105" i="1"/>
  <c r="R105" i="1"/>
  <c r="S105" i="1"/>
  <c r="T105" i="1"/>
  <c r="F106" i="1"/>
  <c r="R106" i="1"/>
  <c r="S106" i="1"/>
  <c r="T106" i="1"/>
  <c r="F107" i="1"/>
  <c r="R107" i="1"/>
  <c r="S107" i="1"/>
  <c r="T107" i="1"/>
  <c r="F108" i="1"/>
  <c r="R108" i="1"/>
  <c r="S108" i="1"/>
  <c r="T108" i="1"/>
  <c r="F109" i="1"/>
  <c r="R109" i="1"/>
  <c r="S109" i="1"/>
  <c r="T109" i="1"/>
  <c r="F110" i="1"/>
  <c r="R110" i="1"/>
  <c r="S110" i="1"/>
  <c r="T110" i="1"/>
  <c r="F111" i="1"/>
  <c r="R111" i="1"/>
  <c r="S111" i="1"/>
  <c r="T111" i="1"/>
  <c r="F112" i="1"/>
  <c r="R112" i="1"/>
  <c r="S112" i="1"/>
  <c r="T112" i="1"/>
  <c r="F113" i="1"/>
  <c r="R113" i="1"/>
  <c r="S113" i="1"/>
  <c r="T113" i="1"/>
  <c r="F114" i="1"/>
  <c r="R114" i="1"/>
  <c r="S114" i="1"/>
  <c r="T114" i="1"/>
  <c r="F115" i="1"/>
  <c r="R115" i="1"/>
  <c r="S115" i="1"/>
  <c r="T115" i="1"/>
  <c r="F116" i="1"/>
  <c r="R116" i="1"/>
  <c r="S116" i="1"/>
  <c r="T116" i="1"/>
  <c r="F117" i="1"/>
  <c r="R117" i="1"/>
  <c r="S117" i="1"/>
  <c r="T117" i="1"/>
  <c r="F118" i="1"/>
  <c r="R118" i="1"/>
  <c r="S118" i="1"/>
  <c r="T118" i="1"/>
  <c r="F119" i="1"/>
  <c r="R119" i="1"/>
  <c r="S119" i="1"/>
  <c r="T119" i="1"/>
  <c r="F120" i="1"/>
  <c r="R120" i="1"/>
  <c r="S120" i="1"/>
  <c r="T120" i="1"/>
  <c r="F121" i="1"/>
  <c r="R121" i="1"/>
  <c r="S121" i="1"/>
  <c r="T121" i="1"/>
  <c r="F122" i="1"/>
  <c r="R122" i="1"/>
  <c r="S122" i="1"/>
  <c r="T122" i="1"/>
  <c r="F123" i="1"/>
  <c r="R123" i="1"/>
  <c r="S123" i="1"/>
  <c r="T123" i="1"/>
  <c r="F124" i="1"/>
  <c r="R124" i="1"/>
  <c r="S124" i="1"/>
  <c r="T124" i="1"/>
  <c r="F125" i="1"/>
  <c r="R125" i="1"/>
  <c r="S125" i="1"/>
  <c r="T125" i="1"/>
  <c r="F126" i="1"/>
  <c r="R126" i="1"/>
  <c r="S126" i="1"/>
  <c r="T126" i="1"/>
  <c r="F127" i="1"/>
  <c r="R127" i="1"/>
  <c r="S127" i="1"/>
  <c r="T127" i="1"/>
  <c r="F128" i="1"/>
  <c r="R128" i="1"/>
  <c r="S128" i="1"/>
  <c r="T128" i="1"/>
  <c r="F129" i="1"/>
  <c r="R129" i="1"/>
  <c r="S129" i="1"/>
  <c r="T129" i="1"/>
  <c r="F130" i="1"/>
  <c r="R130" i="1"/>
  <c r="S130" i="1"/>
  <c r="T130" i="1"/>
  <c r="F131" i="1"/>
  <c r="R131" i="1"/>
  <c r="S131" i="1"/>
  <c r="T131" i="1"/>
  <c r="F132" i="1"/>
  <c r="R132" i="1"/>
  <c r="S132" i="1"/>
  <c r="T132" i="1"/>
  <c r="F133" i="1"/>
  <c r="R133" i="1"/>
  <c r="S133" i="1"/>
  <c r="T133" i="1"/>
  <c r="F134" i="1"/>
  <c r="R134" i="1"/>
  <c r="S134" i="1"/>
  <c r="T134" i="1"/>
  <c r="F135" i="1"/>
  <c r="R135" i="1"/>
  <c r="S135" i="1"/>
  <c r="T135" i="1"/>
  <c r="F136" i="1"/>
  <c r="R136" i="1"/>
  <c r="S136" i="1"/>
  <c r="T136" i="1"/>
  <c r="F137" i="1"/>
  <c r="R137" i="1"/>
  <c r="S137" i="1"/>
  <c r="T137" i="1"/>
  <c r="F138" i="1"/>
  <c r="R138" i="1"/>
  <c r="S138" i="1"/>
  <c r="T138" i="1"/>
  <c r="F139" i="1"/>
  <c r="R139" i="1"/>
  <c r="S139" i="1"/>
  <c r="T139" i="1"/>
  <c r="F140" i="1"/>
  <c r="R140" i="1"/>
  <c r="S140" i="1"/>
  <c r="T140" i="1"/>
  <c r="F141" i="1"/>
  <c r="R141" i="1"/>
  <c r="S141" i="1"/>
  <c r="T141" i="1"/>
  <c r="F142" i="1"/>
  <c r="R142" i="1"/>
  <c r="S142" i="1"/>
  <c r="T142" i="1"/>
  <c r="F143" i="1"/>
  <c r="R143" i="1"/>
  <c r="S143" i="1"/>
  <c r="T143" i="1"/>
  <c r="F144" i="1"/>
  <c r="R144" i="1"/>
  <c r="S144" i="1"/>
  <c r="T144" i="1"/>
  <c r="F145" i="1"/>
  <c r="R145" i="1"/>
  <c r="S145" i="1"/>
  <c r="T145" i="1"/>
  <c r="F146" i="1"/>
  <c r="R146" i="1"/>
  <c r="S146" i="1"/>
  <c r="T146" i="1"/>
  <c r="F147" i="1"/>
  <c r="R147" i="1"/>
  <c r="S147" i="1"/>
  <c r="T147" i="1"/>
  <c r="F148" i="1"/>
  <c r="R148" i="1"/>
  <c r="S148" i="1"/>
  <c r="T148" i="1"/>
  <c r="F149" i="1"/>
  <c r="R149" i="1"/>
  <c r="S149" i="1"/>
  <c r="T149" i="1"/>
  <c r="F150" i="1"/>
  <c r="R150" i="1"/>
  <c r="S150" i="1"/>
  <c r="T150" i="1"/>
  <c r="F151" i="1"/>
  <c r="R151" i="1"/>
  <c r="S151" i="1"/>
  <c r="T151" i="1"/>
  <c r="F152" i="1"/>
  <c r="R152" i="1"/>
  <c r="S152" i="1"/>
  <c r="T152" i="1"/>
  <c r="F153" i="1"/>
  <c r="R153" i="1"/>
  <c r="S153" i="1"/>
  <c r="T153" i="1"/>
  <c r="F154" i="1"/>
  <c r="R154" i="1"/>
  <c r="S154" i="1"/>
  <c r="T154" i="1"/>
  <c r="F155" i="1"/>
  <c r="R155" i="1"/>
  <c r="S155" i="1"/>
  <c r="T155" i="1"/>
  <c r="F156" i="1"/>
  <c r="R156" i="1"/>
  <c r="S156" i="1"/>
  <c r="T156" i="1"/>
  <c r="F157" i="1"/>
  <c r="R157" i="1"/>
  <c r="S157" i="1"/>
  <c r="T157" i="1"/>
  <c r="F158" i="1"/>
  <c r="R158" i="1"/>
  <c r="S158" i="1"/>
  <c r="T158" i="1"/>
  <c r="F159" i="1"/>
  <c r="R159" i="1"/>
  <c r="S159" i="1"/>
  <c r="T159" i="1"/>
  <c r="F160" i="1"/>
  <c r="R160" i="1"/>
  <c r="S160" i="1"/>
  <c r="T160" i="1"/>
  <c r="F161" i="1"/>
  <c r="R161" i="1"/>
  <c r="S161" i="1"/>
  <c r="T161" i="1"/>
  <c r="F162" i="1"/>
  <c r="R162" i="1"/>
  <c r="S162" i="1"/>
  <c r="T162" i="1"/>
  <c r="F163" i="1"/>
  <c r="R163" i="1"/>
  <c r="S163" i="1"/>
  <c r="T163" i="1"/>
  <c r="F164" i="1"/>
  <c r="R164" i="1"/>
  <c r="S164" i="1"/>
  <c r="T164" i="1"/>
  <c r="F165" i="1"/>
  <c r="R165" i="1"/>
  <c r="S165" i="1"/>
  <c r="T165" i="1"/>
  <c r="F166" i="1"/>
  <c r="R166" i="1"/>
  <c r="S166" i="1"/>
  <c r="T166" i="1"/>
  <c r="F167" i="1"/>
  <c r="R167" i="1"/>
  <c r="S167" i="1"/>
  <c r="T167" i="1"/>
  <c r="F168" i="1"/>
  <c r="R168" i="1"/>
  <c r="S168" i="1"/>
  <c r="T168" i="1"/>
  <c r="F169" i="1"/>
  <c r="R169" i="1"/>
  <c r="S169" i="1"/>
  <c r="T169" i="1"/>
  <c r="F170" i="1"/>
  <c r="R170" i="1"/>
  <c r="S170" i="1"/>
  <c r="T170" i="1"/>
  <c r="F171" i="1"/>
  <c r="R171" i="1"/>
  <c r="S171" i="1"/>
  <c r="T171" i="1"/>
  <c r="F172" i="1"/>
  <c r="R172" i="1"/>
  <c r="S172" i="1"/>
  <c r="T172" i="1"/>
  <c r="F173" i="1"/>
  <c r="R173" i="1"/>
  <c r="S173" i="1"/>
  <c r="T173" i="1"/>
  <c r="F174" i="1"/>
  <c r="R174" i="1"/>
  <c r="S174" i="1"/>
  <c r="T174" i="1"/>
  <c r="F175" i="1"/>
  <c r="R175" i="1"/>
  <c r="S175" i="1"/>
  <c r="T175" i="1"/>
  <c r="F176" i="1"/>
  <c r="R176" i="1"/>
  <c r="S176" i="1"/>
  <c r="T176" i="1"/>
  <c r="F177" i="1"/>
  <c r="R177" i="1"/>
  <c r="S177" i="1"/>
  <c r="T177" i="1"/>
  <c r="F178" i="1"/>
  <c r="R178" i="1"/>
  <c r="S178" i="1"/>
  <c r="T178" i="1"/>
  <c r="F179" i="1"/>
  <c r="R179" i="1"/>
  <c r="S179" i="1"/>
  <c r="T179" i="1"/>
  <c r="F180" i="1"/>
  <c r="R180" i="1"/>
  <c r="S180" i="1"/>
  <c r="T180" i="1"/>
  <c r="F181" i="1"/>
  <c r="R181" i="1"/>
  <c r="S181" i="1"/>
  <c r="T181" i="1"/>
  <c r="F182" i="1"/>
  <c r="R182" i="1"/>
  <c r="S182" i="1"/>
  <c r="T182" i="1"/>
  <c r="F183" i="1"/>
  <c r="R183" i="1"/>
  <c r="S183" i="1"/>
  <c r="T183" i="1"/>
  <c r="F184" i="1"/>
  <c r="R184" i="1"/>
  <c r="S184" i="1"/>
  <c r="T184" i="1"/>
  <c r="F185" i="1"/>
  <c r="R185" i="1"/>
  <c r="S185" i="1"/>
  <c r="T185" i="1"/>
  <c r="F186" i="1"/>
  <c r="R186" i="1"/>
  <c r="S186" i="1"/>
  <c r="T186" i="1"/>
  <c r="F187" i="1"/>
  <c r="R187" i="1"/>
  <c r="S187" i="1"/>
  <c r="T187" i="1"/>
  <c r="F188" i="1"/>
  <c r="R188" i="1"/>
  <c r="S188" i="1"/>
  <c r="T188" i="1"/>
  <c r="F189" i="1"/>
  <c r="R189" i="1"/>
  <c r="S189" i="1"/>
  <c r="T189" i="1"/>
  <c r="F190" i="1"/>
  <c r="R190" i="1"/>
  <c r="S190" i="1"/>
  <c r="T190" i="1"/>
  <c r="F191" i="1"/>
  <c r="R191" i="1"/>
  <c r="S191" i="1"/>
  <c r="T191" i="1"/>
  <c r="F192" i="1"/>
  <c r="R192" i="1"/>
  <c r="S192" i="1"/>
  <c r="T192" i="1"/>
  <c r="F193" i="1"/>
  <c r="R193" i="1"/>
  <c r="S193" i="1"/>
  <c r="T193" i="1"/>
  <c r="F194" i="1"/>
  <c r="R194" i="1"/>
  <c r="S194" i="1"/>
  <c r="T194" i="1"/>
  <c r="F195" i="1"/>
  <c r="R195" i="1"/>
  <c r="S195" i="1"/>
  <c r="T195" i="1"/>
  <c r="F196" i="1"/>
  <c r="R196" i="1"/>
  <c r="S196" i="1"/>
  <c r="T196" i="1"/>
  <c r="F197" i="1"/>
  <c r="R197" i="1"/>
  <c r="S197" i="1"/>
  <c r="T197" i="1"/>
  <c r="F198" i="1"/>
  <c r="R198" i="1"/>
  <c r="S198" i="1"/>
  <c r="T198" i="1"/>
  <c r="F199" i="1"/>
  <c r="R199" i="1"/>
  <c r="S199" i="1"/>
  <c r="T199" i="1"/>
  <c r="F200" i="1"/>
  <c r="R200" i="1"/>
  <c r="S200" i="1"/>
  <c r="T200" i="1"/>
  <c r="F201" i="1"/>
  <c r="R201" i="1"/>
  <c r="S201" i="1"/>
  <c r="T201" i="1"/>
  <c r="F202" i="1"/>
  <c r="R202" i="1"/>
  <c r="S202" i="1"/>
  <c r="T202" i="1"/>
  <c r="F203" i="1"/>
  <c r="R203" i="1"/>
  <c r="S203" i="1"/>
  <c r="T203" i="1"/>
  <c r="F204" i="1"/>
  <c r="R204" i="1"/>
  <c r="S204" i="1"/>
  <c r="T204" i="1"/>
  <c r="F205" i="1"/>
  <c r="R205" i="1"/>
  <c r="S205" i="1"/>
  <c r="T205" i="1"/>
  <c r="F206" i="1"/>
  <c r="R206" i="1"/>
  <c r="S206" i="1"/>
  <c r="T206" i="1"/>
  <c r="F207" i="1"/>
  <c r="R207" i="1"/>
  <c r="S207" i="1"/>
  <c r="T207" i="1"/>
  <c r="F208" i="1"/>
  <c r="R208" i="1"/>
  <c r="S208" i="1"/>
  <c r="T208" i="1"/>
  <c r="F209" i="1"/>
  <c r="R209" i="1"/>
  <c r="S209" i="1"/>
  <c r="T209" i="1"/>
  <c r="F210" i="1"/>
  <c r="R210" i="1"/>
  <c r="S210" i="1"/>
  <c r="T210" i="1"/>
  <c r="F211" i="1"/>
  <c r="R211" i="1"/>
  <c r="S211" i="1"/>
  <c r="T211" i="1"/>
  <c r="F212" i="1"/>
  <c r="R212" i="1"/>
  <c r="S212" i="1"/>
  <c r="T212" i="1"/>
  <c r="F213" i="1"/>
  <c r="R213" i="1"/>
  <c r="S213" i="1"/>
  <c r="T213" i="1"/>
  <c r="F214" i="1"/>
  <c r="R214" i="1"/>
  <c r="S214" i="1"/>
  <c r="T214" i="1"/>
  <c r="F215" i="1"/>
  <c r="R215" i="1"/>
  <c r="S215" i="1"/>
  <c r="T215" i="1"/>
  <c r="F216" i="1"/>
  <c r="R216" i="1"/>
  <c r="S216" i="1"/>
  <c r="T216" i="1"/>
  <c r="F217" i="1"/>
  <c r="R217" i="1"/>
  <c r="S217" i="1"/>
  <c r="T217" i="1"/>
  <c r="F218" i="1"/>
  <c r="R218" i="1"/>
  <c r="S218" i="1"/>
  <c r="T218" i="1"/>
  <c r="F219" i="1"/>
  <c r="R219" i="1"/>
  <c r="S219" i="1"/>
  <c r="T219" i="1"/>
  <c r="F220" i="1"/>
  <c r="R220" i="1"/>
  <c r="S220" i="1"/>
  <c r="T220" i="1"/>
  <c r="F221" i="1"/>
  <c r="R221" i="1"/>
  <c r="S221" i="1"/>
  <c r="T221" i="1"/>
  <c r="F222" i="1"/>
  <c r="R222" i="1"/>
  <c r="S222" i="1"/>
  <c r="T222" i="1"/>
  <c r="F223" i="1"/>
  <c r="R223" i="1"/>
  <c r="S223" i="1"/>
  <c r="T223" i="1"/>
  <c r="F224" i="1"/>
  <c r="R224" i="1"/>
  <c r="S224" i="1"/>
  <c r="T224" i="1"/>
  <c r="F225" i="1"/>
  <c r="R225" i="1"/>
  <c r="S225" i="1"/>
  <c r="T225" i="1"/>
  <c r="F226" i="1"/>
  <c r="R226" i="1"/>
  <c r="S226" i="1"/>
  <c r="T226" i="1"/>
  <c r="F227" i="1"/>
  <c r="R227" i="1"/>
  <c r="S227" i="1"/>
  <c r="T227" i="1"/>
  <c r="F228" i="1"/>
  <c r="R228" i="1"/>
  <c r="S228" i="1"/>
  <c r="T228" i="1"/>
  <c r="F229" i="1"/>
  <c r="R229" i="1"/>
  <c r="S229" i="1"/>
  <c r="T229" i="1"/>
  <c r="F230" i="1"/>
  <c r="R230" i="1"/>
  <c r="S230" i="1"/>
  <c r="T230" i="1"/>
  <c r="F231" i="1"/>
  <c r="R231" i="1"/>
  <c r="S231" i="1"/>
  <c r="T231" i="1"/>
  <c r="F232" i="1"/>
  <c r="R232" i="1"/>
  <c r="S232" i="1"/>
  <c r="T232" i="1"/>
  <c r="F233" i="1"/>
  <c r="R233" i="1"/>
  <c r="S233" i="1"/>
  <c r="T233" i="1"/>
  <c r="F234" i="1"/>
  <c r="R234" i="1"/>
  <c r="S234" i="1"/>
  <c r="T234" i="1"/>
  <c r="F235" i="1"/>
  <c r="R235" i="1"/>
  <c r="S235" i="1"/>
  <c r="T235" i="1"/>
  <c r="F236" i="1"/>
  <c r="R236" i="1"/>
  <c r="S236" i="1"/>
  <c r="T236" i="1"/>
  <c r="F237" i="1"/>
  <c r="R237" i="1"/>
  <c r="S237" i="1"/>
  <c r="T237" i="1"/>
  <c r="F238" i="1"/>
  <c r="R238" i="1"/>
  <c r="S238" i="1"/>
  <c r="T238" i="1"/>
  <c r="F239" i="1"/>
  <c r="R239" i="1"/>
  <c r="S239" i="1"/>
  <c r="T239" i="1"/>
  <c r="F240" i="1"/>
  <c r="R240" i="1"/>
  <c r="S240" i="1"/>
  <c r="T240" i="1"/>
  <c r="F241" i="1"/>
  <c r="R241" i="1"/>
  <c r="S241" i="1"/>
  <c r="T241" i="1"/>
  <c r="F242" i="1"/>
  <c r="R242" i="1"/>
  <c r="S242" i="1"/>
  <c r="T242" i="1"/>
  <c r="F243" i="1"/>
  <c r="R243" i="1"/>
  <c r="S243" i="1"/>
  <c r="T243" i="1"/>
  <c r="F244" i="1"/>
  <c r="R244" i="1"/>
  <c r="S244" i="1"/>
  <c r="T244" i="1"/>
  <c r="F245" i="1"/>
  <c r="R245" i="1"/>
  <c r="S245" i="1"/>
  <c r="T245" i="1"/>
  <c r="F246" i="1"/>
  <c r="R246" i="1"/>
  <c r="S246" i="1"/>
  <c r="T246" i="1"/>
  <c r="F247" i="1"/>
  <c r="R247" i="1"/>
  <c r="S247" i="1"/>
  <c r="T247" i="1"/>
  <c r="F248" i="1"/>
  <c r="R248" i="1"/>
  <c r="S248" i="1"/>
  <c r="T248" i="1"/>
  <c r="F249" i="1"/>
  <c r="R249" i="1"/>
  <c r="S249" i="1"/>
  <c r="T249" i="1"/>
  <c r="F250" i="1"/>
  <c r="R250" i="1"/>
  <c r="S250" i="1"/>
  <c r="T250" i="1"/>
  <c r="F251" i="1"/>
  <c r="R251" i="1"/>
  <c r="S251" i="1"/>
  <c r="T251" i="1"/>
  <c r="F252" i="1"/>
  <c r="R252" i="1"/>
  <c r="S252" i="1"/>
  <c r="T252" i="1"/>
  <c r="F253" i="1"/>
  <c r="R253" i="1"/>
  <c r="S253" i="1"/>
  <c r="T253" i="1"/>
  <c r="F254" i="1"/>
  <c r="R254" i="1"/>
  <c r="S254" i="1"/>
  <c r="T254" i="1"/>
  <c r="F255" i="1"/>
  <c r="R255" i="1"/>
  <c r="S255" i="1"/>
  <c r="T255" i="1"/>
  <c r="F256" i="1"/>
  <c r="R256" i="1"/>
  <c r="S256" i="1"/>
  <c r="T256" i="1"/>
  <c r="F257" i="1"/>
  <c r="R257" i="1"/>
  <c r="S257" i="1"/>
  <c r="T257" i="1"/>
  <c r="F258" i="1"/>
  <c r="R258" i="1"/>
  <c r="S258" i="1"/>
  <c r="T258" i="1"/>
  <c r="F259" i="1"/>
  <c r="R259" i="1"/>
  <c r="S259" i="1"/>
  <c r="T259" i="1"/>
  <c r="F260" i="1"/>
  <c r="R260" i="1"/>
  <c r="S260" i="1"/>
  <c r="T260" i="1"/>
  <c r="F261" i="1"/>
  <c r="R261" i="1"/>
  <c r="S261" i="1"/>
  <c r="T261" i="1"/>
  <c r="F262" i="1"/>
  <c r="R262" i="1"/>
  <c r="S262" i="1"/>
  <c r="T262" i="1"/>
  <c r="F263" i="1"/>
  <c r="R263" i="1"/>
  <c r="S263" i="1"/>
  <c r="T263" i="1"/>
  <c r="F264" i="1"/>
  <c r="R264" i="1"/>
  <c r="S264" i="1"/>
  <c r="T264" i="1"/>
  <c r="F265" i="1"/>
  <c r="R265" i="1"/>
  <c r="S265" i="1"/>
  <c r="T265" i="1"/>
  <c r="F266" i="1"/>
  <c r="R266" i="1"/>
  <c r="S266" i="1"/>
  <c r="T266" i="1"/>
  <c r="F267" i="1"/>
  <c r="R267" i="1"/>
  <c r="S267" i="1"/>
  <c r="T267" i="1"/>
  <c r="F268" i="1"/>
  <c r="R268" i="1"/>
  <c r="S268" i="1"/>
  <c r="T268" i="1"/>
  <c r="F269" i="1"/>
  <c r="R269" i="1"/>
  <c r="S269" i="1"/>
  <c r="T269" i="1"/>
  <c r="F270" i="1"/>
  <c r="R270" i="1"/>
  <c r="S270" i="1"/>
  <c r="T270" i="1"/>
  <c r="F271" i="1"/>
  <c r="R271" i="1"/>
  <c r="S271" i="1"/>
  <c r="T271" i="1"/>
  <c r="F272" i="1"/>
  <c r="R272" i="1"/>
  <c r="S272" i="1"/>
  <c r="T272" i="1"/>
  <c r="F273" i="1"/>
  <c r="R273" i="1"/>
  <c r="S273" i="1"/>
  <c r="T273" i="1"/>
  <c r="F274" i="1"/>
  <c r="R274" i="1"/>
  <c r="S274" i="1"/>
  <c r="T274" i="1"/>
  <c r="F275" i="1"/>
  <c r="R275" i="1"/>
  <c r="S275" i="1"/>
  <c r="T275" i="1"/>
  <c r="F276" i="1"/>
  <c r="R276" i="1"/>
  <c r="S276" i="1"/>
  <c r="T276" i="1"/>
  <c r="F277" i="1"/>
  <c r="R277" i="1"/>
  <c r="S277" i="1"/>
  <c r="T277" i="1"/>
  <c r="F278" i="1"/>
  <c r="R278" i="1"/>
  <c r="S278" i="1"/>
  <c r="T278" i="1"/>
  <c r="F279" i="1"/>
  <c r="R279" i="1"/>
  <c r="S279" i="1"/>
  <c r="T279" i="1"/>
  <c r="F280" i="1"/>
  <c r="R280" i="1"/>
  <c r="S280" i="1"/>
  <c r="T280" i="1"/>
  <c r="F281" i="1"/>
  <c r="R281" i="1"/>
  <c r="S281" i="1"/>
  <c r="T281" i="1"/>
  <c r="F282" i="1"/>
  <c r="R282" i="1"/>
  <c r="S282" i="1"/>
  <c r="T282" i="1"/>
  <c r="F283" i="1"/>
  <c r="R283" i="1"/>
  <c r="S283" i="1"/>
  <c r="T283" i="1"/>
  <c r="F284" i="1"/>
  <c r="R284" i="1"/>
  <c r="S284" i="1"/>
  <c r="T284" i="1"/>
  <c r="F285" i="1"/>
  <c r="R285" i="1"/>
  <c r="S285" i="1"/>
  <c r="T285" i="1"/>
  <c r="F286" i="1"/>
  <c r="R286" i="1"/>
  <c r="S286" i="1"/>
  <c r="T286" i="1"/>
  <c r="F287" i="1"/>
  <c r="R287" i="1"/>
  <c r="S287" i="1"/>
  <c r="T287" i="1"/>
  <c r="F288" i="1"/>
  <c r="R288" i="1"/>
  <c r="S288" i="1"/>
  <c r="T288" i="1"/>
  <c r="F289" i="1"/>
  <c r="R289" i="1"/>
  <c r="S289" i="1"/>
  <c r="T289" i="1"/>
  <c r="F290" i="1"/>
  <c r="R290" i="1"/>
  <c r="S290" i="1"/>
  <c r="T290" i="1"/>
  <c r="F291" i="1"/>
  <c r="R291" i="1"/>
  <c r="S291" i="1"/>
  <c r="T291" i="1"/>
  <c r="F292" i="1"/>
  <c r="R292" i="1"/>
  <c r="S292" i="1"/>
  <c r="T292" i="1"/>
  <c r="F293" i="1"/>
  <c r="R293" i="1"/>
  <c r="S293" i="1"/>
  <c r="T293" i="1"/>
  <c r="F294" i="1"/>
  <c r="R294" i="1"/>
  <c r="S294" i="1"/>
  <c r="T294" i="1"/>
  <c r="F295" i="1"/>
  <c r="R295" i="1"/>
  <c r="S295" i="1"/>
  <c r="T295" i="1"/>
  <c r="F296" i="1"/>
  <c r="R296" i="1"/>
  <c r="S296" i="1"/>
  <c r="T296" i="1"/>
  <c r="F297" i="1"/>
  <c r="R297" i="1"/>
  <c r="S297" i="1"/>
  <c r="T297" i="1"/>
  <c r="F298" i="1"/>
  <c r="R298" i="1"/>
  <c r="S298" i="1"/>
  <c r="T298" i="1"/>
  <c r="F299" i="1"/>
  <c r="R299" i="1"/>
  <c r="S299" i="1"/>
  <c r="T299" i="1"/>
  <c r="F300" i="1"/>
  <c r="R300" i="1"/>
  <c r="S300" i="1"/>
  <c r="T300" i="1"/>
  <c r="F301" i="1"/>
  <c r="R301" i="1"/>
  <c r="S301" i="1"/>
  <c r="T301" i="1"/>
  <c r="F302" i="1"/>
  <c r="R302" i="1"/>
  <c r="S302" i="1"/>
  <c r="T302" i="1"/>
  <c r="F303" i="1"/>
  <c r="R303" i="1"/>
  <c r="S303" i="1"/>
  <c r="T303" i="1"/>
  <c r="F304" i="1"/>
  <c r="R304" i="1"/>
  <c r="S304" i="1"/>
  <c r="T304" i="1"/>
  <c r="F305" i="1"/>
  <c r="R305" i="1"/>
  <c r="S305" i="1"/>
  <c r="T305" i="1"/>
  <c r="F306" i="1"/>
  <c r="R306" i="1"/>
  <c r="S306" i="1"/>
  <c r="T306" i="1"/>
  <c r="F307" i="1"/>
  <c r="R307" i="1"/>
  <c r="S307" i="1"/>
  <c r="T307" i="1"/>
  <c r="F308" i="1"/>
  <c r="R308" i="1"/>
  <c r="S308" i="1"/>
  <c r="T308" i="1"/>
  <c r="F309" i="1"/>
  <c r="R309" i="1"/>
  <c r="S309" i="1"/>
  <c r="T309" i="1"/>
  <c r="F310" i="1"/>
  <c r="R310" i="1"/>
  <c r="S310" i="1"/>
  <c r="T310" i="1"/>
  <c r="F311" i="1"/>
  <c r="R311" i="1"/>
  <c r="S311" i="1"/>
  <c r="T311" i="1"/>
  <c r="F312" i="1"/>
  <c r="R312" i="1"/>
  <c r="S312" i="1"/>
  <c r="T312" i="1"/>
  <c r="F313" i="1"/>
  <c r="R313" i="1"/>
  <c r="S313" i="1"/>
  <c r="T313" i="1"/>
  <c r="F314" i="1"/>
  <c r="R314" i="1"/>
  <c r="S314" i="1"/>
  <c r="T314" i="1"/>
  <c r="F315" i="1"/>
  <c r="R315" i="1"/>
  <c r="S315" i="1"/>
  <c r="T315" i="1"/>
  <c r="F316" i="1"/>
  <c r="R316" i="1"/>
  <c r="S316" i="1"/>
  <c r="T316" i="1"/>
  <c r="F317" i="1"/>
  <c r="R317" i="1"/>
  <c r="S317" i="1"/>
  <c r="T317" i="1"/>
  <c r="F318" i="1"/>
  <c r="R318" i="1"/>
  <c r="S318" i="1"/>
  <c r="T318" i="1"/>
  <c r="F319" i="1"/>
  <c r="R319" i="1"/>
  <c r="S319" i="1"/>
  <c r="T319" i="1"/>
  <c r="F320" i="1"/>
  <c r="R320" i="1"/>
  <c r="S320" i="1"/>
  <c r="T320" i="1"/>
  <c r="F321" i="1"/>
  <c r="R321" i="1"/>
  <c r="S321" i="1"/>
  <c r="T321" i="1"/>
  <c r="F322" i="1"/>
  <c r="R322" i="1"/>
  <c r="S322" i="1"/>
  <c r="T322" i="1"/>
  <c r="F323" i="1"/>
  <c r="R323" i="1"/>
  <c r="S323" i="1"/>
  <c r="T323" i="1"/>
  <c r="F324" i="1"/>
  <c r="R324" i="1"/>
  <c r="S324" i="1"/>
  <c r="T324" i="1"/>
  <c r="F325" i="1"/>
  <c r="R325" i="1"/>
  <c r="S325" i="1"/>
  <c r="T325" i="1"/>
  <c r="F326" i="1"/>
  <c r="R326" i="1"/>
  <c r="S326" i="1"/>
  <c r="T326" i="1"/>
  <c r="F327" i="1"/>
  <c r="R327" i="1"/>
  <c r="S327" i="1"/>
  <c r="T327" i="1"/>
  <c r="F328" i="1"/>
  <c r="R328" i="1"/>
  <c r="S328" i="1"/>
  <c r="T328" i="1"/>
  <c r="F329" i="1"/>
  <c r="R329" i="1"/>
  <c r="S329" i="1"/>
  <c r="T329" i="1"/>
  <c r="F330" i="1"/>
  <c r="R330" i="1"/>
  <c r="S330" i="1"/>
  <c r="T330" i="1"/>
  <c r="F331" i="1"/>
  <c r="R331" i="1"/>
  <c r="S331" i="1"/>
  <c r="T331" i="1"/>
  <c r="F332" i="1"/>
  <c r="R332" i="1"/>
  <c r="S332" i="1"/>
  <c r="T332" i="1"/>
  <c r="F333" i="1"/>
  <c r="R333" i="1"/>
  <c r="S333" i="1"/>
  <c r="T333" i="1"/>
  <c r="F334" i="1"/>
  <c r="R334" i="1"/>
  <c r="S334" i="1"/>
  <c r="T334" i="1"/>
  <c r="F335" i="1"/>
  <c r="R335" i="1"/>
  <c r="S335" i="1"/>
  <c r="T335" i="1"/>
  <c r="F336" i="1"/>
  <c r="R336" i="1"/>
  <c r="S336" i="1"/>
  <c r="T336" i="1"/>
  <c r="F337" i="1"/>
  <c r="R337" i="1"/>
  <c r="S337" i="1"/>
  <c r="T337" i="1"/>
  <c r="F338" i="1"/>
  <c r="R338" i="1"/>
  <c r="S338" i="1"/>
  <c r="T338" i="1"/>
  <c r="F339" i="1"/>
  <c r="R339" i="1"/>
  <c r="S339" i="1"/>
  <c r="T339" i="1"/>
  <c r="F340" i="1"/>
  <c r="R340" i="1"/>
  <c r="S340" i="1"/>
  <c r="T340" i="1"/>
  <c r="F341" i="1"/>
  <c r="R341" i="1"/>
  <c r="S341" i="1"/>
  <c r="T341" i="1"/>
  <c r="F342" i="1"/>
  <c r="R342" i="1"/>
  <c r="S342" i="1"/>
  <c r="T342" i="1"/>
  <c r="F343" i="1"/>
  <c r="R343" i="1"/>
  <c r="S343" i="1"/>
  <c r="T343" i="1"/>
  <c r="F344" i="1"/>
  <c r="R344" i="1"/>
  <c r="S344" i="1"/>
  <c r="T344" i="1"/>
  <c r="F345" i="1"/>
  <c r="R345" i="1"/>
  <c r="S345" i="1"/>
  <c r="T345" i="1"/>
  <c r="F346" i="1"/>
  <c r="R346" i="1"/>
  <c r="S346" i="1"/>
  <c r="T346" i="1"/>
  <c r="F347" i="1"/>
  <c r="R347" i="1"/>
  <c r="S347" i="1"/>
  <c r="T347" i="1"/>
  <c r="F348" i="1"/>
  <c r="R348" i="1"/>
  <c r="S348" i="1"/>
  <c r="T348" i="1"/>
  <c r="F349" i="1"/>
  <c r="R349" i="1"/>
  <c r="S349" i="1"/>
  <c r="T349" i="1"/>
  <c r="F350" i="1"/>
  <c r="R350" i="1"/>
  <c r="S350" i="1"/>
  <c r="T350" i="1"/>
  <c r="F351" i="1"/>
  <c r="R351" i="1"/>
  <c r="S351" i="1"/>
  <c r="T351" i="1"/>
  <c r="F352" i="1"/>
  <c r="R352" i="1"/>
  <c r="S352" i="1"/>
  <c r="T352" i="1"/>
  <c r="F353" i="1"/>
  <c r="R353" i="1"/>
  <c r="S353" i="1"/>
  <c r="T353" i="1"/>
  <c r="F354" i="1"/>
  <c r="R354" i="1"/>
  <c r="S354" i="1"/>
  <c r="T354" i="1"/>
  <c r="F355" i="1"/>
  <c r="R355" i="1"/>
  <c r="S355" i="1"/>
  <c r="T355" i="1"/>
  <c r="F356" i="1"/>
  <c r="R356" i="1"/>
  <c r="S356" i="1"/>
  <c r="T356" i="1"/>
  <c r="F357" i="1"/>
  <c r="R357" i="1"/>
  <c r="S357" i="1"/>
  <c r="T357" i="1"/>
  <c r="F358" i="1"/>
  <c r="R358" i="1"/>
  <c r="S358" i="1"/>
  <c r="T358" i="1"/>
  <c r="F359" i="1"/>
  <c r="R359" i="1"/>
  <c r="S359" i="1"/>
  <c r="T359" i="1"/>
  <c r="F360" i="1"/>
  <c r="R360" i="1"/>
  <c r="S360" i="1"/>
  <c r="T360" i="1"/>
  <c r="F361" i="1"/>
  <c r="R361" i="1"/>
  <c r="S361" i="1"/>
  <c r="T361" i="1"/>
  <c r="F362" i="1"/>
  <c r="R362" i="1"/>
  <c r="S362" i="1"/>
  <c r="T362" i="1"/>
  <c r="F363" i="1"/>
  <c r="R363" i="1"/>
  <c r="S363" i="1"/>
  <c r="T363" i="1"/>
  <c r="F364" i="1"/>
  <c r="R364" i="1"/>
  <c r="S364" i="1"/>
  <c r="T364" i="1"/>
  <c r="F365" i="1"/>
  <c r="R365" i="1"/>
  <c r="S365" i="1"/>
  <c r="T365" i="1"/>
  <c r="F366" i="1"/>
  <c r="R366" i="1"/>
  <c r="S366" i="1"/>
  <c r="T366" i="1"/>
  <c r="F367" i="1"/>
  <c r="R367" i="1"/>
  <c r="S367" i="1"/>
  <c r="T367" i="1"/>
  <c r="F368" i="1"/>
  <c r="R368" i="1"/>
  <c r="S368" i="1"/>
  <c r="T368" i="1"/>
  <c r="F369" i="1"/>
  <c r="R369" i="1"/>
  <c r="S369" i="1"/>
  <c r="T369" i="1"/>
  <c r="F370" i="1"/>
  <c r="R370" i="1"/>
  <c r="S370" i="1"/>
  <c r="T370" i="1"/>
  <c r="F371" i="1"/>
  <c r="R371" i="1"/>
  <c r="S371" i="1"/>
  <c r="T371" i="1"/>
  <c r="F372" i="1"/>
  <c r="R372" i="1"/>
  <c r="S372" i="1"/>
  <c r="T372" i="1"/>
  <c r="F373" i="1"/>
  <c r="R373" i="1"/>
  <c r="S373" i="1"/>
  <c r="T373" i="1"/>
  <c r="F374" i="1"/>
  <c r="R374" i="1"/>
  <c r="S374" i="1"/>
  <c r="T374" i="1"/>
  <c r="F375" i="1"/>
  <c r="R375" i="1"/>
  <c r="S375" i="1"/>
  <c r="T375" i="1"/>
  <c r="F376" i="1"/>
  <c r="R376" i="1"/>
  <c r="S376" i="1"/>
  <c r="T376" i="1"/>
  <c r="F377" i="1"/>
  <c r="R377" i="1"/>
  <c r="S377" i="1"/>
  <c r="T377" i="1"/>
  <c r="F378" i="1"/>
  <c r="R378" i="1"/>
  <c r="S378" i="1"/>
  <c r="T378" i="1"/>
  <c r="F379" i="1"/>
  <c r="R379" i="1"/>
  <c r="S379" i="1"/>
  <c r="T379" i="1"/>
  <c r="F380" i="1"/>
  <c r="R380" i="1"/>
  <c r="S380" i="1"/>
  <c r="T380" i="1"/>
  <c r="F381" i="1"/>
  <c r="R381" i="1"/>
  <c r="S381" i="1"/>
  <c r="T381" i="1"/>
  <c r="F382" i="1"/>
  <c r="R382" i="1"/>
  <c r="S382" i="1"/>
  <c r="T382" i="1"/>
  <c r="F383" i="1"/>
  <c r="R383" i="1"/>
  <c r="S383" i="1"/>
  <c r="T383" i="1"/>
  <c r="F384" i="1"/>
  <c r="R384" i="1"/>
  <c r="S384" i="1"/>
  <c r="T384" i="1"/>
  <c r="F385" i="1"/>
  <c r="R385" i="1"/>
  <c r="S385" i="1"/>
  <c r="T385" i="1"/>
  <c r="F386" i="1"/>
  <c r="R386" i="1"/>
  <c r="S386" i="1"/>
  <c r="T386" i="1"/>
  <c r="F387" i="1"/>
  <c r="R387" i="1"/>
  <c r="S387" i="1"/>
  <c r="T387" i="1"/>
  <c r="F388" i="1"/>
  <c r="R388" i="1"/>
  <c r="S388" i="1"/>
  <c r="T388" i="1"/>
  <c r="F389" i="1"/>
  <c r="R389" i="1"/>
  <c r="S389" i="1"/>
  <c r="T389" i="1"/>
  <c r="F390" i="1"/>
  <c r="R390" i="1"/>
  <c r="S390" i="1"/>
  <c r="T390" i="1"/>
  <c r="F391" i="1"/>
  <c r="R391" i="1"/>
  <c r="S391" i="1"/>
  <c r="T391" i="1"/>
  <c r="F392" i="1"/>
  <c r="R392" i="1"/>
  <c r="S392" i="1"/>
  <c r="T392" i="1"/>
  <c r="F393" i="1"/>
  <c r="R393" i="1"/>
  <c r="S393" i="1"/>
  <c r="T393" i="1"/>
  <c r="F394" i="1"/>
  <c r="R394" i="1"/>
  <c r="S394" i="1"/>
  <c r="T394" i="1"/>
  <c r="F395" i="1"/>
  <c r="R395" i="1"/>
  <c r="S395" i="1"/>
  <c r="T395" i="1"/>
  <c r="F396" i="1"/>
  <c r="R396" i="1"/>
  <c r="S396" i="1"/>
  <c r="T396" i="1"/>
  <c r="F397" i="1"/>
  <c r="R397" i="1"/>
  <c r="S397" i="1"/>
  <c r="T397" i="1"/>
  <c r="F398" i="1"/>
  <c r="R398" i="1"/>
  <c r="S398" i="1"/>
  <c r="T398" i="1"/>
  <c r="F399" i="1"/>
  <c r="R399" i="1"/>
  <c r="S399" i="1"/>
  <c r="T399" i="1"/>
  <c r="F400" i="1"/>
  <c r="R400" i="1"/>
  <c r="S400" i="1"/>
  <c r="T400" i="1"/>
  <c r="F401" i="1"/>
  <c r="R401" i="1"/>
  <c r="S401" i="1"/>
  <c r="T401" i="1"/>
  <c r="F402" i="1"/>
  <c r="R402" i="1"/>
  <c r="S402" i="1"/>
  <c r="T402" i="1"/>
  <c r="F403" i="1"/>
  <c r="R403" i="1"/>
  <c r="S403" i="1"/>
  <c r="T403" i="1"/>
  <c r="F404" i="1"/>
  <c r="R404" i="1"/>
  <c r="S404" i="1"/>
  <c r="T404" i="1"/>
  <c r="F405" i="1"/>
  <c r="R405" i="1"/>
  <c r="S405" i="1"/>
  <c r="T405" i="1"/>
  <c r="F406" i="1"/>
  <c r="R406" i="1"/>
  <c r="S406" i="1"/>
  <c r="T406" i="1"/>
  <c r="F407" i="1"/>
  <c r="R407" i="1"/>
  <c r="S407" i="1"/>
  <c r="T407" i="1"/>
  <c r="F408" i="1"/>
  <c r="R408" i="1"/>
  <c r="S408" i="1"/>
  <c r="T408" i="1"/>
  <c r="F409" i="1"/>
  <c r="R409" i="1"/>
  <c r="S409" i="1"/>
  <c r="T409" i="1"/>
  <c r="F410" i="1"/>
  <c r="R410" i="1"/>
  <c r="S410" i="1"/>
  <c r="T410" i="1"/>
  <c r="F411" i="1"/>
  <c r="R411" i="1"/>
  <c r="S411" i="1"/>
  <c r="T411" i="1"/>
  <c r="F412" i="1"/>
  <c r="R412" i="1"/>
  <c r="S412" i="1"/>
  <c r="T412" i="1"/>
  <c r="F413" i="1"/>
  <c r="R413" i="1"/>
  <c r="S413" i="1"/>
  <c r="T413" i="1"/>
  <c r="F414" i="1"/>
  <c r="R414" i="1"/>
  <c r="S414" i="1"/>
  <c r="T414" i="1"/>
  <c r="F415" i="1"/>
  <c r="R415" i="1"/>
  <c r="S415" i="1"/>
  <c r="T415" i="1"/>
  <c r="F416" i="1"/>
  <c r="R416" i="1"/>
  <c r="S416" i="1"/>
  <c r="T416" i="1"/>
  <c r="F417" i="1"/>
  <c r="R417" i="1"/>
  <c r="S417" i="1"/>
  <c r="T417" i="1"/>
  <c r="F418" i="1"/>
  <c r="R418" i="1"/>
  <c r="S418" i="1"/>
  <c r="T418" i="1"/>
  <c r="F419" i="1"/>
  <c r="R419" i="1"/>
  <c r="S419" i="1"/>
  <c r="T419" i="1"/>
  <c r="F420" i="1"/>
  <c r="R420" i="1"/>
  <c r="S420" i="1"/>
  <c r="T420" i="1"/>
  <c r="F421" i="1"/>
  <c r="R421" i="1"/>
  <c r="S421" i="1"/>
  <c r="T421" i="1"/>
  <c r="F422" i="1"/>
  <c r="R422" i="1"/>
  <c r="S422" i="1"/>
  <c r="T422" i="1"/>
  <c r="F423" i="1"/>
  <c r="R423" i="1"/>
  <c r="S423" i="1"/>
  <c r="T423" i="1"/>
  <c r="F424" i="1"/>
  <c r="R424" i="1"/>
  <c r="S424" i="1"/>
  <c r="T424" i="1"/>
  <c r="F425" i="1"/>
  <c r="R425" i="1"/>
  <c r="S425" i="1"/>
  <c r="T425" i="1"/>
  <c r="F426" i="1"/>
  <c r="R426" i="1"/>
  <c r="S426" i="1"/>
  <c r="T426" i="1"/>
  <c r="F427" i="1"/>
  <c r="R427" i="1"/>
  <c r="S427" i="1"/>
  <c r="T427" i="1"/>
  <c r="F428" i="1"/>
  <c r="R428" i="1"/>
  <c r="S428" i="1"/>
  <c r="T428" i="1"/>
  <c r="F429" i="1"/>
  <c r="R429" i="1"/>
  <c r="S429" i="1"/>
  <c r="T429" i="1"/>
  <c r="F430" i="1"/>
  <c r="R430" i="1"/>
  <c r="S430" i="1"/>
  <c r="T430" i="1"/>
  <c r="F431" i="1"/>
  <c r="R431" i="1"/>
  <c r="S431" i="1"/>
  <c r="T431" i="1"/>
  <c r="F432" i="1"/>
  <c r="R432" i="1"/>
  <c r="S432" i="1"/>
  <c r="T432" i="1"/>
  <c r="F433" i="1"/>
  <c r="R433" i="1"/>
  <c r="S433" i="1"/>
  <c r="T433" i="1"/>
  <c r="F434" i="1"/>
  <c r="R434" i="1"/>
  <c r="S434" i="1"/>
  <c r="T434" i="1"/>
  <c r="F435" i="1"/>
  <c r="R435" i="1"/>
  <c r="S435" i="1"/>
  <c r="T435" i="1"/>
  <c r="F436" i="1"/>
  <c r="R436" i="1"/>
  <c r="S436" i="1"/>
  <c r="T436" i="1"/>
  <c r="F437" i="1"/>
  <c r="R437" i="1"/>
  <c r="S437" i="1"/>
  <c r="T437" i="1"/>
  <c r="F438" i="1"/>
  <c r="R438" i="1"/>
  <c r="S438" i="1"/>
  <c r="T438" i="1"/>
  <c r="F439" i="1"/>
  <c r="R439" i="1"/>
  <c r="S439" i="1"/>
  <c r="T439" i="1"/>
  <c r="F440" i="1"/>
  <c r="R440" i="1"/>
  <c r="S440" i="1"/>
  <c r="T440" i="1"/>
  <c r="F441" i="1"/>
  <c r="R441" i="1"/>
  <c r="S441" i="1"/>
  <c r="T441" i="1"/>
  <c r="F442" i="1"/>
  <c r="R442" i="1"/>
  <c r="S442" i="1"/>
  <c r="T442" i="1"/>
  <c r="F443" i="1"/>
  <c r="R443" i="1"/>
  <c r="S443" i="1"/>
  <c r="T443" i="1"/>
  <c r="F444" i="1"/>
  <c r="R444" i="1"/>
  <c r="S444" i="1"/>
  <c r="T444" i="1"/>
  <c r="F445" i="1"/>
  <c r="R445" i="1"/>
  <c r="S445" i="1"/>
  <c r="T445" i="1"/>
  <c r="F446" i="1"/>
  <c r="R446" i="1"/>
  <c r="S446" i="1"/>
  <c r="T446" i="1"/>
  <c r="F447" i="1"/>
  <c r="R447" i="1"/>
  <c r="S447" i="1"/>
  <c r="T447" i="1"/>
  <c r="F448" i="1"/>
  <c r="R448" i="1"/>
  <c r="S448" i="1"/>
  <c r="T448" i="1"/>
  <c r="F449" i="1"/>
  <c r="R449" i="1"/>
  <c r="S449" i="1"/>
  <c r="T449" i="1"/>
  <c r="F450" i="1"/>
  <c r="R450" i="1"/>
  <c r="S450" i="1"/>
  <c r="T450" i="1"/>
  <c r="F451" i="1"/>
  <c r="R451" i="1"/>
  <c r="S451" i="1"/>
  <c r="T451" i="1"/>
  <c r="F452" i="1"/>
  <c r="R452" i="1"/>
  <c r="S452" i="1"/>
  <c r="T452" i="1"/>
  <c r="F453" i="1"/>
  <c r="R453" i="1"/>
  <c r="S453" i="1"/>
  <c r="T453" i="1"/>
  <c r="F454" i="1"/>
  <c r="R454" i="1"/>
  <c r="S454" i="1"/>
  <c r="T454" i="1"/>
  <c r="F455" i="1"/>
  <c r="R455" i="1"/>
  <c r="S455" i="1"/>
  <c r="T455" i="1"/>
  <c r="F456" i="1"/>
  <c r="R456" i="1"/>
  <c r="S456" i="1"/>
  <c r="T456" i="1"/>
  <c r="F457" i="1"/>
  <c r="R457" i="1"/>
  <c r="S457" i="1"/>
  <c r="T457" i="1"/>
  <c r="F458" i="1"/>
  <c r="R458" i="1"/>
  <c r="S458" i="1"/>
  <c r="T458" i="1"/>
  <c r="F459" i="1"/>
  <c r="R459" i="1"/>
  <c r="S459" i="1"/>
  <c r="T459" i="1"/>
  <c r="F460" i="1"/>
  <c r="R460" i="1"/>
  <c r="S460" i="1"/>
  <c r="T460" i="1"/>
  <c r="F461" i="1"/>
  <c r="R461" i="1"/>
  <c r="S461" i="1"/>
  <c r="T461" i="1"/>
  <c r="F462" i="1"/>
  <c r="R462" i="1"/>
  <c r="S462" i="1"/>
  <c r="T462" i="1"/>
  <c r="F463" i="1"/>
  <c r="R463" i="1"/>
  <c r="S463" i="1"/>
  <c r="T463" i="1"/>
  <c r="F464" i="1"/>
  <c r="R464" i="1"/>
  <c r="S464" i="1"/>
  <c r="T464" i="1"/>
  <c r="F465" i="1"/>
  <c r="R465" i="1"/>
  <c r="S465" i="1"/>
  <c r="T465" i="1"/>
  <c r="F466" i="1"/>
  <c r="R466" i="1"/>
  <c r="S466" i="1"/>
  <c r="T466" i="1"/>
  <c r="F467" i="1"/>
  <c r="R467" i="1"/>
  <c r="S467" i="1"/>
  <c r="T467" i="1"/>
  <c r="F468" i="1"/>
  <c r="R468" i="1"/>
  <c r="S468" i="1"/>
  <c r="T468" i="1"/>
  <c r="F469" i="1"/>
  <c r="R469" i="1"/>
  <c r="S469" i="1"/>
  <c r="T469" i="1"/>
  <c r="F470" i="1"/>
  <c r="R470" i="1"/>
  <c r="S470" i="1"/>
  <c r="T470" i="1"/>
  <c r="F471" i="1"/>
  <c r="R471" i="1"/>
  <c r="S471" i="1"/>
  <c r="T471" i="1"/>
  <c r="F472" i="1"/>
  <c r="R472" i="1"/>
  <c r="S472" i="1"/>
  <c r="T472" i="1"/>
  <c r="F473" i="1"/>
  <c r="R473" i="1"/>
  <c r="S473" i="1"/>
  <c r="T473" i="1"/>
  <c r="F474" i="1"/>
  <c r="R474" i="1"/>
  <c r="S474" i="1"/>
  <c r="T474" i="1"/>
  <c r="F475" i="1"/>
  <c r="R475" i="1"/>
  <c r="S475" i="1"/>
  <c r="T475" i="1"/>
  <c r="F476" i="1"/>
  <c r="R476" i="1"/>
  <c r="S476" i="1"/>
  <c r="T476" i="1"/>
  <c r="F477" i="1"/>
  <c r="R477" i="1"/>
  <c r="S477" i="1"/>
  <c r="T477" i="1"/>
  <c r="F478" i="1"/>
  <c r="R478" i="1"/>
  <c r="S478" i="1"/>
  <c r="T478" i="1"/>
  <c r="F479" i="1"/>
  <c r="R479" i="1"/>
  <c r="S479" i="1"/>
  <c r="T479" i="1"/>
  <c r="F480" i="1"/>
  <c r="R480" i="1"/>
  <c r="S480" i="1"/>
  <c r="T480" i="1"/>
  <c r="F481" i="1"/>
  <c r="R481" i="1"/>
  <c r="S481" i="1"/>
  <c r="T481" i="1"/>
  <c r="F482" i="1"/>
  <c r="R482" i="1"/>
  <c r="S482" i="1"/>
  <c r="T482" i="1"/>
  <c r="F483" i="1"/>
  <c r="R483" i="1"/>
  <c r="S483" i="1"/>
  <c r="T483" i="1"/>
  <c r="F484" i="1"/>
  <c r="R484" i="1"/>
  <c r="S484" i="1"/>
  <c r="T484" i="1"/>
  <c r="F485" i="1"/>
  <c r="R485" i="1"/>
  <c r="S485" i="1"/>
  <c r="T485" i="1"/>
  <c r="F486" i="1"/>
  <c r="R486" i="1"/>
  <c r="S486" i="1"/>
  <c r="T486" i="1"/>
  <c r="F487" i="1"/>
  <c r="R487" i="1"/>
  <c r="S487" i="1"/>
  <c r="T487" i="1"/>
  <c r="F488" i="1"/>
  <c r="R488" i="1"/>
  <c r="S488" i="1"/>
  <c r="T488" i="1"/>
  <c r="F489" i="1"/>
  <c r="R489" i="1"/>
  <c r="S489" i="1"/>
  <c r="T489" i="1"/>
  <c r="F490" i="1"/>
  <c r="R490" i="1"/>
  <c r="S490" i="1"/>
  <c r="T490" i="1"/>
  <c r="F491" i="1"/>
  <c r="R491" i="1"/>
  <c r="S491" i="1"/>
  <c r="T491" i="1"/>
  <c r="F492" i="1"/>
  <c r="R492" i="1"/>
  <c r="S492" i="1"/>
  <c r="T492" i="1"/>
  <c r="F493" i="1"/>
  <c r="R493" i="1"/>
  <c r="S493" i="1"/>
  <c r="T493" i="1"/>
  <c r="F494" i="1"/>
  <c r="R494" i="1"/>
  <c r="S494" i="1"/>
  <c r="T494" i="1"/>
  <c r="F495" i="1"/>
  <c r="R495" i="1"/>
  <c r="S495" i="1"/>
  <c r="T495" i="1"/>
  <c r="F496" i="1"/>
  <c r="R496" i="1"/>
  <c r="S496" i="1"/>
  <c r="T496" i="1"/>
  <c r="F497" i="1"/>
  <c r="R497" i="1"/>
  <c r="S497" i="1"/>
  <c r="T497" i="1"/>
  <c r="F498" i="1"/>
  <c r="R498" i="1"/>
  <c r="S498" i="1"/>
  <c r="T498" i="1"/>
  <c r="F499" i="1"/>
  <c r="R499" i="1"/>
  <c r="S499" i="1"/>
  <c r="T499" i="1"/>
  <c r="F500" i="1"/>
  <c r="R500" i="1"/>
  <c r="S500" i="1"/>
  <c r="T500" i="1"/>
  <c r="F501" i="1"/>
  <c r="R501" i="1"/>
  <c r="S501" i="1"/>
  <c r="T501" i="1"/>
  <c r="F502" i="1"/>
  <c r="R502" i="1"/>
  <c r="S502" i="1"/>
  <c r="T502" i="1"/>
  <c r="F503" i="1"/>
  <c r="R503" i="1"/>
  <c r="S503" i="1"/>
  <c r="T503" i="1"/>
  <c r="F504" i="1"/>
  <c r="R504" i="1"/>
  <c r="S504" i="1"/>
  <c r="T504" i="1"/>
  <c r="F505" i="1"/>
  <c r="R505" i="1"/>
  <c r="S505" i="1"/>
  <c r="T505" i="1"/>
  <c r="F506" i="1"/>
  <c r="R506" i="1"/>
  <c r="S506" i="1"/>
  <c r="T506" i="1"/>
  <c r="F507" i="1"/>
  <c r="R507" i="1"/>
  <c r="S507" i="1"/>
  <c r="T507" i="1"/>
  <c r="F508" i="1"/>
  <c r="R508" i="1"/>
  <c r="S508" i="1"/>
  <c r="T508" i="1"/>
  <c r="F509" i="1"/>
  <c r="R509" i="1"/>
  <c r="S509" i="1"/>
  <c r="T509" i="1"/>
  <c r="F510" i="1"/>
  <c r="R510" i="1"/>
  <c r="S510" i="1"/>
  <c r="T510" i="1"/>
  <c r="F511" i="1"/>
  <c r="R511" i="1"/>
  <c r="S511" i="1"/>
  <c r="T511" i="1"/>
  <c r="F512" i="1"/>
  <c r="R512" i="1"/>
  <c r="S512" i="1"/>
  <c r="T512" i="1"/>
  <c r="F513" i="1"/>
  <c r="R513" i="1"/>
  <c r="S513" i="1"/>
  <c r="T513" i="1"/>
  <c r="F514" i="1"/>
  <c r="R514" i="1"/>
  <c r="S514" i="1"/>
  <c r="T514" i="1"/>
  <c r="F515" i="1"/>
  <c r="R515" i="1"/>
  <c r="S515" i="1"/>
  <c r="T515" i="1"/>
  <c r="F516" i="1"/>
  <c r="R516" i="1"/>
  <c r="S516" i="1"/>
  <c r="T516" i="1"/>
  <c r="F517" i="1"/>
  <c r="R517" i="1"/>
  <c r="S517" i="1"/>
  <c r="T517" i="1"/>
  <c r="F518" i="1"/>
  <c r="R518" i="1"/>
  <c r="S518" i="1"/>
  <c r="T518" i="1"/>
  <c r="F519" i="1"/>
  <c r="R519" i="1"/>
  <c r="S519" i="1"/>
  <c r="T519" i="1"/>
  <c r="F520" i="1"/>
  <c r="R520" i="1"/>
  <c r="S520" i="1"/>
  <c r="T520" i="1"/>
  <c r="F521" i="1"/>
  <c r="R521" i="1"/>
  <c r="S521" i="1"/>
  <c r="T521" i="1"/>
  <c r="F522" i="1"/>
  <c r="R522" i="1"/>
  <c r="S522" i="1"/>
  <c r="T522" i="1"/>
  <c r="F523" i="1"/>
  <c r="R523" i="1"/>
  <c r="S523" i="1"/>
  <c r="T523" i="1"/>
  <c r="F524" i="1"/>
  <c r="R524" i="1"/>
  <c r="S524" i="1"/>
  <c r="T524" i="1"/>
  <c r="F525" i="1"/>
  <c r="R525" i="1"/>
  <c r="S525" i="1"/>
  <c r="T525" i="1"/>
  <c r="F526" i="1"/>
  <c r="R526" i="1"/>
  <c r="S526" i="1"/>
  <c r="T526" i="1"/>
  <c r="F527" i="1"/>
  <c r="R527" i="1"/>
  <c r="S527" i="1"/>
  <c r="T527" i="1"/>
  <c r="F528" i="1"/>
  <c r="R528" i="1"/>
  <c r="S528" i="1"/>
  <c r="T528" i="1"/>
  <c r="F529" i="1"/>
  <c r="R529" i="1"/>
  <c r="S529" i="1"/>
  <c r="T529" i="1"/>
  <c r="F530" i="1"/>
  <c r="R530" i="1"/>
  <c r="S530" i="1"/>
  <c r="T530" i="1"/>
  <c r="F531" i="1"/>
  <c r="R531" i="1"/>
  <c r="S531" i="1"/>
  <c r="T531" i="1"/>
  <c r="F532" i="1"/>
  <c r="R532" i="1"/>
  <c r="S532" i="1"/>
  <c r="T532" i="1"/>
  <c r="F533" i="1"/>
  <c r="R533" i="1"/>
  <c r="S533" i="1"/>
  <c r="T533" i="1"/>
  <c r="F534" i="1"/>
  <c r="R534" i="1"/>
  <c r="S534" i="1"/>
  <c r="T534" i="1"/>
  <c r="F535" i="1"/>
  <c r="R535" i="1"/>
  <c r="S535" i="1"/>
  <c r="T535" i="1"/>
  <c r="F536" i="1"/>
  <c r="R536" i="1"/>
  <c r="S536" i="1"/>
  <c r="T536" i="1"/>
  <c r="F537" i="1"/>
  <c r="R537" i="1"/>
  <c r="S537" i="1"/>
  <c r="T537" i="1"/>
  <c r="F538" i="1"/>
  <c r="R538" i="1"/>
  <c r="S538" i="1"/>
  <c r="T538" i="1"/>
  <c r="F539" i="1"/>
  <c r="R539" i="1"/>
  <c r="S539" i="1"/>
  <c r="T539" i="1"/>
  <c r="F540" i="1"/>
  <c r="R540" i="1"/>
  <c r="S540" i="1"/>
  <c r="T540" i="1"/>
  <c r="F541" i="1"/>
  <c r="R541" i="1"/>
  <c r="S541" i="1"/>
  <c r="T541" i="1"/>
  <c r="F542" i="1"/>
  <c r="R542" i="1"/>
  <c r="S542" i="1"/>
  <c r="T542" i="1"/>
  <c r="F543" i="1"/>
  <c r="R543" i="1"/>
  <c r="S543" i="1"/>
  <c r="T543" i="1"/>
  <c r="F544" i="1"/>
  <c r="R544" i="1"/>
  <c r="S544" i="1"/>
  <c r="T544" i="1"/>
  <c r="F545" i="1"/>
  <c r="R545" i="1"/>
  <c r="S545" i="1"/>
  <c r="T545" i="1"/>
  <c r="F546" i="1"/>
  <c r="R546" i="1"/>
  <c r="S546" i="1"/>
  <c r="T546" i="1"/>
  <c r="F547" i="1"/>
  <c r="R547" i="1"/>
  <c r="S547" i="1"/>
  <c r="T547" i="1"/>
  <c r="F548" i="1"/>
  <c r="R548" i="1"/>
  <c r="S548" i="1"/>
  <c r="T548" i="1"/>
  <c r="F549" i="1"/>
  <c r="R549" i="1"/>
  <c r="S549" i="1"/>
  <c r="T549" i="1"/>
  <c r="F550" i="1"/>
  <c r="R550" i="1"/>
  <c r="S550" i="1"/>
  <c r="T550" i="1"/>
  <c r="F551" i="1"/>
  <c r="R551" i="1"/>
  <c r="S551" i="1"/>
  <c r="T551" i="1"/>
  <c r="F552" i="1"/>
  <c r="R552" i="1"/>
  <c r="S552" i="1"/>
  <c r="T552" i="1"/>
  <c r="F553" i="1"/>
  <c r="R553" i="1"/>
  <c r="S553" i="1"/>
  <c r="T553" i="1"/>
  <c r="F554" i="1"/>
  <c r="R554" i="1"/>
  <c r="S554" i="1"/>
  <c r="T554" i="1"/>
  <c r="F555" i="1"/>
  <c r="R555" i="1"/>
  <c r="S555" i="1"/>
  <c r="T555" i="1"/>
  <c r="F556" i="1"/>
  <c r="R556" i="1"/>
  <c r="S556" i="1"/>
  <c r="T556" i="1"/>
  <c r="F557" i="1"/>
  <c r="R557" i="1"/>
  <c r="S557" i="1"/>
  <c r="T557" i="1"/>
  <c r="F558" i="1"/>
  <c r="R558" i="1"/>
  <c r="S558" i="1"/>
  <c r="T558" i="1"/>
  <c r="F559" i="1"/>
  <c r="R559" i="1"/>
  <c r="S559" i="1"/>
  <c r="T559" i="1"/>
  <c r="F560" i="1"/>
  <c r="R560" i="1"/>
  <c r="S560" i="1"/>
  <c r="T560" i="1"/>
  <c r="F561" i="1"/>
  <c r="R561" i="1"/>
  <c r="S561" i="1"/>
  <c r="T561" i="1"/>
  <c r="F562" i="1"/>
  <c r="R562" i="1"/>
  <c r="S562" i="1"/>
  <c r="T562" i="1"/>
  <c r="F563" i="1"/>
  <c r="R563" i="1"/>
  <c r="S563" i="1"/>
  <c r="T563" i="1"/>
  <c r="F564" i="1"/>
  <c r="R564" i="1"/>
  <c r="S564" i="1"/>
  <c r="T564" i="1"/>
  <c r="F565" i="1"/>
  <c r="R565" i="1"/>
  <c r="S565" i="1"/>
  <c r="T565" i="1"/>
  <c r="F566" i="1"/>
  <c r="R566" i="1"/>
  <c r="S566" i="1"/>
  <c r="T566" i="1"/>
  <c r="F567" i="1"/>
  <c r="R567" i="1"/>
  <c r="S567" i="1"/>
  <c r="T567" i="1"/>
  <c r="F568" i="1"/>
  <c r="R568" i="1"/>
  <c r="S568" i="1"/>
  <c r="T568" i="1"/>
  <c r="F569" i="1"/>
  <c r="R569" i="1"/>
  <c r="S569" i="1"/>
  <c r="T569" i="1"/>
  <c r="F570" i="1"/>
  <c r="R570" i="1"/>
  <c r="S570" i="1"/>
  <c r="T570" i="1"/>
  <c r="F571" i="1"/>
  <c r="R571" i="1"/>
  <c r="S571" i="1"/>
  <c r="T571" i="1"/>
  <c r="F572" i="1"/>
  <c r="R572" i="1"/>
  <c r="S572" i="1"/>
  <c r="T572" i="1"/>
  <c r="F573" i="1"/>
  <c r="R573" i="1"/>
  <c r="S573" i="1"/>
  <c r="T573" i="1"/>
  <c r="F574" i="1"/>
  <c r="R574" i="1"/>
  <c r="S574" i="1"/>
  <c r="T574" i="1"/>
  <c r="F575" i="1"/>
  <c r="R575" i="1"/>
  <c r="S575" i="1"/>
  <c r="T575" i="1"/>
  <c r="F576" i="1"/>
  <c r="R576" i="1"/>
  <c r="S576" i="1"/>
  <c r="T576" i="1"/>
  <c r="F577" i="1"/>
  <c r="R577" i="1"/>
  <c r="S577" i="1"/>
  <c r="T577" i="1"/>
  <c r="F578" i="1"/>
  <c r="R578" i="1"/>
  <c r="S578" i="1"/>
  <c r="T578" i="1"/>
  <c r="F579" i="1"/>
  <c r="R579" i="1"/>
  <c r="S579" i="1"/>
  <c r="T579" i="1"/>
  <c r="F580" i="1"/>
  <c r="R580" i="1"/>
  <c r="S580" i="1"/>
  <c r="T580" i="1"/>
  <c r="F581" i="1"/>
  <c r="R581" i="1"/>
  <c r="S581" i="1"/>
  <c r="T581" i="1"/>
  <c r="F582" i="1"/>
  <c r="R582" i="1"/>
  <c r="S582" i="1"/>
  <c r="T582" i="1"/>
  <c r="F583" i="1"/>
  <c r="R583" i="1"/>
  <c r="S583" i="1"/>
  <c r="T583" i="1"/>
  <c r="F584" i="1"/>
  <c r="R584" i="1"/>
  <c r="S584" i="1"/>
  <c r="T584" i="1"/>
  <c r="F585" i="1"/>
  <c r="R585" i="1"/>
  <c r="S585" i="1"/>
  <c r="T585" i="1"/>
  <c r="F586" i="1"/>
  <c r="R586" i="1"/>
  <c r="S586" i="1"/>
  <c r="T586" i="1"/>
  <c r="F587" i="1"/>
  <c r="R587" i="1"/>
  <c r="S587" i="1"/>
  <c r="T587" i="1"/>
  <c r="F588" i="1"/>
  <c r="R588" i="1"/>
  <c r="S588" i="1"/>
  <c r="T588" i="1"/>
  <c r="F589" i="1"/>
  <c r="R589" i="1"/>
  <c r="S589" i="1"/>
  <c r="T589" i="1"/>
  <c r="F590" i="1"/>
  <c r="R590" i="1"/>
  <c r="S590" i="1"/>
  <c r="T590" i="1"/>
  <c r="F591" i="1"/>
  <c r="R591" i="1"/>
  <c r="S591" i="1"/>
  <c r="T591" i="1"/>
  <c r="F592" i="1"/>
  <c r="R592" i="1"/>
  <c r="S592" i="1"/>
  <c r="T592" i="1"/>
  <c r="F593" i="1"/>
  <c r="R593" i="1"/>
  <c r="S593" i="1"/>
  <c r="T593" i="1"/>
  <c r="F594" i="1"/>
  <c r="R594" i="1"/>
  <c r="S594" i="1"/>
  <c r="T594" i="1"/>
  <c r="F595" i="1"/>
  <c r="R595" i="1"/>
  <c r="S595" i="1"/>
  <c r="T595" i="1"/>
  <c r="F596" i="1"/>
  <c r="R596" i="1"/>
  <c r="S596" i="1"/>
  <c r="T596" i="1"/>
  <c r="F597" i="1"/>
  <c r="R597" i="1"/>
  <c r="S597" i="1"/>
  <c r="T597" i="1"/>
  <c r="F598" i="1"/>
  <c r="R598" i="1"/>
  <c r="S598" i="1"/>
  <c r="T598" i="1"/>
  <c r="F599" i="1"/>
  <c r="R599" i="1"/>
  <c r="S599" i="1"/>
  <c r="T599" i="1"/>
  <c r="F600" i="1"/>
  <c r="R600" i="1"/>
  <c r="S600" i="1"/>
  <c r="T600" i="1"/>
  <c r="F601" i="1"/>
  <c r="R601" i="1"/>
  <c r="S601" i="1"/>
  <c r="T601" i="1"/>
  <c r="F602" i="1"/>
  <c r="R602" i="1"/>
  <c r="S602" i="1"/>
  <c r="T602" i="1"/>
  <c r="F603" i="1"/>
  <c r="R603" i="1"/>
  <c r="S603" i="1"/>
  <c r="T603" i="1"/>
  <c r="F604" i="1"/>
  <c r="R604" i="1"/>
  <c r="S604" i="1"/>
  <c r="T604" i="1"/>
  <c r="F605" i="1"/>
  <c r="R605" i="1"/>
  <c r="S605" i="1"/>
  <c r="T605" i="1"/>
  <c r="F606" i="1"/>
  <c r="R606" i="1"/>
  <c r="S606" i="1"/>
  <c r="T606" i="1"/>
  <c r="F607" i="1"/>
  <c r="R607" i="1"/>
  <c r="S607" i="1"/>
  <c r="T607" i="1"/>
  <c r="F608" i="1"/>
  <c r="R608" i="1"/>
  <c r="S608" i="1"/>
  <c r="T608" i="1"/>
  <c r="F609" i="1"/>
  <c r="R609" i="1"/>
  <c r="S609" i="1"/>
  <c r="T609" i="1"/>
  <c r="F610" i="1"/>
  <c r="R610" i="1"/>
  <c r="S610" i="1"/>
  <c r="T610" i="1"/>
  <c r="F611" i="1"/>
  <c r="R611" i="1"/>
  <c r="S611" i="1"/>
  <c r="T611" i="1"/>
  <c r="F612" i="1"/>
  <c r="R612" i="1"/>
  <c r="S612" i="1"/>
  <c r="T612" i="1"/>
  <c r="F613" i="1"/>
  <c r="R613" i="1"/>
  <c r="S613" i="1"/>
  <c r="T613" i="1"/>
  <c r="F614" i="1"/>
  <c r="R614" i="1"/>
  <c r="S614" i="1"/>
  <c r="T614" i="1"/>
  <c r="F615" i="1"/>
  <c r="R615" i="1"/>
  <c r="S615" i="1"/>
  <c r="T615" i="1"/>
  <c r="F616" i="1"/>
  <c r="R616" i="1"/>
  <c r="S616" i="1"/>
  <c r="T616" i="1"/>
  <c r="F617" i="1"/>
  <c r="R617" i="1"/>
  <c r="S617" i="1"/>
  <c r="T617" i="1"/>
  <c r="F618" i="1"/>
  <c r="R618" i="1"/>
  <c r="S618" i="1"/>
  <c r="T618" i="1"/>
  <c r="F619" i="1"/>
  <c r="R619" i="1"/>
  <c r="S619" i="1"/>
  <c r="T619" i="1"/>
  <c r="F620" i="1"/>
  <c r="R620" i="1"/>
  <c r="S620" i="1"/>
  <c r="T620" i="1"/>
  <c r="F621" i="1"/>
  <c r="R621" i="1"/>
  <c r="S621" i="1"/>
  <c r="T621" i="1"/>
  <c r="F622" i="1"/>
  <c r="R622" i="1"/>
  <c r="S622" i="1"/>
  <c r="T622" i="1"/>
  <c r="F623" i="1"/>
  <c r="R623" i="1"/>
  <c r="S623" i="1"/>
  <c r="T623" i="1"/>
  <c r="F624" i="1"/>
  <c r="R624" i="1"/>
  <c r="S624" i="1"/>
  <c r="T624" i="1"/>
  <c r="F625" i="1"/>
  <c r="R625" i="1"/>
  <c r="S625" i="1"/>
  <c r="T625" i="1"/>
  <c r="F626" i="1"/>
  <c r="R626" i="1"/>
  <c r="S626" i="1"/>
  <c r="T626" i="1"/>
  <c r="F627" i="1"/>
  <c r="R627" i="1"/>
  <c r="S627" i="1"/>
  <c r="T627" i="1"/>
  <c r="F628" i="1"/>
  <c r="R628" i="1"/>
  <c r="S628" i="1"/>
  <c r="T628" i="1"/>
  <c r="F629" i="1"/>
  <c r="R629" i="1"/>
  <c r="S629" i="1"/>
  <c r="T629" i="1"/>
  <c r="F630" i="1"/>
  <c r="R630" i="1"/>
  <c r="S630" i="1"/>
  <c r="T630" i="1"/>
  <c r="F631" i="1"/>
  <c r="R631" i="1"/>
  <c r="S631" i="1"/>
  <c r="T631" i="1"/>
  <c r="F632" i="1"/>
  <c r="R632" i="1"/>
  <c r="S632" i="1"/>
  <c r="T632" i="1"/>
  <c r="F633" i="1"/>
  <c r="R633" i="1"/>
  <c r="S633" i="1"/>
  <c r="T633" i="1"/>
  <c r="F634" i="1"/>
  <c r="R634" i="1"/>
  <c r="S634" i="1"/>
  <c r="T634" i="1"/>
  <c r="F635" i="1"/>
  <c r="R635" i="1"/>
  <c r="S635" i="1"/>
  <c r="T635" i="1"/>
  <c r="F636" i="1"/>
  <c r="R636" i="1"/>
  <c r="S636" i="1"/>
  <c r="T636" i="1"/>
  <c r="F637" i="1"/>
  <c r="R637" i="1"/>
  <c r="S637" i="1"/>
  <c r="T637" i="1"/>
  <c r="F638" i="1"/>
  <c r="R638" i="1"/>
  <c r="S638" i="1"/>
  <c r="T638" i="1"/>
  <c r="F639" i="1"/>
  <c r="R639" i="1"/>
  <c r="S639" i="1"/>
  <c r="T639" i="1"/>
  <c r="F640" i="1"/>
  <c r="R640" i="1"/>
  <c r="S640" i="1"/>
  <c r="T640" i="1"/>
  <c r="F641" i="1"/>
  <c r="R641" i="1"/>
  <c r="S641" i="1"/>
  <c r="T641" i="1"/>
  <c r="F642" i="1"/>
  <c r="R642" i="1"/>
  <c r="S642" i="1"/>
  <c r="T642" i="1"/>
  <c r="F643" i="1"/>
  <c r="R643" i="1"/>
  <c r="S643" i="1"/>
  <c r="T643" i="1"/>
  <c r="F644" i="1"/>
  <c r="R644" i="1"/>
  <c r="S644" i="1"/>
  <c r="T644" i="1"/>
  <c r="F645" i="1"/>
  <c r="R645" i="1"/>
  <c r="S645" i="1"/>
  <c r="T645" i="1"/>
  <c r="F646" i="1"/>
  <c r="R646" i="1"/>
  <c r="S646" i="1"/>
  <c r="T646" i="1"/>
  <c r="F647" i="1"/>
  <c r="R647" i="1"/>
  <c r="S647" i="1"/>
  <c r="T647" i="1"/>
  <c r="F648" i="1"/>
  <c r="R648" i="1"/>
  <c r="S648" i="1"/>
  <c r="T648" i="1"/>
  <c r="F649" i="1"/>
  <c r="R649" i="1"/>
  <c r="S649" i="1"/>
  <c r="T649" i="1"/>
  <c r="F650" i="1"/>
  <c r="R650" i="1"/>
  <c r="S650" i="1"/>
  <c r="T650" i="1"/>
  <c r="F651" i="1"/>
  <c r="R651" i="1"/>
  <c r="S651" i="1"/>
  <c r="T651" i="1"/>
  <c r="F652" i="1"/>
  <c r="R652" i="1"/>
  <c r="S652" i="1"/>
  <c r="T652" i="1"/>
  <c r="F653" i="1"/>
  <c r="R653" i="1"/>
  <c r="S653" i="1"/>
  <c r="T653" i="1"/>
  <c r="F654" i="1"/>
  <c r="R654" i="1"/>
  <c r="S654" i="1"/>
  <c r="T654" i="1"/>
  <c r="F655" i="1"/>
  <c r="R655" i="1"/>
  <c r="S655" i="1"/>
  <c r="T655" i="1"/>
  <c r="F656" i="1"/>
  <c r="R656" i="1"/>
  <c r="S656" i="1"/>
  <c r="T656" i="1"/>
  <c r="F657" i="1"/>
  <c r="R657" i="1"/>
  <c r="S657" i="1"/>
  <c r="T657" i="1"/>
  <c r="F658" i="1"/>
  <c r="R658" i="1"/>
  <c r="S658" i="1"/>
  <c r="T658" i="1"/>
  <c r="F659" i="1"/>
  <c r="R659" i="1"/>
  <c r="S659" i="1"/>
  <c r="T659" i="1"/>
  <c r="F660" i="1"/>
  <c r="R660" i="1"/>
  <c r="S660" i="1"/>
  <c r="T660" i="1"/>
  <c r="F661" i="1"/>
  <c r="R661" i="1"/>
  <c r="S661" i="1"/>
  <c r="T661" i="1"/>
  <c r="F662" i="1"/>
  <c r="R662" i="1"/>
  <c r="S662" i="1"/>
  <c r="T662" i="1"/>
  <c r="F663" i="1"/>
  <c r="R663" i="1"/>
  <c r="S663" i="1"/>
  <c r="T663" i="1"/>
  <c r="F664" i="1"/>
  <c r="R664" i="1"/>
  <c r="S664" i="1"/>
  <c r="T664" i="1"/>
  <c r="F665" i="1"/>
  <c r="R665" i="1"/>
  <c r="S665" i="1"/>
  <c r="T665" i="1"/>
  <c r="F666" i="1"/>
  <c r="R666" i="1"/>
  <c r="S666" i="1"/>
  <c r="T666" i="1"/>
  <c r="F667" i="1"/>
  <c r="R667" i="1"/>
  <c r="S667" i="1"/>
  <c r="T667" i="1"/>
  <c r="F668" i="1"/>
  <c r="R668" i="1"/>
  <c r="S668" i="1"/>
  <c r="T668" i="1"/>
  <c r="F669" i="1"/>
  <c r="R669" i="1"/>
  <c r="S669" i="1"/>
  <c r="T669" i="1"/>
  <c r="F670" i="1"/>
  <c r="R670" i="1"/>
  <c r="S670" i="1"/>
  <c r="T670" i="1"/>
  <c r="F671" i="1"/>
  <c r="R671" i="1"/>
  <c r="S671" i="1"/>
  <c r="T671" i="1"/>
  <c r="F672" i="1"/>
  <c r="R672" i="1"/>
  <c r="S672" i="1"/>
  <c r="T672" i="1"/>
  <c r="F673" i="1"/>
  <c r="R673" i="1"/>
  <c r="S673" i="1"/>
  <c r="T673" i="1"/>
  <c r="F674" i="1"/>
  <c r="R674" i="1"/>
  <c r="S674" i="1"/>
  <c r="T674" i="1"/>
  <c r="F675" i="1"/>
  <c r="R675" i="1"/>
  <c r="S675" i="1"/>
  <c r="T675" i="1"/>
  <c r="F676" i="1"/>
  <c r="R676" i="1"/>
  <c r="S676" i="1"/>
  <c r="T676" i="1"/>
  <c r="F677" i="1"/>
  <c r="R677" i="1"/>
  <c r="S677" i="1"/>
  <c r="T677" i="1"/>
  <c r="F678" i="1"/>
  <c r="R678" i="1"/>
  <c r="S678" i="1"/>
  <c r="T678" i="1"/>
  <c r="F679" i="1"/>
  <c r="R679" i="1"/>
  <c r="S679" i="1"/>
  <c r="T679" i="1"/>
  <c r="F680" i="1"/>
  <c r="R680" i="1"/>
  <c r="S680" i="1"/>
  <c r="T680" i="1"/>
  <c r="F681" i="1"/>
  <c r="R681" i="1"/>
  <c r="S681" i="1"/>
  <c r="T681" i="1"/>
  <c r="F682" i="1"/>
  <c r="R682" i="1"/>
  <c r="S682" i="1"/>
  <c r="T682" i="1"/>
  <c r="F683" i="1"/>
  <c r="R683" i="1"/>
  <c r="S683" i="1"/>
  <c r="T683" i="1"/>
  <c r="F684" i="1"/>
  <c r="R684" i="1"/>
  <c r="S684" i="1"/>
  <c r="T684" i="1"/>
  <c r="F685" i="1"/>
  <c r="R685" i="1"/>
  <c r="S685" i="1"/>
  <c r="T685" i="1"/>
  <c r="F686" i="1"/>
  <c r="R686" i="1"/>
  <c r="S686" i="1"/>
  <c r="T686" i="1"/>
  <c r="F687" i="1"/>
  <c r="R687" i="1"/>
  <c r="S687" i="1"/>
  <c r="T687" i="1"/>
  <c r="F688" i="1"/>
  <c r="R688" i="1"/>
  <c r="S688" i="1"/>
  <c r="T688" i="1"/>
  <c r="F689" i="1"/>
  <c r="R689" i="1"/>
  <c r="S689" i="1"/>
  <c r="T689" i="1"/>
  <c r="F690" i="1"/>
  <c r="R690" i="1"/>
  <c r="S690" i="1"/>
  <c r="T690" i="1"/>
  <c r="F691" i="1"/>
  <c r="R691" i="1"/>
  <c r="S691" i="1"/>
  <c r="T691" i="1"/>
  <c r="F692" i="1"/>
  <c r="R692" i="1"/>
  <c r="S692" i="1"/>
  <c r="T692" i="1"/>
  <c r="F693" i="1"/>
  <c r="R693" i="1"/>
  <c r="S693" i="1"/>
  <c r="T693" i="1"/>
  <c r="F694" i="1"/>
  <c r="R694" i="1"/>
  <c r="S694" i="1"/>
  <c r="T694" i="1"/>
  <c r="F695" i="1"/>
  <c r="R695" i="1"/>
  <c r="S695" i="1"/>
  <c r="T695" i="1"/>
  <c r="F696" i="1"/>
  <c r="R696" i="1"/>
  <c r="S696" i="1"/>
  <c r="T696" i="1"/>
  <c r="F697" i="1"/>
  <c r="R697" i="1"/>
  <c r="S697" i="1"/>
  <c r="T697" i="1"/>
  <c r="F698" i="1"/>
  <c r="R698" i="1"/>
  <c r="S698" i="1"/>
  <c r="T698" i="1"/>
  <c r="F699" i="1"/>
  <c r="R699" i="1"/>
  <c r="S699" i="1"/>
  <c r="T699" i="1"/>
  <c r="F700" i="1"/>
  <c r="R700" i="1"/>
  <c r="S700" i="1"/>
  <c r="T700" i="1"/>
  <c r="F701" i="1"/>
  <c r="R701" i="1"/>
  <c r="S701" i="1"/>
  <c r="T701" i="1"/>
  <c r="F702" i="1"/>
  <c r="R702" i="1"/>
  <c r="S702" i="1"/>
  <c r="T702" i="1"/>
  <c r="F703" i="1"/>
  <c r="R703" i="1"/>
  <c r="S703" i="1"/>
  <c r="T703" i="1"/>
  <c r="F704" i="1"/>
  <c r="R704" i="1"/>
  <c r="S704" i="1"/>
  <c r="T704" i="1"/>
  <c r="F705" i="1"/>
  <c r="R705" i="1"/>
  <c r="S705" i="1"/>
  <c r="T705" i="1"/>
  <c r="F706" i="1"/>
  <c r="R706" i="1"/>
  <c r="S706" i="1"/>
  <c r="T706" i="1"/>
  <c r="F707" i="1"/>
  <c r="R707" i="1"/>
  <c r="S707" i="1"/>
  <c r="T707" i="1"/>
  <c r="F708" i="1"/>
  <c r="R708" i="1"/>
  <c r="S708" i="1"/>
  <c r="T708" i="1"/>
  <c r="F709" i="1"/>
  <c r="R709" i="1"/>
  <c r="S709" i="1"/>
  <c r="T709" i="1"/>
  <c r="F710" i="1"/>
  <c r="R710" i="1"/>
  <c r="S710" i="1"/>
  <c r="T710" i="1"/>
  <c r="F711" i="1"/>
  <c r="R711" i="1"/>
  <c r="S711" i="1"/>
  <c r="T711" i="1"/>
  <c r="F712" i="1"/>
  <c r="R712" i="1"/>
  <c r="S712" i="1"/>
  <c r="T712" i="1"/>
  <c r="F713" i="1"/>
  <c r="R713" i="1"/>
  <c r="S713" i="1"/>
  <c r="T713" i="1"/>
  <c r="F714" i="1"/>
  <c r="R714" i="1"/>
  <c r="S714" i="1"/>
  <c r="T714" i="1"/>
  <c r="F715" i="1"/>
  <c r="R715" i="1"/>
  <c r="S715" i="1"/>
  <c r="T715" i="1"/>
  <c r="F716" i="1"/>
  <c r="R716" i="1"/>
  <c r="S716" i="1"/>
  <c r="T716" i="1"/>
  <c r="F717" i="1"/>
  <c r="R717" i="1"/>
  <c r="S717" i="1"/>
  <c r="T717" i="1"/>
  <c r="F718" i="1"/>
  <c r="R718" i="1"/>
  <c r="S718" i="1"/>
  <c r="T718" i="1"/>
  <c r="F719" i="1"/>
  <c r="R719" i="1"/>
  <c r="S719" i="1"/>
  <c r="T719" i="1"/>
  <c r="F720" i="1"/>
  <c r="R720" i="1"/>
  <c r="S720" i="1"/>
  <c r="T720" i="1"/>
  <c r="F721" i="1"/>
  <c r="R721" i="1"/>
  <c r="S721" i="1"/>
  <c r="T721" i="1"/>
  <c r="F722" i="1"/>
  <c r="R722" i="1"/>
  <c r="S722" i="1"/>
  <c r="T722" i="1"/>
  <c r="F723" i="1"/>
  <c r="R723" i="1"/>
  <c r="S723" i="1"/>
  <c r="T723" i="1"/>
  <c r="F724" i="1"/>
  <c r="R724" i="1"/>
  <c r="S724" i="1"/>
  <c r="T724" i="1"/>
  <c r="F725" i="1"/>
  <c r="R725" i="1"/>
  <c r="S725" i="1"/>
  <c r="T725" i="1"/>
  <c r="F726" i="1"/>
  <c r="R726" i="1"/>
  <c r="S726" i="1"/>
  <c r="T726" i="1"/>
  <c r="F727" i="1"/>
  <c r="R727" i="1"/>
  <c r="S727" i="1"/>
  <c r="T727" i="1"/>
  <c r="F728" i="1"/>
  <c r="R728" i="1"/>
  <c r="S728" i="1"/>
  <c r="T728" i="1"/>
  <c r="F729" i="1"/>
  <c r="R729" i="1"/>
  <c r="S729" i="1"/>
  <c r="T729" i="1"/>
  <c r="F730" i="1"/>
  <c r="R730" i="1"/>
  <c r="S730" i="1"/>
  <c r="T730" i="1"/>
  <c r="F731" i="1"/>
  <c r="R731" i="1"/>
  <c r="S731" i="1"/>
  <c r="T731" i="1"/>
  <c r="F732" i="1"/>
  <c r="R732" i="1"/>
  <c r="S732" i="1"/>
  <c r="T732" i="1"/>
  <c r="F733" i="1"/>
  <c r="R733" i="1"/>
  <c r="S733" i="1"/>
  <c r="T733" i="1"/>
  <c r="F734" i="1"/>
  <c r="R734" i="1"/>
  <c r="S734" i="1"/>
  <c r="T734" i="1"/>
  <c r="F735" i="1"/>
  <c r="R735" i="1"/>
  <c r="S735" i="1"/>
  <c r="T735" i="1"/>
  <c r="F736" i="1"/>
  <c r="R736" i="1"/>
  <c r="S736" i="1"/>
  <c r="T736" i="1"/>
  <c r="F737" i="1"/>
  <c r="R737" i="1"/>
  <c r="S737" i="1"/>
  <c r="T737" i="1"/>
  <c r="F738" i="1"/>
  <c r="R738" i="1"/>
  <c r="S738" i="1"/>
  <c r="T738" i="1"/>
  <c r="F739" i="1"/>
  <c r="R739" i="1"/>
  <c r="S739" i="1"/>
  <c r="T739" i="1"/>
  <c r="F740" i="1"/>
  <c r="R740" i="1"/>
  <c r="S740" i="1"/>
  <c r="T740" i="1"/>
  <c r="F741" i="1"/>
  <c r="R741" i="1"/>
  <c r="S741" i="1"/>
  <c r="T741" i="1"/>
  <c r="F742" i="1"/>
  <c r="R742" i="1"/>
  <c r="S742" i="1"/>
  <c r="T742" i="1"/>
  <c r="F743" i="1"/>
  <c r="R743" i="1"/>
  <c r="S743" i="1"/>
  <c r="T743" i="1"/>
  <c r="F744" i="1"/>
  <c r="R744" i="1"/>
  <c r="S744" i="1"/>
  <c r="T744" i="1"/>
  <c r="F745" i="1"/>
  <c r="R745" i="1"/>
  <c r="S745" i="1"/>
  <c r="T745" i="1"/>
  <c r="F746" i="1"/>
  <c r="R746" i="1"/>
  <c r="S746" i="1"/>
  <c r="T746" i="1"/>
  <c r="F747" i="1"/>
  <c r="R747" i="1"/>
  <c r="S747" i="1"/>
  <c r="T747" i="1"/>
  <c r="F748" i="1"/>
  <c r="R748" i="1"/>
  <c r="S748" i="1"/>
  <c r="T748" i="1"/>
  <c r="F749" i="1"/>
  <c r="R749" i="1"/>
  <c r="S749" i="1"/>
  <c r="T749" i="1"/>
  <c r="F750" i="1"/>
  <c r="R750" i="1"/>
  <c r="S750" i="1"/>
  <c r="T750" i="1"/>
  <c r="F751" i="1"/>
  <c r="R751" i="1"/>
  <c r="S751" i="1"/>
  <c r="T751" i="1"/>
  <c r="F752" i="1"/>
  <c r="R752" i="1"/>
  <c r="S752" i="1"/>
  <c r="T752" i="1"/>
  <c r="F753" i="1"/>
  <c r="R753" i="1"/>
  <c r="S753" i="1"/>
  <c r="T753" i="1"/>
  <c r="F754" i="1"/>
  <c r="R754" i="1"/>
  <c r="S754" i="1"/>
  <c r="T754" i="1"/>
  <c r="F755" i="1"/>
  <c r="R755" i="1"/>
  <c r="S755" i="1"/>
  <c r="T755" i="1"/>
  <c r="F756" i="1"/>
  <c r="R756" i="1"/>
  <c r="S756" i="1"/>
  <c r="T756" i="1"/>
  <c r="F757" i="1"/>
  <c r="R757" i="1"/>
  <c r="S757" i="1"/>
  <c r="T757" i="1"/>
  <c r="F758" i="1"/>
  <c r="R758" i="1"/>
  <c r="S758" i="1"/>
  <c r="T758" i="1"/>
  <c r="F759" i="1"/>
  <c r="R759" i="1"/>
  <c r="S759" i="1"/>
  <c r="T759" i="1"/>
  <c r="F760" i="1"/>
  <c r="R760" i="1"/>
  <c r="S760" i="1"/>
  <c r="T760" i="1"/>
  <c r="F761" i="1"/>
  <c r="R761" i="1"/>
  <c r="S761" i="1"/>
  <c r="T761" i="1"/>
  <c r="F762" i="1"/>
  <c r="R762" i="1"/>
  <c r="S762" i="1"/>
  <c r="T762" i="1"/>
  <c r="F763" i="1"/>
  <c r="R763" i="1"/>
  <c r="S763" i="1"/>
  <c r="T763" i="1"/>
  <c r="F764" i="1"/>
  <c r="R764" i="1"/>
  <c r="S764" i="1"/>
  <c r="T764" i="1"/>
  <c r="F765" i="1"/>
  <c r="R765" i="1"/>
  <c r="S765" i="1"/>
  <c r="T765" i="1"/>
  <c r="F766" i="1"/>
  <c r="R766" i="1"/>
  <c r="S766" i="1"/>
  <c r="T766" i="1"/>
  <c r="F767" i="1"/>
  <c r="R767" i="1"/>
  <c r="S767" i="1"/>
  <c r="T767" i="1"/>
  <c r="F768" i="1"/>
  <c r="R768" i="1"/>
  <c r="S768" i="1"/>
  <c r="T768" i="1"/>
  <c r="F769" i="1"/>
  <c r="R769" i="1"/>
  <c r="S769" i="1"/>
  <c r="T769" i="1"/>
  <c r="F770" i="1"/>
  <c r="R770" i="1"/>
  <c r="S770" i="1"/>
  <c r="T770" i="1"/>
  <c r="F771" i="1"/>
  <c r="R771" i="1"/>
  <c r="S771" i="1"/>
  <c r="T771" i="1"/>
  <c r="F772" i="1"/>
  <c r="R772" i="1"/>
  <c r="S772" i="1"/>
  <c r="T772" i="1"/>
  <c r="F773" i="1"/>
  <c r="R773" i="1"/>
  <c r="S773" i="1"/>
  <c r="T773" i="1"/>
  <c r="F774" i="1"/>
  <c r="R774" i="1"/>
  <c r="S774" i="1"/>
  <c r="T774" i="1"/>
  <c r="F775" i="1"/>
  <c r="R775" i="1"/>
  <c r="S775" i="1"/>
  <c r="T775" i="1"/>
  <c r="F776" i="1"/>
  <c r="R776" i="1"/>
  <c r="S776" i="1"/>
  <c r="T776" i="1"/>
  <c r="F777" i="1"/>
  <c r="R777" i="1"/>
  <c r="S777" i="1"/>
  <c r="T777" i="1"/>
  <c r="F778" i="1"/>
  <c r="R778" i="1"/>
  <c r="S778" i="1"/>
  <c r="T778" i="1"/>
  <c r="F779" i="1"/>
  <c r="R779" i="1"/>
  <c r="S779" i="1"/>
  <c r="T779" i="1"/>
  <c r="F780" i="1"/>
  <c r="R780" i="1"/>
  <c r="S780" i="1"/>
  <c r="T780" i="1"/>
  <c r="F781" i="1"/>
  <c r="R781" i="1"/>
  <c r="S781" i="1"/>
  <c r="T781" i="1"/>
  <c r="F782" i="1"/>
  <c r="R782" i="1"/>
  <c r="S782" i="1"/>
  <c r="T782" i="1"/>
  <c r="F783" i="1"/>
  <c r="R783" i="1"/>
  <c r="S783" i="1"/>
  <c r="T783" i="1"/>
  <c r="F784" i="1"/>
  <c r="R784" i="1"/>
  <c r="S784" i="1"/>
  <c r="T784" i="1"/>
  <c r="F785" i="1"/>
  <c r="R785" i="1"/>
  <c r="S785" i="1"/>
  <c r="T785" i="1"/>
  <c r="F786" i="1"/>
  <c r="R786" i="1"/>
  <c r="S786" i="1"/>
  <c r="T786" i="1"/>
  <c r="F787" i="1"/>
  <c r="R787" i="1"/>
  <c r="S787" i="1"/>
  <c r="T787" i="1"/>
  <c r="F788" i="1"/>
  <c r="R788" i="1"/>
  <c r="S788" i="1"/>
  <c r="T788" i="1"/>
  <c r="F789" i="1"/>
  <c r="R789" i="1"/>
  <c r="S789" i="1"/>
  <c r="T789" i="1"/>
  <c r="F790" i="1"/>
  <c r="R790" i="1"/>
  <c r="S790" i="1"/>
  <c r="T790" i="1"/>
  <c r="F791" i="1"/>
  <c r="R791" i="1"/>
  <c r="S791" i="1"/>
  <c r="T791" i="1"/>
  <c r="F792" i="1"/>
  <c r="R792" i="1"/>
  <c r="S792" i="1"/>
  <c r="T792" i="1"/>
  <c r="F793" i="1"/>
  <c r="R793" i="1"/>
  <c r="S793" i="1"/>
  <c r="T793" i="1"/>
  <c r="F794" i="1"/>
  <c r="R794" i="1"/>
  <c r="S794" i="1"/>
  <c r="T794" i="1"/>
  <c r="F795" i="1"/>
  <c r="R795" i="1"/>
  <c r="S795" i="1"/>
  <c r="T795" i="1"/>
  <c r="F796" i="1"/>
  <c r="R796" i="1"/>
  <c r="S796" i="1"/>
  <c r="T796" i="1"/>
  <c r="F797" i="1"/>
  <c r="R797" i="1"/>
  <c r="S797" i="1"/>
  <c r="T797" i="1"/>
  <c r="F798" i="1"/>
  <c r="R798" i="1"/>
  <c r="S798" i="1"/>
  <c r="T798" i="1"/>
  <c r="F799" i="1"/>
  <c r="R799" i="1"/>
  <c r="S799" i="1"/>
  <c r="T799" i="1"/>
  <c r="F800" i="1"/>
  <c r="R800" i="1"/>
  <c r="S800" i="1"/>
  <c r="T800" i="1"/>
  <c r="F801" i="1"/>
  <c r="R801" i="1"/>
  <c r="S801" i="1"/>
  <c r="T801" i="1"/>
  <c r="F802" i="1"/>
  <c r="R802" i="1"/>
  <c r="S802" i="1"/>
  <c r="T802" i="1"/>
  <c r="F803" i="1"/>
  <c r="R803" i="1"/>
  <c r="S803" i="1"/>
  <c r="T803" i="1"/>
  <c r="F804" i="1"/>
  <c r="R804" i="1"/>
  <c r="S804" i="1"/>
  <c r="T804" i="1"/>
  <c r="F805" i="1"/>
  <c r="R805" i="1"/>
  <c r="S805" i="1"/>
  <c r="T805" i="1"/>
  <c r="F806" i="1"/>
  <c r="R806" i="1"/>
  <c r="S806" i="1"/>
  <c r="T806" i="1"/>
  <c r="F807" i="1"/>
  <c r="R807" i="1"/>
  <c r="S807" i="1"/>
  <c r="T807" i="1"/>
  <c r="F808" i="1"/>
  <c r="R808" i="1"/>
  <c r="S808" i="1"/>
  <c r="T808" i="1"/>
  <c r="F809" i="1"/>
  <c r="R809" i="1"/>
  <c r="S809" i="1"/>
  <c r="T809" i="1"/>
  <c r="F810" i="1"/>
  <c r="R810" i="1"/>
  <c r="S810" i="1"/>
  <c r="T810" i="1"/>
  <c r="F811" i="1"/>
  <c r="R811" i="1"/>
  <c r="S811" i="1"/>
  <c r="T811" i="1"/>
  <c r="F812" i="1"/>
  <c r="R812" i="1"/>
  <c r="S812" i="1"/>
  <c r="T812" i="1"/>
  <c r="F813" i="1"/>
  <c r="R813" i="1"/>
  <c r="S813" i="1"/>
  <c r="T813" i="1"/>
  <c r="F814" i="1"/>
  <c r="R814" i="1"/>
  <c r="S814" i="1"/>
  <c r="T814" i="1"/>
  <c r="F815" i="1"/>
  <c r="R815" i="1"/>
  <c r="S815" i="1"/>
  <c r="T815" i="1"/>
  <c r="F816" i="1"/>
  <c r="R816" i="1"/>
  <c r="S816" i="1"/>
  <c r="T816" i="1"/>
  <c r="F817" i="1"/>
  <c r="R817" i="1"/>
  <c r="S817" i="1"/>
  <c r="T817" i="1"/>
  <c r="F818" i="1"/>
  <c r="R818" i="1"/>
  <c r="S818" i="1"/>
  <c r="T818" i="1"/>
  <c r="F819" i="1"/>
  <c r="R819" i="1"/>
  <c r="S819" i="1"/>
  <c r="T819" i="1"/>
  <c r="F820" i="1"/>
  <c r="R820" i="1"/>
  <c r="S820" i="1"/>
  <c r="T820" i="1"/>
  <c r="F821" i="1"/>
  <c r="R821" i="1"/>
  <c r="S821" i="1"/>
  <c r="T821" i="1"/>
  <c r="F822" i="1"/>
  <c r="R822" i="1"/>
  <c r="S822" i="1"/>
  <c r="T822" i="1"/>
  <c r="F823" i="1"/>
  <c r="R823" i="1"/>
  <c r="S823" i="1"/>
  <c r="T823" i="1"/>
  <c r="F824" i="1"/>
  <c r="R824" i="1"/>
  <c r="S824" i="1"/>
  <c r="T824" i="1"/>
  <c r="F825" i="1"/>
  <c r="R825" i="1"/>
  <c r="S825" i="1"/>
  <c r="T825" i="1"/>
  <c r="F826" i="1"/>
  <c r="R826" i="1"/>
  <c r="S826" i="1"/>
  <c r="T826" i="1"/>
  <c r="F827" i="1"/>
  <c r="R827" i="1"/>
  <c r="S827" i="1"/>
  <c r="T827" i="1"/>
  <c r="F828" i="1"/>
  <c r="R828" i="1"/>
  <c r="S828" i="1"/>
  <c r="T828" i="1"/>
  <c r="F829" i="1"/>
  <c r="R829" i="1"/>
  <c r="S829" i="1"/>
  <c r="T829" i="1"/>
  <c r="F830" i="1"/>
  <c r="R830" i="1"/>
  <c r="S830" i="1"/>
  <c r="T830" i="1"/>
  <c r="F831" i="1"/>
  <c r="R831" i="1"/>
  <c r="S831" i="1"/>
  <c r="T831" i="1"/>
  <c r="F832" i="1"/>
  <c r="R832" i="1"/>
  <c r="S832" i="1"/>
  <c r="T832" i="1"/>
  <c r="F833" i="1"/>
  <c r="R833" i="1"/>
  <c r="S833" i="1"/>
  <c r="T833" i="1"/>
  <c r="F834" i="1"/>
  <c r="R834" i="1"/>
  <c r="S834" i="1"/>
  <c r="T834" i="1"/>
  <c r="F835" i="1"/>
  <c r="R835" i="1"/>
  <c r="S835" i="1"/>
  <c r="T835" i="1"/>
  <c r="F836" i="1"/>
  <c r="R836" i="1"/>
  <c r="S836" i="1"/>
  <c r="T836" i="1"/>
  <c r="F837" i="1"/>
  <c r="R837" i="1"/>
  <c r="S837" i="1"/>
  <c r="T837" i="1"/>
  <c r="F838" i="1"/>
  <c r="R838" i="1"/>
  <c r="S838" i="1"/>
  <c r="T838" i="1"/>
  <c r="F839" i="1"/>
  <c r="R839" i="1"/>
  <c r="S839" i="1"/>
  <c r="T839" i="1"/>
  <c r="F840" i="1"/>
  <c r="R840" i="1"/>
  <c r="S840" i="1"/>
  <c r="T840" i="1"/>
  <c r="F841" i="1"/>
  <c r="R841" i="1"/>
  <c r="S841" i="1"/>
  <c r="T841" i="1"/>
  <c r="F842" i="1"/>
  <c r="R842" i="1"/>
  <c r="S842" i="1"/>
  <c r="T842" i="1"/>
  <c r="F843" i="1"/>
  <c r="R843" i="1"/>
  <c r="S843" i="1"/>
  <c r="T843" i="1"/>
  <c r="F844" i="1"/>
  <c r="R844" i="1"/>
  <c r="S844" i="1"/>
  <c r="T844" i="1"/>
  <c r="F845" i="1"/>
  <c r="R845" i="1"/>
  <c r="S845" i="1"/>
  <c r="T845" i="1"/>
  <c r="F846" i="1"/>
  <c r="R846" i="1"/>
  <c r="S846" i="1"/>
  <c r="T846" i="1"/>
  <c r="F847" i="1"/>
  <c r="R847" i="1"/>
  <c r="S847" i="1"/>
  <c r="T847" i="1"/>
  <c r="F848" i="1"/>
  <c r="R848" i="1"/>
  <c r="S848" i="1"/>
  <c r="T848" i="1"/>
  <c r="F849" i="1"/>
  <c r="R849" i="1"/>
  <c r="S849" i="1"/>
  <c r="T849" i="1"/>
  <c r="F850" i="1"/>
  <c r="R850" i="1"/>
  <c r="S850" i="1"/>
  <c r="T850" i="1"/>
  <c r="F851" i="1"/>
  <c r="R851" i="1"/>
  <c r="S851" i="1"/>
  <c r="T851" i="1"/>
  <c r="F852" i="1"/>
  <c r="R852" i="1"/>
  <c r="S852" i="1"/>
  <c r="T852" i="1"/>
  <c r="F853" i="1"/>
  <c r="R853" i="1"/>
  <c r="S853" i="1"/>
  <c r="T853" i="1"/>
  <c r="F854" i="1"/>
  <c r="R854" i="1"/>
  <c r="S854" i="1"/>
  <c r="T854" i="1"/>
  <c r="F855" i="1"/>
  <c r="R855" i="1"/>
  <c r="S855" i="1"/>
  <c r="T855" i="1"/>
  <c r="F856" i="1"/>
  <c r="R856" i="1"/>
  <c r="S856" i="1"/>
  <c r="T856" i="1"/>
  <c r="F857" i="1"/>
  <c r="R857" i="1"/>
  <c r="S857" i="1"/>
  <c r="T857" i="1"/>
  <c r="F858" i="1"/>
  <c r="R858" i="1"/>
  <c r="S858" i="1"/>
  <c r="T858" i="1"/>
  <c r="F859" i="1"/>
  <c r="R859" i="1"/>
  <c r="S859" i="1"/>
  <c r="T859" i="1"/>
  <c r="F860" i="1"/>
  <c r="R860" i="1"/>
  <c r="S860" i="1"/>
  <c r="T860" i="1"/>
  <c r="F861" i="1"/>
  <c r="R861" i="1"/>
  <c r="S861" i="1"/>
  <c r="T861" i="1"/>
  <c r="F862" i="1"/>
  <c r="R862" i="1"/>
  <c r="S862" i="1"/>
  <c r="T862" i="1"/>
  <c r="F863" i="1"/>
  <c r="R863" i="1"/>
  <c r="S863" i="1"/>
  <c r="T863" i="1"/>
  <c r="F864" i="1"/>
  <c r="R864" i="1"/>
  <c r="S864" i="1"/>
  <c r="T864" i="1"/>
  <c r="F865" i="1"/>
  <c r="R865" i="1"/>
  <c r="S865" i="1"/>
  <c r="T865" i="1"/>
  <c r="F866" i="1"/>
  <c r="R866" i="1"/>
  <c r="S866" i="1"/>
  <c r="T866" i="1"/>
  <c r="F867" i="1"/>
  <c r="R867" i="1"/>
  <c r="S867" i="1"/>
  <c r="T867" i="1"/>
  <c r="F868" i="1"/>
  <c r="R868" i="1"/>
  <c r="S868" i="1"/>
  <c r="T868" i="1"/>
  <c r="F869" i="1"/>
  <c r="R869" i="1"/>
  <c r="S869" i="1"/>
  <c r="T869" i="1"/>
  <c r="F870" i="1"/>
  <c r="R870" i="1"/>
  <c r="S870" i="1"/>
  <c r="T870" i="1"/>
  <c r="F871" i="1"/>
  <c r="R871" i="1"/>
  <c r="S871" i="1"/>
  <c r="T871" i="1"/>
  <c r="F872" i="1"/>
  <c r="R872" i="1"/>
  <c r="S872" i="1"/>
  <c r="T872" i="1"/>
  <c r="F873" i="1"/>
  <c r="R873" i="1"/>
  <c r="S873" i="1"/>
  <c r="T873" i="1"/>
  <c r="F874" i="1"/>
  <c r="R874" i="1"/>
  <c r="S874" i="1"/>
  <c r="T874" i="1"/>
  <c r="F875" i="1"/>
  <c r="R875" i="1"/>
  <c r="S875" i="1"/>
  <c r="T875" i="1"/>
  <c r="F876" i="1"/>
  <c r="R876" i="1"/>
  <c r="S876" i="1"/>
  <c r="T876" i="1"/>
  <c r="F877" i="1"/>
  <c r="R877" i="1"/>
  <c r="S877" i="1"/>
  <c r="T877" i="1"/>
  <c r="F878" i="1"/>
  <c r="R878" i="1"/>
  <c r="S878" i="1"/>
  <c r="T878" i="1"/>
  <c r="F879" i="1"/>
  <c r="R879" i="1"/>
  <c r="S879" i="1"/>
  <c r="T879" i="1"/>
  <c r="F880" i="1"/>
  <c r="R880" i="1"/>
  <c r="S880" i="1"/>
  <c r="T880" i="1"/>
  <c r="F881" i="1"/>
  <c r="R881" i="1"/>
  <c r="S881" i="1"/>
  <c r="T881" i="1"/>
  <c r="F882" i="1"/>
  <c r="R882" i="1"/>
  <c r="S882" i="1"/>
  <c r="T882" i="1"/>
  <c r="F883" i="1"/>
  <c r="R883" i="1"/>
  <c r="S883" i="1"/>
  <c r="T883" i="1"/>
  <c r="F884" i="1"/>
  <c r="R884" i="1"/>
  <c r="S884" i="1"/>
  <c r="T884" i="1"/>
  <c r="F885" i="1"/>
  <c r="R885" i="1"/>
  <c r="S885" i="1"/>
  <c r="T885" i="1"/>
  <c r="F886" i="1"/>
  <c r="R886" i="1"/>
  <c r="S886" i="1"/>
  <c r="T886" i="1"/>
  <c r="F887" i="1"/>
  <c r="R887" i="1"/>
  <c r="S887" i="1"/>
  <c r="T887" i="1"/>
  <c r="F888" i="1"/>
  <c r="R888" i="1"/>
  <c r="S888" i="1"/>
  <c r="T888" i="1"/>
  <c r="F889" i="1"/>
  <c r="R889" i="1"/>
  <c r="S889" i="1"/>
  <c r="T889" i="1"/>
  <c r="F890" i="1"/>
  <c r="R890" i="1"/>
  <c r="S890" i="1"/>
  <c r="T890" i="1"/>
  <c r="F891" i="1"/>
  <c r="R891" i="1"/>
  <c r="S891" i="1"/>
  <c r="T891" i="1"/>
  <c r="F892" i="1"/>
  <c r="R892" i="1"/>
  <c r="S892" i="1"/>
  <c r="T892" i="1"/>
  <c r="F893" i="1"/>
  <c r="R893" i="1"/>
  <c r="S893" i="1"/>
  <c r="T893" i="1"/>
  <c r="F894" i="1"/>
  <c r="R894" i="1"/>
  <c r="S894" i="1"/>
  <c r="T894" i="1"/>
  <c r="F895" i="1"/>
  <c r="R895" i="1"/>
  <c r="S895" i="1"/>
  <c r="T895" i="1"/>
  <c r="F896" i="1"/>
  <c r="R896" i="1"/>
  <c r="S896" i="1"/>
  <c r="T896" i="1"/>
  <c r="F897" i="1"/>
  <c r="R897" i="1"/>
  <c r="S897" i="1"/>
  <c r="T897" i="1"/>
  <c r="F898" i="1"/>
  <c r="R898" i="1"/>
  <c r="S898" i="1"/>
  <c r="T898" i="1"/>
  <c r="F899" i="1"/>
  <c r="R899" i="1"/>
  <c r="S899" i="1"/>
  <c r="T899" i="1"/>
  <c r="F900" i="1"/>
  <c r="R900" i="1"/>
  <c r="S900" i="1"/>
  <c r="T900" i="1"/>
  <c r="F901" i="1"/>
  <c r="R901" i="1"/>
  <c r="S901" i="1"/>
  <c r="T901" i="1"/>
  <c r="F902" i="1"/>
  <c r="R902" i="1"/>
  <c r="S902" i="1"/>
  <c r="T902" i="1"/>
  <c r="F903" i="1"/>
  <c r="R903" i="1"/>
  <c r="S903" i="1"/>
  <c r="T903" i="1"/>
  <c r="F904" i="1"/>
  <c r="R904" i="1"/>
  <c r="S904" i="1"/>
  <c r="T904" i="1"/>
  <c r="F905" i="1"/>
  <c r="R905" i="1"/>
  <c r="S905" i="1"/>
  <c r="T905" i="1"/>
  <c r="F906" i="1"/>
  <c r="R906" i="1"/>
  <c r="S906" i="1"/>
  <c r="T906" i="1"/>
  <c r="F907" i="1"/>
  <c r="R907" i="1"/>
  <c r="S907" i="1"/>
  <c r="T907" i="1"/>
  <c r="F908" i="1"/>
  <c r="R908" i="1"/>
  <c r="S908" i="1"/>
  <c r="T908" i="1"/>
  <c r="F909" i="1"/>
  <c r="R909" i="1"/>
  <c r="S909" i="1"/>
  <c r="T909" i="1"/>
  <c r="F910" i="1"/>
  <c r="R910" i="1"/>
  <c r="S910" i="1"/>
  <c r="T910" i="1"/>
  <c r="F911" i="1"/>
  <c r="R911" i="1"/>
  <c r="S911" i="1"/>
  <c r="T911" i="1"/>
  <c r="F912" i="1"/>
  <c r="R912" i="1"/>
  <c r="S912" i="1"/>
  <c r="T912" i="1"/>
  <c r="F913" i="1"/>
  <c r="R913" i="1"/>
  <c r="S913" i="1"/>
  <c r="T913" i="1"/>
  <c r="F914" i="1"/>
  <c r="R914" i="1"/>
  <c r="S914" i="1"/>
  <c r="T914" i="1"/>
  <c r="F915" i="1"/>
  <c r="R915" i="1"/>
  <c r="S915" i="1"/>
  <c r="T915" i="1"/>
  <c r="F916" i="1"/>
  <c r="R916" i="1"/>
  <c r="S916" i="1"/>
  <c r="T916" i="1"/>
  <c r="F917" i="1"/>
  <c r="R917" i="1"/>
  <c r="S917" i="1"/>
  <c r="T917" i="1"/>
  <c r="F918" i="1"/>
  <c r="R918" i="1"/>
  <c r="S918" i="1"/>
  <c r="T918" i="1"/>
  <c r="F919" i="1"/>
  <c r="R919" i="1"/>
  <c r="S919" i="1"/>
  <c r="T919" i="1"/>
  <c r="F920" i="1"/>
  <c r="R920" i="1"/>
  <c r="S920" i="1"/>
  <c r="T920" i="1"/>
  <c r="F921" i="1"/>
  <c r="R921" i="1"/>
  <c r="S921" i="1"/>
  <c r="T921" i="1"/>
  <c r="F922" i="1"/>
  <c r="R922" i="1"/>
  <c r="S922" i="1"/>
  <c r="T922" i="1"/>
  <c r="F923" i="1"/>
  <c r="R923" i="1"/>
  <c r="S923" i="1"/>
  <c r="T923" i="1"/>
  <c r="F924" i="1"/>
  <c r="R924" i="1"/>
  <c r="S924" i="1"/>
  <c r="T924" i="1"/>
  <c r="F925" i="1"/>
  <c r="R925" i="1"/>
  <c r="S925" i="1"/>
  <c r="T925" i="1"/>
  <c r="F926" i="1"/>
  <c r="R926" i="1"/>
  <c r="S926" i="1"/>
  <c r="T926" i="1"/>
  <c r="F927" i="1"/>
  <c r="R927" i="1"/>
  <c r="S927" i="1"/>
  <c r="T927" i="1"/>
  <c r="F928" i="1"/>
  <c r="R928" i="1"/>
  <c r="S928" i="1"/>
  <c r="T928" i="1"/>
  <c r="F929" i="1"/>
  <c r="R929" i="1"/>
  <c r="S929" i="1"/>
  <c r="T929" i="1"/>
  <c r="F930" i="1"/>
  <c r="R930" i="1"/>
  <c r="S930" i="1"/>
  <c r="T930" i="1"/>
  <c r="F931" i="1"/>
  <c r="R931" i="1"/>
  <c r="S931" i="1"/>
  <c r="T931" i="1"/>
  <c r="F932" i="1"/>
  <c r="R932" i="1"/>
  <c r="S932" i="1"/>
  <c r="T932" i="1"/>
  <c r="F933" i="1"/>
  <c r="R933" i="1"/>
  <c r="S933" i="1"/>
  <c r="T933" i="1"/>
  <c r="F934" i="1"/>
  <c r="R934" i="1"/>
  <c r="S934" i="1"/>
  <c r="T934" i="1"/>
  <c r="F935" i="1"/>
  <c r="R935" i="1"/>
  <c r="S935" i="1"/>
  <c r="T935" i="1"/>
  <c r="F936" i="1"/>
  <c r="R936" i="1"/>
  <c r="S936" i="1"/>
  <c r="T936" i="1"/>
  <c r="F937" i="1"/>
  <c r="R937" i="1"/>
  <c r="S937" i="1"/>
  <c r="T937" i="1"/>
  <c r="F938" i="1"/>
  <c r="R938" i="1"/>
  <c r="S938" i="1"/>
  <c r="T938" i="1"/>
  <c r="F939" i="1"/>
  <c r="R939" i="1"/>
  <c r="S939" i="1"/>
  <c r="T939" i="1"/>
  <c r="F940" i="1"/>
  <c r="R940" i="1"/>
  <c r="S940" i="1"/>
  <c r="T940" i="1"/>
  <c r="F941" i="1"/>
  <c r="R941" i="1"/>
  <c r="S941" i="1"/>
  <c r="T941" i="1"/>
  <c r="F942" i="1"/>
  <c r="R942" i="1"/>
  <c r="S942" i="1"/>
  <c r="T942" i="1"/>
  <c r="F943" i="1"/>
  <c r="R943" i="1"/>
  <c r="S943" i="1"/>
  <c r="T943" i="1"/>
  <c r="F944" i="1"/>
  <c r="R944" i="1"/>
  <c r="S944" i="1"/>
  <c r="T944" i="1"/>
  <c r="F945" i="1"/>
  <c r="R945" i="1"/>
  <c r="S945" i="1"/>
  <c r="T945" i="1"/>
  <c r="F946" i="1"/>
  <c r="R946" i="1"/>
  <c r="S946" i="1"/>
  <c r="T946" i="1"/>
  <c r="F947" i="1"/>
  <c r="R947" i="1"/>
  <c r="S947" i="1"/>
  <c r="T947" i="1"/>
  <c r="F948" i="1"/>
  <c r="R948" i="1"/>
  <c r="S948" i="1"/>
  <c r="T948" i="1"/>
  <c r="F949" i="1"/>
  <c r="R949" i="1"/>
  <c r="S949" i="1"/>
  <c r="T949" i="1"/>
  <c r="F950" i="1"/>
  <c r="R950" i="1"/>
  <c r="S950" i="1"/>
  <c r="T950" i="1"/>
  <c r="F951" i="1"/>
  <c r="R951" i="1"/>
  <c r="S951" i="1"/>
  <c r="T951" i="1"/>
  <c r="F952" i="1"/>
  <c r="R952" i="1"/>
  <c r="S952" i="1"/>
  <c r="T952" i="1"/>
  <c r="F953" i="1"/>
  <c r="R953" i="1"/>
  <c r="S953" i="1"/>
  <c r="T953" i="1"/>
  <c r="F954" i="1"/>
  <c r="R954" i="1"/>
  <c r="S954" i="1"/>
  <c r="T954" i="1"/>
  <c r="F955" i="1"/>
  <c r="R955" i="1"/>
  <c r="S955" i="1"/>
  <c r="T955" i="1"/>
  <c r="F956" i="1"/>
  <c r="R956" i="1"/>
  <c r="S956" i="1"/>
  <c r="T956" i="1"/>
  <c r="F957" i="1"/>
  <c r="R957" i="1"/>
  <c r="S957" i="1"/>
  <c r="T957" i="1"/>
  <c r="F958" i="1"/>
  <c r="R958" i="1"/>
  <c r="S958" i="1"/>
  <c r="T958" i="1"/>
  <c r="F959" i="1"/>
  <c r="R959" i="1"/>
  <c r="S959" i="1"/>
  <c r="T959" i="1"/>
  <c r="F960" i="1"/>
  <c r="R960" i="1"/>
  <c r="S960" i="1"/>
  <c r="T960" i="1"/>
  <c r="F961" i="1"/>
  <c r="R961" i="1"/>
  <c r="S961" i="1"/>
  <c r="T961" i="1"/>
  <c r="F962" i="1"/>
  <c r="R962" i="1"/>
  <c r="S962" i="1"/>
  <c r="T962" i="1"/>
  <c r="F963" i="1"/>
  <c r="R963" i="1"/>
  <c r="S963" i="1"/>
  <c r="T963" i="1"/>
  <c r="F964" i="1"/>
  <c r="R964" i="1"/>
  <c r="S964" i="1"/>
  <c r="T964" i="1"/>
  <c r="F965" i="1"/>
  <c r="R965" i="1"/>
  <c r="S965" i="1"/>
  <c r="T965" i="1"/>
  <c r="F966" i="1"/>
  <c r="R966" i="1"/>
  <c r="S966" i="1"/>
  <c r="T966" i="1"/>
  <c r="F967" i="1"/>
  <c r="R967" i="1"/>
  <c r="S967" i="1"/>
  <c r="T967" i="1"/>
  <c r="F968" i="1"/>
  <c r="R968" i="1"/>
  <c r="S968" i="1"/>
  <c r="T968" i="1"/>
  <c r="F969" i="1"/>
  <c r="R969" i="1"/>
  <c r="S969" i="1"/>
  <c r="T969" i="1"/>
  <c r="F970" i="1"/>
  <c r="R970" i="1"/>
  <c r="S970" i="1"/>
  <c r="T970" i="1"/>
  <c r="F971" i="1"/>
  <c r="R971" i="1"/>
  <c r="S971" i="1"/>
  <c r="T971" i="1"/>
  <c r="F972" i="1"/>
  <c r="R972" i="1"/>
  <c r="S972" i="1"/>
  <c r="T972" i="1"/>
  <c r="F973" i="1"/>
  <c r="R973" i="1"/>
  <c r="S973" i="1"/>
  <c r="T973" i="1"/>
  <c r="F974" i="1"/>
  <c r="R974" i="1"/>
  <c r="S974" i="1"/>
  <c r="T974" i="1"/>
  <c r="F975" i="1"/>
  <c r="R975" i="1"/>
  <c r="S975" i="1"/>
  <c r="T975" i="1"/>
  <c r="F976" i="1"/>
  <c r="R976" i="1"/>
  <c r="S976" i="1"/>
  <c r="T976" i="1"/>
  <c r="F977" i="1"/>
  <c r="R977" i="1"/>
  <c r="S977" i="1"/>
  <c r="T977" i="1"/>
  <c r="F978" i="1"/>
  <c r="R978" i="1"/>
  <c r="S978" i="1"/>
  <c r="T978" i="1"/>
  <c r="F979" i="1"/>
  <c r="R979" i="1"/>
  <c r="S979" i="1"/>
  <c r="T979" i="1"/>
  <c r="F980" i="1"/>
  <c r="R980" i="1"/>
  <c r="S980" i="1"/>
  <c r="T980" i="1"/>
  <c r="F981" i="1"/>
  <c r="R981" i="1"/>
  <c r="S981" i="1"/>
  <c r="T981" i="1"/>
  <c r="F982" i="1"/>
  <c r="R982" i="1"/>
  <c r="S982" i="1"/>
  <c r="T982" i="1"/>
  <c r="F983" i="1"/>
  <c r="R983" i="1"/>
  <c r="S983" i="1"/>
  <c r="T983" i="1"/>
  <c r="F984" i="1"/>
  <c r="R984" i="1"/>
  <c r="S984" i="1"/>
  <c r="T984" i="1"/>
  <c r="F985" i="1"/>
  <c r="R985" i="1"/>
  <c r="S985" i="1"/>
  <c r="T985" i="1"/>
  <c r="F986" i="1"/>
  <c r="R986" i="1"/>
  <c r="S986" i="1"/>
  <c r="T986" i="1"/>
  <c r="F987" i="1"/>
  <c r="R987" i="1"/>
  <c r="S987" i="1"/>
  <c r="T987" i="1"/>
  <c r="F988" i="1"/>
  <c r="R988" i="1"/>
  <c r="S988" i="1"/>
  <c r="T988" i="1"/>
  <c r="F989" i="1"/>
  <c r="R989" i="1"/>
  <c r="S989" i="1"/>
  <c r="T989" i="1"/>
  <c r="F990" i="1"/>
  <c r="R990" i="1"/>
  <c r="S990" i="1"/>
  <c r="T990" i="1"/>
  <c r="F991" i="1"/>
  <c r="R991" i="1"/>
  <c r="S991" i="1"/>
  <c r="T991" i="1"/>
  <c r="F992" i="1"/>
  <c r="R992" i="1"/>
  <c r="S992" i="1"/>
  <c r="T992" i="1"/>
  <c r="F993" i="1"/>
  <c r="R993" i="1"/>
  <c r="S993" i="1"/>
  <c r="T993" i="1"/>
  <c r="F994" i="1"/>
  <c r="R994" i="1"/>
  <c r="S994" i="1"/>
  <c r="T994" i="1"/>
  <c r="F995" i="1"/>
  <c r="R995" i="1"/>
  <c r="S995" i="1"/>
  <c r="T995" i="1"/>
  <c r="F996" i="1"/>
  <c r="R996" i="1"/>
  <c r="S996" i="1"/>
  <c r="T996" i="1"/>
  <c r="F997" i="1"/>
  <c r="R997" i="1"/>
  <c r="S997" i="1"/>
  <c r="T997" i="1"/>
  <c r="F998" i="1"/>
  <c r="R998" i="1"/>
  <c r="S998" i="1"/>
  <c r="T998" i="1"/>
  <c r="F999" i="1"/>
  <c r="R999" i="1"/>
  <c r="S999" i="1"/>
  <c r="T999" i="1"/>
  <c r="F1000" i="1"/>
  <c r="R1000" i="1"/>
  <c r="S1000" i="1"/>
  <c r="T1000" i="1"/>
  <c r="F1001" i="1"/>
  <c r="R1001" i="1"/>
  <c r="S1001" i="1"/>
  <c r="T1001" i="1"/>
  <c r="E3" i="6" l="1"/>
  <c r="F3" i="6" s="1"/>
  <c r="C14" i="6"/>
  <c r="H3" i="6"/>
  <c r="G2" i="6"/>
  <c r="E12" i="6"/>
  <c r="F12" i="6" s="1"/>
  <c r="E11" i="6"/>
  <c r="H11" i="6" s="1"/>
  <c r="E10" i="6"/>
  <c r="F10" i="6" s="1"/>
  <c r="E9" i="6"/>
  <c r="H9" i="6" s="1"/>
  <c r="E13" i="6"/>
  <c r="G13" i="6" s="1"/>
  <c r="E8" i="6"/>
  <c r="F8" i="6" s="1"/>
  <c r="E7" i="6"/>
  <c r="H7" i="6" s="1"/>
  <c r="E6" i="6"/>
  <c r="G6" i="6" s="1"/>
  <c r="B14" i="6"/>
  <c r="E5" i="6"/>
  <c r="G5" i="6" s="1"/>
  <c r="E4" i="6"/>
  <c r="G4" i="6" s="1"/>
  <c r="F2" i="6" l="1"/>
  <c r="G3" i="6"/>
  <c r="H4" i="6"/>
  <c r="F5" i="6"/>
  <c r="F4" i="6"/>
  <c r="H5" i="6"/>
  <c r="F13" i="6"/>
  <c r="H6" i="6"/>
  <c r="G11" i="6"/>
  <c r="F6" i="6"/>
  <c r="H12" i="6"/>
  <c r="G10" i="6"/>
  <c r="G8" i="6"/>
  <c r="H10" i="6"/>
  <c r="F9" i="6"/>
  <c r="H8" i="6"/>
  <c r="H13" i="6"/>
  <c r="F11" i="6"/>
  <c r="G9" i="6"/>
  <c r="G7" i="6"/>
  <c r="F7" i="6"/>
  <c r="G12" i="6"/>
</calcChain>
</file>

<file path=xl/sharedStrings.xml><?xml version="1.0" encoding="utf-8"?>
<sst xmlns="http://schemas.openxmlformats.org/spreadsheetml/2006/main" count="7063" uniqueCount="2118">
  <si>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</si>
  <si>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</si>
  <si>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</si>
  <si>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</si>
  <si>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</si>
  <si>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</si>
  <si>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</si>
  <si>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</si>
  <si>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</si>
  <si>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</si>
  <si>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</si>
  <si>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</si>
  <si>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</si>
  <si>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</si>
  <si>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</si>
  <si>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</si>
  <si>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</si>
  <si>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</si>
  <si>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</si>
  <si>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</si>
  <si>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</si>
  <si>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</si>
  <si>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</si>
  <si>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</si>
  <si>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</si>
  <si>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</si>
  <si>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</si>
  <si>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</si>
  <si>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</si>
  <si>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</si>
  <si>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</si>
  <si>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</si>
  <si>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</si>
  <si>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</si>
  <si>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</si>
  <si>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</si>
  <si>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</si>
  <si>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</si>
  <si>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</si>
  <si>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</si>
  <si>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</si>
  <si>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</si>
  <si>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</si>
  <si>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</si>
  <si>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</si>
  <si>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</si>
  <si>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</si>
  <si>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</si>
  <si>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</si>
  <si>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</si>
  <si>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</si>
  <si>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</si>
  <si>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</si>
  <si>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</si>
  <si>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</si>
  <si>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</si>
  <si>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</si>
  <si>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</si>
  <si>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</si>
  <si>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</si>
  <si>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</si>
  <si>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</si>
  <si>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</si>
  <si>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</si>
  <si>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</si>
  <si>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</si>
  <si>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</si>
  <si>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</si>
  <si>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</si>
  <si>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</si>
  <si>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</si>
  <si>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</si>
  <si>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</si>
  <si>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</si>
  <si>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</si>
  <si>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</si>
  <si>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</si>
  <si>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</si>
  <si>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</si>
  <si>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</si>
  <si>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</si>
  <si>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</si>
  <si>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</si>
  <si>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</si>
  <si>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</si>
  <si>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</si>
  <si>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</si>
  <si>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</si>
  <si>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</si>
  <si>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</si>
  <si>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</si>
  <si>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</si>
  <si>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</si>
  <si>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</si>
  <si>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</si>
  <si>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</si>
  <si>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</si>
  <si>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</si>
  <si>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</si>
  <si>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</si>
  <si>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</si>
  <si>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</si>
  <si>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</si>
  <si>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</si>
  <si>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</si>
  <si>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</si>
  <si>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</si>
  <si>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</si>
  <si>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</si>
  <si>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</si>
  <si>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</si>
  <si>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</si>
  <si>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</si>
  <si>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</si>
  <si>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</si>
  <si>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</si>
  <si>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</si>
  <si>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</si>
  <si>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</si>
  <si>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</si>
  <si>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</si>
  <si>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</si>
  <si>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</si>
  <si>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</si>
  <si>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</si>
  <si>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</si>
  <si>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</si>
  <si>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</si>
  <si>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</si>
  <si>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</si>
  <si>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</si>
  <si>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</si>
  <si>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</si>
  <si>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</si>
  <si>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</si>
  <si>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</si>
  <si>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</si>
  <si>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</si>
  <si>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</si>
  <si>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</si>
  <si>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</si>
  <si>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</si>
  <si>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</si>
  <si>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</si>
  <si>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</si>
  <si>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</si>
  <si>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</si>
  <si>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</si>
  <si>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</si>
  <si>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</si>
  <si>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</si>
  <si>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</si>
  <si>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</si>
  <si>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</si>
  <si>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</si>
  <si>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</si>
  <si>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</si>
  <si>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</si>
  <si>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</si>
  <si>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</si>
  <si>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</si>
  <si>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</si>
  <si>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</si>
  <si>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</si>
  <si>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</si>
  <si>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</si>
  <si>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</si>
  <si>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</si>
  <si>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</si>
  <si>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</si>
  <si>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</si>
  <si>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</si>
  <si>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</si>
  <si>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</si>
  <si>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</si>
  <si>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</si>
  <si>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</si>
  <si>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</si>
  <si>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</si>
  <si>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</si>
  <si>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</si>
  <si>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</si>
  <si>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</si>
  <si>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</si>
  <si>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</si>
  <si>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</si>
  <si>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</si>
  <si>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</si>
  <si>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</si>
  <si>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</si>
  <si>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</si>
  <si>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</si>
  <si>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</si>
  <si>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</si>
  <si>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</si>
  <si>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</si>
  <si>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</si>
  <si>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</si>
  <si>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</si>
  <si>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</si>
  <si>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</si>
  <si>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</si>
  <si>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</si>
  <si>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</si>
  <si>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</si>
  <si>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</si>
  <si>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</si>
  <si>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</si>
  <si>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</si>
  <si>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</si>
  <si>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</si>
  <si>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</si>
  <si>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</si>
  <si>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</si>
  <si>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</si>
  <si>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</si>
  <si>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</si>
  <si>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</si>
  <si>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</si>
  <si>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</si>
  <si>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</si>
  <si>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</si>
  <si>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</si>
  <si>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</si>
  <si>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</si>
  <si>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</si>
  <si>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</si>
  <si>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</si>
  <si>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</si>
  <si>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</si>
  <si>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</si>
  <si>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</si>
  <si>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</si>
  <si>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</si>
  <si>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</si>
  <si>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</si>
  <si>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</si>
  <si>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</si>
  <si>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</si>
  <si>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</si>
  <si>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</si>
  <si>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</si>
  <si>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</si>
  <si>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</si>
  <si>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</si>
  <si>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</si>
  <si>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</si>
  <si>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</si>
  <si>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</si>
  <si>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</si>
  <si>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</si>
  <si>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</si>
  <si>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</si>
  <si>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</si>
  <si>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</si>
  <si>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</si>
  <si>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</si>
  <si>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</si>
  <si>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</si>
  <si>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</si>
  <si>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</si>
  <si>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</si>
  <si>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</si>
  <si>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</si>
  <si>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</si>
  <si>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</si>
  <si>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</si>
  <si>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</si>
  <si>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</si>
  <si>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</si>
  <si>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</si>
  <si>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</si>
  <si>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</si>
  <si>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</si>
  <si>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</si>
  <si>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</si>
  <si>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</si>
  <si>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</si>
  <si>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</si>
  <si>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</si>
  <si>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</si>
  <si>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</si>
  <si>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</si>
  <si>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</si>
  <si>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</si>
  <si>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</si>
  <si>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</si>
  <si>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</si>
  <si>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</si>
  <si>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</si>
  <si>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</si>
  <si>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</si>
  <si>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</si>
  <si>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</si>
  <si>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</si>
  <si>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</si>
  <si>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</si>
  <si>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</si>
  <si>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</si>
  <si>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</si>
  <si>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</si>
  <si>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</si>
  <si>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</si>
  <si>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</si>
  <si>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</si>
  <si>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</si>
  <si>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</si>
  <si>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</si>
  <si>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</si>
  <si>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</si>
  <si>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</si>
  <si>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</si>
  <si>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</si>
  <si>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</si>
  <si>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</si>
  <si>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</si>
  <si>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</si>
  <si>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</si>
  <si>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</si>
  <si>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</si>
  <si>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</si>
  <si>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</si>
  <si>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</si>
  <si>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</si>
  <si>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</si>
  <si>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</si>
  <si>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</si>
  <si>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</si>
  <si>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</si>
  <si>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</si>
  <si>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</si>
  <si>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</si>
  <si>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</si>
  <si>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</si>
  <si>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</si>
  <si>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</si>
  <si>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</si>
  <si>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</si>
  <si>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</si>
  <si>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</si>
  <si>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</si>
  <si>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</si>
  <si>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</si>
  <si>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</si>
  <si>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</si>
  <si>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</si>
  <si>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</si>
  <si>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</si>
  <si>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</si>
  <si>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</si>
  <si>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</si>
  <si>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</si>
  <si>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</si>
  <si>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</si>
  <si>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</si>
  <si>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</si>
  <si>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</si>
  <si>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</si>
  <si>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</si>
  <si>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</si>
  <si>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</si>
  <si>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</si>
  <si>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</si>
  <si>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</si>
  <si>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</si>
  <si>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</si>
  <si>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</si>
  <si>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</si>
  <si>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</si>
  <si>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</si>
  <si>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</si>
  <si>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</si>
  <si>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</si>
  <si>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</si>
  <si>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</si>
  <si>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</si>
  <si>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</si>
  <si>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</si>
  <si>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</si>
  <si>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</si>
  <si>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</si>
  <si>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</si>
  <si>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</si>
  <si>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</si>
  <si>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</si>
  <si>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</si>
  <si>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</si>
  <si>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</si>
  <si>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</si>
  <si>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</si>
  <si>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</si>
  <si>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</si>
  <si>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</si>
  <si>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</si>
  <si>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</si>
  <si>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</si>
  <si>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</si>
  <si>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</si>
  <si>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</si>
  <si>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</si>
  <si>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</si>
  <si>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</si>
  <si>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</si>
  <si>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</si>
  <si>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</si>
  <si>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</si>
  <si>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</si>
  <si>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</si>
  <si>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</si>
  <si>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</si>
  <si>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</si>
  <si>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</si>
  <si>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</si>
  <si>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</si>
  <si>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</si>
  <si>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</si>
  <si>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</si>
  <si>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</si>
  <si>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</si>
  <si>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</si>
  <si>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</si>
  <si>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</si>
  <si>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</si>
  <si>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</si>
  <si>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</si>
  <si>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</si>
  <si>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</si>
  <si>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</si>
  <si>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</si>
  <si>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</si>
  <si>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</si>
  <si>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</si>
  <si>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</si>
  <si>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</si>
  <si>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</si>
  <si>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</si>
  <si>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</si>
  <si>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</si>
  <si>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</si>
  <si>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</si>
  <si>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</si>
  <si>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</si>
  <si>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</si>
  <si>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</si>
  <si>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</si>
  <si>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</si>
  <si>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</si>
  <si>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</si>
  <si>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</si>
  <si>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</si>
  <si>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</si>
  <si>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</si>
  <si>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</si>
  <si>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</si>
  <si>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</si>
  <si>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</si>
  <si>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</si>
  <si>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</si>
  <si>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</si>
  <si>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</si>
  <si>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</si>
  <si>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</si>
  <si>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</si>
  <si>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</si>
  <si>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</si>
  <si>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</si>
  <si>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</si>
  <si>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</si>
  <si>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</si>
  <si>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</si>
  <si>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</si>
  <si>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</si>
  <si>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</si>
  <si>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</si>
  <si>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</si>
  <si>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</si>
  <si>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</si>
  <si>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</si>
  <si>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</si>
  <si>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</si>
  <si>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</si>
  <si>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</si>
  <si>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</si>
  <si>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</si>
  <si>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</si>
  <si>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</si>
  <si>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</si>
  <si>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</si>
  <si>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</si>
  <si>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</si>
  <si>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</si>
  <si>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</si>
  <si>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</si>
  <si>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</si>
  <si>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</si>
  <si>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</si>
  <si>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</si>
  <si>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</si>
  <si>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</si>
  <si>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</si>
  <si>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</si>
  <si>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</si>
  <si>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</si>
  <si>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</si>
  <si>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</si>
  <si>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</si>
  <si>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</si>
  <si>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</si>
  <si>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</si>
  <si>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</si>
  <si>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</si>
  <si>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</si>
  <si>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</si>
  <si>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</si>
  <si>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</si>
  <si>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</si>
  <si>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</si>
  <si>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</si>
  <si>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</si>
  <si>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</si>
  <si>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</si>
  <si>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</si>
  <si>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</si>
  <si>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</si>
  <si>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</si>
  <si>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</si>
  <si>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</si>
  <si>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</si>
  <si>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</si>
  <si>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</si>
  <si>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</si>
  <si>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</si>
  <si>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</si>
  <si>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</si>
  <si>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</si>
  <si>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</si>
  <si>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</si>
  <si>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</si>
  <si>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</si>
  <si>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</si>
  <si>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</si>
  <si>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</si>
  <si>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</si>
  <si>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</si>
  <si>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</si>
  <si>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</si>
  <si>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</si>
  <si>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</si>
  <si>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</si>
  <si>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</si>
  <si>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</si>
  <si>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</si>
  <si>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</si>
  <si>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</si>
  <si>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</si>
  <si>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</si>
  <si>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</si>
  <si>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</si>
  <si>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</si>
  <si>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</si>
  <si>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</si>
  <si>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</si>
  <si>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</si>
  <si>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</si>
  <si>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</si>
  <si>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</si>
  <si>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</si>
  <si>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</si>
  <si>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</si>
  <si>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</si>
  <si>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</si>
  <si>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</si>
  <si>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</si>
  <si>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</si>
  <si>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</si>
  <si>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</si>
  <si>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</si>
  <si>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</si>
  <si>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</si>
  <si>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</si>
  <si>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</si>
  <si>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</si>
  <si>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</si>
  <si>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</si>
  <si>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</si>
  <si>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</si>
  <si>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</si>
  <si>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</si>
  <si>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</si>
  <si>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</si>
  <si>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</si>
  <si>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</si>
  <si>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</si>
  <si>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</si>
  <si>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</si>
  <si>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</si>
  <si>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</si>
  <si>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</si>
  <si>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</si>
  <si>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</si>
  <si>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</si>
  <si>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</si>
  <si>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</si>
  <si>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</si>
  <si>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</si>
  <si>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</si>
  <si>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</si>
  <si>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</si>
  <si>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</si>
  <si>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</si>
  <si>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</si>
  <si>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</si>
  <si>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</si>
  <si>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</si>
  <si>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</si>
  <si>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</si>
  <si>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</si>
  <si>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</si>
  <si>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</si>
  <si>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</si>
  <si>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</si>
  <si>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</si>
  <si>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</si>
  <si>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</si>
  <si>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</si>
  <si>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</si>
  <si>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</si>
  <si>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</si>
  <si>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</si>
  <si>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</si>
  <si>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</si>
  <si>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</si>
  <si>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</si>
  <si>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</si>
  <si>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</si>
  <si>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</si>
  <si>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</si>
  <si>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</si>
  <si>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</si>
  <si>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</si>
  <si>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</si>
  <si>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</si>
  <si>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</si>
  <si>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</si>
  <si>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</si>
  <si>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</si>
  <si>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</si>
  <si>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</si>
  <si>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</si>
  <si>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</si>
  <si>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</si>
  <si>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</si>
  <si>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</si>
  <si>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</si>
  <si>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</si>
  <si>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</si>
  <si>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</si>
  <si>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</si>
  <si>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</si>
  <si>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</si>
  <si>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</si>
  <si>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</si>
  <si>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</si>
  <si>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</si>
  <si>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</si>
  <si>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</si>
  <si>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</si>
  <si>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</si>
  <si>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</si>
  <si>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</si>
  <si>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</si>
  <si>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</si>
  <si>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</si>
  <si>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</si>
  <si>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</si>
  <si>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</si>
  <si>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</si>
  <si>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</si>
  <si>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</si>
  <si>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</si>
  <si>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</si>
  <si>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</si>
  <si>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</si>
  <si>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</si>
  <si>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</si>
  <si>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</si>
  <si>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</si>
  <si>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</si>
  <si>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</si>
  <si>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</si>
  <si>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</si>
  <si>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</si>
  <si>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</si>
  <si>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</si>
  <si>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</si>
  <si>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</si>
  <si>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</si>
  <si>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</si>
  <si>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</si>
  <si>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</si>
  <si>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</si>
  <si>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</si>
  <si>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</si>
  <si>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</si>
  <si>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</si>
  <si>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</si>
  <si>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</si>
  <si>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</si>
  <si>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</si>
  <si>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</si>
  <si>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</si>
  <si>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</si>
  <si>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</si>
  <si>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</si>
  <si>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</si>
  <si>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</si>
  <si>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</si>
  <si>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</si>
  <si>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</si>
  <si>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</si>
  <si>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</si>
  <si>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</si>
  <si>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</si>
  <si>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</si>
  <si>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</si>
  <si>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</si>
  <si>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</si>
  <si>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</si>
  <si>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</si>
  <si>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</si>
  <si>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</si>
  <si>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</si>
  <si>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</si>
  <si>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</si>
  <si>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</si>
  <si>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</si>
  <si>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</si>
  <si>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</si>
  <si>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</si>
  <si>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</si>
  <si>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</si>
  <si>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</si>
  <si>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</si>
  <si>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</si>
  <si>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</si>
  <si>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</si>
  <si>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</si>
  <si>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</si>
  <si>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</si>
  <si>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</si>
  <si>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</si>
  <si>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</si>
  <si>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</si>
  <si>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</si>
  <si>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</si>
  <si>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</si>
  <si>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</si>
  <si>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</si>
  <si>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</si>
  <si>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</si>
  <si>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</si>
  <si>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</si>
  <si>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</si>
  <si>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</si>
  <si>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</si>
  <si>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</si>
  <si>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</si>
  <si>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</si>
  <si>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</si>
  <si>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</si>
  <si>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</si>
  <si>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</si>
  <si>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</si>
  <si>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</si>
  <si>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</si>
  <si>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</si>
  <si>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</si>
  <si>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</si>
  <si>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</si>
  <si>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</si>
  <si>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</si>
  <si>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</si>
  <si>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</si>
  <si>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</si>
  <si>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</si>
  <si>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</si>
  <si>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</si>
  <si>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</si>
  <si>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</si>
  <si>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</si>
  <si>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</si>
  <si>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</si>
  <si>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</si>
  <si>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</si>
  <si>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</si>
  <si>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</si>
  <si>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</si>
  <si>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</si>
  <si>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</si>
  <si>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</si>
  <si>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</si>
  <si>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</si>
  <si>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</si>
  <si>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</si>
  <si>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</si>
  <si>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</si>
  <si>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</si>
  <si>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</si>
  <si>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</si>
  <si>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</si>
  <si>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</si>
  <si>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</si>
  <si>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</si>
  <si>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</si>
  <si>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</si>
  <si>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</si>
  <si>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</si>
  <si>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</si>
  <si>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</si>
  <si>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</si>
  <si>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</si>
  <si>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</si>
  <si>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</si>
  <si>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</si>
  <si>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</si>
  <si>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</si>
  <si>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</si>
  <si>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</si>
  <si>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</si>
  <si>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</si>
  <si>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</si>
  <si>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</si>
  <si>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</si>
  <si>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</si>
  <si>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</si>
  <si>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</si>
  <si>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</si>
  <si>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</si>
  <si>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</si>
  <si>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</si>
  <si>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</si>
  <si>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</si>
  <si>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</si>
  <si>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</si>
  <si>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</si>
  <si>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</si>
  <si>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</si>
  <si>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</si>
  <si>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</si>
  <si>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</si>
  <si>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</si>
  <si>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</si>
  <si>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</si>
  <si>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</si>
  <si>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</si>
  <si>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</si>
  <si>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</si>
  <si>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</si>
  <si>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</si>
  <si>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</si>
  <si>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</si>
  <si>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</si>
  <si>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</si>
  <si>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</si>
  <si>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</si>
  <si>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</si>
  <si>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</si>
  <si>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</si>
  <si>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</si>
  <si>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</si>
  <si>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</si>
  <si>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</si>
  <si>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</si>
  <si>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</si>
  <si>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</si>
  <si>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</si>
  <si>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</si>
  <si>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</si>
  <si>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</si>
  <si>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</si>
  <si>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</si>
  <si>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</si>
  <si>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</si>
  <si>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</si>
  <si>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</si>
  <si>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</si>
  <si>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</si>
  <si>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</si>
  <si>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</si>
  <si>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</si>
  <si>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</si>
  <si>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</si>
  <si>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</si>
  <si>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</si>
  <si>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</si>
  <si>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</si>
  <si>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</si>
  <si>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</si>
  <si>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</si>
  <si>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</si>
  <si>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</si>
  <si>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</si>
  <si>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</si>
  <si>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</si>
  <si>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</si>
  <si>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</si>
  <si>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</si>
  <si>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</si>
  <si>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</si>
  <si>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</si>
  <si>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</si>
  <si>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</si>
  <si>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</si>
  <si>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</si>
  <si>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</si>
  <si>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</si>
  <si>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</si>
  <si>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</si>
  <si>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</si>
  <si>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</si>
  <si>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</si>
  <si>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</si>
  <si>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</si>
  <si>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</si>
  <si>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</si>
  <si>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</si>
  <si>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</si>
  <si>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</si>
  <si>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</si>
  <si>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</si>
  <si>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</si>
  <si>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</si>
  <si>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</si>
  <si>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</si>
  <si>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</si>
  <si>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</si>
  <si>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</si>
  <si>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</si>
  <si>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</si>
  <si>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</si>
  <si>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</si>
  <si>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</si>
  <si>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</si>
  <si>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</si>
  <si>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</si>
  <si>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</si>
  <si>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</si>
  <si>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</si>
  <si>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</si>
  <si>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</si>
  <si>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</si>
  <si>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</si>
  <si>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</si>
  <si>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</si>
  <si>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</si>
  <si>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</si>
  <si>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</si>
  <si>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</si>
  <si>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</si>
  <si>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</si>
  <si>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</si>
  <si>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</si>
  <si>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</si>
  <si>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</si>
  <si>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</si>
  <si>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</si>
  <si>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</si>
  <si>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</si>
  <si>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</si>
  <si>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</si>
  <si>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</si>
  <si>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</si>
  <si>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</si>
  <si>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</si>
  <si>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</si>
  <si>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</si>
  <si>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</si>
  <si>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</si>
  <si>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</si>
  <si>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</si>
  <si>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</si>
  <si>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</si>
  <si>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</si>
  <si>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</si>
  <si>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</si>
  <si>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</si>
  <si>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</si>
  <si>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</si>
  <si>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</si>
  <si>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</si>
  <si>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</si>
  <si>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</si>
  <si>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</si>
  <si>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</si>
  <si>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</si>
  <si>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</si>
  <si>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</si>
  <si>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</si>
  <si>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</si>
  <si>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</si>
  <si>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</si>
  <si>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</si>
  <si>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</si>
  <si>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</si>
  <si>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</si>
  <si>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</si>
  <si>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</si>
  <si>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</si>
  <si>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</si>
  <si>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</si>
  <si>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</si>
  <si>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</si>
  <si>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</si>
  <si>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</si>
  <si>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</si>
  <si>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</si>
  <si>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</si>
  <si>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</si>
  <si>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</si>
  <si>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</si>
  <si>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</si>
  <si>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</si>
  <si>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</si>
  <si>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</si>
  <si>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</si>
  <si>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</si>
  <si>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</si>
  <si>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</si>
  <si>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</si>
  <si>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</si>
  <si>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</si>
  <si>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</si>
  <si>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</si>
  <si>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</si>
  <si>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</si>
  <si>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</si>
  <si>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</si>
  <si>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</si>
  <si>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</si>
  <si>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</si>
  <si>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</si>
  <si>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</si>
  <si>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</si>
  <si>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</si>
  <si>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</si>
  <si>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</si>
  <si>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</si>
  <si>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</si>
  <si>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</si>
  <si>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</si>
  <si>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</si>
  <si>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</si>
  <si>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</si>
  <si>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</si>
  <si>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</si>
  <si>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</si>
  <si>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</si>
  <si>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</si>
  <si>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</si>
  <si>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</si>
  <si>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</si>
  <si>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</si>
  <si>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</si>
  <si>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</si>
  <si>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</si>
  <si>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</si>
  <si>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</si>
  <si>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</si>
  <si>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</si>
  <si>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</si>
  <si>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</si>
  <si>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</si>
  <si>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</si>
  <si>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</si>
  <si>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</si>
  <si>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</si>
  <si>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</si>
  <si>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</si>
  <si>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</si>
  <si>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</si>
  <si>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</si>
  <si>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</si>
  <si>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</si>
  <si>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</si>
  <si>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</si>
  <si>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</si>
  <si>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</si>
  <si>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</si>
  <si>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</si>
  <si>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</si>
  <si>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</si>
  <si>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</si>
  <si>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</si>
  <si>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</si>
  <si>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</si>
  <si>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</si>
  <si>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</si>
  <si>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</si>
  <si>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</si>
  <si>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</si>
  <si>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</si>
  <si>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</si>
  <si>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</si>
  <si>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</si>
  <si>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</si>
  <si>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</si>
  <si>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</si>
  <si>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</si>
  <si>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</si>
  <si>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</si>
  <si>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</si>
  <si>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</si>
  <si>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</si>
  <si>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</si>
  <si>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</si>
  <si>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</si>
  <si>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</si>
  <si>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</si>
  <si>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</si>
  <si>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</si>
  <si>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</si>
  <si>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</si>
  <si>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</si>
  <si>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</si>
  <si>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</si>
  <si>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</si>
  <si>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</si>
  <si>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</si>
  <si>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</si>
  <si>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</si>
  <si>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</si>
  <si>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</si>
  <si>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</si>
  <si>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</si>
  <si>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</si>
  <si>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</si>
  <si>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</si>
  <si>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</si>
  <si>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</si>
  <si>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</si>
  <si>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</si>
  <si>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</si>
  <si>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</si>
  <si>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</si>
  <si>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</si>
  <si>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</si>
  <si>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</si>
  <si>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</si>
  <si>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</si>
  <si>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</si>
  <si>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</si>
  <si>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</si>
  <si>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</si>
  <si>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</si>
  <si>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</si>
  <si>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</si>
  <si>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</si>
  <si>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</si>
  <si>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</si>
  <si>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</si>
  <si>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</si>
  <si>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</si>
  <si>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</si>
  <si>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</si>
  <si>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</si>
  <si>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</si>
  <si>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</si>
  <si>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</si>
  <si>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</si>
  <si>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</si>
  <si>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</si>
  <si>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</si>
  <si>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</si>
  <si>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</si>
  <si>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</si>
  <si>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</si>
  <si>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</si>
  <si>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</si>
  <si>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</si>
  <si>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</si>
  <si>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</si>
  <si>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</si>
  <si>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</si>
  <si>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</si>
  <si>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</si>
  <si>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</si>
  <si>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</si>
  <si>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</si>
  <si>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</si>
  <si>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</si>
  <si>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</si>
  <si>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</si>
  <si>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</si>
  <si>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</si>
  <si>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</si>
  <si>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</si>
  <si>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</si>
  <si>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</si>
  <si>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</si>
  <si>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</si>
  <si>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</si>
  <si>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</si>
  <si>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</si>
  <si>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</si>
  <si>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</si>
  <si>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</si>
  <si>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</si>
  <si>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</si>
  <si>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</si>
  <si>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</si>
  <si>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</si>
  <si>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</si>
  <si>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</si>
  <si>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</si>
  <si>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</si>
  <si>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</si>
  <si>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</si>
  <si>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</si>
  <si>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</si>
  <si>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</si>
  <si>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</si>
  <si>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</si>
  <si>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</si>
  <si>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</si>
  <si>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</si>
  <si>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</si>
  <si>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</si>
  <si>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</si>
  <si>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</si>
  <si>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</si>
  <si>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</si>
  <si>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</si>
  <si>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</si>
  <si>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</si>
  <si>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</si>
  <si>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</si>
  <si>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</si>
  <si>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</si>
  <si>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</si>
  <si>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</si>
  <si>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</si>
  <si>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</si>
  <si>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</si>
  <si>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</si>
  <si>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</si>
  <si>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</si>
  <si>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</si>
  <si>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</si>
  <si>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</si>
  <si>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</si>
  <si>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</si>
  <si>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</si>
  <si>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</si>
  <si>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</si>
  <si>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</si>
  <si>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</si>
  <si>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</si>
  <si>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</si>
  <si>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</si>
  <si>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</si>
  <si>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</si>
  <si>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</si>
  <si>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</si>
  <si>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</si>
  <si>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</si>
  <si>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</si>
  <si>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</si>
  <si>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</si>
  <si>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</si>
  <si>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</si>
  <si>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</si>
  <si>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</si>
  <si>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</si>
  <si>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</si>
  <si>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</si>
  <si>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</si>
  <si>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</si>
  <si>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</si>
  <si>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</si>
  <si>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</si>
  <si>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</si>
  <si>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</si>
  <si>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</si>
  <si>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</si>
  <si>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</si>
  <si>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</si>
  <si>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</si>
  <si>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</si>
  <si>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</si>
  <si>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</si>
  <si>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</si>
  <si>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</si>
  <si>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</si>
  <si>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</si>
  <si>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</si>
  <si>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</si>
  <si>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</si>
  <si>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</si>
  <si>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</si>
  <si>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</si>
  <si>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</si>
  <si>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</si>
  <si>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</si>
  <si>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</si>
  <si>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</si>
  <si>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</si>
  <si>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</si>
  <si>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</si>
  <si>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</si>
  <si>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</si>
  <si>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</si>
  <si>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</si>
  <si>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</si>
  <si>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</si>
  <si>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</si>
  <si>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</si>
  <si>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</si>
  <si>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</si>
  <si>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</si>
  <si>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</si>
  <si>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</si>
  <si>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</si>
  <si>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</si>
  <si>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</si>
  <si>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</si>
  <si>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</si>
  <si>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</si>
  <si>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</si>
  <si>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</si>
  <si>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</si>
  <si>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</si>
  <si>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</si>
  <si>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</si>
  <si>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</si>
  <si>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</si>
  <si>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</si>
  <si>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</si>
  <si>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</si>
  <si>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</si>
  <si>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</si>
  <si>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</si>
  <si>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</si>
  <si>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</si>
  <si>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</si>
  <si>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</si>
  <si>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</si>
  <si>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</si>
  <si>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</si>
  <si>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</si>
  <si>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</si>
  <si>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</si>
  <si>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</si>
  <si>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</si>
  <si>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</si>
  <si>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</si>
  <si>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</si>
  <si>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</si>
  <si>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</si>
  <si>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</si>
  <si>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</si>
  <si>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</si>
  <si>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</si>
  <si>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</si>
  <si>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</si>
  <si>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</si>
  <si>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</si>
  <si>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</si>
  <si>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</si>
  <si>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</si>
  <si>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</si>
  <si>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</si>
  <si>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</si>
  <si>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</si>
  <si>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</si>
  <si>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</si>
  <si>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</si>
  <si>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</si>
  <si>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</si>
  <si>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</si>
  <si>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</si>
  <si>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</si>
  <si>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</si>
  <si>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</si>
  <si>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</si>
  <si>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</si>
  <si>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</si>
  <si>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</si>
  <si>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</si>
  <si>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</si>
  <si>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</si>
  <si>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</si>
  <si>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</si>
  <si>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</si>
  <si>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</si>
  <si>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</si>
  <si>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</si>
  <si>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</si>
  <si>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</si>
  <si>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</si>
  <si>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</si>
  <si>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</si>
  <si>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</si>
  <si>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</si>
  <si>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</si>
  <si>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</si>
  <si>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</si>
  <si>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</si>
  <si>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</si>
  <si>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</si>
  <si>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</si>
  <si>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</si>
  <si>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</si>
  <si>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</si>
  <si>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</si>
  <si>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</si>
  <si>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</si>
  <si>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</si>
  <si>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</si>
  <si>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</si>
  <si>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</si>
  <si>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</si>
  <si>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</si>
  <si>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</si>
  <si>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</si>
  <si>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</si>
  <si>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</si>
  <si>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</si>
  <si>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</si>
  <si>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</si>
  <si>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</si>
  <si>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</si>
  <si>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</si>
  <si>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</si>
  <si>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</si>
  <si>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</si>
  <si>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</si>
  <si>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</si>
  <si>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</si>
  <si>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</si>
  <si>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</si>
  <si>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</si>
  <si>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</si>
  <si>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</si>
  <si>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</si>
  <si>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</si>
  <si>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</si>
  <si>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</si>
  <si>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</si>
  <si>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</si>
  <si>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</si>
  <si>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</si>
  <si>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</si>
  <si>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</si>
  <si>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</si>
  <si>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</si>
  <si>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</si>
  <si>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</si>
  <si>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</si>
  <si>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</si>
  <si>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</si>
  <si>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</si>
  <si>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</si>
  <si>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</si>
  <si>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</si>
  <si>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</si>
  <si>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</si>
  <si>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</si>
  <si>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</si>
  <si>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</si>
  <si>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</si>
  <si>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</si>
  <si>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</si>
  <si>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</si>
  <si>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</si>
  <si>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</si>
  <si>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</si>
  <si>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</si>
  <si>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</si>
  <si>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</si>
  <si>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</si>
  <si>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</si>
  <si>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</si>
  <si>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</si>
  <si>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</si>
  <si>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</si>
  <si>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</si>
  <si>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</si>
  <si>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</si>
  <si>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</si>
  <si>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</si>
  <si>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</si>
  <si>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</si>
  <si>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</si>
  <si>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</si>
  <si>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</si>
  <si>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</si>
  <si>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</si>
  <si>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</si>
  <si>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</si>
  <si>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</si>
  <si>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</si>
  <si>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</si>
  <si>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</si>
  <si>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</si>
  <si>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</si>
  <si>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</si>
  <si>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</si>
  <si>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</si>
  <si>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</si>
  <si>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</si>
  <si>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</si>
  <si>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</si>
  <si>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</si>
  <si>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</si>
  <si>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</si>
  <si>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</si>
  <si>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</si>
  <si>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</si>
  <si>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</si>
  <si>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</si>
  <si>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</si>
  <si>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</si>
  <si>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</si>
  <si>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</si>
  <si>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</si>
  <si>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</si>
  <si>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</si>
  <si>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</si>
  <si>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</si>
  <si>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</si>
  <si>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</si>
  <si>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</si>
  <si>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</si>
  <si>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</si>
  <si>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</si>
  <si>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</si>
  <si>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</si>
  <si>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</si>
  <si>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</si>
  <si>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</si>
  <si>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</si>
  <si>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</si>
  <si>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</si>
  <si>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</si>
  <si>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</si>
  <si>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</si>
  <si>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</si>
  <si>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</si>
  <si>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</si>
  <si>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</si>
  <si>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</si>
  <si>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</si>
  <si>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</si>
  <si>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</si>
  <si>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</si>
  <si>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</si>
  <si>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</si>
  <si>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</si>
  <si>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</si>
  <si>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</si>
  <si>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</si>
  <si>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</si>
  <si>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</si>
  <si>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</si>
  <si>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</si>
  <si>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</si>
  <si>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</si>
  <si>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</si>
  <si>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</si>
  <si>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</si>
  <si>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</si>
  <si>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</si>
  <si>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</si>
  <si>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</si>
  <si>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</si>
  <si>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</si>
  <si>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</si>
  <si>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</si>
  <si>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</si>
  <si>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</si>
  <si>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</si>
  <si>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</si>
  <si>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</si>
  <si>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</si>
  <si>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</si>
  <si>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</si>
  <si>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</si>
  <si>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</si>
  <si>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</si>
  <si>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</si>
  <si>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</si>
  <si>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</si>
  <si>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</si>
  <si>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</si>
  <si>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</si>
  <si>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</si>
  <si>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</si>
  <si>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</si>
  <si>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</si>
  <si>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</si>
  <si>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</si>
  <si>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</si>
  <si>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</si>
  <si>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</si>
  <si>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</si>
  <si>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</si>
  <si>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</si>
  <si>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</si>
  <si>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</si>
  <si>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</si>
  <si>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</si>
  <si>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</si>
  <si>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</si>
  <si>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</si>
  <si>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</si>
  <si>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</si>
  <si>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</si>
  <si>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</si>
  <si>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</si>
  <si>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</si>
  <si>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</si>
  <si>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</si>
  <si>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</si>
  <si>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</si>
  <si>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</si>
  <si>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</si>
  <si>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</si>
  <si>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</si>
  <si>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</si>
  <si>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</si>
  <si>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</si>
  <si>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</si>
  <si>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</si>
  <si>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</si>
  <si>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</si>
  <si>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</si>
  <si>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</si>
  <si>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</si>
  <si>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</si>
  <si>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</si>
  <si>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</si>
  <si>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</si>
  <si>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</si>
  <si>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</si>
  <si>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</si>
  <si>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</si>
  <si>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</si>
  <si>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</si>
  <si>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</si>
  <si>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</si>
  <si>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</si>
  <si>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</si>
  <si>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</si>
  <si>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</si>
  <si>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</si>
  <si>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</si>
  <si>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</si>
  <si>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</si>
  <si>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</si>
  <si>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</si>
  <si>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</si>
  <si>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</si>
  <si>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</si>
  <si>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</si>
  <si>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</si>
  <si>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</si>
  <si>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</si>
  <si>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</si>
  <si>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</si>
  <si>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</si>
  <si>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</si>
  <si>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</si>
  <si>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</si>
  <si>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</si>
  <si>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</si>
  <si>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</si>
  <si>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</si>
  <si>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</si>
  <si>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</si>
  <si>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</si>
  <si>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</si>
  <si>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</si>
  <si>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</si>
  <si>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</si>
  <si>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</si>
  <si>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</si>
  <si>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</si>
  <si>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</si>
  <si>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</si>
  <si>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</si>
  <si>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</si>
  <si>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</si>
  <si>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</si>
  <si>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</si>
  <si>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</si>
  <si>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</si>
  <si>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</si>
  <si>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</si>
  <si>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</si>
  <si>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</si>
  <si>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</si>
  <si>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</si>
  <si>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</si>
  <si>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</si>
  <si>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</si>
  <si>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</si>
  <si>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</si>
  <si>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</si>
  <si>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</si>
  <si>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</si>
  <si>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</si>
  <si>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</si>
  <si>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</si>
  <si>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</si>
  <si>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</si>
  <si>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</si>
  <si>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</si>
  <si>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</si>
  <si>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</si>
  <si>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</si>
  <si>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</si>
  <si>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</si>
  <si>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</si>
  <si>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</si>
  <si>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</si>
  <si>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</si>
  <si>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</si>
  <si>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</si>
  <si>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</si>
  <si>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</si>
  <si>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</si>
  <si>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</si>
  <si>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</si>
  <si>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</si>
  <si>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</si>
  <si>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</si>
  <si>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</si>
  <si>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</si>
  <si>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</si>
  <si>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</si>
  <si>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</si>
  <si>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</si>
  <si>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</si>
  <si>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</si>
  <si>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</si>
  <si>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</si>
  <si>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</si>
  <si>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</si>
  <si>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</si>
  <si>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</si>
  <si>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</si>
  <si>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</si>
  <si>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</si>
  <si>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</si>
  <si>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</si>
  <si>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</si>
  <si>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</si>
  <si>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</si>
  <si>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</si>
  <si>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</si>
  <si>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</si>
  <si>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</si>
  <si>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</si>
  <si>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</si>
  <si>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</si>
  <si>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</si>
  <si>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</si>
  <si>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</si>
  <si>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</si>
  <si>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</si>
  <si>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</si>
  <si>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</si>
  <si>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</si>
  <si>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</si>
  <si>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</si>
  <si>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</si>
  <si>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</si>
  <si>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</si>
  <si>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</si>
  <si>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</si>
  <si>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</si>
  <si>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</si>
  <si>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</si>
  <si>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</si>
  <si>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</si>
  <si>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</si>
  <si>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</si>
  <si>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</si>
  <si>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</si>
  <si>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</si>
  <si>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</si>
  <si>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</si>
  <si>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</si>
  <si>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</si>
  <si>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</si>
  <si>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</si>
  <si>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</si>
  <si>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</si>
  <si>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</si>
  <si>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</si>
  <si>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</si>
  <si>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</si>
  <si>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</si>
  <si>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</si>
  <si>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</si>
  <si>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</si>
  <si>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</si>
  <si>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</si>
  <si>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</si>
  <si>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</si>
  <si>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</si>
  <si>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</si>
  <si>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</si>
  <si>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</si>
  <si>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</si>
  <si>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</si>
  <si>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</si>
  <si>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</si>
  <si>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</si>
  <si>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</si>
  <si>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</si>
  <si>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</si>
  <si>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</si>
  <si>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</si>
  <si>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</si>
  <si>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</si>
  <si>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</si>
  <si>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</si>
  <si>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</si>
  <si>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</si>
  <si>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</si>
  <si>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</si>
  <si>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</si>
  <si>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</si>
  <si>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</si>
  <si>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</si>
  <si>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</si>
  <si>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</si>
  <si>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</si>
  <si>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</si>
  <si>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</si>
  <si>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</si>
  <si>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</si>
  <si>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</si>
  <si>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</si>
  <si>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</si>
  <si>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</si>
  <si>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</si>
  <si>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</si>
  <si>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</si>
  <si>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</si>
  <si>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</si>
  <si>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</si>
  <si>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</si>
  <si>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</si>
  <si>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</si>
  <si>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</si>
  <si>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</si>
  <si>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</si>
  <si>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</si>
  <si>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</si>
  <si>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</si>
  <si>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</si>
  <si>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</si>
  <si>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</si>
  <si>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</si>
  <si>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</si>
  <si>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</si>
  <si>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</si>
  <si>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</si>
  <si>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</si>
  <si>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</si>
  <si>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</si>
  <si>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</si>
  <si>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</si>
  <si>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</si>
  <si>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</si>
  <si>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</si>
  <si>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</si>
  <si>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</si>
  <si>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</si>
  <si>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</si>
  <si>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</si>
  <si>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</si>
  <si>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</si>
  <si>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</si>
  <si>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</si>
  <si>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</si>
  <si>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</si>
  <si>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</si>
  <si>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</si>
  <si>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</si>
  <si>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</si>
  <si>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</si>
  <si>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</si>
  <si>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</si>
  <si>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</si>
  <si>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</si>
  <si>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</si>
  <si>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</si>
  <si>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</si>
  <si>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</si>
  <si>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</si>
  <si>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</si>
  <si>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</si>
  <si>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</si>
  <si>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</si>
  <si>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</si>
  <si>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</si>
  <si>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</si>
  <si>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</si>
  <si>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</si>
  <si>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</si>
  <si>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</si>
  <si>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</si>
  <si>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</si>
  <si>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</si>
  <si>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</si>
  <si>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</si>
  <si>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</si>
  <si>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</si>
  <si>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</si>
  <si>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</si>
  <si>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</si>
  <si>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</si>
  <si>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</si>
  <si>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</si>
  <si>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</si>
  <si>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</si>
  <si>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</si>
  <si>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</si>
  <si>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</si>
  <si>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</si>
  <si>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</si>
  <si>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</si>
  <si>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</si>
  <si>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</si>
  <si>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</si>
  <si>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</si>
  <si>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</si>
  <si>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</si>
  <si>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</si>
  <si>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</si>
  <si>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</si>
  <si>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</si>
  <si>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</si>
  <si>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</si>
  <si>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</si>
  <si>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</si>
  <si>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</si>
  <si>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</si>
  <si>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</si>
  <si>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</si>
  <si>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</si>
  <si>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</si>
  <si>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</si>
  <si>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</si>
  <si>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</si>
  <si>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</si>
  <si>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</si>
  <si>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</si>
  <si>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</si>
  <si>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</si>
  <si>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</si>
  <si>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</si>
  <si>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</si>
  <si>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</si>
  <si>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</si>
  <si>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</si>
  <si>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</si>
  <si>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</si>
  <si>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</si>
  <si>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</si>
  <si>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</si>
  <si>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</si>
  <si>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</si>
  <si>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</si>
  <si>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</si>
  <si>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</si>
  <si>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</si>
  <si>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</si>
  <si>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</si>
  <si>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</si>
  <si>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</si>
  <si>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</si>
  <si>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</si>
  <si>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</si>
  <si>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</si>
  <si>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</si>
  <si>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</si>
  <si>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</si>
  <si>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</si>
  <si>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</si>
  <si>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</si>
  <si>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</si>
  <si>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</si>
  <si>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</si>
  <si>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</si>
  <si>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</si>
  <si>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</si>
  <si>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</si>
  <si>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</si>
  <si>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</si>
  <si>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</si>
  <si>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</si>
  <si>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</si>
  <si>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</si>
  <si>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</si>
  <si>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</si>
  <si>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</si>
  <si>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</si>
  <si>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</si>
  <si>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</si>
  <si>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</si>
  <si>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</si>
  <si>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</si>
  <si>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</si>
  <si>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</si>
  <si>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</si>
  <si>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</si>
  <si>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</si>
  <si>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</si>
  <si>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</si>
  <si>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</si>
  <si>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</si>
  <si>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</si>
  <si>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</si>
  <si>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</si>
  <si>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</si>
  <si>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</si>
  <si>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</si>
  <si>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</si>
  <si>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 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</si>
  <si>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</si>
  <si>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</si>
  <si>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</si>
  <si>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</si>
  <si>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</si>
  <si>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</si>
  <si>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</si>
  <si>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</si>
  <si>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</si>
  <si>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</si>
  <si>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</si>
  <si>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</si>
  <si>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</si>
  <si>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</si>
  <si>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</si>
  <si>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</si>
  <si>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</si>
  <si>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</si>
  <si>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</si>
  <si>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</si>
  <si>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</si>
  <si>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</si>
  <si>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</si>
  <si>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</si>
  <si>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</si>
  <si>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</si>
  <si>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</si>
  <si>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</si>
  <si>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</si>
  <si>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</si>
  <si>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</si>
  <si>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</si>
  <si>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</si>
  <si>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</si>
  <si>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</si>
  <si>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</si>
  <si>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</si>
  <si>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</si>
  <si>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</si>
  <si>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</si>
  <si>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</si>
  <si>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</si>
  <si>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</si>
  <si>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</si>
  <si>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</si>
  <si>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</si>
  <si>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</si>
  <si>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</si>
  <si>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</si>
  <si>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</si>
  <si>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</si>
  <si>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</si>
  <si>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</si>
  <si>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</si>
  <si>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 xml:space="preserve">Goal 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</si>
  <si>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</si>
  <si>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</si>
  <si>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</si>
  <si>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</si>
  <si>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</si>
  <si>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</si>
  <si>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</si>
  <si>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</si>
  <si>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</si>
  <si>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</si>
  <si>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</si>
  <si>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</si>
  <si>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</si>
  <si>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</si>
  <si>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</si>
  <si>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</si>
  <si>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</si>
  <si>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</si>
  <si>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</si>
  <si>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</si>
  <si>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</si>
  <si>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</si>
  <si>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Failed</t>
  </si>
  <si>
    <t>Mean</t>
  </si>
  <si>
    <t>Median</t>
  </si>
  <si>
    <t>Minimum</t>
  </si>
  <si>
    <t>maximum</t>
  </si>
  <si>
    <t>Variance</t>
  </si>
  <si>
    <t>SD</t>
  </si>
  <si>
    <t>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</si>
</sst>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16" fillId="0" borderId="0" xfId="43" applyFont="1"/>
    <xf numFmtId="2" fontId="16" fillId="33" borderId="10" xfId="0" applyNumberFormat="1" applyFont="1" applyFill="1" applyBorder="1"/>
    <xf numFmtId="2" fontId="0" fillId="34" borderId="10" xfId="0" applyNumberFormat="1" applyFill="1" applyBorder="1"/>
    <xf numFmtId="2" fontId="0" fillId="35" borderId="10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[Challenge_1_ODonoghue.xlsx]Result Per Category, Country!PivotTable1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Results Per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 Per Category,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'Result Per Category,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 Per Category,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E-4725-8204-E8ADF0C8588F}"/>
            </c:ext>
          </c:extLst>
        </c:ser>
        <c:ser>
          <c:idx val="1"/>
          <c:order val="1"/>
          <c:tx>
            <c:strRef>
              <c:f>'Result Per Category,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'Result Per Category,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 Per Category,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E-4725-8204-E8ADF0C8588F}"/>
            </c:ext>
          </c:extLst>
        </c:ser>
        <c:ser>
          <c:idx val="2"/>
          <c:order val="2"/>
          <c:tx>
            <c:strRef>
              <c:f>'Result Per Category,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'Result Per Category,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 Per Category,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E-4725-8204-E8ADF0C8588F}"/>
            </c:ext>
          </c:extLst>
        </c:ser>
        <c:ser>
          <c:idx val="3"/>
          <c:order val="3"/>
          <c:tx>
            <c:strRef>
              <c:f>'Result Per Category,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'Result Per Category,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 Per Category,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E-4725-8204-E8ADF0C8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225952"/>
        <c:axId val="1544841888"/>
      </c:barChart>
      <c:catAx>
        <c:axId val="170122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41888"/>
        <c:crosses val="autoZero"/>
        <c:auto val="1"/>
        <c:lblAlgn val="ctr"/>
        <c:lblOffset val="100"/>
        <c:noMultiLvlLbl val="0"/>
      </c:catAx>
      <c:valAx>
        <c:axId val="15448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[Challenge_1_ODonoghue.xlsx]Result Per Sub 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 Per Sub Category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2099492126968863"/>
          <c:y val="0.12560689281974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'Result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'Result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C3B-A511-C077B2D6AD83}"/>
            </c:ext>
          </c:extLst>
        </c:ser>
        <c:ser>
          <c:idx val="1"/>
          <c:order val="1"/>
          <c:tx>
            <c:strRef>
              <c:f>'Result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'Result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'Result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8-4C3B-A511-C077B2D6AD83}"/>
            </c:ext>
          </c:extLst>
        </c:ser>
        <c:ser>
          <c:idx val="2"/>
          <c:order val="2"/>
          <c:tx>
            <c:strRef>
              <c:f>'Result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'Result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'Result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8-4C3B-A511-C077B2D6AD83}"/>
            </c:ext>
          </c:extLst>
        </c:ser>
        <c:ser>
          <c:idx val="3"/>
          <c:order val="3"/>
          <c:tx>
            <c:strRef>
              <c:f>'Result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'Result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'Result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8-4C3B-A511-C077B2D6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3916208"/>
        <c:axId val="1588638448"/>
      </c:barChart>
      <c:catAx>
        <c:axId val="173391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38448"/>
        <c:crosses val="autoZero"/>
        <c:auto val="1"/>
        <c:lblAlgn val="ctr"/>
        <c:lblOffset val="100"/>
        <c:noMultiLvlLbl val="0"/>
      </c:catAx>
      <c:valAx>
        <c:axId val="15886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[Challenge_1_ODonoghue.xlsx]Outcome Over Time!PivotTable3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3-4B66-8C47-35C554811B1D}"/>
            </c:ext>
          </c:extLst>
        </c:ser>
        <c:ser>
          <c:idx val="1"/>
          <c:order val="1"/>
          <c:tx>
            <c:strRef>
              <c:f>'Outcome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3-4B66-8C47-35C554811B1D}"/>
            </c:ext>
          </c:extLst>
        </c:ser>
        <c:ser>
          <c:idx val="2"/>
          <c:order val="2"/>
          <c:tx>
            <c:strRef>
              <c:f>'Outcome Over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3-4B66-8C47-35C55481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715440"/>
        <c:axId val="1737213488"/>
      </c:lineChart>
      <c:catAx>
        <c:axId val="1824715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13488"/>
        <c:crosses val="autoZero"/>
        <c:auto val="1"/>
        <c:lblAlgn val="ctr"/>
        <c:lblOffset val="100"/>
        <c:noMultiLvlLbl val="0"/>
      </c:catAx>
      <c:valAx>
        <c:axId val="1737213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Outocme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Funding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'Crowd 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5-4559-A002-A9B3DDF85F9A}"/>
            </c:ext>
          </c:extLst>
        </c:ser>
        <c:ser>
          <c:idx val="1"/>
          <c:order val="1"/>
          <c:tx>
            <c:strRef>
              <c:f>'Crowd 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'Crowd 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5-4559-A002-A9B3DDF85F9A}"/>
            </c:ext>
          </c:extLst>
        </c:ser>
        <c:ser>
          <c:idx val="2"/>
          <c:order val="2"/>
          <c:tx>
            <c:strRef>
              <c:f>'Crowd Funding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'Crowd 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5-4559-A002-A9B3DDF8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725520"/>
        <c:axId val="1849564336"/>
      </c:lineChart>
      <c:catAx>
        <c:axId val="1824725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64336"/>
        <c:crosses val="autoZero"/>
        <c:auto val="1"/>
        <c:lblAlgn val="ctr"/>
        <c:lblOffset val="100"/>
        <c:noMultiLvlLbl val="0"/>
      </c:catAx>
      <c:valAx>
        <c:axId val="1849564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2</xdr:row>
      <xdr:rowOff>0</xdr:rowOff>
    </xdr:from>
    <xdr:to>
      <xdr:col>15</xdr:col>
      <xdr:colOff>533399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168C7-68CC-6573-4214-28196A595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642937</xdr:colOff>
      <xdr:row>5</xdr:row>
      <xdr:rowOff>38099</xdr:rowOff>
    </xdr:from>
    <xdr:to>
      <xdr:col>16</xdr:col>
      <xdr:colOff>390525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D849C-6B7F-B4E1-C44F-8A0CB153C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9524</xdr:rowOff>
    </xdr:from>
    <xdr:to>
      <xdr:col>13</xdr:col>
      <xdr:colOff>19050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3388A-9E28-F0E1-841F-6D18BC02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14</xdr:row>
      <xdr:rowOff>133350</xdr:rowOff>
    </xdr:from>
    <xdr:to>
      <xdr:col>9</xdr:col>
      <xdr:colOff>38100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F18D0-2E3C-3F33-0DC2-BFAEA9EAD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r PC" refreshedDate="45281.53039039352" createdVersion="8" refreshedVersion="8" minRefreshableVersion="3" recordCount="1000" xr:uid="{ABC14A7B-367C-4ACB-BAD7-405F4B6DEF7F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r PC" refreshedDate="45281.548311458333" createdVersion="8" refreshedVersion="8" minRefreshableVersion="3" recordCount="1001" xr:uid="{B1D55A69-803E-4906-AFD5-2DB823011210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s v="food/food trucks"/>
    <n v="0.56542754275427543"/>
    <n v="55.98841354723708"/>
    <x v="0"/>
    <s v="food trucks"/>
  </r>
  <r>
    <m/>
    <m/>
    <m/>
    <m/>
    <m/>
    <x v="4"/>
    <m/>
    <m/>
    <m/>
    <m/>
    <x v="879"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94B13-B79B-4E6C-A728-6B119149845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20BC8-29F4-4A36-A443-FA17EA3A60D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F57F5-780A-4B0E-8A99-B8F9721ADB7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includeNewItemsInFilter="1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5" subtotal="count" baseField="2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1B88F-E5A3-40BF-9B39-751B4BDDFC1B}" name="Table1" displayName="Table1" ref="A1:T1001" totalsRowShown="0" headerRowDxfId="24">
  <autoFilter ref="A1:T1001" xr:uid="{BC91B88F-E5A3-40BF-9B39-751B4BDDFC1B}"/>
  <tableColumns count="20">
    <tableColumn id="1" xr3:uid="{A3A39FAC-6A0F-4FCD-AED4-F720DB98B081}" name="id"/>
    <tableColumn id="2" xr3:uid="{C80D8C39-8ABE-40AD-97EE-CAE0096F110F}" name="name"/>
    <tableColumn id="3" xr3:uid="{E193961E-5FA5-4DC5-B206-AACDBD657C78}" name="blurb" dataDxfId="26"/>
    <tableColumn id="4" xr3:uid="{334D6937-808A-472C-B0BE-7183C340EA38}" name="goal"/>
    <tableColumn id="5" xr3:uid="{2FDE22AA-C96B-4302-BD44-57D70163B67B}" name="pledged"/>
    <tableColumn id="15" xr3:uid="{CFD8AF3D-42CA-4C2C-BF06-958167D1A1FE}" name="Percent Funded" dataDxfId="21" dataCellStyle="Percent">
      <calculatedColumnFormula>E2/D2</calculatedColumnFormula>
    </tableColumn>
    <tableColumn id="6" xr3:uid="{678D8820-5E8A-43A9-A901-6F63FB5ADF16}" name="outcome"/>
    <tableColumn id="7" xr3:uid="{5676A3AF-816C-46A5-9A17-C66873F7D04D}" name="backers_count"/>
    <tableColumn id="8" xr3:uid="{58EBA889-92E7-434E-AED8-04C947F3687E}" name="country"/>
    <tableColumn id="9" xr3:uid="{371A2A38-8B7C-4E7A-98A4-15DF24BD0C07}" name="currency"/>
    <tableColumn id="10" xr3:uid="{DF194C7C-5BBF-44C5-A3F9-3CFDAEFDAFD2}" name="launched_at"/>
    <tableColumn id="22" xr3:uid="{78ECE990-36FF-4CA2-8B1B-CC8D74095432}" name="Date Created Conversion" dataDxfId="23">
      <calculatedColumnFormula>(((Table1[[#This Row],[launched_at]]/60)/60/24)+DATE(1970,1,1))</calculatedColumnFormula>
    </tableColumn>
    <tableColumn id="11" xr3:uid="{EE980DEA-F7D2-48DD-BD47-CA2D88215D88}" name="deadline"/>
    <tableColumn id="20" xr3:uid="{101B965D-A62C-4078-B885-066B1E146BFC}" name="Date Ended Conversion" dataDxfId="22">
      <calculatedColumnFormula>(((Table1[[#This Row],[deadline]]/60)/60/24)+DATE(1970,1,1))</calculatedColumnFormula>
    </tableColumn>
    <tableColumn id="12" xr3:uid="{F503594B-3427-40AE-BF40-A538C3687059}" name="staff_pick"/>
    <tableColumn id="13" xr3:uid="{2EA2419A-97D1-4F83-9F1F-8B83C53F985A}" name="spotlight"/>
    <tableColumn id="14" xr3:uid="{4B6CFCFE-798F-4D35-A5F2-AF4563EC1C6B}" name="category &amp; sub-category"/>
    <tableColumn id="16" xr3:uid="{93F4D4A5-429E-42C7-8C20-365F7DEF656E}" name="Average Donation" dataDxfId="25" dataCellStyle="Currency">
      <calculatedColumnFormula>E2/H2</calculatedColumnFormula>
    </tableColumn>
    <tableColumn id="17" xr3:uid="{969D3A4D-3B96-482A-815C-6BAF09D22B94}" name="Parent Category">
      <calculatedColumnFormula>_xlfn.TEXTSPLIT(Q:Q, "/", ,TRUE,1)</calculatedColumnFormula>
    </tableColumn>
    <tableColumn id="18" xr3:uid="{ED15ECDB-1507-46DF-BA85-3CDEDDB66C98}" name="Sub Category">
      <calculatedColumnFormula>_xlfn.TEXTAFTER(Q2,"/", 1,1,1)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F1" sqref="F1:F1048576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6.25" style="5" customWidth="1"/>
    <col min="8" max="8" width="15.25" customWidth="1"/>
    <col min="11" max="11" width="13.375" customWidth="1"/>
    <col min="12" max="12" width="26.375" style="11" bestFit="1" customWidth="1"/>
    <col min="13" max="13" width="11.125" bestFit="1" customWidth="1"/>
    <col min="14" max="14" width="25" style="11" bestFit="1" customWidth="1"/>
    <col min="17" max="17" width="28" bestFit="1" customWidth="1"/>
    <col min="19" max="19" width="18.25" customWidth="1"/>
    <col min="21" max="21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0" t="s">
        <v>2073</v>
      </c>
      <c r="M1" s="1" t="s">
        <v>9</v>
      </c>
      <c r="N1" s="10" t="s">
        <v>2072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2071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11">
        <f>(((Table1[[#This Row],[launched_at]]/60)/60/24)+DATE(1970,1,1))</f>
        <v>42336.25</v>
      </c>
      <c r="M2">
        <v>1450159200</v>
      </c>
      <c r="N2" s="11">
        <f>(((Table1[[#This Row],[deadline]]/60)/60/24)+DATE(1970,1,1))</f>
        <v>42353.25</v>
      </c>
      <c r="O2" t="b">
        <v>0</v>
      </c>
      <c r="P2" t="b">
        <v>0</v>
      </c>
      <c r="Q2" t="s">
        <v>17</v>
      </c>
      <c r="R2" s="6">
        <v>0</v>
      </c>
      <c r="S2" t="str">
        <f>_xlfn.TEXTSPLIT($Q:$Q, "/", ,TRUE,1)</f>
        <v>food</v>
      </c>
      <c r="T2" t="str">
        <f>_xlfn.TEXTAFTER(Q2,"/", 1,1,1)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11">
        <f>(((Table1[[#This Row],[launched_at]]/60)/60/24)+DATE(1970,1,1))</f>
        <v>41870.208333333336</v>
      </c>
      <c r="M3">
        <v>1408597200</v>
      </c>
      <c r="N3" s="11">
        <f>(((Table1[[#This Row],[deadline]]/60)/60/24)+DATE(1970,1,1))</f>
        <v>41872.208333333336</v>
      </c>
      <c r="O3" t="b">
        <v>0</v>
      </c>
      <c r="P3" t="b">
        <v>1</v>
      </c>
      <c r="Q3" t="s">
        <v>23</v>
      </c>
      <c r="R3" s="6">
        <f>E3/H3</f>
        <v>92.151898734177209</v>
      </c>
      <c r="S3" t="str">
        <f t="shared" ref="S3:S66" si="0">_xlfn.TEXTSPLIT(Q:Q, "/", ,TRUE,1)</f>
        <v>music</v>
      </c>
      <c r="T3" t="str">
        <f t="shared" ref="T3:T66" si="1">_xlfn.TEXTAFTER(Q3,"/", 1,1,1)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11">
        <f>(((Table1[[#This Row],[launched_at]]/60)/60/24)+DATE(1970,1,1))</f>
        <v>41595.25</v>
      </c>
      <c r="M4">
        <v>1384840800</v>
      </c>
      <c r="N4" s="11">
        <f>(((Table1[[#This Row],[deadline]]/60)/60/24)+DATE(1970,1,1))</f>
        <v>41597.25</v>
      </c>
      <c r="O4" t="b">
        <v>0</v>
      </c>
      <c r="P4" t="b">
        <v>0</v>
      </c>
      <c r="Q4" t="s">
        <v>28</v>
      </c>
      <c r="R4" s="6">
        <f>E4/H4</f>
        <v>100.01614035087719</v>
      </c>
      <c r="S4" t="str">
        <f t="shared" si="0"/>
        <v>technology</v>
      </c>
      <c r="T4" t="str">
        <f t="shared" si="1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E5/D5</f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11">
        <f>(((Table1[[#This Row],[launched_at]]/60)/60/24)+DATE(1970,1,1))</f>
        <v>43688.208333333328</v>
      </c>
      <c r="M5">
        <v>1568955600</v>
      </c>
      <c r="N5" s="11">
        <f>(((Table1[[#This Row],[deadline]]/60)/60/24)+DATE(1970,1,1))</f>
        <v>43728.208333333328</v>
      </c>
      <c r="O5" t="b">
        <v>0</v>
      </c>
      <c r="P5" t="b">
        <v>0</v>
      </c>
      <c r="Q5" t="s">
        <v>23</v>
      </c>
      <c r="R5" s="6">
        <f>E5/H5</f>
        <v>103.20833333333333</v>
      </c>
      <c r="S5" t="str">
        <f t="shared" si="0"/>
        <v>music</v>
      </c>
      <c r="T5" t="str">
        <f t="shared" si="1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E6/D6</f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11">
        <f>(((Table1[[#This Row],[launched_at]]/60)/60/24)+DATE(1970,1,1))</f>
        <v>43485.25</v>
      </c>
      <c r="M6">
        <v>1548309600</v>
      </c>
      <c r="N6" s="11">
        <f>(((Table1[[#This Row],[deadline]]/60)/60/24)+DATE(1970,1,1))</f>
        <v>43489.25</v>
      </c>
      <c r="O6" t="b">
        <v>0</v>
      </c>
      <c r="P6" t="b">
        <v>0</v>
      </c>
      <c r="Q6" t="s">
        <v>33</v>
      </c>
      <c r="R6" s="6">
        <f>E6/H6</f>
        <v>99.339622641509436</v>
      </c>
      <c r="S6" t="str">
        <f t="shared" si="0"/>
        <v>theater</v>
      </c>
      <c r="T6" t="str">
        <f t="shared" si="1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11">
        <f>(((Table1[[#This Row],[launched_at]]/60)/60/24)+DATE(1970,1,1))</f>
        <v>41149.208333333336</v>
      </c>
      <c r="M7">
        <v>1347080400</v>
      </c>
      <c r="N7" s="11">
        <f>(((Table1[[#This Row],[deadline]]/60)/60/24)+DATE(1970,1,1))</f>
        <v>41160.208333333336</v>
      </c>
      <c r="O7" t="b">
        <v>0</v>
      </c>
      <c r="P7" t="b">
        <v>0</v>
      </c>
      <c r="Q7" t="s">
        <v>33</v>
      </c>
      <c r="R7" s="6">
        <f>E7/H7</f>
        <v>75.833333333333329</v>
      </c>
      <c r="S7" t="str">
        <f t="shared" si="0"/>
        <v>theater</v>
      </c>
      <c r="T7" t="str">
        <f t="shared" si="1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11">
        <f>(((Table1[[#This Row],[launched_at]]/60)/60/24)+DATE(1970,1,1))</f>
        <v>42991.208333333328</v>
      </c>
      <c r="M8">
        <v>1505365200</v>
      </c>
      <c r="N8" s="11">
        <f>(((Table1[[#This Row],[deadline]]/60)/60/24)+DATE(1970,1,1))</f>
        <v>42992.208333333328</v>
      </c>
      <c r="O8" t="b">
        <v>0</v>
      </c>
      <c r="P8" t="b">
        <v>0</v>
      </c>
      <c r="Q8" t="s">
        <v>42</v>
      </c>
      <c r="R8" s="6">
        <f>E8/H8</f>
        <v>60.555555555555557</v>
      </c>
      <c r="S8" t="str">
        <f t="shared" si="0"/>
        <v>film &amp; video</v>
      </c>
      <c r="T8" t="str">
        <f t="shared" si="1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E9/D9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11">
        <f>(((Table1[[#This Row],[launched_at]]/60)/60/24)+DATE(1970,1,1))</f>
        <v>42229.208333333328</v>
      </c>
      <c r="M9">
        <v>1439614800</v>
      </c>
      <c r="N9" s="11">
        <f>(((Table1[[#This Row],[deadline]]/60)/60/24)+DATE(1970,1,1))</f>
        <v>42231.208333333328</v>
      </c>
      <c r="O9" t="b">
        <v>0</v>
      </c>
      <c r="P9" t="b">
        <v>0</v>
      </c>
      <c r="Q9" t="s">
        <v>33</v>
      </c>
      <c r="R9" s="6">
        <f>E9/H9</f>
        <v>64.93832599118943</v>
      </c>
      <c r="S9" t="str">
        <f t="shared" si="0"/>
        <v>theater</v>
      </c>
      <c r="T9" t="str">
        <f t="shared" si="1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E10/D10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11">
        <f>(((Table1[[#This Row],[launched_at]]/60)/60/24)+DATE(1970,1,1))</f>
        <v>40399.208333333336</v>
      </c>
      <c r="M10">
        <v>1281502800</v>
      </c>
      <c r="N10" s="11">
        <f>(((Table1[[#This Row],[deadline]]/60)/60/24)+DATE(1970,1,1))</f>
        <v>40401.208333333336</v>
      </c>
      <c r="O10" t="b">
        <v>0</v>
      </c>
      <c r="P10" t="b">
        <v>0</v>
      </c>
      <c r="Q10" t="s">
        <v>33</v>
      </c>
      <c r="R10" s="6">
        <f>E10/H10</f>
        <v>30.997175141242938</v>
      </c>
      <c r="S10" t="str">
        <f t="shared" si="0"/>
        <v>theater</v>
      </c>
      <c r="T10" t="str">
        <f t="shared" si="1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E11/D11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11">
        <f>(((Table1[[#This Row],[launched_at]]/60)/60/24)+DATE(1970,1,1))</f>
        <v>41536.208333333336</v>
      </c>
      <c r="M11">
        <v>1383804000</v>
      </c>
      <c r="N11" s="11">
        <f>(((Table1[[#This Row],[deadline]]/60)/60/24)+DATE(1970,1,1))</f>
        <v>41585.25</v>
      </c>
      <c r="O11" t="b">
        <v>0</v>
      </c>
      <c r="P11" t="b">
        <v>0</v>
      </c>
      <c r="Q11" t="s">
        <v>50</v>
      </c>
      <c r="R11" s="6">
        <f>E11/H11</f>
        <v>72.909090909090907</v>
      </c>
      <c r="S11" t="str">
        <f t="shared" si="0"/>
        <v>music</v>
      </c>
      <c r="T11" t="str">
        <f t="shared" si="1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E12/D12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11">
        <f>(((Table1[[#This Row],[launched_at]]/60)/60/24)+DATE(1970,1,1))</f>
        <v>40404.208333333336</v>
      </c>
      <c r="M12">
        <v>1285909200</v>
      </c>
      <c r="N12" s="11">
        <f>(((Table1[[#This Row],[deadline]]/60)/60/24)+DATE(1970,1,1))</f>
        <v>40452.208333333336</v>
      </c>
      <c r="O12" t="b">
        <v>0</v>
      </c>
      <c r="P12" t="b">
        <v>0</v>
      </c>
      <c r="Q12" t="s">
        <v>53</v>
      </c>
      <c r="R12" s="6">
        <f>E12/H12</f>
        <v>62.9</v>
      </c>
      <c r="S12" t="str">
        <f t="shared" si="0"/>
        <v>film &amp; video</v>
      </c>
      <c r="T12" t="str">
        <f t="shared" si="1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E13/D13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11">
        <f>(((Table1[[#This Row],[launched_at]]/60)/60/24)+DATE(1970,1,1))</f>
        <v>40442.208333333336</v>
      </c>
      <c r="M13">
        <v>1285563600</v>
      </c>
      <c r="N13" s="11">
        <f>(((Table1[[#This Row],[deadline]]/60)/60/24)+DATE(1970,1,1))</f>
        <v>40448.208333333336</v>
      </c>
      <c r="O13" t="b">
        <v>0</v>
      </c>
      <c r="P13" t="b">
        <v>1</v>
      </c>
      <c r="Q13" t="s">
        <v>33</v>
      </c>
      <c r="R13" s="6">
        <f>E13/H13</f>
        <v>112.22222222222223</v>
      </c>
      <c r="S13" t="str">
        <f t="shared" si="0"/>
        <v>theater</v>
      </c>
      <c r="T13" t="str">
        <f t="shared" si="1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E14/D14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11">
        <f>(((Table1[[#This Row],[launched_at]]/60)/60/24)+DATE(1970,1,1))</f>
        <v>43760.208333333328</v>
      </c>
      <c r="M14">
        <v>1572411600</v>
      </c>
      <c r="N14" s="11">
        <f>(((Table1[[#This Row],[deadline]]/60)/60/24)+DATE(1970,1,1))</f>
        <v>43768.208333333328</v>
      </c>
      <c r="O14" t="b">
        <v>0</v>
      </c>
      <c r="P14" t="b">
        <v>0</v>
      </c>
      <c r="Q14" t="s">
        <v>53</v>
      </c>
      <c r="R14" s="6">
        <f>E14/H14</f>
        <v>102.34545454545454</v>
      </c>
      <c r="S14" t="str">
        <f t="shared" si="0"/>
        <v>film &amp; video</v>
      </c>
      <c r="T14" t="str">
        <f t="shared" si="1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E15/D15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11">
        <f>(((Table1[[#This Row],[launched_at]]/60)/60/24)+DATE(1970,1,1))</f>
        <v>42532.208333333328</v>
      </c>
      <c r="M15">
        <v>1466658000</v>
      </c>
      <c r="N15" s="11">
        <f>(((Table1[[#This Row],[deadline]]/60)/60/24)+DATE(1970,1,1))</f>
        <v>42544.208333333328</v>
      </c>
      <c r="O15" t="b">
        <v>0</v>
      </c>
      <c r="P15" t="b">
        <v>0</v>
      </c>
      <c r="Q15" t="s">
        <v>60</v>
      </c>
      <c r="R15" s="6">
        <f>E15/H15</f>
        <v>105.05102040816327</v>
      </c>
      <c r="S15" t="str">
        <f t="shared" si="0"/>
        <v>music</v>
      </c>
      <c r="T15" t="str">
        <f t="shared" si="1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E16/D16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11">
        <f>(((Table1[[#This Row],[launched_at]]/60)/60/24)+DATE(1970,1,1))</f>
        <v>40974.25</v>
      </c>
      <c r="M16">
        <v>1333342800</v>
      </c>
      <c r="N16" s="11">
        <f>(((Table1[[#This Row],[deadline]]/60)/60/24)+DATE(1970,1,1))</f>
        <v>41001.208333333336</v>
      </c>
      <c r="O16" t="b">
        <v>0</v>
      </c>
      <c r="P16" t="b">
        <v>0</v>
      </c>
      <c r="Q16" t="s">
        <v>60</v>
      </c>
      <c r="R16" s="6">
        <f>E16/H16</f>
        <v>94.144999999999996</v>
      </c>
      <c r="S16" t="str">
        <f t="shared" si="0"/>
        <v>music</v>
      </c>
      <c r="T16" t="str">
        <f t="shared" si="1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E17/D17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11">
        <f>(((Table1[[#This Row],[launched_at]]/60)/60/24)+DATE(1970,1,1))</f>
        <v>43809.25</v>
      </c>
      <c r="M17">
        <v>1576303200</v>
      </c>
      <c r="N17" s="11">
        <f>(((Table1[[#This Row],[deadline]]/60)/60/24)+DATE(1970,1,1))</f>
        <v>43813.25</v>
      </c>
      <c r="O17" t="b">
        <v>0</v>
      </c>
      <c r="P17" t="b">
        <v>0</v>
      </c>
      <c r="Q17" t="s">
        <v>65</v>
      </c>
      <c r="R17" s="6">
        <f>E17/H17</f>
        <v>84.986725663716811</v>
      </c>
      <c r="S17" t="str">
        <f t="shared" si="0"/>
        <v>technology</v>
      </c>
      <c r="T17" t="str">
        <f t="shared" si="1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E18/D18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11">
        <f>(((Table1[[#This Row],[launched_at]]/60)/60/24)+DATE(1970,1,1))</f>
        <v>41661.25</v>
      </c>
      <c r="M18">
        <v>1392271200</v>
      </c>
      <c r="N18" s="11">
        <f>(((Table1[[#This Row],[deadline]]/60)/60/24)+DATE(1970,1,1))</f>
        <v>41683.25</v>
      </c>
      <c r="O18" t="b">
        <v>0</v>
      </c>
      <c r="P18" t="b">
        <v>0</v>
      </c>
      <c r="Q18" t="s">
        <v>68</v>
      </c>
      <c r="R18" s="6">
        <f>E18/H18</f>
        <v>110.41</v>
      </c>
      <c r="S18" t="str">
        <f t="shared" si="0"/>
        <v>publishing</v>
      </c>
      <c r="T18" t="str">
        <f t="shared" si="1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E19/D19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11">
        <f>(((Table1[[#This Row],[launched_at]]/60)/60/24)+DATE(1970,1,1))</f>
        <v>40555.25</v>
      </c>
      <c r="M19">
        <v>1294898400</v>
      </c>
      <c r="N19" s="11">
        <f>(((Table1[[#This Row],[deadline]]/60)/60/24)+DATE(1970,1,1))</f>
        <v>40556.25</v>
      </c>
      <c r="O19" t="b">
        <v>0</v>
      </c>
      <c r="P19" t="b">
        <v>0</v>
      </c>
      <c r="Q19" t="s">
        <v>71</v>
      </c>
      <c r="R19" s="6">
        <f>E19/H19</f>
        <v>107.96236989591674</v>
      </c>
      <c r="S19" t="str">
        <f t="shared" si="0"/>
        <v>film &amp; video</v>
      </c>
      <c r="T19" t="str">
        <f t="shared" si="1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E20/D20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11">
        <f>(((Table1[[#This Row],[launched_at]]/60)/60/24)+DATE(1970,1,1))</f>
        <v>43351.208333333328</v>
      </c>
      <c r="M20">
        <v>1537074000</v>
      </c>
      <c r="N20" s="11">
        <f>(((Table1[[#This Row],[deadline]]/60)/60/24)+DATE(1970,1,1))</f>
        <v>43359.208333333328</v>
      </c>
      <c r="O20" t="b">
        <v>0</v>
      </c>
      <c r="P20" t="b">
        <v>0</v>
      </c>
      <c r="Q20" t="s">
        <v>33</v>
      </c>
      <c r="R20" s="6">
        <f>E20/H20</f>
        <v>45.103703703703701</v>
      </c>
      <c r="S20" t="str">
        <f t="shared" si="0"/>
        <v>theater</v>
      </c>
      <c r="T20" t="str">
        <f t="shared" si="1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E21/D21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11">
        <f>(((Table1[[#This Row],[launched_at]]/60)/60/24)+DATE(1970,1,1))</f>
        <v>43528.25</v>
      </c>
      <c r="M21">
        <v>1553490000</v>
      </c>
      <c r="N21" s="11">
        <f>(((Table1[[#This Row],[deadline]]/60)/60/24)+DATE(1970,1,1))</f>
        <v>43549.208333333328</v>
      </c>
      <c r="O21" t="b">
        <v>0</v>
      </c>
      <c r="P21" t="b">
        <v>1</v>
      </c>
      <c r="Q21" t="s">
        <v>33</v>
      </c>
      <c r="R21" s="6">
        <f>E21/H21</f>
        <v>45.001483679525222</v>
      </c>
      <c r="S21" t="str">
        <f t="shared" si="0"/>
        <v>theater</v>
      </c>
      <c r="T21" t="str">
        <f t="shared" si="1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E22/D22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11">
        <f>(((Table1[[#This Row],[launched_at]]/60)/60/24)+DATE(1970,1,1))</f>
        <v>41848.208333333336</v>
      </c>
      <c r="M22">
        <v>1406523600</v>
      </c>
      <c r="N22" s="11">
        <f>(((Table1[[#This Row],[deadline]]/60)/60/24)+DATE(1970,1,1))</f>
        <v>41848.208333333336</v>
      </c>
      <c r="O22" t="b">
        <v>0</v>
      </c>
      <c r="P22" t="b">
        <v>0</v>
      </c>
      <c r="Q22" t="s">
        <v>53</v>
      </c>
      <c r="R22" s="6">
        <f>E22/H22</f>
        <v>105.97134670487107</v>
      </c>
      <c r="S22" t="str">
        <f t="shared" si="0"/>
        <v>film &amp; video</v>
      </c>
      <c r="T22" t="str">
        <f t="shared" si="1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E23/D23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11">
        <f>(((Table1[[#This Row],[launched_at]]/60)/60/24)+DATE(1970,1,1))</f>
        <v>40770.208333333336</v>
      </c>
      <c r="M23">
        <v>1316322000</v>
      </c>
      <c r="N23" s="11">
        <f>(((Table1[[#This Row],[deadline]]/60)/60/24)+DATE(1970,1,1))</f>
        <v>40804.208333333336</v>
      </c>
      <c r="O23" t="b">
        <v>0</v>
      </c>
      <c r="P23" t="b">
        <v>0</v>
      </c>
      <c r="Q23" t="s">
        <v>33</v>
      </c>
      <c r="R23" s="6">
        <f>E23/H23</f>
        <v>69.055555555555557</v>
      </c>
      <c r="S23" t="str">
        <f t="shared" si="0"/>
        <v>theater</v>
      </c>
      <c r="T23" t="str">
        <f t="shared" si="1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E24/D24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11">
        <f>(((Table1[[#This Row],[launched_at]]/60)/60/24)+DATE(1970,1,1))</f>
        <v>43193.208333333328</v>
      </c>
      <c r="M24">
        <v>1524027600</v>
      </c>
      <c r="N24" s="11">
        <f>(((Table1[[#This Row],[deadline]]/60)/60/24)+DATE(1970,1,1))</f>
        <v>43208.208333333328</v>
      </c>
      <c r="O24" t="b">
        <v>0</v>
      </c>
      <c r="P24" t="b">
        <v>0</v>
      </c>
      <c r="Q24" t="s">
        <v>33</v>
      </c>
      <c r="R24" s="6">
        <f>E24/H24</f>
        <v>85.044943820224717</v>
      </c>
      <c r="S24" t="str">
        <f t="shared" si="0"/>
        <v>theater</v>
      </c>
      <c r="T24" t="str">
        <f t="shared" si="1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E25/D25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11">
        <f>(((Table1[[#This Row],[launched_at]]/60)/60/24)+DATE(1970,1,1))</f>
        <v>43510.25</v>
      </c>
      <c r="M25">
        <v>1554699600</v>
      </c>
      <c r="N25" s="11">
        <f>(((Table1[[#This Row],[deadline]]/60)/60/24)+DATE(1970,1,1))</f>
        <v>43563.208333333328</v>
      </c>
      <c r="O25" t="b">
        <v>0</v>
      </c>
      <c r="P25" t="b">
        <v>0</v>
      </c>
      <c r="Q25" t="s">
        <v>42</v>
      </c>
      <c r="R25" s="6">
        <f>E25/H25</f>
        <v>105.22535211267606</v>
      </c>
      <c r="S25" t="str">
        <f t="shared" si="0"/>
        <v>film &amp; video</v>
      </c>
      <c r="T25" t="str">
        <f t="shared" si="1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E26/D26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11">
        <f>(((Table1[[#This Row],[launched_at]]/60)/60/24)+DATE(1970,1,1))</f>
        <v>41811.208333333336</v>
      </c>
      <c r="M26">
        <v>1403499600</v>
      </c>
      <c r="N26" s="11">
        <f>(((Table1[[#This Row],[deadline]]/60)/60/24)+DATE(1970,1,1))</f>
        <v>41813.208333333336</v>
      </c>
      <c r="O26" t="b">
        <v>0</v>
      </c>
      <c r="P26" t="b">
        <v>0</v>
      </c>
      <c r="Q26" t="s">
        <v>65</v>
      </c>
      <c r="R26" s="6">
        <f>E26/H26</f>
        <v>39.003741114852225</v>
      </c>
      <c r="S26" t="str">
        <f t="shared" si="0"/>
        <v>technology</v>
      </c>
      <c r="T26" t="str">
        <f t="shared" si="1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E27/D27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11">
        <f>(((Table1[[#This Row],[launched_at]]/60)/60/24)+DATE(1970,1,1))</f>
        <v>40681.208333333336</v>
      </c>
      <c r="M27">
        <v>1307422800</v>
      </c>
      <c r="N27" s="11">
        <f>(((Table1[[#This Row],[deadline]]/60)/60/24)+DATE(1970,1,1))</f>
        <v>40701.208333333336</v>
      </c>
      <c r="O27" t="b">
        <v>0</v>
      </c>
      <c r="P27" t="b">
        <v>1</v>
      </c>
      <c r="Q27" t="s">
        <v>89</v>
      </c>
      <c r="R27" s="6">
        <f>E27/H27</f>
        <v>73.030674846625772</v>
      </c>
      <c r="S27" t="str">
        <f t="shared" si="0"/>
        <v>games</v>
      </c>
      <c r="T27" t="str">
        <f t="shared" si="1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E28/D28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11">
        <f>(((Table1[[#This Row],[launched_at]]/60)/60/24)+DATE(1970,1,1))</f>
        <v>43312.208333333328</v>
      </c>
      <c r="M28">
        <v>1535346000</v>
      </c>
      <c r="N28" s="11">
        <f>(((Table1[[#This Row],[deadline]]/60)/60/24)+DATE(1970,1,1))</f>
        <v>43339.208333333328</v>
      </c>
      <c r="O28" t="b">
        <v>0</v>
      </c>
      <c r="P28" t="b">
        <v>0</v>
      </c>
      <c r="Q28" t="s">
        <v>33</v>
      </c>
      <c r="R28" s="6">
        <f>E28/H28</f>
        <v>35.009459459459457</v>
      </c>
      <c r="S28" t="str">
        <f t="shared" si="0"/>
        <v>theater</v>
      </c>
      <c r="T28" t="str">
        <f t="shared" si="1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E29/D29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11">
        <f>(((Table1[[#This Row],[launched_at]]/60)/60/24)+DATE(1970,1,1))</f>
        <v>42280.208333333328</v>
      </c>
      <c r="M29">
        <v>1444539600</v>
      </c>
      <c r="N29" s="11">
        <f>(((Table1[[#This Row],[deadline]]/60)/60/24)+DATE(1970,1,1))</f>
        <v>42288.208333333328</v>
      </c>
      <c r="O29" t="b">
        <v>0</v>
      </c>
      <c r="P29" t="b">
        <v>0</v>
      </c>
      <c r="Q29" t="s">
        <v>23</v>
      </c>
      <c r="R29" s="6">
        <f>E29/H29</f>
        <v>106.6</v>
      </c>
      <c r="S29" t="str">
        <f t="shared" si="0"/>
        <v>music</v>
      </c>
      <c r="T29" t="str">
        <f t="shared" si="1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E30/D30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11">
        <f>(((Table1[[#This Row],[launched_at]]/60)/60/24)+DATE(1970,1,1))</f>
        <v>40218.25</v>
      </c>
      <c r="M30">
        <v>1267682400</v>
      </c>
      <c r="N30" s="11">
        <f>(((Table1[[#This Row],[deadline]]/60)/60/24)+DATE(1970,1,1))</f>
        <v>40241.25</v>
      </c>
      <c r="O30" t="b">
        <v>0</v>
      </c>
      <c r="P30" t="b">
        <v>1</v>
      </c>
      <c r="Q30" t="s">
        <v>33</v>
      </c>
      <c r="R30" s="6">
        <f>E30/H30</f>
        <v>61.997747747747745</v>
      </c>
      <c r="S30" t="str">
        <f t="shared" si="0"/>
        <v>theater</v>
      </c>
      <c r="T30" t="str">
        <f t="shared" si="1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E31/D31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11">
        <f>(((Table1[[#This Row],[launched_at]]/60)/60/24)+DATE(1970,1,1))</f>
        <v>43301.208333333328</v>
      </c>
      <c r="M31">
        <v>1535518800</v>
      </c>
      <c r="N31" s="11">
        <f>(((Table1[[#This Row],[deadline]]/60)/60/24)+DATE(1970,1,1))</f>
        <v>43341.208333333328</v>
      </c>
      <c r="O31" t="b">
        <v>0</v>
      </c>
      <c r="P31" t="b">
        <v>0</v>
      </c>
      <c r="Q31" t="s">
        <v>100</v>
      </c>
      <c r="R31" s="6">
        <f>E31/H31</f>
        <v>94.000622665006233</v>
      </c>
      <c r="S31" t="str">
        <f t="shared" si="0"/>
        <v>film &amp; video</v>
      </c>
      <c r="T31" t="str">
        <f t="shared" si="1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E32/D32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11">
        <f>(((Table1[[#This Row],[launched_at]]/60)/60/24)+DATE(1970,1,1))</f>
        <v>43609.208333333328</v>
      </c>
      <c r="M32">
        <v>1559106000</v>
      </c>
      <c r="N32" s="11">
        <f>(((Table1[[#This Row],[deadline]]/60)/60/24)+DATE(1970,1,1))</f>
        <v>43614.208333333328</v>
      </c>
      <c r="O32" t="b">
        <v>0</v>
      </c>
      <c r="P32" t="b">
        <v>0</v>
      </c>
      <c r="Q32" t="s">
        <v>71</v>
      </c>
      <c r="R32" s="6">
        <f>E32/H32</f>
        <v>112.05426356589147</v>
      </c>
      <c r="S32" t="str">
        <f t="shared" si="0"/>
        <v>film &amp; video</v>
      </c>
      <c r="T32" t="str">
        <f t="shared" si="1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E33/D33</f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11">
        <f>(((Table1[[#This Row],[launched_at]]/60)/60/24)+DATE(1970,1,1))</f>
        <v>42374.25</v>
      </c>
      <c r="M33">
        <v>1454392800</v>
      </c>
      <c r="N33" s="11">
        <f>(((Table1[[#This Row],[deadline]]/60)/60/24)+DATE(1970,1,1))</f>
        <v>42402.25</v>
      </c>
      <c r="O33" t="b">
        <v>0</v>
      </c>
      <c r="P33" t="b">
        <v>0</v>
      </c>
      <c r="Q33" t="s">
        <v>89</v>
      </c>
      <c r="R33" s="6">
        <f>E33/H33</f>
        <v>48.008849557522126</v>
      </c>
      <c r="S33" t="str">
        <f t="shared" si="0"/>
        <v>games</v>
      </c>
      <c r="T33" t="str">
        <f t="shared" si="1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E34/D34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11">
        <f>(((Table1[[#This Row],[launched_at]]/60)/60/24)+DATE(1970,1,1))</f>
        <v>43110.25</v>
      </c>
      <c r="M34">
        <v>1517896800</v>
      </c>
      <c r="N34" s="11">
        <f>(((Table1[[#This Row],[deadline]]/60)/60/24)+DATE(1970,1,1))</f>
        <v>43137.25</v>
      </c>
      <c r="O34" t="b">
        <v>0</v>
      </c>
      <c r="P34" t="b">
        <v>0</v>
      </c>
      <c r="Q34" t="s">
        <v>42</v>
      </c>
      <c r="R34" s="6">
        <f>E34/H34</f>
        <v>38.004334633723452</v>
      </c>
      <c r="S34" t="str">
        <f t="shared" si="0"/>
        <v>film &amp; video</v>
      </c>
      <c r="T34" t="str">
        <f t="shared" si="1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E35/D35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11">
        <f>(((Table1[[#This Row],[launched_at]]/60)/60/24)+DATE(1970,1,1))</f>
        <v>41917.208333333336</v>
      </c>
      <c r="M35">
        <v>1415685600</v>
      </c>
      <c r="N35" s="11">
        <f>(((Table1[[#This Row],[deadline]]/60)/60/24)+DATE(1970,1,1))</f>
        <v>41954.25</v>
      </c>
      <c r="O35" t="b">
        <v>0</v>
      </c>
      <c r="P35" t="b">
        <v>0</v>
      </c>
      <c r="Q35" t="s">
        <v>33</v>
      </c>
      <c r="R35" s="6">
        <f>E35/H35</f>
        <v>35.000184535892231</v>
      </c>
      <c r="S35" t="str">
        <f t="shared" si="0"/>
        <v>theater</v>
      </c>
      <c r="T35" t="str">
        <f t="shared" si="1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E36/D36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11">
        <f>(((Table1[[#This Row],[launched_at]]/60)/60/24)+DATE(1970,1,1))</f>
        <v>42817.208333333328</v>
      </c>
      <c r="M36">
        <v>1490677200</v>
      </c>
      <c r="N36" s="11">
        <f>(((Table1[[#This Row],[deadline]]/60)/60/24)+DATE(1970,1,1))</f>
        <v>42822.208333333328</v>
      </c>
      <c r="O36" t="b">
        <v>0</v>
      </c>
      <c r="P36" t="b">
        <v>0</v>
      </c>
      <c r="Q36" t="s">
        <v>42</v>
      </c>
      <c r="R36" s="6">
        <f>E36/H36</f>
        <v>85</v>
      </c>
      <c r="S36" t="str">
        <f t="shared" si="0"/>
        <v>film &amp; video</v>
      </c>
      <c r="T36" t="str">
        <f t="shared" si="1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E37/D37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11">
        <f>(((Table1[[#This Row],[launched_at]]/60)/60/24)+DATE(1970,1,1))</f>
        <v>43484.25</v>
      </c>
      <c r="M37">
        <v>1551506400</v>
      </c>
      <c r="N37" s="11">
        <f>(((Table1[[#This Row],[deadline]]/60)/60/24)+DATE(1970,1,1))</f>
        <v>43526.25</v>
      </c>
      <c r="O37" t="b">
        <v>0</v>
      </c>
      <c r="P37" t="b">
        <v>1</v>
      </c>
      <c r="Q37" t="s">
        <v>53</v>
      </c>
      <c r="R37" s="6">
        <f>E37/H37</f>
        <v>95.993893129770996</v>
      </c>
      <c r="S37" t="str">
        <f t="shared" si="0"/>
        <v>film &amp; video</v>
      </c>
      <c r="T37" t="str">
        <f t="shared" si="1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E38/D38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11">
        <f>(((Table1[[#This Row],[launched_at]]/60)/60/24)+DATE(1970,1,1))</f>
        <v>40600.25</v>
      </c>
      <c r="M38">
        <v>1300856400</v>
      </c>
      <c r="N38" s="11">
        <f>(((Table1[[#This Row],[deadline]]/60)/60/24)+DATE(1970,1,1))</f>
        <v>40625.208333333336</v>
      </c>
      <c r="O38" t="b">
        <v>0</v>
      </c>
      <c r="P38" t="b">
        <v>0</v>
      </c>
      <c r="Q38" t="s">
        <v>33</v>
      </c>
      <c r="R38" s="6">
        <f>E38/H38</f>
        <v>68.8125</v>
      </c>
      <c r="S38" t="str">
        <f t="shared" si="0"/>
        <v>theater</v>
      </c>
      <c r="T38" t="str">
        <f t="shared" si="1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E39/D39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11">
        <f>(((Table1[[#This Row],[launched_at]]/60)/60/24)+DATE(1970,1,1))</f>
        <v>43744.208333333328</v>
      </c>
      <c r="M39">
        <v>1573192800</v>
      </c>
      <c r="N39" s="11">
        <f>(((Table1[[#This Row],[deadline]]/60)/60/24)+DATE(1970,1,1))</f>
        <v>43777.25</v>
      </c>
      <c r="O39" t="b">
        <v>0</v>
      </c>
      <c r="P39" t="b">
        <v>1</v>
      </c>
      <c r="Q39" t="s">
        <v>119</v>
      </c>
      <c r="R39" s="6">
        <f>E39/H39</f>
        <v>105.97196261682242</v>
      </c>
      <c r="S39" t="str">
        <f t="shared" si="0"/>
        <v>publishing</v>
      </c>
      <c r="T39" t="str">
        <f t="shared" si="1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E40/D40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11">
        <f>(((Table1[[#This Row],[launched_at]]/60)/60/24)+DATE(1970,1,1))</f>
        <v>40469.208333333336</v>
      </c>
      <c r="M40">
        <v>1287810000</v>
      </c>
      <c r="N40" s="11">
        <f>(((Table1[[#This Row],[deadline]]/60)/60/24)+DATE(1970,1,1))</f>
        <v>40474.208333333336</v>
      </c>
      <c r="O40" t="b">
        <v>0</v>
      </c>
      <c r="P40" t="b">
        <v>0</v>
      </c>
      <c r="Q40" t="s">
        <v>122</v>
      </c>
      <c r="R40" s="6">
        <f>E40/H40</f>
        <v>75.261194029850742</v>
      </c>
      <c r="S40" t="str">
        <f t="shared" si="0"/>
        <v>photography</v>
      </c>
      <c r="T40" t="str">
        <f t="shared" si="1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E41/D41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11">
        <f>(((Table1[[#This Row],[launched_at]]/60)/60/24)+DATE(1970,1,1))</f>
        <v>41330.25</v>
      </c>
      <c r="M41">
        <v>1362978000</v>
      </c>
      <c r="N41" s="11">
        <f>(((Table1[[#This Row],[deadline]]/60)/60/24)+DATE(1970,1,1))</f>
        <v>41344.208333333336</v>
      </c>
      <c r="O41" t="b">
        <v>0</v>
      </c>
      <c r="P41" t="b">
        <v>0</v>
      </c>
      <c r="Q41" t="s">
        <v>33</v>
      </c>
      <c r="R41" s="6">
        <f>E41/H41</f>
        <v>57.125</v>
      </c>
      <c r="S41" t="str">
        <f t="shared" si="0"/>
        <v>theater</v>
      </c>
      <c r="T41" t="str">
        <f t="shared" si="1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E42/D42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11">
        <f>(((Table1[[#This Row],[launched_at]]/60)/60/24)+DATE(1970,1,1))</f>
        <v>40334.208333333336</v>
      </c>
      <c r="M42">
        <v>1277355600</v>
      </c>
      <c r="N42" s="11">
        <f>(((Table1[[#This Row],[deadline]]/60)/60/24)+DATE(1970,1,1))</f>
        <v>40353.208333333336</v>
      </c>
      <c r="O42" t="b">
        <v>0</v>
      </c>
      <c r="P42" t="b">
        <v>1</v>
      </c>
      <c r="Q42" t="s">
        <v>65</v>
      </c>
      <c r="R42" s="6">
        <f>E42/H42</f>
        <v>75.141414141414145</v>
      </c>
      <c r="S42" t="str">
        <f t="shared" si="0"/>
        <v>technology</v>
      </c>
      <c r="T42" t="str">
        <f t="shared" si="1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E43/D43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11">
        <f>(((Table1[[#This Row],[launched_at]]/60)/60/24)+DATE(1970,1,1))</f>
        <v>41156.208333333336</v>
      </c>
      <c r="M43">
        <v>1348981200</v>
      </c>
      <c r="N43" s="11">
        <f>(((Table1[[#This Row],[deadline]]/60)/60/24)+DATE(1970,1,1))</f>
        <v>41182.208333333336</v>
      </c>
      <c r="O43" t="b">
        <v>0</v>
      </c>
      <c r="P43" t="b">
        <v>1</v>
      </c>
      <c r="Q43" t="s">
        <v>23</v>
      </c>
      <c r="R43" s="6">
        <f>E43/H43</f>
        <v>107.42342342342343</v>
      </c>
      <c r="S43" t="str">
        <f t="shared" si="0"/>
        <v>music</v>
      </c>
      <c r="T43" t="str">
        <f t="shared" si="1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E44/D44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11">
        <f>(((Table1[[#This Row],[launched_at]]/60)/60/24)+DATE(1970,1,1))</f>
        <v>40728.208333333336</v>
      </c>
      <c r="M44">
        <v>1310533200</v>
      </c>
      <c r="N44" s="11">
        <f>(((Table1[[#This Row],[deadline]]/60)/60/24)+DATE(1970,1,1))</f>
        <v>40737.208333333336</v>
      </c>
      <c r="O44" t="b">
        <v>0</v>
      </c>
      <c r="P44" t="b">
        <v>0</v>
      </c>
      <c r="Q44" t="s">
        <v>17</v>
      </c>
      <c r="R44" s="6">
        <f>E44/H44</f>
        <v>35.995495495495497</v>
      </c>
      <c r="S44" t="str">
        <f t="shared" si="0"/>
        <v>food</v>
      </c>
      <c r="T44" t="str">
        <f t="shared" si="1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E45/D45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11">
        <f>(((Table1[[#This Row],[launched_at]]/60)/60/24)+DATE(1970,1,1))</f>
        <v>41844.208333333336</v>
      </c>
      <c r="M45">
        <v>1407560400</v>
      </c>
      <c r="N45" s="11">
        <f>(((Table1[[#This Row],[deadline]]/60)/60/24)+DATE(1970,1,1))</f>
        <v>41860.208333333336</v>
      </c>
      <c r="O45" t="b">
        <v>0</v>
      </c>
      <c r="P45" t="b">
        <v>0</v>
      </c>
      <c r="Q45" t="s">
        <v>133</v>
      </c>
      <c r="R45" s="6">
        <f>E45/H45</f>
        <v>26.998873148744366</v>
      </c>
      <c r="S45" t="str">
        <f t="shared" si="0"/>
        <v>publishing</v>
      </c>
      <c r="T45" t="str">
        <f t="shared" si="1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E46/D46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11">
        <f>(((Table1[[#This Row],[launched_at]]/60)/60/24)+DATE(1970,1,1))</f>
        <v>43541.208333333328</v>
      </c>
      <c r="M46">
        <v>1552885200</v>
      </c>
      <c r="N46" s="11">
        <f>(((Table1[[#This Row],[deadline]]/60)/60/24)+DATE(1970,1,1))</f>
        <v>43542.208333333328</v>
      </c>
      <c r="O46" t="b">
        <v>0</v>
      </c>
      <c r="P46" t="b">
        <v>0</v>
      </c>
      <c r="Q46" t="s">
        <v>119</v>
      </c>
      <c r="R46" s="6">
        <f>E46/H46</f>
        <v>107.56122448979592</v>
      </c>
      <c r="S46" t="str">
        <f t="shared" si="0"/>
        <v>publishing</v>
      </c>
      <c r="T46" t="str">
        <f t="shared" si="1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E47/D47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11">
        <f>(((Table1[[#This Row],[launched_at]]/60)/60/24)+DATE(1970,1,1))</f>
        <v>42676.208333333328</v>
      </c>
      <c r="M47">
        <v>1479362400</v>
      </c>
      <c r="N47" s="11">
        <f>(((Table1[[#This Row],[deadline]]/60)/60/24)+DATE(1970,1,1))</f>
        <v>42691.25</v>
      </c>
      <c r="O47" t="b">
        <v>0</v>
      </c>
      <c r="P47" t="b">
        <v>1</v>
      </c>
      <c r="Q47" t="s">
        <v>33</v>
      </c>
      <c r="R47" s="6">
        <f>E47/H47</f>
        <v>94.375</v>
      </c>
      <c r="S47" t="str">
        <f t="shared" si="0"/>
        <v>theater</v>
      </c>
      <c r="T47" t="str">
        <f t="shared" si="1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E48/D48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11">
        <f>(((Table1[[#This Row],[launched_at]]/60)/60/24)+DATE(1970,1,1))</f>
        <v>40367.208333333336</v>
      </c>
      <c r="M48">
        <v>1280552400</v>
      </c>
      <c r="N48" s="11">
        <f>(((Table1[[#This Row],[deadline]]/60)/60/24)+DATE(1970,1,1))</f>
        <v>40390.208333333336</v>
      </c>
      <c r="O48" t="b">
        <v>0</v>
      </c>
      <c r="P48" t="b">
        <v>0</v>
      </c>
      <c r="Q48" t="s">
        <v>23</v>
      </c>
      <c r="R48" s="6">
        <f>E48/H48</f>
        <v>46.163043478260867</v>
      </c>
      <c r="S48" t="str">
        <f t="shared" si="0"/>
        <v>music</v>
      </c>
      <c r="T48" t="str">
        <f t="shared" si="1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E49/D49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11">
        <f>(((Table1[[#This Row],[launched_at]]/60)/60/24)+DATE(1970,1,1))</f>
        <v>41727.208333333336</v>
      </c>
      <c r="M49">
        <v>1398661200</v>
      </c>
      <c r="N49" s="11">
        <f>(((Table1[[#This Row],[deadline]]/60)/60/24)+DATE(1970,1,1))</f>
        <v>41757.208333333336</v>
      </c>
      <c r="O49" t="b">
        <v>0</v>
      </c>
      <c r="P49" t="b">
        <v>0</v>
      </c>
      <c r="Q49" t="s">
        <v>33</v>
      </c>
      <c r="R49" s="6">
        <f>E49/H49</f>
        <v>47.845637583892618</v>
      </c>
      <c r="S49" t="str">
        <f t="shared" si="0"/>
        <v>theater</v>
      </c>
      <c r="T49" t="str">
        <f t="shared" si="1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E50/D50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11">
        <f>(((Table1[[#This Row],[launched_at]]/60)/60/24)+DATE(1970,1,1))</f>
        <v>42180.208333333328</v>
      </c>
      <c r="M50">
        <v>1436245200</v>
      </c>
      <c r="N50" s="11">
        <f>(((Table1[[#This Row],[deadline]]/60)/60/24)+DATE(1970,1,1))</f>
        <v>42192.208333333328</v>
      </c>
      <c r="O50" t="b">
        <v>0</v>
      </c>
      <c r="P50" t="b">
        <v>0</v>
      </c>
      <c r="Q50" t="s">
        <v>33</v>
      </c>
      <c r="R50" s="6">
        <f>E50/H50</f>
        <v>53.007815713698065</v>
      </c>
      <c r="S50" t="str">
        <f t="shared" si="0"/>
        <v>theater</v>
      </c>
      <c r="T50" t="str">
        <f t="shared" si="1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E51/D51</f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11">
        <f>(((Table1[[#This Row],[launched_at]]/60)/60/24)+DATE(1970,1,1))</f>
        <v>43758.208333333328</v>
      </c>
      <c r="M51">
        <v>1575439200</v>
      </c>
      <c r="N51" s="11">
        <f>(((Table1[[#This Row],[deadline]]/60)/60/24)+DATE(1970,1,1))</f>
        <v>43803.25</v>
      </c>
      <c r="O51" t="b">
        <v>0</v>
      </c>
      <c r="P51" t="b">
        <v>0</v>
      </c>
      <c r="Q51" t="s">
        <v>23</v>
      </c>
      <c r="R51" s="6">
        <f>E51/H51</f>
        <v>45.059405940594061</v>
      </c>
      <c r="S51" t="str">
        <f t="shared" si="0"/>
        <v>music</v>
      </c>
      <c r="T51" t="str">
        <f t="shared" si="1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E52/D52</f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11">
        <f>(((Table1[[#This Row],[launched_at]]/60)/60/24)+DATE(1970,1,1))</f>
        <v>41487.208333333336</v>
      </c>
      <c r="M52">
        <v>1377752400</v>
      </c>
      <c r="N52" s="11">
        <f>(((Table1[[#This Row],[deadline]]/60)/60/24)+DATE(1970,1,1))</f>
        <v>41515.208333333336</v>
      </c>
      <c r="O52" t="b">
        <v>0</v>
      </c>
      <c r="P52" t="b">
        <v>0</v>
      </c>
      <c r="Q52" t="s">
        <v>148</v>
      </c>
      <c r="R52" s="6">
        <f>E52/H52</f>
        <v>2</v>
      </c>
      <c r="S52" t="str">
        <f t="shared" si="0"/>
        <v>music</v>
      </c>
      <c r="T52" t="str">
        <f t="shared" si="1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E53/D53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11">
        <f>(((Table1[[#This Row],[launched_at]]/60)/60/24)+DATE(1970,1,1))</f>
        <v>40995.208333333336</v>
      </c>
      <c r="M53">
        <v>1334206800</v>
      </c>
      <c r="N53" s="11">
        <f>(((Table1[[#This Row],[deadline]]/60)/60/24)+DATE(1970,1,1))</f>
        <v>41011.208333333336</v>
      </c>
      <c r="O53" t="b">
        <v>0</v>
      </c>
      <c r="P53" t="b">
        <v>1</v>
      </c>
      <c r="Q53" t="s">
        <v>65</v>
      </c>
      <c r="R53" s="6">
        <f>E53/H53</f>
        <v>99.006816632583508</v>
      </c>
      <c r="S53" t="str">
        <f t="shared" si="0"/>
        <v>technology</v>
      </c>
      <c r="T53" t="str">
        <f t="shared" si="1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E54/D54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11">
        <f>(((Table1[[#This Row],[launched_at]]/60)/60/24)+DATE(1970,1,1))</f>
        <v>40436.208333333336</v>
      </c>
      <c r="M54">
        <v>1284872400</v>
      </c>
      <c r="N54" s="11">
        <f>(((Table1[[#This Row],[deadline]]/60)/60/24)+DATE(1970,1,1))</f>
        <v>40440.208333333336</v>
      </c>
      <c r="O54" t="b">
        <v>0</v>
      </c>
      <c r="P54" t="b">
        <v>0</v>
      </c>
      <c r="Q54" t="s">
        <v>33</v>
      </c>
      <c r="R54" s="6">
        <f>E54/H54</f>
        <v>32.786666666666669</v>
      </c>
      <c r="S54" t="str">
        <f t="shared" si="0"/>
        <v>theater</v>
      </c>
      <c r="T54" t="str">
        <f t="shared" si="1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E55/D55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11">
        <f>(((Table1[[#This Row],[launched_at]]/60)/60/24)+DATE(1970,1,1))</f>
        <v>41779.208333333336</v>
      </c>
      <c r="M55">
        <v>1403931600</v>
      </c>
      <c r="N55" s="11">
        <f>(((Table1[[#This Row],[deadline]]/60)/60/24)+DATE(1970,1,1))</f>
        <v>41818.208333333336</v>
      </c>
      <c r="O55" t="b">
        <v>0</v>
      </c>
      <c r="P55" t="b">
        <v>0</v>
      </c>
      <c r="Q55" t="s">
        <v>53</v>
      </c>
      <c r="R55" s="6">
        <f>E55/H55</f>
        <v>59.119617224880386</v>
      </c>
      <c r="S55" t="str">
        <f t="shared" si="0"/>
        <v>film &amp; video</v>
      </c>
      <c r="T55" t="str">
        <f t="shared" si="1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E56/D56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11">
        <f>(((Table1[[#This Row],[launched_at]]/60)/60/24)+DATE(1970,1,1))</f>
        <v>43170.25</v>
      </c>
      <c r="M56">
        <v>1521262800</v>
      </c>
      <c r="N56" s="11">
        <f>(((Table1[[#This Row],[deadline]]/60)/60/24)+DATE(1970,1,1))</f>
        <v>43176.208333333328</v>
      </c>
      <c r="O56" t="b">
        <v>0</v>
      </c>
      <c r="P56" t="b">
        <v>0</v>
      </c>
      <c r="Q56" t="s">
        <v>65</v>
      </c>
      <c r="R56" s="6">
        <f>E56/H56</f>
        <v>44.93333333333333</v>
      </c>
      <c r="S56" t="str">
        <f t="shared" si="0"/>
        <v>technology</v>
      </c>
      <c r="T56" t="str">
        <f t="shared" si="1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E57/D57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11">
        <f>(((Table1[[#This Row],[launched_at]]/60)/60/24)+DATE(1970,1,1))</f>
        <v>43311.208333333328</v>
      </c>
      <c r="M57">
        <v>1533358800</v>
      </c>
      <c r="N57" s="11">
        <f>(((Table1[[#This Row],[deadline]]/60)/60/24)+DATE(1970,1,1))</f>
        <v>43316.208333333328</v>
      </c>
      <c r="O57" t="b">
        <v>0</v>
      </c>
      <c r="P57" t="b">
        <v>0</v>
      </c>
      <c r="Q57" t="s">
        <v>159</v>
      </c>
      <c r="R57" s="6">
        <f>E57/H57</f>
        <v>89.664122137404576</v>
      </c>
      <c r="S57" t="str">
        <f t="shared" si="0"/>
        <v>music</v>
      </c>
      <c r="T57" t="str">
        <f t="shared" si="1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E58/D58</f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11">
        <f>(((Table1[[#This Row],[launched_at]]/60)/60/24)+DATE(1970,1,1))</f>
        <v>42014.25</v>
      </c>
      <c r="M58">
        <v>1421474400</v>
      </c>
      <c r="N58" s="11">
        <f>(((Table1[[#This Row],[deadline]]/60)/60/24)+DATE(1970,1,1))</f>
        <v>42021.25</v>
      </c>
      <c r="O58" t="b">
        <v>0</v>
      </c>
      <c r="P58" t="b">
        <v>0</v>
      </c>
      <c r="Q58" t="s">
        <v>65</v>
      </c>
      <c r="R58" s="6">
        <f>E58/H58</f>
        <v>70.079268292682926</v>
      </c>
      <c r="S58" t="str">
        <f t="shared" si="0"/>
        <v>technology</v>
      </c>
      <c r="T58" t="str">
        <f t="shared" si="1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E59/D59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11">
        <f>(((Table1[[#This Row],[launched_at]]/60)/60/24)+DATE(1970,1,1))</f>
        <v>42979.208333333328</v>
      </c>
      <c r="M59">
        <v>1505278800</v>
      </c>
      <c r="N59" s="11">
        <f>(((Table1[[#This Row],[deadline]]/60)/60/24)+DATE(1970,1,1))</f>
        <v>42991.208333333328</v>
      </c>
      <c r="O59" t="b">
        <v>0</v>
      </c>
      <c r="P59" t="b">
        <v>0</v>
      </c>
      <c r="Q59" t="s">
        <v>89</v>
      </c>
      <c r="R59" s="6">
        <f>E59/H59</f>
        <v>31.059701492537314</v>
      </c>
      <c r="S59" t="str">
        <f t="shared" si="0"/>
        <v>games</v>
      </c>
      <c r="T59" t="str">
        <f t="shared" si="1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E60/D60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11">
        <f>(((Table1[[#This Row],[launched_at]]/60)/60/24)+DATE(1970,1,1))</f>
        <v>42268.208333333328</v>
      </c>
      <c r="M60">
        <v>1443934800</v>
      </c>
      <c r="N60" s="11">
        <f>(((Table1[[#This Row],[deadline]]/60)/60/24)+DATE(1970,1,1))</f>
        <v>42281.208333333328</v>
      </c>
      <c r="O60" t="b">
        <v>0</v>
      </c>
      <c r="P60" t="b">
        <v>0</v>
      </c>
      <c r="Q60" t="s">
        <v>33</v>
      </c>
      <c r="R60" s="6">
        <f>E60/H60</f>
        <v>29.061611374407583</v>
      </c>
      <c r="S60" t="str">
        <f t="shared" si="0"/>
        <v>theater</v>
      </c>
      <c r="T60" t="str">
        <f t="shared" si="1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E61/D61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11">
        <f>(((Table1[[#This Row],[launched_at]]/60)/60/24)+DATE(1970,1,1))</f>
        <v>42898.208333333328</v>
      </c>
      <c r="M61">
        <v>1498539600</v>
      </c>
      <c r="N61" s="11">
        <f>(((Table1[[#This Row],[deadline]]/60)/60/24)+DATE(1970,1,1))</f>
        <v>42913.208333333328</v>
      </c>
      <c r="O61" t="b">
        <v>0</v>
      </c>
      <c r="P61" t="b">
        <v>1</v>
      </c>
      <c r="Q61" t="s">
        <v>33</v>
      </c>
      <c r="R61" s="6">
        <f>E61/H61</f>
        <v>30.0859375</v>
      </c>
      <c r="S61" t="str">
        <f t="shared" si="0"/>
        <v>theater</v>
      </c>
      <c r="T61" t="str">
        <f t="shared" si="1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E62/D62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11">
        <f>(((Table1[[#This Row],[launched_at]]/60)/60/24)+DATE(1970,1,1))</f>
        <v>41107.208333333336</v>
      </c>
      <c r="M62">
        <v>1342760400</v>
      </c>
      <c r="N62" s="11">
        <f>(((Table1[[#This Row],[deadline]]/60)/60/24)+DATE(1970,1,1))</f>
        <v>41110.208333333336</v>
      </c>
      <c r="O62" t="b">
        <v>0</v>
      </c>
      <c r="P62" t="b">
        <v>0</v>
      </c>
      <c r="Q62" t="s">
        <v>33</v>
      </c>
      <c r="R62" s="6">
        <f>E62/H62</f>
        <v>84.998125000000002</v>
      </c>
      <c r="S62" t="str">
        <f t="shared" si="0"/>
        <v>theater</v>
      </c>
      <c r="T62" t="str">
        <f t="shared" si="1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E63/D63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11">
        <f>(((Table1[[#This Row],[launched_at]]/60)/60/24)+DATE(1970,1,1))</f>
        <v>40595.25</v>
      </c>
      <c r="M63">
        <v>1301720400</v>
      </c>
      <c r="N63" s="11">
        <f>(((Table1[[#This Row],[deadline]]/60)/60/24)+DATE(1970,1,1))</f>
        <v>40635.208333333336</v>
      </c>
      <c r="O63" t="b">
        <v>0</v>
      </c>
      <c r="P63" t="b">
        <v>0</v>
      </c>
      <c r="Q63" t="s">
        <v>33</v>
      </c>
      <c r="R63" s="6">
        <f>E63/H63</f>
        <v>82.001775410563695</v>
      </c>
      <c r="S63" t="str">
        <f t="shared" si="0"/>
        <v>theater</v>
      </c>
      <c r="T63" t="str">
        <f t="shared" si="1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E64/D64</f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11">
        <f>(((Table1[[#This Row],[launched_at]]/60)/60/24)+DATE(1970,1,1))</f>
        <v>42160.208333333328</v>
      </c>
      <c r="M64">
        <v>1433566800</v>
      </c>
      <c r="N64" s="11">
        <f>(((Table1[[#This Row],[deadline]]/60)/60/24)+DATE(1970,1,1))</f>
        <v>42161.208333333328</v>
      </c>
      <c r="O64" t="b">
        <v>0</v>
      </c>
      <c r="P64" t="b">
        <v>0</v>
      </c>
      <c r="Q64" t="s">
        <v>28</v>
      </c>
      <c r="R64" s="6">
        <f>E64/H64</f>
        <v>58.040160642570278</v>
      </c>
      <c r="S64" t="str">
        <f t="shared" si="0"/>
        <v>technology</v>
      </c>
      <c r="T64" t="str">
        <f t="shared" si="1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E65/D65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11">
        <f>(((Table1[[#This Row],[launched_at]]/60)/60/24)+DATE(1970,1,1))</f>
        <v>42853.208333333328</v>
      </c>
      <c r="M65">
        <v>1493874000</v>
      </c>
      <c r="N65" s="11">
        <f>(((Table1[[#This Row],[deadline]]/60)/60/24)+DATE(1970,1,1))</f>
        <v>42859.208333333328</v>
      </c>
      <c r="O65" t="b">
        <v>0</v>
      </c>
      <c r="P65" t="b">
        <v>0</v>
      </c>
      <c r="Q65" t="s">
        <v>33</v>
      </c>
      <c r="R65" s="6">
        <f>E65/H65</f>
        <v>111.4</v>
      </c>
      <c r="S65" t="str">
        <f t="shared" si="0"/>
        <v>theater</v>
      </c>
      <c r="T65" t="str">
        <f t="shared" si="1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E66/D66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11">
        <f>(((Table1[[#This Row],[launched_at]]/60)/60/24)+DATE(1970,1,1))</f>
        <v>43283.208333333328</v>
      </c>
      <c r="M66">
        <v>1531803600</v>
      </c>
      <c r="N66" s="11">
        <f>(((Table1[[#This Row],[deadline]]/60)/60/24)+DATE(1970,1,1))</f>
        <v>43298.208333333328</v>
      </c>
      <c r="O66" t="b">
        <v>0</v>
      </c>
      <c r="P66" t="b">
        <v>1</v>
      </c>
      <c r="Q66" t="s">
        <v>28</v>
      </c>
      <c r="R66" s="6">
        <f>E66/H66</f>
        <v>71.94736842105263</v>
      </c>
      <c r="S66" t="str">
        <f t="shared" si="0"/>
        <v>technology</v>
      </c>
      <c r="T66" t="str">
        <f t="shared" si="1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11">
        <f>(((Table1[[#This Row],[launched_at]]/60)/60/24)+DATE(1970,1,1))</f>
        <v>40570.25</v>
      </c>
      <c r="M67">
        <v>1296712800</v>
      </c>
      <c r="N67" s="11">
        <f>(((Table1[[#This Row],[deadline]]/60)/60/24)+DATE(1970,1,1))</f>
        <v>40577.25</v>
      </c>
      <c r="O67" t="b">
        <v>0</v>
      </c>
      <c r="P67" t="b">
        <v>0</v>
      </c>
      <c r="Q67" t="s">
        <v>33</v>
      </c>
      <c r="R67" s="6">
        <f>E67/H67</f>
        <v>61.038135593220339</v>
      </c>
      <c r="S67" t="str">
        <f t="shared" ref="S67:S130" si="2">_xlfn.TEXTSPLIT(Q:Q, "/", ,TRUE,1)</f>
        <v>theater</v>
      </c>
      <c r="T67" t="str">
        <f t="shared" ref="T67:T130" si="3">_xlfn.TEXTAFTER(Q67,"/", 1,1,1)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E68/D68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11">
        <f>(((Table1[[#This Row],[launched_at]]/60)/60/24)+DATE(1970,1,1))</f>
        <v>42102.208333333328</v>
      </c>
      <c r="M68">
        <v>1428901200</v>
      </c>
      <c r="N68" s="11">
        <f>(((Table1[[#This Row],[deadline]]/60)/60/24)+DATE(1970,1,1))</f>
        <v>42107.208333333328</v>
      </c>
      <c r="O68" t="b">
        <v>0</v>
      </c>
      <c r="P68" t="b">
        <v>1</v>
      </c>
      <c r="Q68" t="s">
        <v>33</v>
      </c>
      <c r="R68" s="6">
        <f>E68/H68</f>
        <v>108.91666666666667</v>
      </c>
      <c r="S68" t="str">
        <f t="shared" si="2"/>
        <v>theater</v>
      </c>
      <c r="T68" t="str">
        <f t="shared" si="3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E69/D69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11">
        <f>(((Table1[[#This Row],[launched_at]]/60)/60/24)+DATE(1970,1,1))</f>
        <v>40203.25</v>
      </c>
      <c r="M69">
        <v>1264831200</v>
      </c>
      <c r="N69" s="11">
        <f>(((Table1[[#This Row],[deadline]]/60)/60/24)+DATE(1970,1,1))</f>
        <v>40208.25</v>
      </c>
      <c r="O69" t="b">
        <v>0</v>
      </c>
      <c r="P69" t="b">
        <v>1</v>
      </c>
      <c r="Q69" t="s">
        <v>65</v>
      </c>
      <c r="R69" s="6">
        <f>E69/H69</f>
        <v>29.001722017220171</v>
      </c>
      <c r="S69" t="str">
        <f t="shared" si="2"/>
        <v>technology</v>
      </c>
      <c r="T69" t="str">
        <f t="shared" si="3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E70/D70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11">
        <f>(((Table1[[#This Row],[launched_at]]/60)/60/24)+DATE(1970,1,1))</f>
        <v>42943.208333333328</v>
      </c>
      <c r="M70">
        <v>1505192400</v>
      </c>
      <c r="N70" s="11">
        <f>(((Table1[[#This Row],[deadline]]/60)/60/24)+DATE(1970,1,1))</f>
        <v>42990.208333333328</v>
      </c>
      <c r="O70" t="b">
        <v>0</v>
      </c>
      <c r="P70" t="b">
        <v>1</v>
      </c>
      <c r="Q70" t="s">
        <v>33</v>
      </c>
      <c r="R70" s="6">
        <f>E70/H70</f>
        <v>58.975609756097562</v>
      </c>
      <c r="S70" t="str">
        <f t="shared" si="2"/>
        <v>theater</v>
      </c>
      <c r="T70" t="str">
        <f t="shared" si="3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E71/D71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11">
        <f>(((Table1[[#This Row],[launched_at]]/60)/60/24)+DATE(1970,1,1))</f>
        <v>40531.25</v>
      </c>
      <c r="M71">
        <v>1295676000</v>
      </c>
      <c r="N71" s="11">
        <f>(((Table1[[#This Row],[deadline]]/60)/60/24)+DATE(1970,1,1))</f>
        <v>40565.25</v>
      </c>
      <c r="O71" t="b">
        <v>0</v>
      </c>
      <c r="P71" t="b">
        <v>0</v>
      </c>
      <c r="Q71" t="s">
        <v>33</v>
      </c>
      <c r="R71" s="6">
        <f>E71/H71</f>
        <v>111.82352941176471</v>
      </c>
      <c r="S71" t="str">
        <f t="shared" si="2"/>
        <v>theater</v>
      </c>
      <c r="T71" t="str">
        <f t="shared" si="3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E72/D72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11">
        <f>(((Table1[[#This Row],[launched_at]]/60)/60/24)+DATE(1970,1,1))</f>
        <v>40484.208333333336</v>
      </c>
      <c r="M72">
        <v>1292911200</v>
      </c>
      <c r="N72" s="11">
        <f>(((Table1[[#This Row],[deadline]]/60)/60/24)+DATE(1970,1,1))</f>
        <v>40533.25</v>
      </c>
      <c r="O72" t="b">
        <v>0</v>
      </c>
      <c r="P72" t="b">
        <v>1</v>
      </c>
      <c r="Q72" t="s">
        <v>33</v>
      </c>
      <c r="R72" s="6">
        <f>E72/H72</f>
        <v>63.995555555555555</v>
      </c>
      <c r="S72" t="str">
        <f t="shared" si="2"/>
        <v>theater</v>
      </c>
      <c r="T72" t="str">
        <f t="shared" si="3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E73/D73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11">
        <f>(((Table1[[#This Row],[launched_at]]/60)/60/24)+DATE(1970,1,1))</f>
        <v>43799.25</v>
      </c>
      <c r="M73">
        <v>1575439200</v>
      </c>
      <c r="N73" s="11">
        <f>(((Table1[[#This Row],[deadline]]/60)/60/24)+DATE(1970,1,1))</f>
        <v>43803.25</v>
      </c>
      <c r="O73" t="b">
        <v>0</v>
      </c>
      <c r="P73" t="b">
        <v>0</v>
      </c>
      <c r="Q73" t="s">
        <v>33</v>
      </c>
      <c r="R73" s="6">
        <f>E73/H73</f>
        <v>85.315789473684205</v>
      </c>
      <c r="S73" t="str">
        <f t="shared" si="2"/>
        <v>theater</v>
      </c>
      <c r="T73" t="str">
        <f t="shared" si="3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E74/D74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11">
        <f>(((Table1[[#This Row],[launched_at]]/60)/60/24)+DATE(1970,1,1))</f>
        <v>42186.208333333328</v>
      </c>
      <c r="M74">
        <v>1438837200</v>
      </c>
      <c r="N74" s="11">
        <f>(((Table1[[#This Row],[deadline]]/60)/60/24)+DATE(1970,1,1))</f>
        <v>42222.208333333328</v>
      </c>
      <c r="O74" t="b">
        <v>0</v>
      </c>
      <c r="P74" t="b">
        <v>0</v>
      </c>
      <c r="Q74" t="s">
        <v>71</v>
      </c>
      <c r="R74" s="6">
        <f>E74/H74</f>
        <v>74.481481481481481</v>
      </c>
      <c r="S74" t="str">
        <f t="shared" si="2"/>
        <v>film &amp; video</v>
      </c>
      <c r="T74" t="str">
        <f t="shared" si="3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E75/D75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11">
        <f>(((Table1[[#This Row],[launched_at]]/60)/60/24)+DATE(1970,1,1))</f>
        <v>42701.25</v>
      </c>
      <c r="M75">
        <v>1480485600</v>
      </c>
      <c r="N75" s="11">
        <f>(((Table1[[#This Row],[deadline]]/60)/60/24)+DATE(1970,1,1))</f>
        <v>42704.25</v>
      </c>
      <c r="O75" t="b">
        <v>0</v>
      </c>
      <c r="P75" t="b">
        <v>0</v>
      </c>
      <c r="Q75" t="s">
        <v>159</v>
      </c>
      <c r="R75" s="6">
        <f>E75/H75</f>
        <v>105.14772727272727</v>
      </c>
      <c r="S75" t="str">
        <f t="shared" si="2"/>
        <v>music</v>
      </c>
      <c r="T75" t="str">
        <f t="shared" si="3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E76/D76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11">
        <f>(((Table1[[#This Row],[launched_at]]/60)/60/24)+DATE(1970,1,1))</f>
        <v>42456.208333333328</v>
      </c>
      <c r="M76">
        <v>1459141200</v>
      </c>
      <c r="N76" s="11">
        <f>(((Table1[[#This Row],[deadline]]/60)/60/24)+DATE(1970,1,1))</f>
        <v>42457.208333333328</v>
      </c>
      <c r="O76" t="b">
        <v>0</v>
      </c>
      <c r="P76" t="b">
        <v>0</v>
      </c>
      <c r="Q76" t="s">
        <v>148</v>
      </c>
      <c r="R76" s="6">
        <f>E76/H76</f>
        <v>56.188235294117646</v>
      </c>
      <c r="S76" t="str">
        <f t="shared" si="2"/>
        <v>music</v>
      </c>
      <c r="T76" t="str">
        <f t="shared" si="3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E77/D77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11">
        <f>(((Table1[[#This Row],[launched_at]]/60)/60/24)+DATE(1970,1,1))</f>
        <v>43296.208333333328</v>
      </c>
      <c r="M77">
        <v>1532322000</v>
      </c>
      <c r="N77" s="11">
        <f>(((Table1[[#This Row],[deadline]]/60)/60/24)+DATE(1970,1,1))</f>
        <v>43304.208333333328</v>
      </c>
      <c r="O77" t="b">
        <v>0</v>
      </c>
      <c r="P77" t="b">
        <v>0</v>
      </c>
      <c r="Q77" t="s">
        <v>122</v>
      </c>
      <c r="R77" s="6">
        <f>E77/H77</f>
        <v>85.917647058823533</v>
      </c>
      <c r="S77" t="str">
        <f t="shared" si="2"/>
        <v>photography</v>
      </c>
      <c r="T77" t="str">
        <f t="shared" si="3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E78/D78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11">
        <f>(((Table1[[#This Row],[launched_at]]/60)/60/24)+DATE(1970,1,1))</f>
        <v>42027.25</v>
      </c>
      <c r="M78">
        <v>1426222800</v>
      </c>
      <c r="N78" s="11">
        <f>(((Table1[[#This Row],[deadline]]/60)/60/24)+DATE(1970,1,1))</f>
        <v>42076.208333333328</v>
      </c>
      <c r="O78" t="b">
        <v>1</v>
      </c>
      <c r="P78" t="b">
        <v>1</v>
      </c>
      <c r="Q78" t="s">
        <v>33</v>
      </c>
      <c r="R78" s="6">
        <f>E78/H78</f>
        <v>57.00296912114014</v>
      </c>
      <c r="S78" t="str">
        <f t="shared" si="2"/>
        <v>theater</v>
      </c>
      <c r="T78" t="str">
        <f t="shared" si="3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E79/D79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11">
        <f>(((Table1[[#This Row],[launched_at]]/60)/60/24)+DATE(1970,1,1))</f>
        <v>40448.208333333336</v>
      </c>
      <c r="M79">
        <v>1286773200</v>
      </c>
      <c r="N79" s="11">
        <f>(((Table1[[#This Row],[deadline]]/60)/60/24)+DATE(1970,1,1))</f>
        <v>40462.208333333336</v>
      </c>
      <c r="O79" t="b">
        <v>0</v>
      </c>
      <c r="P79" t="b">
        <v>1</v>
      </c>
      <c r="Q79" t="s">
        <v>71</v>
      </c>
      <c r="R79" s="6">
        <f>E79/H79</f>
        <v>79.642857142857139</v>
      </c>
      <c r="S79" t="str">
        <f t="shared" si="2"/>
        <v>film &amp; video</v>
      </c>
      <c r="T79" t="str">
        <f t="shared" si="3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E80/D80</f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11">
        <f>(((Table1[[#This Row],[launched_at]]/60)/60/24)+DATE(1970,1,1))</f>
        <v>43206.208333333328</v>
      </c>
      <c r="M80">
        <v>1523941200</v>
      </c>
      <c r="N80" s="11">
        <f>(((Table1[[#This Row],[deadline]]/60)/60/24)+DATE(1970,1,1))</f>
        <v>43207.208333333328</v>
      </c>
      <c r="O80" t="b">
        <v>0</v>
      </c>
      <c r="P80" t="b">
        <v>0</v>
      </c>
      <c r="Q80" t="s">
        <v>206</v>
      </c>
      <c r="R80" s="6">
        <f>E80/H80</f>
        <v>41.018181818181816</v>
      </c>
      <c r="S80" t="str">
        <f t="shared" si="2"/>
        <v>publishing</v>
      </c>
      <c r="T80" t="str">
        <f t="shared" si="3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E81/D81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11">
        <f>(((Table1[[#This Row],[launched_at]]/60)/60/24)+DATE(1970,1,1))</f>
        <v>43267.208333333328</v>
      </c>
      <c r="M81">
        <v>1529557200</v>
      </c>
      <c r="N81" s="11">
        <f>(((Table1[[#This Row],[deadline]]/60)/60/24)+DATE(1970,1,1))</f>
        <v>43272.208333333328</v>
      </c>
      <c r="O81" t="b">
        <v>0</v>
      </c>
      <c r="P81" t="b">
        <v>0</v>
      </c>
      <c r="Q81" t="s">
        <v>33</v>
      </c>
      <c r="R81" s="6">
        <f>E81/H81</f>
        <v>48.004773269689736</v>
      </c>
      <c r="S81" t="str">
        <f t="shared" si="2"/>
        <v>theater</v>
      </c>
      <c r="T81" t="str">
        <f t="shared" si="3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E82/D82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11">
        <f>(((Table1[[#This Row],[launched_at]]/60)/60/24)+DATE(1970,1,1))</f>
        <v>42976.208333333328</v>
      </c>
      <c r="M82">
        <v>1506574800</v>
      </c>
      <c r="N82" s="11">
        <f>(((Table1[[#This Row],[deadline]]/60)/60/24)+DATE(1970,1,1))</f>
        <v>43006.208333333328</v>
      </c>
      <c r="O82" t="b">
        <v>0</v>
      </c>
      <c r="P82" t="b">
        <v>0</v>
      </c>
      <c r="Q82" t="s">
        <v>89</v>
      </c>
      <c r="R82" s="6">
        <f>E82/H82</f>
        <v>55.212598425196852</v>
      </c>
      <c r="S82" t="str">
        <f t="shared" si="2"/>
        <v>games</v>
      </c>
      <c r="T82" t="str">
        <f t="shared" si="3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E83/D83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11">
        <f>(((Table1[[#This Row],[launched_at]]/60)/60/24)+DATE(1970,1,1))</f>
        <v>43062.25</v>
      </c>
      <c r="M83">
        <v>1513576800</v>
      </c>
      <c r="N83" s="11">
        <f>(((Table1[[#This Row],[deadline]]/60)/60/24)+DATE(1970,1,1))</f>
        <v>43087.25</v>
      </c>
      <c r="O83" t="b">
        <v>0</v>
      </c>
      <c r="P83" t="b">
        <v>0</v>
      </c>
      <c r="Q83" t="s">
        <v>23</v>
      </c>
      <c r="R83" s="6">
        <f>E83/H83</f>
        <v>92.109489051094897</v>
      </c>
      <c r="S83" t="str">
        <f t="shared" si="2"/>
        <v>music</v>
      </c>
      <c r="T83" t="str">
        <f t="shared" si="3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E84/D84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11">
        <f>(((Table1[[#This Row],[launched_at]]/60)/60/24)+DATE(1970,1,1))</f>
        <v>43482.25</v>
      </c>
      <c r="M84">
        <v>1548309600</v>
      </c>
      <c r="N84" s="11">
        <f>(((Table1[[#This Row],[deadline]]/60)/60/24)+DATE(1970,1,1))</f>
        <v>43489.25</v>
      </c>
      <c r="O84" t="b">
        <v>0</v>
      </c>
      <c r="P84" t="b">
        <v>1</v>
      </c>
      <c r="Q84" t="s">
        <v>89</v>
      </c>
      <c r="R84" s="6">
        <f>E84/H84</f>
        <v>83.183333333333337</v>
      </c>
      <c r="S84" t="str">
        <f t="shared" si="2"/>
        <v>games</v>
      </c>
      <c r="T84" t="str">
        <f t="shared" si="3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E85/D85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11">
        <f>(((Table1[[#This Row],[launched_at]]/60)/60/24)+DATE(1970,1,1))</f>
        <v>42579.208333333328</v>
      </c>
      <c r="M85">
        <v>1471582800</v>
      </c>
      <c r="N85" s="11">
        <f>(((Table1[[#This Row],[deadline]]/60)/60/24)+DATE(1970,1,1))</f>
        <v>42601.208333333328</v>
      </c>
      <c r="O85" t="b">
        <v>0</v>
      </c>
      <c r="P85" t="b">
        <v>0</v>
      </c>
      <c r="Q85" t="s">
        <v>50</v>
      </c>
      <c r="R85" s="6">
        <f>E85/H85</f>
        <v>39.996000000000002</v>
      </c>
      <c r="S85" t="str">
        <f t="shared" si="2"/>
        <v>music</v>
      </c>
      <c r="T85" t="str">
        <f t="shared" si="3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E86/D86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11">
        <f>(((Table1[[#This Row],[launched_at]]/60)/60/24)+DATE(1970,1,1))</f>
        <v>41118.208333333336</v>
      </c>
      <c r="M86">
        <v>1344315600</v>
      </c>
      <c r="N86" s="11">
        <f>(((Table1[[#This Row],[deadline]]/60)/60/24)+DATE(1970,1,1))</f>
        <v>41128.208333333336</v>
      </c>
      <c r="O86" t="b">
        <v>0</v>
      </c>
      <c r="P86" t="b">
        <v>0</v>
      </c>
      <c r="Q86" t="s">
        <v>65</v>
      </c>
      <c r="R86" s="6">
        <f>E86/H86</f>
        <v>111.1336898395722</v>
      </c>
      <c r="S86" t="str">
        <f t="shared" si="2"/>
        <v>technology</v>
      </c>
      <c r="T86" t="str">
        <f t="shared" si="3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E87/D87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11">
        <f>(((Table1[[#This Row],[launched_at]]/60)/60/24)+DATE(1970,1,1))</f>
        <v>40797.208333333336</v>
      </c>
      <c r="M87">
        <v>1316408400</v>
      </c>
      <c r="N87" s="11">
        <f>(((Table1[[#This Row],[deadline]]/60)/60/24)+DATE(1970,1,1))</f>
        <v>40805.208333333336</v>
      </c>
      <c r="O87" t="b">
        <v>0</v>
      </c>
      <c r="P87" t="b">
        <v>0</v>
      </c>
      <c r="Q87" t="s">
        <v>60</v>
      </c>
      <c r="R87" s="6">
        <f>E87/H87</f>
        <v>90.563380281690144</v>
      </c>
      <c r="S87" t="str">
        <f t="shared" si="2"/>
        <v>music</v>
      </c>
      <c r="T87" t="str">
        <f t="shared" si="3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E88/D88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11">
        <f>(((Table1[[#This Row],[launched_at]]/60)/60/24)+DATE(1970,1,1))</f>
        <v>42128.208333333328</v>
      </c>
      <c r="M88">
        <v>1431838800</v>
      </c>
      <c r="N88" s="11">
        <f>(((Table1[[#This Row],[deadline]]/60)/60/24)+DATE(1970,1,1))</f>
        <v>42141.208333333328</v>
      </c>
      <c r="O88" t="b">
        <v>1</v>
      </c>
      <c r="P88" t="b">
        <v>0</v>
      </c>
      <c r="Q88" t="s">
        <v>33</v>
      </c>
      <c r="R88" s="6">
        <f>E88/H88</f>
        <v>61.108374384236456</v>
      </c>
      <c r="S88" t="str">
        <f t="shared" si="2"/>
        <v>theater</v>
      </c>
      <c r="T88" t="str">
        <f t="shared" si="3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E89/D89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11">
        <f>(((Table1[[#This Row],[launched_at]]/60)/60/24)+DATE(1970,1,1))</f>
        <v>40610.25</v>
      </c>
      <c r="M89">
        <v>1300510800</v>
      </c>
      <c r="N89" s="11">
        <f>(((Table1[[#This Row],[deadline]]/60)/60/24)+DATE(1970,1,1))</f>
        <v>40621.208333333336</v>
      </c>
      <c r="O89" t="b">
        <v>0</v>
      </c>
      <c r="P89" t="b">
        <v>1</v>
      </c>
      <c r="Q89" t="s">
        <v>23</v>
      </c>
      <c r="R89" s="6">
        <f>E89/H89</f>
        <v>83.022941970310384</v>
      </c>
      <c r="S89" t="str">
        <f t="shared" si="2"/>
        <v>music</v>
      </c>
      <c r="T89" t="str">
        <f t="shared" si="3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E90/D90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11">
        <f>(((Table1[[#This Row],[launched_at]]/60)/60/24)+DATE(1970,1,1))</f>
        <v>42110.208333333328</v>
      </c>
      <c r="M90">
        <v>1431061200</v>
      </c>
      <c r="N90" s="11">
        <f>(((Table1[[#This Row],[deadline]]/60)/60/24)+DATE(1970,1,1))</f>
        <v>42132.208333333328</v>
      </c>
      <c r="O90" t="b">
        <v>0</v>
      </c>
      <c r="P90" t="b">
        <v>0</v>
      </c>
      <c r="Q90" t="s">
        <v>206</v>
      </c>
      <c r="R90" s="6">
        <f>E90/H90</f>
        <v>110.76106194690266</v>
      </c>
      <c r="S90" t="str">
        <f t="shared" si="2"/>
        <v>publishing</v>
      </c>
      <c r="T90" t="str">
        <f t="shared" si="3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E91/D91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11">
        <f>(((Table1[[#This Row],[launched_at]]/60)/60/24)+DATE(1970,1,1))</f>
        <v>40283.208333333336</v>
      </c>
      <c r="M91">
        <v>1271480400</v>
      </c>
      <c r="N91" s="11">
        <f>(((Table1[[#This Row],[deadline]]/60)/60/24)+DATE(1970,1,1))</f>
        <v>40285.208333333336</v>
      </c>
      <c r="O91" t="b">
        <v>0</v>
      </c>
      <c r="P91" t="b">
        <v>0</v>
      </c>
      <c r="Q91" t="s">
        <v>33</v>
      </c>
      <c r="R91" s="6">
        <f>E91/H91</f>
        <v>89.458333333333329</v>
      </c>
      <c r="S91" t="str">
        <f t="shared" si="2"/>
        <v>theater</v>
      </c>
      <c r="T91" t="str">
        <f t="shared" si="3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E92/D92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11">
        <f>(((Table1[[#This Row],[launched_at]]/60)/60/24)+DATE(1970,1,1))</f>
        <v>42425.25</v>
      </c>
      <c r="M92">
        <v>1456380000</v>
      </c>
      <c r="N92" s="11">
        <f>(((Table1[[#This Row],[deadline]]/60)/60/24)+DATE(1970,1,1))</f>
        <v>42425.25</v>
      </c>
      <c r="O92" t="b">
        <v>0</v>
      </c>
      <c r="P92" t="b">
        <v>1</v>
      </c>
      <c r="Q92" t="s">
        <v>33</v>
      </c>
      <c r="R92" s="6">
        <f>E92/H92</f>
        <v>57.849056603773583</v>
      </c>
      <c r="S92" t="str">
        <f t="shared" si="2"/>
        <v>theater</v>
      </c>
      <c r="T92" t="str">
        <f t="shared" si="3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E93/D93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11">
        <f>(((Table1[[#This Row],[launched_at]]/60)/60/24)+DATE(1970,1,1))</f>
        <v>42588.208333333328</v>
      </c>
      <c r="M93">
        <v>1472878800</v>
      </c>
      <c r="N93" s="11">
        <f>(((Table1[[#This Row],[deadline]]/60)/60/24)+DATE(1970,1,1))</f>
        <v>42616.208333333328</v>
      </c>
      <c r="O93" t="b">
        <v>0</v>
      </c>
      <c r="P93" t="b">
        <v>0</v>
      </c>
      <c r="Q93" t="s">
        <v>206</v>
      </c>
      <c r="R93" s="6">
        <f>E93/H93</f>
        <v>109.99705449189985</v>
      </c>
      <c r="S93" t="str">
        <f t="shared" si="2"/>
        <v>publishing</v>
      </c>
      <c r="T93" t="str">
        <f t="shared" si="3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E94/D94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11">
        <f>(((Table1[[#This Row],[launched_at]]/60)/60/24)+DATE(1970,1,1))</f>
        <v>40352.208333333336</v>
      </c>
      <c r="M94">
        <v>1277355600</v>
      </c>
      <c r="N94" s="11">
        <f>(((Table1[[#This Row],[deadline]]/60)/60/24)+DATE(1970,1,1))</f>
        <v>40353.208333333336</v>
      </c>
      <c r="O94" t="b">
        <v>0</v>
      </c>
      <c r="P94" t="b">
        <v>1</v>
      </c>
      <c r="Q94" t="s">
        <v>89</v>
      </c>
      <c r="R94" s="6">
        <f>E94/H94</f>
        <v>103.96586345381526</v>
      </c>
      <c r="S94" t="str">
        <f t="shared" si="2"/>
        <v>games</v>
      </c>
      <c r="T94" t="str">
        <f t="shared" si="3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E95/D95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11">
        <f>(((Table1[[#This Row],[launched_at]]/60)/60/24)+DATE(1970,1,1))</f>
        <v>41202.208333333336</v>
      </c>
      <c r="M95">
        <v>1351054800</v>
      </c>
      <c r="N95" s="11">
        <f>(((Table1[[#This Row],[deadline]]/60)/60/24)+DATE(1970,1,1))</f>
        <v>41206.208333333336</v>
      </c>
      <c r="O95" t="b">
        <v>0</v>
      </c>
      <c r="P95" t="b">
        <v>1</v>
      </c>
      <c r="Q95" t="s">
        <v>33</v>
      </c>
      <c r="R95" s="6">
        <f>E95/H95</f>
        <v>107.99508196721311</v>
      </c>
      <c r="S95" t="str">
        <f t="shared" si="2"/>
        <v>theater</v>
      </c>
      <c r="T95" t="str">
        <f t="shared" si="3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E96/D96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11">
        <f>(((Table1[[#This Row],[launched_at]]/60)/60/24)+DATE(1970,1,1))</f>
        <v>43562.208333333328</v>
      </c>
      <c r="M96">
        <v>1555563600</v>
      </c>
      <c r="N96" s="11">
        <f>(((Table1[[#This Row],[deadline]]/60)/60/24)+DATE(1970,1,1))</f>
        <v>43573.208333333328</v>
      </c>
      <c r="O96" t="b">
        <v>0</v>
      </c>
      <c r="P96" t="b">
        <v>0</v>
      </c>
      <c r="Q96" t="s">
        <v>28</v>
      </c>
      <c r="R96" s="6">
        <f>E96/H96</f>
        <v>48.927777777777777</v>
      </c>
      <c r="S96" t="str">
        <f t="shared" si="2"/>
        <v>technology</v>
      </c>
      <c r="T96" t="str">
        <f t="shared" si="3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E97/D97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11">
        <f>(((Table1[[#This Row],[launched_at]]/60)/60/24)+DATE(1970,1,1))</f>
        <v>43752.208333333328</v>
      </c>
      <c r="M97">
        <v>1571634000</v>
      </c>
      <c r="N97" s="11">
        <f>(((Table1[[#This Row],[deadline]]/60)/60/24)+DATE(1970,1,1))</f>
        <v>43759.208333333328</v>
      </c>
      <c r="O97" t="b">
        <v>0</v>
      </c>
      <c r="P97" t="b">
        <v>0</v>
      </c>
      <c r="Q97" t="s">
        <v>42</v>
      </c>
      <c r="R97" s="6">
        <f>E97/H97</f>
        <v>37.666666666666664</v>
      </c>
      <c r="S97" t="str">
        <f t="shared" si="2"/>
        <v>film &amp; video</v>
      </c>
      <c r="T97" t="str">
        <f t="shared" si="3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E98/D98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11">
        <f>(((Table1[[#This Row],[launched_at]]/60)/60/24)+DATE(1970,1,1))</f>
        <v>40612.25</v>
      </c>
      <c r="M98">
        <v>1300856400</v>
      </c>
      <c r="N98" s="11">
        <f>(((Table1[[#This Row],[deadline]]/60)/60/24)+DATE(1970,1,1))</f>
        <v>40625.208333333336</v>
      </c>
      <c r="O98" t="b">
        <v>0</v>
      </c>
      <c r="P98" t="b">
        <v>0</v>
      </c>
      <c r="Q98" t="s">
        <v>33</v>
      </c>
      <c r="R98" s="6">
        <f>E98/H98</f>
        <v>64.999141999141997</v>
      </c>
      <c r="S98" t="str">
        <f t="shared" si="2"/>
        <v>theater</v>
      </c>
      <c r="T98" t="str">
        <f t="shared" si="3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E99/D99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11">
        <f>(((Table1[[#This Row],[launched_at]]/60)/60/24)+DATE(1970,1,1))</f>
        <v>42180.208333333328</v>
      </c>
      <c r="M99">
        <v>1439874000</v>
      </c>
      <c r="N99" s="11">
        <f>(((Table1[[#This Row],[deadline]]/60)/60/24)+DATE(1970,1,1))</f>
        <v>42234.208333333328</v>
      </c>
      <c r="O99" t="b">
        <v>0</v>
      </c>
      <c r="P99" t="b">
        <v>0</v>
      </c>
      <c r="Q99" t="s">
        <v>17</v>
      </c>
      <c r="R99" s="6">
        <f>E99/H99</f>
        <v>106.61061946902655</v>
      </c>
      <c r="S99" t="str">
        <f t="shared" si="2"/>
        <v>food</v>
      </c>
      <c r="T99" t="str">
        <f t="shared" si="3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E100/D100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11">
        <f>(((Table1[[#This Row],[launched_at]]/60)/60/24)+DATE(1970,1,1))</f>
        <v>42212.208333333328</v>
      </c>
      <c r="M100">
        <v>1438318800</v>
      </c>
      <c r="N100" s="11">
        <f>(((Table1[[#This Row],[deadline]]/60)/60/24)+DATE(1970,1,1))</f>
        <v>42216.208333333328</v>
      </c>
      <c r="O100" t="b">
        <v>0</v>
      </c>
      <c r="P100" t="b">
        <v>0</v>
      </c>
      <c r="Q100" t="s">
        <v>89</v>
      </c>
      <c r="R100" s="6">
        <f>E100/H100</f>
        <v>27.009016393442622</v>
      </c>
      <c r="S100" t="str">
        <f t="shared" si="2"/>
        <v>games</v>
      </c>
      <c r="T100" t="str">
        <f t="shared" si="3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E101/D101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11">
        <f>(((Table1[[#This Row],[launched_at]]/60)/60/24)+DATE(1970,1,1))</f>
        <v>41968.25</v>
      </c>
      <c r="M101">
        <v>1419400800</v>
      </c>
      <c r="N101" s="11">
        <f>(((Table1[[#This Row],[deadline]]/60)/60/24)+DATE(1970,1,1))</f>
        <v>41997.25</v>
      </c>
      <c r="O101" t="b">
        <v>0</v>
      </c>
      <c r="P101" t="b">
        <v>0</v>
      </c>
      <c r="Q101" t="s">
        <v>33</v>
      </c>
      <c r="R101" s="6">
        <f>E101/H101</f>
        <v>91.16463414634147</v>
      </c>
      <c r="S101" t="str">
        <f t="shared" si="2"/>
        <v>theater</v>
      </c>
      <c r="T101" t="str">
        <f t="shared" si="3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E102/D102</f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11">
        <f>(((Table1[[#This Row],[launched_at]]/60)/60/24)+DATE(1970,1,1))</f>
        <v>40835.208333333336</v>
      </c>
      <c r="M102">
        <v>1320555600</v>
      </c>
      <c r="N102" s="11">
        <f>(((Table1[[#This Row],[deadline]]/60)/60/24)+DATE(1970,1,1))</f>
        <v>40853.208333333336</v>
      </c>
      <c r="O102" t="b">
        <v>0</v>
      </c>
      <c r="P102" t="b">
        <v>0</v>
      </c>
      <c r="Q102" t="s">
        <v>33</v>
      </c>
      <c r="R102" s="6">
        <f>E102/H102</f>
        <v>1</v>
      </c>
      <c r="S102" t="str">
        <f t="shared" si="2"/>
        <v>theater</v>
      </c>
      <c r="T102" t="str">
        <f t="shared" si="3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E103/D103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11">
        <f>(((Table1[[#This Row],[launched_at]]/60)/60/24)+DATE(1970,1,1))</f>
        <v>42056.25</v>
      </c>
      <c r="M103">
        <v>1425103200</v>
      </c>
      <c r="N103" s="11">
        <f>(((Table1[[#This Row],[deadline]]/60)/60/24)+DATE(1970,1,1))</f>
        <v>42063.25</v>
      </c>
      <c r="O103" t="b">
        <v>0</v>
      </c>
      <c r="P103" t="b">
        <v>1</v>
      </c>
      <c r="Q103" t="s">
        <v>50</v>
      </c>
      <c r="R103" s="6">
        <f>E103/H103</f>
        <v>56.054878048780488</v>
      </c>
      <c r="S103" t="str">
        <f t="shared" si="2"/>
        <v>music</v>
      </c>
      <c r="T103" t="str">
        <f t="shared" si="3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E104/D104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11">
        <f>(((Table1[[#This Row],[launched_at]]/60)/60/24)+DATE(1970,1,1))</f>
        <v>43234.208333333328</v>
      </c>
      <c r="M104">
        <v>1526878800</v>
      </c>
      <c r="N104" s="11">
        <f>(((Table1[[#This Row],[deadline]]/60)/60/24)+DATE(1970,1,1))</f>
        <v>43241.208333333328</v>
      </c>
      <c r="O104" t="b">
        <v>0</v>
      </c>
      <c r="P104" t="b">
        <v>1</v>
      </c>
      <c r="Q104" t="s">
        <v>65</v>
      </c>
      <c r="R104" s="6">
        <f>E104/H104</f>
        <v>31.017857142857142</v>
      </c>
      <c r="S104" t="str">
        <f t="shared" si="2"/>
        <v>technology</v>
      </c>
      <c r="T104" t="str">
        <f t="shared" si="3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E105/D105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11">
        <f>(((Table1[[#This Row],[launched_at]]/60)/60/24)+DATE(1970,1,1))</f>
        <v>40475.208333333336</v>
      </c>
      <c r="M105">
        <v>1288674000</v>
      </c>
      <c r="N105" s="11">
        <f>(((Table1[[#This Row],[deadline]]/60)/60/24)+DATE(1970,1,1))</f>
        <v>40484.208333333336</v>
      </c>
      <c r="O105" t="b">
        <v>0</v>
      </c>
      <c r="P105" t="b">
        <v>0</v>
      </c>
      <c r="Q105" t="s">
        <v>50</v>
      </c>
      <c r="R105" s="6">
        <f>E105/H105</f>
        <v>66.513513513513516</v>
      </c>
      <c r="S105" t="str">
        <f t="shared" si="2"/>
        <v>music</v>
      </c>
      <c r="T105" t="str">
        <f t="shared" si="3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E106/D106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11">
        <f>(((Table1[[#This Row],[launched_at]]/60)/60/24)+DATE(1970,1,1))</f>
        <v>42878.208333333328</v>
      </c>
      <c r="M106">
        <v>1495602000</v>
      </c>
      <c r="N106" s="11">
        <f>(((Table1[[#This Row],[deadline]]/60)/60/24)+DATE(1970,1,1))</f>
        <v>42879.208333333328</v>
      </c>
      <c r="O106" t="b">
        <v>0</v>
      </c>
      <c r="P106" t="b">
        <v>0</v>
      </c>
      <c r="Q106" t="s">
        <v>60</v>
      </c>
      <c r="R106" s="6">
        <f>E106/H106</f>
        <v>89.005216484089729</v>
      </c>
      <c r="S106" t="str">
        <f t="shared" si="2"/>
        <v>music</v>
      </c>
      <c r="T106" t="str">
        <f t="shared" si="3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E107/D107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11">
        <f>(((Table1[[#This Row],[launched_at]]/60)/60/24)+DATE(1970,1,1))</f>
        <v>41366.208333333336</v>
      </c>
      <c r="M107">
        <v>1366434000</v>
      </c>
      <c r="N107" s="11">
        <f>(((Table1[[#This Row],[deadline]]/60)/60/24)+DATE(1970,1,1))</f>
        <v>41384.208333333336</v>
      </c>
      <c r="O107" t="b">
        <v>0</v>
      </c>
      <c r="P107" t="b">
        <v>0</v>
      </c>
      <c r="Q107" t="s">
        <v>28</v>
      </c>
      <c r="R107" s="6">
        <f>E107/H107</f>
        <v>103.46315789473684</v>
      </c>
      <c r="S107" t="str">
        <f t="shared" si="2"/>
        <v>technology</v>
      </c>
      <c r="T107" t="str">
        <f t="shared" si="3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E108/D108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11">
        <f>(((Table1[[#This Row],[launched_at]]/60)/60/24)+DATE(1970,1,1))</f>
        <v>43716.208333333328</v>
      </c>
      <c r="M108">
        <v>1568350800</v>
      </c>
      <c r="N108" s="11">
        <f>(((Table1[[#This Row],[deadline]]/60)/60/24)+DATE(1970,1,1))</f>
        <v>43721.208333333328</v>
      </c>
      <c r="O108" t="b">
        <v>0</v>
      </c>
      <c r="P108" t="b">
        <v>0</v>
      </c>
      <c r="Q108" t="s">
        <v>33</v>
      </c>
      <c r="R108" s="6">
        <f>E108/H108</f>
        <v>95.278911564625844</v>
      </c>
      <c r="S108" t="str">
        <f t="shared" si="2"/>
        <v>theater</v>
      </c>
      <c r="T108" t="str">
        <f t="shared" si="3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E109/D109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11">
        <f>(((Table1[[#This Row],[launched_at]]/60)/60/24)+DATE(1970,1,1))</f>
        <v>43213.208333333328</v>
      </c>
      <c r="M109">
        <v>1525928400</v>
      </c>
      <c r="N109" s="11">
        <f>(((Table1[[#This Row],[deadline]]/60)/60/24)+DATE(1970,1,1))</f>
        <v>43230.208333333328</v>
      </c>
      <c r="O109" t="b">
        <v>0</v>
      </c>
      <c r="P109" t="b">
        <v>1</v>
      </c>
      <c r="Q109" t="s">
        <v>33</v>
      </c>
      <c r="R109" s="6">
        <f>E109/H109</f>
        <v>75.895348837209298</v>
      </c>
      <c r="S109" t="str">
        <f t="shared" si="2"/>
        <v>theater</v>
      </c>
      <c r="T109" t="str">
        <f t="shared" si="3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E110/D110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11">
        <f>(((Table1[[#This Row],[launched_at]]/60)/60/24)+DATE(1970,1,1))</f>
        <v>41005.208333333336</v>
      </c>
      <c r="M110">
        <v>1336885200</v>
      </c>
      <c r="N110" s="11">
        <f>(((Table1[[#This Row],[deadline]]/60)/60/24)+DATE(1970,1,1))</f>
        <v>41042.208333333336</v>
      </c>
      <c r="O110" t="b">
        <v>0</v>
      </c>
      <c r="P110" t="b">
        <v>0</v>
      </c>
      <c r="Q110" t="s">
        <v>42</v>
      </c>
      <c r="R110" s="6">
        <f>E110/H110</f>
        <v>107.57831325301204</v>
      </c>
      <c r="S110" t="str">
        <f t="shared" si="2"/>
        <v>film &amp; video</v>
      </c>
      <c r="T110" t="str">
        <f t="shared" si="3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E111/D111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11">
        <f>(((Table1[[#This Row],[launched_at]]/60)/60/24)+DATE(1970,1,1))</f>
        <v>41651.25</v>
      </c>
      <c r="M111">
        <v>1389679200</v>
      </c>
      <c r="N111" s="11">
        <f>(((Table1[[#This Row],[deadline]]/60)/60/24)+DATE(1970,1,1))</f>
        <v>41653.25</v>
      </c>
      <c r="O111" t="b">
        <v>0</v>
      </c>
      <c r="P111" t="b">
        <v>0</v>
      </c>
      <c r="Q111" t="s">
        <v>269</v>
      </c>
      <c r="R111" s="6">
        <f>E111/H111</f>
        <v>51.31666666666667</v>
      </c>
      <c r="S111" t="str">
        <f t="shared" si="2"/>
        <v>film &amp; video</v>
      </c>
      <c r="T111" t="str">
        <f t="shared" si="3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E112/D112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11">
        <f>(((Table1[[#This Row],[launched_at]]/60)/60/24)+DATE(1970,1,1))</f>
        <v>43354.208333333328</v>
      </c>
      <c r="M112">
        <v>1538283600</v>
      </c>
      <c r="N112" s="11">
        <f>(((Table1[[#This Row],[deadline]]/60)/60/24)+DATE(1970,1,1))</f>
        <v>43373.208333333328</v>
      </c>
      <c r="O112" t="b">
        <v>0</v>
      </c>
      <c r="P112" t="b">
        <v>0</v>
      </c>
      <c r="Q112" t="s">
        <v>17</v>
      </c>
      <c r="R112" s="6">
        <f>E112/H112</f>
        <v>71.983108108108112</v>
      </c>
      <c r="S112" t="str">
        <f t="shared" si="2"/>
        <v>food</v>
      </c>
      <c r="T112" t="str">
        <f t="shared" si="3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E113/D113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11">
        <f>(((Table1[[#This Row],[launched_at]]/60)/60/24)+DATE(1970,1,1))</f>
        <v>41174.208333333336</v>
      </c>
      <c r="M113">
        <v>1348808400</v>
      </c>
      <c r="N113" s="11">
        <f>(((Table1[[#This Row],[deadline]]/60)/60/24)+DATE(1970,1,1))</f>
        <v>41180.208333333336</v>
      </c>
      <c r="O113" t="b">
        <v>0</v>
      </c>
      <c r="P113" t="b">
        <v>0</v>
      </c>
      <c r="Q113" t="s">
        <v>133</v>
      </c>
      <c r="R113" s="6">
        <f>E113/H113</f>
        <v>108.95414201183432</v>
      </c>
      <c r="S113" t="str">
        <f t="shared" si="2"/>
        <v>publishing</v>
      </c>
      <c r="T113" t="str">
        <f t="shared" si="3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E114/D114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11">
        <f>(((Table1[[#This Row],[launched_at]]/60)/60/24)+DATE(1970,1,1))</f>
        <v>41875.208333333336</v>
      </c>
      <c r="M114">
        <v>1410152400</v>
      </c>
      <c r="N114" s="11">
        <f>(((Table1[[#This Row],[deadline]]/60)/60/24)+DATE(1970,1,1))</f>
        <v>41890.208333333336</v>
      </c>
      <c r="O114" t="b">
        <v>0</v>
      </c>
      <c r="P114" t="b">
        <v>0</v>
      </c>
      <c r="Q114" t="s">
        <v>28</v>
      </c>
      <c r="R114" s="6">
        <f>E114/H114</f>
        <v>35</v>
      </c>
      <c r="S114" t="str">
        <f t="shared" si="2"/>
        <v>technology</v>
      </c>
      <c r="T114" t="str">
        <f t="shared" si="3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E115/D115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11">
        <f>(((Table1[[#This Row],[launched_at]]/60)/60/24)+DATE(1970,1,1))</f>
        <v>42990.208333333328</v>
      </c>
      <c r="M115">
        <v>1505797200</v>
      </c>
      <c r="N115" s="11">
        <f>(((Table1[[#This Row],[deadline]]/60)/60/24)+DATE(1970,1,1))</f>
        <v>42997.208333333328</v>
      </c>
      <c r="O115" t="b">
        <v>0</v>
      </c>
      <c r="P115" t="b">
        <v>0</v>
      </c>
      <c r="Q115" t="s">
        <v>17</v>
      </c>
      <c r="R115" s="6">
        <f>E115/H115</f>
        <v>94.938931297709928</v>
      </c>
      <c r="S115" t="str">
        <f t="shared" si="2"/>
        <v>food</v>
      </c>
      <c r="T115" t="str">
        <f t="shared" si="3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E116/D116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11">
        <f>(((Table1[[#This Row],[launched_at]]/60)/60/24)+DATE(1970,1,1))</f>
        <v>43564.208333333328</v>
      </c>
      <c r="M116">
        <v>1554872400</v>
      </c>
      <c r="N116" s="11">
        <f>(((Table1[[#This Row],[deadline]]/60)/60/24)+DATE(1970,1,1))</f>
        <v>43565.208333333328</v>
      </c>
      <c r="O116" t="b">
        <v>0</v>
      </c>
      <c r="P116" t="b">
        <v>1</v>
      </c>
      <c r="Q116" t="s">
        <v>65</v>
      </c>
      <c r="R116" s="6">
        <f>E116/H116</f>
        <v>109.65079365079364</v>
      </c>
      <c r="S116" t="str">
        <f t="shared" si="2"/>
        <v>technology</v>
      </c>
      <c r="T116" t="str">
        <f t="shared" si="3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E117/D117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11">
        <f>(((Table1[[#This Row],[launched_at]]/60)/60/24)+DATE(1970,1,1))</f>
        <v>43056.25</v>
      </c>
      <c r="M117">
        <v>1513922400</v>
      </c>
      <c r="N117" s="11">
        <f>(((Table1[[#This Row],[deadline]]/60)/60/24)+DATE(1970,1,1))</f>
        <v>43091.25</v>
      </c>
      <c r="O117" t="b">
        <v>0</v>
      </c>
      <c r="P117" t="b">
        <v>0</v>
      </c>
      <c r="Q117" t="s">
        <v>119</v>
      </c>
      <c r="R117" s="6">
        <f>E117/H117</f>
        <v>44.001815980629537</v>
      </c>
      <c r="S117" t="str">
        <f t="shared" si="2"/>
        <v>publishing</v>
      </c>
      <c r="T117" t="str">
        <f t="shared" si="3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E118/D118</f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11">
        <f>(((Table1[[#This Row],[launched_at]]/60)/60/24)+DATE(1970,1,1))</f>
        <v>42265.208333333328</v>
      </c>
      <c r="M118">
        <v>1442638800</v>
      </c>
      <c r="N118" s="11">
        <f>(((Table1[[#This Row],[deadline]]/60)/60/24)+DATE(1970,1,1))</f>
        <v>42266.208333333328</v>
      </c>
      <c r="O118" t="b">
        <v>0</v>
      </c>
      <c r="P118" t="b">
        <v>0</v>
      </c>
      <c r="Q118" t="s">
        <v>33</v>
      </c>
      <c r="R118" s="6">
        <f>E118/H118</f>
        <v>86.794520547945211</v>
      </c>
      <c r="S118" t="str">
        <f t="shared" si="2"/>
        <v>theater</v>
      </c>
      <c r="T118" t="str">
        <f t="shared" si="3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E119/D119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11">
        <f>(((Table1[[#This Row],[launched_at]]/60)/60/24)+DATE(1970,1,1))</f>
        <v>40808.208333333336</v>
      </c>
      <c r="M119">
        <v>1317186000</v>
      </c>
      <c r="N119" s="11">
        <f>(((Table1[[#This Row],[deadline]]/60)/60/24)+DATE(1970,1,1))</f>
        <v>40814.208333333336</v>
      </c>
      <c r="O119" t="b">
        <v>0</v>
      </c>
      <c r="P119" t="b">
        <v>0</v>
      </c>
      <c r="Q119" t="s">
        <v>269</v>
      </c>
      <c r="R119" s="6">
        <f>E119/H119</f>
        <v>30.992727272727272</v>
      </c>
      <c r="S119" t="str">
        <f t="shared" si="2"/>
        <v>film &amp; video</v>
      </c>
      <c r="T119" t="str">
        <f t="shared" si="3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E120/D120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11">
        <f>(((Table1[[#This Row],[launched_at]]/60)/60/24)+DATE(1970,1,1))</f>
        <v>41665.25</v>
      </c>
      <c r="M120">
        <v>1391234400</v>
      </c>
      <c r="N120" s="11">
        <f>(((Table1[[#This Row],[deadline]]/60)/60/24)+DATE(1970,1,1))</f>
        <v>41671.25</v>
      </c>
      <c r="O120" t="b">
        <v>0</v>
      </c>
      <c r="P120" t="b">
        <v>0</v>
      </c>
      <c r="Q120" t="s">
        <v>122</v>
      </c>
      <c r="R120" s="6">
        <f>E120/H120</f>
        <v>94.791044776119406</v>
      </c>
      <c r="S120" t="str">
        <f t="shared" si="2"/>
        <v>photography</v>
      </c>
      <c r="T120" t="str">
        <f t="shared" si="3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E121/D121</f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11">
        <f>(((Table1[[#This Row],[launched_at]]/60)/60/24)+DATE(1970,1,1))</f>
        <v>41806.208333333336</v>
      </c>
      <c r="M121">
        <v>1404363600</v>
      </c>
      <c r="N121" s="11">
        <f>(((Table1[[#This Row],[deadline]]/60)/60/24)+DATE(1970,1,1))</f>
        <v>41823.208333333336</v>
      </c>
      <c r="O121" t="b">
        <v>0</v>
      </c>
      <c r="P121" t="b">
        <v>1</v>
      </c>
      <c r="Q121" t="s">
        <v>42</v>
      </c>
      <c r="R121" s="6">
        <f>E121/H121</f>
        <v>69.79220779220779</v>
      </c>
      <c r="S121" t="str">
        <f t="shared" si="2"/>
        <v>film &amp; video</v>
      </c>
      <c r="T121" t="str">
        <f t="shared" si="3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E122/D122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11">
        <f>(((Table1[[#This Row],[launched_at]]/60)/60/24)+DATE(1970,1,1))</f>
        <v>42111.208333333328</v>
      </c>
      <c r="M122">
        <v>1429592400</v>
      </c>
      <c r="N122" s="11">
        <f>(((Table1[[#This Row],[deadline]]/60)/60/24)+DATE(1970,1,1))</f>
        <v>42115.208333333328</v>
      </c>
      <c r="O122" t="b">
        <v>0</v>
      </c>
      <c r="P122" t="b">
        <v>1</v>
      </c>
      <c r="Q122" t="s">
        <v>292</v>
      </c>
      <c r="R122" s="6">
        <f>E122/H122</f>
        <v>63.003367003367003</v>
      </c>
      <c r="S122" t="str">
        <f t="shared" si="2"/>
        <v>games</v>
      </c>
      <c r="T122" t="str">
        <f t="shared" si="3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E123/D123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11">
        <f>(((Table1[[#This Row],[launched_at]]/60)/60/24)+DATE(1970,1,1))</f>
        <v>41917.208333333336</v>
      </c>
      <c r="M123">
        <v>1413608400</v>
      </c>
      <c r="N123" s="11">
        <f>(((Table1[[#This Row],[deadline]]/60)/60/24)+DATE(1970,1,1))</f>
        <v>41930.208333333336</v>
      </c>
      <c r="O123" t="b">
        <v>0</v>
      </c>
      <c r="P123" t="b">
        <v>0</v>
      </c>
      <c r="Q123" t="s">
        <v>89</v>
      </c>
      <c r="R123" s="6">
        <f>E123/H123</f>
        <v>110.0343300110742</v>
      </c>
      <c r="S123" t="str">
        <f t="shared" si="2"/>
        <v>games</v>
      </c>
      <c r="T123" t="str">
        <f t="shared" si="3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E124/D124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11">
        <f>(((Table1[[#This Row],[launched_at]]/60)/60/24)+DATE(1970,1,1))</f>
        <v>41970.25</v>
      </c>
      <c r="M124">
        <v>1419400800</v>
      </c>
      <c r="N124" s="11">
        <f>(((Table1[[#This Row],[deadline]]/60)/60/24)+DATE(1970,1,1))</f>
        <v>41997.25</v>
      </c>
      <c r="O124" t="b">
        <v>0</v>
      </c>
      <c r="P124" t="b">
        <v>0</v>
      </c>
      <c r="Q124" t="s">
        <v>119</v>
      </c>
      <c r="R124" s="6">
        <f>E124/H124</f>
        <v>25.997933274284026</v>
      </c>
      <c r="S124" t="str">
        <f t="shared" si="2"/>
        <v>publishing</v>
      </c>
      <c r="T124" t="str">
        <f t="shared" si="3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E125/D125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11">
        <f>(((Table1[[#This Row],[launched_at]]/60)/60/24)+DATE(1970,1,1))</f>
        <v>42332.25</v>
      </c>
      <c r="M125">
        <v>1448604000</v>
      </c>
      <c r="N125" s="11">
        <f>(((Table1[[#This Row],[deadline]]/60)/60/24)+DATE(1970,1,1))</f>
        <v>42335.25</v>
      </c>
      <c r="O125" t="b">
        <v>1</v>
      </c>
      <c r="P125" t="b">
        <v>0</v>
      </c>
      <c r="Q125" t="s">
        <v>33</v>
      </c>
      <c r="R125" s="6">
        <f>E125/H125</f>
        <v>49.987915407854985</v>
      </c>
      <c r="S125" t="str">
        <f t="shared" si="2"/>
        <v>theater</v>
      </c>
      <c r="T125" t="str">
        <f t="shared" si="3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E126/D126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11">
        <f>(((Table1[[#This Row],[launched_at]]/60)/60/24)+DATE(1970,1,1))</f>
        <v>43598.208333333328</v>
      </c>
      <c r="M126">
        <v>1562302800</v>
      </c>
      <c r="N126" s="11">
        <f>(((Table1[[#This Row],[deadline]]/60)/60/24)+DATE(1970,1,1))</f>
        <v>43651.208333333328</v>
      </c>
      <c r="O126" t="b">
        <v>0</v>
      </c>
      <c r="P126" t="b">
        <v>0</v>
      </c>
      <c r="Q126" t="s">
        <v>122</v>
      </c>
      <c r="R126" s="6">
        <f>E126/H126</f>
        <v>101.72340425531915</v>
      </c>
      <c r="S126" t="str">
        <f t="shared" si="2"/>
        <v>photography</v>
      </c>
      <c r="T126" t="str">
        <f t="shared" si="3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E127/D127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11">
        <f>(((Table1[[#This Row],[launched_at]]/60)/60/24)+DATE(1970,1,1))</f>
        <v>43362.208333333328</v>
      </c>
      <c r="M127">
        <v>1537678800</v>
      </c>
      <c r="N127" s="11">
        <f>(((Table1[[#This Row],[deadline]]/60)/60/24)+DATE(1970,1,1))</f>
        <v>43366.208333333328</v>
      </c>
      <c r="O127" t="b">
        <v>0</v>
      </c>
      <c r="P127" t="b">
        <v>0</v>
      </c>
      <c r="Q127" t="s">
        <v>33</v>
      </c>
      <c r="R127" s="6">
        <f>E127/H127</f>
        <v>47.083333333333336</v>
      </c>
      <c r="S127" t="str">
        <f t="shared" si="2"/>
        <v>theater</v>
      </c>
      <c r="T127" t="str">
        <f t="shared" si="3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E128/D128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11">
        <f>(((Table1[[#This Row],[launched_at]]/60)/60/24)+DATE(1970,1,1))</f>
        <v>42596.208333333328</v>
      </c>
      <c r="M128">
        <v>1473570000</v>
      </c>
      <c r="N128" s="11">
        <f>(((Table1[[#This Row],[deadline]]/60)/60/24)+DATE(1970,1,1))</f>
        <v>42624.208333333328</v>
      </c>
      <c r="O128" t="b">
        <v>0</v>
      </c>
      <c r="P128" t="b">
        <v>1</v>
      </c>
      <c r="Q128" t="s">
        <v>33</v>
      </c>
      <c r="R128" s="6">
        <f>E128/H128</f>
        <v>89.944444444444443</v>
      </c>
      <c r="S128" t="str">
        <f t="shared" si="2"/>
        <v>theater</v>
      </c>
      <c r="T128" t="str">
        <f t="shared" si="3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E129/D129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11">
        <f>(((Table1[[#This Row],[launched_at]]/60)/60/24)+DATE(1970,1,1))</f>
        <v>40310.208333333336</v>
      </c>
      <c r="M129">
        <v>1273899600</v>
      </c>
      <c r="N129" s="11">
        <f>(((Table1[[#This Row],[deadline]]/60)/60/24)+DATE(1970,1,1))</f>
        <v>40313.208333333336</v>
      </c>
      <c r="O129" t="b">
        <v>0</v>
      </c>
      <c r="P129" t="b">
        <v>0</v>
      </c>
      <c r="Q129" t="s">
        <v>33</v>
      </c>
      <c r="R129" s="6">
        <f>E129/H129</f>
        <v>78.96875</v>
      </c>
      <c r="S129" t="str">
        <f t="shared" si="2"/>
        <v>theater</v>
      </c>
      <c r="T129" t="str">
        <f t="shared" si="3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E130/D130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11">
        <f>(((Table1[[#This Row],[launched_at]]/60)/60/24)+DATE(1970,1,1))</f>
        <v>40417.208333333336</v>
      </c>
      <c r="M130">
        <v>1284008400</v>
      </c>
      <c r="N130" s="11">
        <f>(((Table1[[#This Row],[deadline]]/60)/60/24)+DATE(1970,1,1))</f>
        <v>40430.208333333336</v>
      </c>
      <c r="O130" t="b">
        <v>0</v>
      </c>
      <c r="P130" t="b">
        <v>0</v>
      </c>
      <c r="Q130" t="s">
        <v>23</v>
      </c>
      <c r="R130" s="6">
        <f>E130/H130</f>
        <v>80.067669172932327</v>
      </c>
      <c r="S130" t="str">
        <f t="shared" si="2"/>
        <v>music</v>
      </c>
      <c r="T130" t="str">
        <f t="shared" si="3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11">
        <f>(((Table1[[#This Row],[launched_at]]/60)/60/24)+DATE(1970,1,1))</f>
        <v>42038.25</v>
      </c>
      <c r="M131">
        <v>1425103200</v>
      </c>
      <c r="N131" s="11">
        <f>(((Table1[[#This Row],[deadline]]/60)/60/24)+DATE(1970,1,1))</f>
        <v>42063.25</v>
      </c>
      <c r="O131" t="b">
        <v>0</v>
      </c>
      <c r="P131" t="b">
        <v>0</v>
      </c>
      <c r="Q131" t="s">
        <v>17</v>
      </c>
      <c r="R131" s="6">
        <f>E131/H131</f>
        <v>86.472727272727269</v>
      </c>
      <c r="S131" t="str">
        <f t="shared" ref="S131:S194" si="4">_xlfn.TEXTSPLIT(Q:Q, "/", ,TRUE,1)</f>
        <v>food</v>
      </c>
      <c r="T131" t="str">
        <f t="shared" ref="T131:T194" si="5">_xlfn.TEXTAFTER(Q131,"/", 1,1,1)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E132/D132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11">
        <f>(((Table1[[#This Row],[launched_at]]/60)/60/24)+DATE(1970,1,1))</f>
        <v>40842.208333333336</v>
      </c>
      <c r="M132">
        <v>1320991200</v>
      </c>
      <c r="N132" s="11">
        <f>(((Table1[[#This Row],[deadline]]/60)/60/24)+DATE(1970,1,1))</f>
        <v>40858.25</v>
      </c>
      <c r="O132" t="b">
        <v>0</v>
      </c>
      <c r="P132" t="b">
        <v>0</v>
      </c>
      <c r="Q132" t="s">
        <v>53</v>
      </c>
      <c r="R132" s="6">
        <f>E132/H132</f>
        <v>28.001876172607879</v>
      </c>
      <c r="S132" t="str">
        <f t="shared" si="4"/>
        <v>film &amp; video</v>
      </c>
      <c r="T132" t="str">
        <f t="shared" si="5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E133/D133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11">
        <f>(((Table1[[#This Row],[launched_at]]/60)/60/24)+DATE(1970,1,1))</f>
        <v>41607.25</v>
      </c>
      <c r="M133">
        <v>1386828000</v>
      </c>
      <c r="N133" s="11">
        <f>(((Table1[[#This Row],[deadline]]/60)/60/24)+DATE(1970,1,1))</f>
        <v>41620.25</v>
      </c>
      <c r="O133" t="b">
        <v>0</v>
      </c>
      <c r="P133" t="b">
        <v>0</v>
      </c>
      <c r="Q133" t="s">
        <v>28</v>
      </c>
      <c r="R133" s="6">
        <f>E133/H133</f>
        <v>67.996725337699544</v>
      </c>
      <c r="S133" t="str">
        <f t="shared" si="4"/>
        <v>technology</v>
      </c>
      <c r="T133" t="str">
        <f t="shared" si="5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E134/D134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11">
        <f>(((Table1[[#This Row],[launched_at]]/60)/60/24)+DATE(1970,1,1))</f>
        <v>43112.25</v>
      </c>
      <c r="M134">
        <v>1517119200</v>
      </c>
      <c r="N134" s="11">
        <f>(((Table1[[#This Row],[deadline]]/60)/60/24)+DATE(1970,1,1))</f>
        <v>43128.25</v>
      </c>
      <c r="O134" t="b">
        <v>0</v>
      </c>
      <c r="P134" t="b">
        <v>1</v>
      </c>
      <c r="Q134" t="s">
        <v>33</v>
      </c>
      <c r="R134" s="6">
        <f>E134/H134</f>
        <v>43.078651685393261</v>
      </c>
      <c r="S134" t="str">
        <f t="shared" si="4"/>
        <v>theater</v>
      </c>
      <c r="T134" t="str">
        <f t="shared" si="5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E135/D135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11">
        <f>(((Table1[[#This Row],[launched_at]]/60)/60/24)+DATE(1970,1,1))</f>
        <v>40767.208333333336</v>
      </c>
      <c r="M135">
        <v>1315026000</v>
      </c>
      <c r="N135" s="11">
        <f>(((Table1[[#This Row],[deadline]]/60)/60/24)+DATE(1970,1,1))</f>
        <v>40789.208333333336</v>
      </c>
      <c r="O135" t="b">
        <v>0</v>
      </c>
      <c r="P135" t="b">
        <v>0</v>
      </c>
      <c r="Q135" t="s">
        <v>319</v>
      </c>
      <c r="R135" s="6">
        <f>E135/H135</f>
        <v>87.95597484276729</v>
      </c>
      <c r="S135" t="str">
        <f t="shared" si="4"/>
        <v>music</v>
      </c>
      <c r="T135" t="str">
        <f t="shared" si="5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E136/D136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11">
        <f>(((Table1[[#This Row],[launched_at]]/60)/60/24)+DATE(1970,1,1))</f>
        <v>40713.208333333336</v>
      </c>
      <c r="M136">
        <v>1312693200</v>
      </c>
      <c r="N136" s="11">
        <f>(((Table1[[#This Row],[deadline]]/60)/60/24)+DATE(1970,1,1))</f>
        <v>40762.208333333336</v>
      </c>
      <c r="O136" t="b">
        <v>0</v>
      </c>
      <c r="P136" t="b">
        <v>1</v>
      </c>
      <c r="Q136" t="s">
        <v>42</v>
      </c>
      <c r="R136" s="6">
        <f>E136/H136</f>
        <v>94.987234042553197</v>
      </c>
      <c r="S136" t="str">
        <f t="shared" si="4"/>
        <v>film &amp; video</v>
      </c>
      <c r="T136" t="str">
        <f t="shared" si="5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E137/D137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11">
        <f>(((Table1[[#This Row],[launched_at]]/60)/60/24)+DATE(1970,1,1))</f>
        <v>41340.25</v>
      </c>
      <c r="M137">
        <v>1363064400</v>
      </c>
      <c r="N137" s="11">
        <f>(((Table1[[#This Row],[deadline]]/60)/60/24)+DATE(1970,1,1))</f>
        <v>41345.208333333336</v>
      </c>
      <c r="O137" t="b">
        <v>0</v>
      </c>
      <c r="P137" t="b">
        <v>1</v>
      </c>
      <c r="Q137" t="s">
        <v>33</v>
      </c>
      <c r="R137" s="6">
        <f>E137/H137</f>
        <v>46.905982905982903</v>
      </c>
      <c r="S137" t="str">
        <f t="shared" si="4"/>
        <v>theater</v>
      </c>
      <c r="T137" t="str">
        <f t="shared" si="5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E138/D138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11">
        <f>(((Table1[[#This Row],[launched_at]]/60)/60/24)+DATE(1970,1,1))</f>
        <v>41797.208333333336</v>
      </c>
      <c r="M138">
        <v>1403154000</v>
      </c>
      <c r="N138" s="11">
        <f>(((Table1[[#This Row],[deadline]]/60)/60/24)+DATE(1970,1,1))</f>
        <v>41809.208333333336</v>
      </c>
      <c r="O138" t="b">
        <v>0</v>
      </c>
      <c r="P138" t="b">
        <v>1</v>
      </c>
      <c r="Q138" t="s">
        <v>53</v>
      </c>
      <c r="R138" s="6">
        <f>E138/H138</f>
        <v>46.913793103448278</v>
      </c>
      <c r="S138" t="str">
        <f t="shared" si="4"/>
        <v>film &amp; video</v>
      </c>
      <c r="T138" t="str">
        <f t="shared" si="5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E139/D139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11">
        <f>(((Table1[[#This Row],[launched_at]]/60)/60/24)+DATE(1970,1,1))</f>
        <v>40457.208333333336</v>
      </c>
      <c r="M139">
        <v>1286859600</v>
      </c>
      <c r="N139" s="11">
        <f>(((Table1[[#This Row],[deadline]]/60)/60/24)+DATE(1970,1,1))</f>
        <v>40463.208333333336</v>
      </c>
      <c r="O139" t="b">
        <v>0</v>
      </c>
      <c r="P139" t="b">
        <v>0</v>
      </c>
      <c r="Q139" t="s">
        <v>68</v>
      </c>
      <c r="R139" s="6">
        <f>E139/H139</f>
        <v>94.24</v>
      </c>
      <c r="S139" t="str">
        <f t="shared" si="4"/>
        <v>publishing</v>
      </c>
      <c r="T139" t="str">
        <f t="shared" si="5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E140/D140</f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11">
        <f>(((Table1[[#This Row],[launched_at]]/60)/60/24)+DATE(1970,1,1))</f>
        <v>41180.208333333336</v>
      </c>
      <c r="M140">
        <v>1349326800</v>
      </c>
      <c r="N140" s="11">
        <f>(((Table1[[#This Row],[deadline]]/60)/60/24)+DATE(1970,1,1))</f>
        <v>41186.208333333336</v>
      </c>
      <c r="O140" t="b">
        <v>0</v>
      </c>
      <c r="P140" t="b">
        <v>0</v>
      </c>
      <c r="Q140" t="s">
        <v>292</v>
      </c>
      <c r="R140" s="6">
        <f>E140/H140</f>
        <v>80.139130434782615</v>
      </c>
      <c r="S140" t="str">
        <f t="shared" si="4"/>
        <v>games</v>
      </c>
      <c r="T140" t="str">
        <f t="shared" si="5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E141/D141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11">
        <f>(((Table1[[#This Row],[launched_at]]/60)/60/24)+DATE(1970,1,1))</f>
        <v>42115.208333333328</v>
      </c>
      <c r="M141">
        <v>1430974800</v>
      </c>
      <c r="N141" s="11">
        <f>(((Table1[[#This Row],[deadline]]/60)/60/24)+DATE(1970,1,1))</f>
        <v>42131.208333333328</v>
      </c>
      <c r="O141" t="b">
        <v>0</v>
      </c>
      <c r="P141" t="b">
        <v>1</v>
      </c>
      <c r="Q141" t="s">
        <v>65</v>
      </c>
      <c r="R141" s="6">
        <f>E141/H141</f>
        <v>59.036809815950917</v>
      </c>
      <c r="S141" t="str">
        <f t="shared" si="4"/>
        <v>technology</v>
      </c>
      <c r="T141" t="str">
        <f t="shared" si="5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E142/D142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11">
        <f>(((Table1[[#This Row],[launched_at]]/60)/60/24)+DATE(1970,1,1))</f>
        <v>43156.25</v>
      </c>
      <c r="M142">
        <v>1519970400</v>
      </c>
      <c r="N142" s="11">
        <f>(((Table1[[#This Row],[deadline]]/60)/60/24)+DATE(1970,1,1))</f>
        <v>43161.25</v>
      </c>
      <c r="O142" t="b">
        <v>0</v>
      </c>
      <c r="P142" t="b">
        <v>0</v>
      </c>
      <c r="Q142" t="s">
        <v>42</v>
      </c>
      <c r="R142" s="6">
        <f>E142/H142</f>
        <v>65.989247311827953</v>
      </c>
      <c r="S142" t="str">
        <f t="shared" si="4"/>
        <v>film &amp; video</v>
      </c>
      <c r="T142" t="str">
        <f t="shared" si="5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E143/D143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11">
        <f>(((Table1[[#This Row],[launched_at]]/60)/60/24)+DATE(1970,1,1))</f>
        <v>42167.208333333328</v>
      </c>
      <c r="M143">
        <v>1434603600</v>
      </c>
      <c r="N143" s="11">
        <f>(((Table1[[#This Row],[deadline]]/60)/60/24)+DATE(1970,1,1))</f>
        <v>42173.208333333328</v>
      </c>
      <c r="O143" t="b">
        <v>0</v>
      </c>
      <c r="P143" t="b">
        <v>0</v>
      </c>
      <c r="Q143" t="s">
        <v>28</v>
      </c>
      <c r="R143" s="6">
        <f>E143/H143</f>
        <v>60.992530345471522</v>
      </c>
      <c r="S143" t="str">
        <f t="shared" si="4"/>
        <v>technology</v>
      </c>
      <c r="T143" t="str">
        <f t="shared" si="5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E144/D144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11">
        <f>(((Table1[[#This Row],[launched_at]]/60)/60/24)+DATE(1970,1,1))</f>
        <v>41005.208333333336</v>
      </c>
      <c r="M144">
        <v>1337230800</v>
      </c>
      <c r="N144" s="11">
        <f>(((Table1[[#This Row],[deadline]]/60)/60/24)+DATE(1970,1,1))</f>
        <v>41046.208333333336</v>
      </c>
      <c r="O144" t="b">
        <v>0</v>
      </c>
      <c r="P144" t="b">
        <v>0</v>
      </c>
      <c r="Q144" t="s">
        <v>28</v>
      </c>
      <c r="R144" s="6">
        <f>E144/H144</f>
        <v>98.307692307692307</v>
      </c>
      <c r="S144" t="str">
        <f t="shared" si="4"/>
        <v>technology</v>
      </c>
      <c r="T144" t="str">
        <f t="shared" si="5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E145/D145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11">
        <f>(((Table1[[#This Row],[launched_at]]/60)/60/24)+DATE(1970,1,1))</f>
        <v>40357.208333333336</v>
      </c>
      <c r="M145">
        <v>1279429200</v>
      </c>
      <c r="N145" s="11">
        <f>(((Table1[[#This Row],[deadline]]/60)/60/24)+DATE(1970,1,1))</f>
        <v>40377.208333333336</v>
      </c>
      <c r="O145" t="b">
        <v>0</v>
      </c>
      <c r="P145" t="b">
        <v>0</v>
      </c>
      <c r="Q145" t="s">
        <v>60</v>
      </c>
      <c r="R145" s="6">
        <f>E145/H145</f>
        <v>104.6</v>
      </c>
      <c r="S145" t="str">
        <f t="shared" si="4"/>
        <v>music</v>
      </c>
      <c r="T145" t="str">
        <f t="shared" si="5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E146/D146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11">
        <f>(((Table1[[#This Row],[launched_at]]/60)/60/24)+DATE(1970,1,1))</f>
        <v>43633.208333333328</v>
      </c>
      <c r="M146">
        <v>1561438800</v>
      </c>
      <c r="N146" s="11">
        <f>(((Table1[[#This Row],[deadline]]/60)/60/24)+DATE(1970,1,1))</f>
        <v>43641.208333333328</v>
      </c>
      <c r="O146" t="b">
        <v>0</v>
      </c>
      <c r="P146" t="b">
        <v>0</v>
      </c>
      <c r="Q146" t="s">
        <v>33</v>
      </c>
      <c r="R146" s="6">
        <f>E146/H146</f>
        <v>86.066666666666663</v>
      </c>
      <c r="S146" t="str">
        <f t="shared" si="4"/>
        <v>theater</v>
      </c>
      <c r="T146" t="str">
        <f t="shared" si="5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E147/D147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11">
        <f>(((Table1[[#This Row],[launched_at]]/60)/60/24)+DATE(1970,1,1))</f>
        <v>41889.208333333336</v>
      </c>
      <c r="M147">
        <v>1410498000</v>
      </c>
      <c r="N147" s="11">
        <f>(((Table1[[#This Row],[deadline]]/60)/60/24)+DATE(1970,1,1))</f>
        <v>41894.208333333336</v>
      </c>
      <c r="O147" t="b">
        <v>0</v>
      </c>
      <c r="P147" t="b">
        <v>0</v>
      </c>
      <c r="Q147" t="s">
        <v>65</v>
      </c>
      <c r="R147" s="6">
        <f>E147/H147</f>
        <v>76.989583333333329</v>
      </c>
      <c r="S147" t="str">
        <f t="shared" si="4"/>
        <v>technology</v>
      </c>
      <c r="T147" t="str">
        <f t="shared" si="5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E148/D148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11">
        <f>(((Table1[[#This Row],[launched_at]]/60)/60/24)+DATE(1970,1,1))</f>
        <v>40855.25</v>
      </c>
      <c r="M148">
        <v>1322460000</v>
      </c>
      <c r="N148" s="11">
        <f>(((Table1[[#This Row],[deadline]]/60)/60/24)+DATE(1970,1,1))</f>
        <v>40875.25</v>
      </c>
      <c r="O148" t="b">
        <v>0</v>
      </c>
      <c r="P148" t="b">
        <v>0</v>
      </c>
      <c r="Q148" t="s">
        <v>33</v>
      </c>
      <c r="R148" s="6">
        <f>E148/H148</f>
        <v>29.764705882352942</v>
      </c>
      <c r="S148" t="str">
        <f t="shared" si="4"/>
        <v>theater</v>
      </c>
      <c r="T148" t="str">
        <f t="shared" si="5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E149/D149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11">
        <f>(((Table1[[#This Row],[launched_at]]/60)/60/24)+DATE(1970,1,1))</f>
        <v>42534.208333333328</v>
      </c>
      <c r="M149">
        <v>1466312400</v>
      </c>
      <c r="N149" s="11">
        <f>(((Table1[[#This Row],[deadline]]/60)/60/24)+DATE(1970,1,1))</f>
        <v>42540.208333333328</v>
      </c>
      <c r="O149" t="b">
        <v>0</v>
      </c>
      <c r="P149" t="b">
        <v>1</v>
      </c>
      <c r="Q149" t="s">
        <v>33</v>
      </c>
      <c r="R149" s="6">
        <f>E149/H149</f>
        <v>46.91959798994975</v>
      </c>
      <c r="S149" t="str">
        <f t="shared" si="4"/>
        <v>theater</v>
      </c>
      <c r="T149" t="str">
        <f t="shared" si="5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E150/D150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11">
        <f>(((Table1[[#This Row],[launched_at]]/60)/60/24)+DATE(1970,1,1))</f>
        <v>42941.208333333328</v>
      </c>
      <c r="M150">
        <v>1501736400</v>
      </c>
      <c r="N150" s="11">
        <f>(((Table1[[#This Row],[deadline]]/60)/60/24)+DATE(1970,1,1))</f>
        <v>42950.208333333328</v>
      </c>
      <c r="O150" t="b">
        <v>0</v>
      </c>
      <c r="P150" t="b">
        <v>0</v>
      </c>
      <c r="Q150" t="s">
        <v>65</v>
      </c>
      <c r="R150" s="6">
        <f>E150/H150</f>
        <v>105.18691588785046</v>
      </c>
      <c r="S150" t="str">
        <f t="shared" si="4"/>
        <v>technology</v>
      </c>
      <c r="T150" t="str">
        <f t="shared" si="5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E151/D151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11">
        <f>(((Table1[[#This Row],[launched_at]]/60)/60/24)+DATE(1970,1,1))</f>
        <v>41275.25</v>
      </c>
      <c r="M151">
        <v>1361512800</v>
      </c>
      <c r="N151" s="11">
        <f>(((Table1[[#This Row],[deadline]]/60)/60/24)+DATE(1970,1,1))</f>
        <v>41327.25</v>
      </c>
      <c r="O151" t="b">
        <v>0</v>
      </c>
      <c r="P151" t="b">
        <v>0</v>
      </c>
      <c r="Q151" t="s">
        <v>60</v>
      </c>
      <c r="R151" s="6">
        <f>E151/H151</f>
        <v>69.907692307692301</v>
      </c>
      <c r="S151" t="str">
        <f t="shared" si="4"/>
        <v>music</v>
      </c>
      <c r="T151" t="str">
        <f t="shared" si="5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E152/D152</f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11">
        <f>(((Table1[[#This Row],[launched_at]]/60)/60/24)+DATE(1970,1,1))</f>
        <v>43450.25</v>
      </c>
      <c r="M152">
        <v>1545026400</v>
      </c>
      <c r="N152" s="11">
        <f>(((Table1[[#This Row],[deadline]]/60)/60/24)+DATE(1970,1,1))</f>
        <v>43451.25</v>
      </c>
      <c r="O152" t="b">
        <v>0</v>
      </c>
      <c r="P152" t="b">
        <v>0</v>
      </c>
      <c r="Q152" t="s">
        <v>23</v>
      </c>
      <c r="R152" s="6">
        <f>E152/H152</f>
        <v>1</v>
      </c>
      <c r="S152" t="str">
        <f t="shared" si="4"/>
        <v>music</v>
      </c>
      <c r="T152" t="str">
        <f t="shared" si="5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E153/D153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11">
        <f>(((Table1[[#This Row],[launched_at]]/60)/60/24)+DATE(1970,1,1))</f>
        <v>41799.208333333336</v>
      </c>
      <c r="M153">
        <v>1406696400</v>
      </c>
      <c r="N153" s="11">
        <f>(((Table1[[#This Row],[deadline]]/60)/60/24)+DATE(1970,1,1))</f>
        <v>41850.208333333336</v>
      </c>
      <c r="O153" t="b">
        <v>0</v>
      </c>
      <c r="P153" t="b">
        <v>0</v>
      </c>
      <c r="Q153" t="s">
        <v>50</v>
      </c>
      <c r="R153" s="6">
        <f>E153/H153</f>
        <v>60.011588275391958</v>
      </c>
      <c r="S153" t="str">
        <f t="shared" si="4"/>
        <v>music</v>
      </c>
      <c r="T153" t="str">
        <f t="shared" si="5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E154/D154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11">
        <f>(((Table1[[#This Row],[launched_at]]/60)/60/24)+DATE(1970,1,1))</f>
        <v>42783.25</v>
      </c>
      <c r="M154">
        <v>1487916000</v>
      </c>
      <c r="N154" s="11">
        <f>(((Table1[[#This Row],[deadline]]/60)/60/24)+DATE(1970,1,1))</f>
        <v>42790.25</v>
      </c>
      <c r="O154" t="b">
        <v>0</v>
      </c>
      <c r="P154" t="b">
        <v>0</v>
      </c>
      <c r="Q154" t="s">
        <v>60</v>
      </c>
      <c r="R154" s="6">
        <f>E154/H154</f>
        <v>52.006220379146917</v>
      </c>
      <c r="S154" t="str">
        <f t="shared" si="4"/>
        <v>music</v>
      </c>
      <c r="T154" t="str">
        <f t="shared" si="5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E155/D155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11">
        <f>(((Table1[[#This Row],[launched_at]]/60)/60/24)+DATE(1970,1,1))</f>
        <v>41201.208333333336</v>
      </c>
      <c r="M155">
        <v>1351141200</v>
      </c>
      <c r="N155" s="11">
        <f>(((Table1[[#This Row],[deadline]]/60)/60/24)+DATE(1970,1,1))</f>
        <v>41207.208333333336</v>
      </c>
      <c r="O155" t="b">
        <v>0</v>
      </c>
      <c r="P155" t="b">
        <v>0</v>
      </c>
      <c r="Q155" t="s">
        <v>33</v>
      </c>
      <c r="R155" s="6">
        <f>E155/H155</f>
        <v>31.000176025347649</v>
      </c>
      <c r="S155" t="str">
        <f t="shared" si="4"/>
        <v>theater</v>
      </c>
      <c r="T155" t="str">
        <f t="shared" si="5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E156/D156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11">
        <f>(((Table1[[#This Row],[launched_at]]/60)/60/24)+DATE(1970,1,1))</f>
        <v>42502.208333333328</v>
      </c>
      <c r="M156">
        <v>1465016400</v>
      </c>
      <c r="N156" s="11">
        <f>(((Table1[[#This Row],[deadline]]/60)/60/24)+DATE(1970,1,1))</f>
        <v>42525.208333333328</v>
      </c>
      <c r="O156" t="b">
        <v>0</v>
      </c>
      <c r="P156" t="b">
        <v>1</v>
      </c>
      <c r="Q156" t="s">
        <v>60</v>
      </c>
      <c r="R156" s="6">
        <f>E156/H156</f>
        <v>95.042492917847028</v>
      </c>
      <c r="S156" t="str">
        <f t="shared" si="4"/>
        <v>music</v>
      </c>
      <c r="T156" t="str">
        <f t="shared" si="5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E157/D157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11">
        <f>(((Table1[[#This Row],[launched_at]]/60)/60/24)+DATE(1970,1,1))</f>
        <v>40262.208333333336</v>
      </c>
      <c r="M157">
        <v>1270789200</v>
      </c>
      <c r="N157" s="11">
        <f>(((Table1[[#This Row],[deadline]]/60)/60/24)+DATE(1970,1,1))</f>
        <v>40277.208333333336</v>
      </c>
      <c r="O157" t="b">
        <v>0</v>
      </c>
      <c r="P157" t="b">
        <v>0</v>
      </c>
      <c r="Q157" t="s">
        <v>33</v>
      </c>
      <c r="R157" s="6">
        <f>E157/H157</f>
        <v>75.968174204355108</v>
      </c>
      <c r="S157" t="str">
        <f t="shared" si="4"/>
        <v>theater</v>
      </c>
      <c r="T157" t="str">
        <f t="shared" si="5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E158/D158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11">
        <f>(((Table1[[#This Row],[launched_at]]/60)/60/24)+DATE(1970,1,1))</f>
        <v>43743.208333333328</v>
      </c>
      <c r="M158">
        <v>1572325200</v>
      </c>
      <c r="N158" s="11">
        <f>(((Table1[[#This Row],[deadline]]/60)/60/24)+DATE(1970,1,1))</f>
        <v>43767.208333333328</v>
      </c>
      <c r="O158" t="b">
        <v>0</v>
      </c>
      <c r="P158" t="b">
        <v>0</v>
      </c>
      <c r="Q158" t="s">
        <v>23</v>
      </c>
      <c r="R158" s="6">
        <f>E158/H158</f>
        <v>71.013192612137203</v>
      </c>
      <c r="S158" t="str">
        <f t="shared" si="4"/>
        <v>music</v>
      </c>
      <c r="T158" t="str">
        <f t="shared" si="5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E159/D159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11">
        <f>(((Table1[[#This Row],[launched_at]]/60)/60/24)+DATE(1970,1,1))</f>
        <v>41638.25</v>
      </c>
      <c r="M159">
        <v>1389420000</v>
      </c>
      <c r="N159" s="11">
        <f>(((Table1[[#This Row],[deadline]]/60)/60/24)+DATE(1970,1,1))</f>
        <v>41650.25</v>
      </c>
      <c r="O159" t="b">
        <v>0</v>
      </c>
      <c r="P159" t="b">
        <v>0</v>
      </c>
      <c r="Q159" t="s">
        <v>122</v>
      </c>
      <c r="R159" s="6">
        <f>E159/H159</f>
        <v>73.733333333333334</v>
      </c>
      <c r="S159" t="str">
        <f t="shared" si="4"/>
        <v>photography</v>
      </c>
      <c r="T159" t="str">
        <f t="shared" si="5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E160/D160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11">
        <f>(((Table1[[#This Row],[launched_at]]/60)/60/24)+DATE(1970,1,1))</f>
        <v>42346.25</v>
      </c>
      <c r="M160">
        <v>1449640800</v>
      </c>
      <c r="N160" s="11">
        <f>(((Table1[[#This Row],[deadline]]/60)/60/24)+DATE(1970,1,1))</f>
        <v>42347.25</v>
      </c>
      <c r="O160" t="b">
        <v>0</v>
      </c>
      <c r="P160" t="b">
        <v>0</v>
      </c>
      <c r="Q160" t="s">
        <v>23</v>
      </c>
      <c r="R160" s="6">
        <f>E160/H160</f>
        <v>113.17073170731707</v>
      </c>
      <c r="S160" t="str">
        <f t="shared" si="4"/>
        <v>music</v>
      </c>
      <c r="T160" t="str">
        <f t="shared" si="5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E161/D161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11">
        <f>(((Table1[[#This Row],[launched_at]]/60)/60/24)+DATE(1970,1,1))</f>
        <v>43551.208333333328</v>
      </c>
      <c r="M161">
        <v>1555218000</v>
      </c>
      <c r="N161" s="11">
        <f>(((Table1[[#This Row],[deadline]]/60)/60/24)+DATE(1970,1,1))</f>
        <v>43569.208333333328</v>
      </c>
      <c r="O161" t="b">
        <v>0</v>
      </c>
      <c r="P161" t="b">
        <v>1</v>
      </c>
      <c r="Q161" t="s">
        <v>33</v>
      </c>
      <c r="R161" s="6">
        <f>E161/H161</f>
        <v>105.00933552992861</v>
      </c>
      <c r="S161" t="str">
        <f t="shared" si="4"/>
        <v>theater</v>
      </c>
      <c r="T161" t="str">
        <f t="shared" si="5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E162/D162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11">
        <f>(((Table1[[#This Row],[launched_at]]/60)/60/24)+DATE(1970,1,1))</f>
        <v>43582.208333333328</v>
      </c>
      <c r="M162">
        <v>1557723600</v>
      </c>
      <c r="N162" s="11">
        <f>(((Table1[[#This Row],[deadline]]/60)/60/24)+DATE(1970,1,1))</f>
        <v>43598.208333333328</v>
      </c>
      <c r="O162" t="b">
        <v>0</v>
      </c>
      <c r="P162" t="b">
        <v>0</v>
      </c>
      <c r="Q162" t="s">
        <v>65</v>
      </c>
      <c r="R162" s="6">
        <f>E162/H162</f>
        <v>79.176829268292678</v>
      </c>
      <c r="S162" t="str">
        <f t="shared" si="4"/>
        <v>technology</v>
      </c>
      <c r="T162" t="str">
        <f t="shared" si="5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E163/D163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11">
        <f>(((Table1[[#This Row],[launched_at]]/60)/60/24)+DATE(1970,1,1))</f>
        <v>42270.208333333328</v>
      </c>
      <c r="M163">
        <v>1443502800</v>
      </c>
      <c r="N163" s="11">
        <f>(((Table1[[#This Row],[deadline]]/60)/60/24)+DATE(1970,1,1))</f>
        <v>42276.208333333328</v>
      </c>
      <c r="O163" t="b">
        <v>0</v>
      </c>
      <c r="P163" t="b">
        <v>1</v>
      </c>
      <c r="Q163" t="s">
        <v>28</v>
      </c>
      <c r="R163" s="6">
        <f>E163/H163</f>
        <v>57.333333333333336</v>
      </c>
      <c r="S163" t="str">
        <f t="shared" si="4"/>
        <v>technology</v>
      </c>
      <c r="T163" t="str">
        <f t="shared" si="5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E164/D164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11">
        <f>(((Table1[[#This Row],[launched_at]]/60)/60/24)+DATE(1970,1,1))</f>
        <v>43442.25</v>
      </c>
      <c r="M164">
        <v>1546840800</v>
      </c>
      <c r="N164" s="11">
        <f>(((Table1[[#This Row],[deadline]]/60)/60/24)+DATE(1970,1,1))</f>
        <v>43472.25</v>
      </c>
      <c r="O164" t="b">
        <v>0</v>
      </c>
      <c r="P164" t="b">
        <v>0</v>
      </c>
      <c r="Q164" t="s">
        <v>23</v>
      </c>
      <c r="R164" s="6">
        <f>E164/H164</f>
        <v>58.178343949044589</v>
      </c>
      <c r="S164" t="str">
        <f t="shared" si="4"/>
        <v>music</v>
      </c>
      <c r="T164" t="str">
        <f t="shared" si="5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E165/D165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11">
        <f>(((Table1[[#This Row],[launched_at]]/60)/60/24)+DATE(1970,1,1))</f>
        <v>43028.208333333328</v>
      </c>
      <c r="M165">
        <v>1512712800</v>
      </c>
      <c r="N165" s="11">
        <f>(((Table1[[#This Row],[deadline]]/60)/60/24)+DATE(1970,1,1))</f>
        <v>43077.25</v>
      </c>
      <c r="O165" t="b">
        <v>0</v>
      </c>
      <c r="P165" t="b">
        <v>1</v>
      </c>
      <c r="Q165" t="s">
        <v>122</v>
      </c>
      <c r="R165" s="6">
        <f>E165/H165</f>
        <v>36.032520325203251</v>
      </c>
      <c r="S165" t="str">
        <f t="shared" si="4"/>
        <v>photography</v>
      </c>
      <c r="T165" t="str">
        <f t="shared" si="5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E166/D166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11">
        <f>(((Table1[[#This Row],[launched_at]]/60)/60/24)+DATE(1970,1,1))</f>
        <v>43016.208333333328</v>
      </c>
      <c r="M166">
        <v>1507525200</v>
      </c>
      <c r="N166" s="11">
        <f>(((Table1[[#This Row],[deadline]]/60)/60/24)+DATE(1970,1,1))</f>
        <v>43017.208333333328</v>
      </c>
      <c r="O166" t="b">
        <v>0</v>
      </c>
      <c r="P166" t="b">
        <v>0</v>
      </c>
      <c r="Q166" t="s">
        <v>33</v>
      </c>
      <c r="R166" s="6">
        <f>E166/H166</f>
        <v>107.99068767908309</v>
      </c>
      <c r="S166" t="str">
        <f t="shared" si="4"/>
        <v>theater</v>
      </c>
      <c r="T166" t="str">
        <f t="shared" si="5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E167/D167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11">
        <f>(((Table1[[#This Row],[launched_at]]/60)/60/24)+DATE(1970,1,1))</f>
        <v>42948.208333333328</v>
      </c>
      <c r="M167">
        <v>1504328400</v>
      </c>
      <c r="N167" s="11">
        <f>(((Table1[[#This Row],[deadline]]/60)/60/24)+DATE(1970,1,1))</f>
        <v>42980.208333333328</v>
      </c>
      <c r="O167" t="b">
        <v>0</v>
      </c>
      <c r="P167" t="b">
        <v>0</v>
      </c>
      <c r="Q167" t="s">
        <v>28</v>
      </c>
      <c r="R167" s="6">
        <f>E167/H167</f>
        <v>44.005985634477256</v>
      </c>
      <c r="S167" t="str">
        <f t="shared" si="4"/>
        <v>technology</v>
      </c>
      <c r="T167" t="str">
        <f t="shared" si="5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E168/D168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11">
        <f>(((Table1[[#This Row],[launched_at]]/60)/60/24)+DATE(1970,1,1))</f>
        <v>40534.25</v>
      </c>
      <c r="M168">
        <v>1293343200</v>
      </c>
      <c r="N168" s="11">
        <f>(((Table1[[#This Row],[deadline]]/60)/60/24)+DATE(1970,1,1))</f>
        <v>40538.25</v>
      </c>
      <c r="O168" t="b">
        <v>0</v>
      </c>
      <c r="P168" t="b">
        <v>0</v>
      </c>
      <c r="Q168" t="s">
        <v>122</v>
      </c>
      <c r="R168" s="6">
        <f>E168/H168</f>
        <v>55.077868852459019</v>
      </c>
      <c r="S168" t="str">
        <f t="shared" si="4"/>
        <v>photography</v>
      </c>
      <c r="T168" t="str">
        <f t="shared" si="5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E169/D169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11">
        <f>(((Table1[[#This Row],[launched_at]]/60)/60/24)+DATE(1970,1,1))</f>
        <v>41435.208333333336</v>
      </c>
      <c r="M169">
        <v>1371704400</v>
      </c>
      <c r="N169" s="11">
        <f>(((Table1[[#This Row],[deadline]]/60)/60/24)+DATE(1970,1,1))</f>
        <v>41445.208333333336</v>
      </c>
      <c r="O169" t="b">
        <v>0</v>
      </c>
      <c r="P169" t="b">
        <v>0</v>
      </c>
      <c r="Q169" t="s">
        <v>33</v>
      </c>
      <c r="R169" s="6">
        <f>E169/H169</f>
        <v>74</v>
      </c>
      <c r="S169" t="str">
        <f t="shared" si="4"/>
        <v>theater</v>
      </c>
      <c r="T169" t="str">
        <f t="shared" si="5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E170/D170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11">
        <f>(((Table1[[#This Row],[launched_at]]/60)/60/24)+DATE(1970,1,1))</f>
        <v>43518.25</v>
      </c>
      <c r="M170">
        <v>1552798800</v>
      </c>
      <c r="N170" s="11">
        <f>(((Table1[[#This Row],[deadline]]/60)/60/24)+DATE(1970,1,1))</f>
        <v>43541.208333333328</v>
      </c>
      <c r="O170" t="b">
        <v>0</v>
      </c>
      <c r="P170" t="b">
        <v>1</v>
      </c>
      <c r="Q170" t="s">
        <v>60</v>
      </c>
      <c r="R170" s="6">
        <f>E170/H170</f>
        <v>41.996858638743454</v>
      </c>
      <c r="S170" t="str">
        <f t="shared" si="4"/>
        <v>music</v>
      </c>
      <c r="T170" t="str">
        <f t="shared" si="5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E171/D171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11">
        <f>(((Table1[[#This Row],[launched_at]]/60)/60/24)+DATE(1970,1,1))</f>
        <v>41077.208333333336</v>
      </c>
      <c r="M171">
        <v>1342328400</v>
      </c>
      <c r="N171" s="11">
        <f>(((Table1[[#This Row],[deadline]]/60)/60/24)+DATE(1970,1,1))</f>
        <v>41105.208333333336</v>
      </c>
      <c r="O171" t="b">
        <v>0</v>
      </c>
      <c r="P171" t="b">
        <v>1</v>
      </c>
      <c r="Q171" t="s">
        <v>100</v>
      </c>
      <c r="R171" s="6">
        <f>E171/H171</f>
        <v>77.988161010260455</v>
      </c>
      <c r="S171" t="str">
        <f t="shared" si="4"/>
        <v>film &amp; video</v>
      </c>
      <c r="T171" t="str">
        <f t="shared" si="5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E172/D172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11">
        <f>(((Table1[[#This Row],[launched_at]]/60)/60/24)+DATE(1970,1,1))</f>
        <v>42950.208333333328</v>
      </c>
      <c r="M172">
        <v>1502341200</v>
      </c>
      <c r="N172" s="11">
        <f>(((Table1[[#This Row],[deadline]]/60)/60/24)+DATE(1970,1,1))</f>
        <v>42957.208333333328</v>
      </c>
      <c r="O172" t="b">
        <v>0</v>
      </c>
      <c r="P172" t="b">
        <v>0</v>
      </c>
      <c r="Q172" t="s">
        <v>60</v>
      </c>
      <c r="R172" s="6">
        <f>E172/H172</f>
        <v>82.507462686567166</v>
      </c>
      <c r="S172" t="str">
        <f t="shared" si="4"/>
        <v>music</v>
      </c>
      <c r="T172" t="str">
        <f t="shared" si="5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E173/D173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11">
        <f>(((Table1[[#This Row],[launched_at]]/60)/60/24)+DATE(1970,1,1))</f>
        <v>41718.208333333336</v>
      </c>
      <c r="M173">
        <v>1397192400</v>
      </c>
      <c r="N173" s="11">
        <f>(((Table1[[#This Row],[deadline]]/60)/60/24)+DATE(1970,1,1))</f>
        <v>41740.208333333336</v>
      </c>
      <c r="O173" t="b">
        <v>0</v>
      </c>
      <c r="P173" t="b">
        <v>0</v>
      </c>
      <c r="Q173" t="s">
        <v>206</v>
      </c>
      <c r="R173" s="6">
        <f>E173/H173</f>
        <v>104.2</v>
      </c>
      <c r="S173" t="str">
        <f t="shared" si="4"/>
        <v>publishing</v>
      </c>
      <c r="T173" t="str">
        <f t="shared" si="5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E174/D174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11">
        <f>(((Table1[[#This Row],[launched_at]]/60)/60/24)+DATE(1970,1,1))</f>
        <v>41839.208333333336</v>
      </c>
      <c r="M174">
        <v>1407042000</v>
      </c>
      <c r="N174" s="11">
        <f>(((Table1[[#This Row],[deadline]]/60)/60/24)+DATE(1970,1,1))</f>
        <v>41854.208333333336</v>
      </c>
      <c r="O174" t="b">
        <v>0</v>
      </c>
      <c r="P174" t="b">
        <v>1</v>
      </c>
      <c r="Q174" t="s">
        <v>42</v>
      </c>
      <c r="R174" s="6">
        <f>E174/H174</f>
        <v>25.5</v>
      </c>
      <c r="S174" t="str">
        <f t="shared" si="4"/>
        <v>film &amp; video</v>
      </c>
      <c r="T174" t="str">
        <f t="shared" si="5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E175/D175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11">
        <f>(((Table1[[#This Row],[launched_at]]/60)/60/24)+DATE(1970,1,1))</f>
        <v>41412.208333333336</v>
      </c>
      <c r="M175">
        <v>1369371600</v>
      </c>
      <c r="N175" s="11">
        <f>(((Table1[[#This Row],[deadline]]/60)/60/24)+DATE(1970,1,1))</f>
        <v>41418.208333333336</v>
      </c>
      <c r="O175" t="b">
        <v>0</v>
      </c>
      <c r="P175" t="b">
        <v>0</v>
      </c>
      <c r="Q175" t="s">
        <v>33</v>
      </c>
      <c r="R175" s="6">
        <f>E175/H175</f>
        <v>100.98334401024984</v>
      </c>
      <c r="S175" t="str">
        <f t="shared" si="4"/>
        <v>theater</v>
      </c>
      <c r="T175" t="str">
        <f t="shared" si="5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E176/D176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11">
        <f>(((Table1[[#This Row],[launched_at]]/60)/60/24)+DATE(1970,1,1))</f>
        <v>42282.208333333328</v>
      </c>
      <c r="M176">
        <v>1444107600</v>
      </c>
      <c r="N176" s="11">
        <f>(((Table1[[#This Row],[deadline]]/60)/60/24)+DATE(1970,1,1))</f>
        <v>42283.208333333328</v>
      </c>
      <c r="O176" t="b">
        <v>0</v>
      </c>
      <c r="P176" t="b">
        <v>1</v>
      </c>
      <c r="Q176" t="s">
        <v>65</v>
      </c>
      <c r="R176" s="6">
        <f>E176/H176</f>
        <v>111.83333333333333</v>
      </c>
      <c r="S176" t="str">
        <f t="shared" si="4"/>
        <v>technology</v>
      </c>
      <c r="T176" t="str">
        <f t="shared" si="5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E177/D177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11">
        <f>(((Table1[[#This Row],[launched_at]]/60)/60/24)+DATE(1970,1,1))</f>
        <v>42613.208333333328</v>
      </c>
      <c r="M177">
        <v>1474261200</v>
      </c>
      <c r="N177" s="11">
        <f>(((Table1[[#This Row],[deadline]]/60)/60/24)+DATE(1970,1,1))</f>
        <v>42632.208333333328</v>
      </c>
      <c r="O177" t="b">
        <v>0</v>
      </c>
      <c r="P177" t="b">
        <v>0</v>
      </c>
      <c r="Q177" t="s">
        <v>33</v>
      </c>
      <c r="R177" s="6">
        <f>E177/H177</f>
        <v>41.999115044247787</v>
      </c>
      <c r="S177" t="str">
        <f t="shared" si="4"/>
        <v>theater</v>
      </c>
      <c r="T177" t="str">
        <f t="shared" si="5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E178/D178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11">
        <f>(((Table1[[#This Row],[launched_at]]/60)/60/24)+DATE(1970,1,1))</f>
        <v>42616.208333333328</v>
      </c>
      <c r="M178">
        <v>1473656400</v>
      </c>
      <c r="N178" s="11">
        <f>(((Table1[[#This Row],[deadline]]/60)/60/24)+DATE(1970,1,1))</f>
        <v>42625.208333333328</v>
      </c>
      <c r="O178" t="b">
        <v>0</v>
      </c>
      <c r="P178" t="b">
        <v>0</v>
      </c>
      <c r="Q178" t="s">
        <v>33</v>
      </c>
      <c r="R178" s="6">
        <f>E178/H178</f>
        <v>110.05115089514067</v>
      </c>
      <c r="S178" t="str">
        <f t="shared" si="4"/>
        <v>theater</v>
      </c>
      <c r="T178" t="str">
        <f t="shared" si="5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E179/D179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11">
        <f>(((Table1[[#This Row],[launched_at]]/60)/60/24)+DATE(1970,1,1))</f>
        <v>40497.25</v>
      </c>
      <c r="M179">
        <v>1291960800</v>
      </c>
      <c r="N179" s="11">
        <f>(((Table1[[#This Row],[deadline]]/60)/60/24)+DATE(1970,1,1))</f>
        <v>40522.25</v>
      </c>
      <c r="O179" t="b">
        <v>0</v>
      </c>
      <c r="P179" t="b">
        <v>0</v>
      </c>
      <c r="Q179" t="s">
        <v>33</v>
      </c>
      <c r="R179" s="6">
        <f>E179/H179</f>
        <v>58.997079225994888</v>
      </c>
      <c r="S179" t="str">
        <f t="shared" si="4"/>
        <v>theater</v>
      </c>
      <c r="T179" t="str">
        <f t="shared" si="5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E180/D180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11">
        <f>(((Table1[[#This Row],[launched_at]]/60)/60/24)+DATE(1970,1,1))</f>
        <v>42999.208333333328</v>
      </c>
      <c r="M180">
        <v>1506747600</v>
      </c>
      <c r="N180" s="11">
        <f>(((Table1[[#This Row],[deadline]]/60)/60/24)+DATE(1970,1,1))</f>
        <v>43008.208333333328</v>
      </c>
      <c r="O180" t="b">
        <v>0</v>
      </c>
      <c r="P180" t="b">
        <v>0</v>
      </c>
      <c r="Q180" t="s">
        <v>17</v>
      </c>
      <c r="R180" s="6">
        <f>E180/H180</f>
        <v>32.985714285714288</v>
      </c>
      <c r="S180" t="str">
        <f t="shared" si="4"/>
        <v>food</v>
      </c>
      <c r="T180" t="str">
        <f t="shared" si="5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E181/D181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11">
        <f>(((Table1[[#This Row],[launched_at]]/60)/60/24)+DATE(1970,1,1))</f>
        <v>41350.208333333336</v>
      </c>
      <c r="M181">
        <v>1363582800</v>
      </c>
      <c r="N181" s="11">
        <f>(((Table1[[#This Row],[deadline]]/60)/60/24)+DATE(1970,1,1))</f>
        <v>41351.208333333336</v>
      </c>
      <c r="O181" t="b">
        <v>0</v>
      </c>
      <c r="P181" t="b">
        <v>1</v>
      </c>
      <c r="Q181" t="s">
        <v>33</v>
      </c>
      <c r="R181" s="6">
        <f>E181/H181</f>
        <v>45.005654509471306</v>
      </c>
      <c r="S181" t="str">
        <f t="shared" si="4"/>
        <v>theater</v>
      </c>
      <c r="T181" t="str">
        <f t="shared" si="5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E182/D182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11">
        <f>(((Table1[[#This Row],[launched_at]]/60)/60/24)+DATE(1970,1,1))</f>
        <v>40259.208333333336</v>
      </c>
      <c r="M182">
        <v>1269666000</v>
      </c>
      <c r="N182" s="11">
        <f>(((Table1[[#This Row],[deadline]]/60)/60/24)+DATE(1970,1,1))</f>
        <v>40264.208333333336</v>
      </c>
      <c r="O182" t="b">
        <v>0</v>
      </c>
      <c r="P182" t="b">
        <v>0</v>
      </c>
      <c r="Q182" t="s">
        <v>65</v>
      </c>
      <c r="R182" s="6">
        <f>E182/H182</f>
        <v>81.98196487897485</v>
      </c>
      <c r="S182" t="str">
        <f t="shared" si="4"/>
        <v>technology</v>
      </c>
      <c r="T182" t="str">
        <f t="shared" si="5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E183/D183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11">
        <f>(((Table1[[#This Row],[launched_at]]/60)/60/24)+DATE(1970,1,1))</f>
        <v>43012.208333333328</v>
      </c>
      <c r="M183">
        <v>1508648400</v>
      </c>
      <c r="N183" s="11">
        <f>(((Table1[[#This Row],[deadline]]/60)/60/24)+DATE(1970,1,1))</f>
        <v>43030.208333333328</v>
      </c>
      <c r="O183" t="b">
        <v>0</v>
      </c>
      <c r="P183" t="b">
        <v>0</v>
      </c>
      <c r="Q183" t="s">
        <v>28</v>
      </c>
      <c r="R183" s="6">
        <f>E183/H183</f>
        <v>39.080882352941174</v>
      </c>
      <c r="S183" t="str">
        <f t="shared" si="4"/>
        <v>technology</v>
      </c>
      <c r="T183" t="str">
        <f t="shared" si="5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E184/D184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11">
        <f>(((Table1[[#This Row],[launched_at]]/60)/60/24)+DATE(1970,1,1))</f>
        <v>43631.208333333328</v>
      </c>
      <c r="M184">
        <v>1561957200</v>
      </c>
      <c r="N184" s="11">
        <f>(((Table1[[#This Row],[deadline]]/60)/60/24)+DATE(1970,1,1))</f>
        <v>43647.208333333328</v>
      </c>
      <c r="O184" t="b">
        <v>0</v>
      </c>
      <c r="P184" t="b">
        <v>0</v>
      </c>
      <c r="Q184" t="s">
        <v>33</v>
      </c>
      <c r="R184" s="6">
        <f>E184/H184</f>
        <v>58.996383363471971</v>
      </c>
      <c r="S184" t="str">
        <f t="shared" si="4"/>
        <v>theater</v>
      </c>
      <c r="T184" t="str">
        <f t="shared" si="5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E185/D185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11">
        <f>(((Table1[[#This Row],[launched_at]]/60)/60/24)+DATE(1970,1,1))</f>
        <v>40430.208333333336</v>
      </c>
      <c r="M185">
        <v>1285131600</v>
      </c>
      <c r="N185" s="11">
        <f>(((Table1[[#This Row],[deadline]]/60)/60/24)+DATE(1970,1,1))</f>
        <v>40443.208333333336</v>
      </c>
      <c r="O185" t="b">
        <v>0</v>
      </c>
      <c r="P185" t="b">
        <v>0</v>
      </c>
      <c r="Q185" t="s">
        <v>23</v>
      </c>
      <c r="R185" s="6">
        <f>E185/H185</f>
        <v>40.988372093023258</v>
      </c>
      <c r="S185" t="str">
        <f t="shared" si="4"/>
        <v>music</v>
      </c>
      <c r="T185" t="str">
        <f t="shared" si="5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E186/D186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11">
        <f>(((Table1[[#This Row],[launched_at]]/60)/60/24)+DATE(1970,1,1))</f>
        <v>43588.208333333328</v>
      </c>
      <c r="M186">
        <v>1556946000</v>
      </c>
      <c r="N186" s="11">
        <f>(((Table1[[#This Row],[deadline]]/60)/60/24)+DATE(1970,1,1))</f>
        <v>43589.208333333328</v>
      </c>
      <c r="O186" t="b">
        <v>0</v>
      </c>
      <c r="P186" t="b">
        <v>0</v>
      </c>
      <c r="Q186" t="s">
        <v>33</v>
      </c>
      <c r="R186" s="6">
        <f>E186/H186</f>
        <v>31.029411764705884</v>
      </c>
      <c r="S186" t="str">
        <f t="shared" si="4"/>
        <v>theater</v>
      </c>
      <c r="T186" t="str">
        <f t="shared" si="5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E187/D187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11">
        <f>(((Table1[[#This Row],[launched_at]]/60)/60/24)+DATE(1970,1,1))</f>
        <v>43233.208333333328</v>
      </c>
      <c r="M187">
        <v>1527138000</v>
      </c>
      <c r="N187" s="11">
        <f>(((Table1[[#This Row],[deadline]]/60)/60/24)+DATE(1970,1,1))</f>
        <v>43244.208333333328</v>
      </c>
      <c r="O187" t="b">
        <v>0</v>
      </c>
      <c r="P187" t="b">
        <v>0</v>
      </c>
      <c r="Q187" t="s">
        <v>269</v>
      </c>
      <c r="R187" s="6">
        <f>E187/H187</f>
        <v>37.789473684210527</v>
      </c>
      <c r="S187" t="str">
        <f t="shared" si="4"/>
        <v>film &amp; video</v>
      </c>
      <c r="T187" t="str">
        <f t="shared" si="5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E188/D188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11">
        <f>(((Table1[[#This Row],[launched_at]]/60)/60/24)+DATE(1970,1,1))</f>
        <v>41782.208333333336</v>
      </c>
      <c r="M188">
        <v>1402117200</v>
      </c>
      <c r="N188" s="11">
        <f>(((Table1[[#This Row],[deadline]]/60)/60/24)+DATE(1970,1,1))</f>
        <v>41797.208333333336</v>
      </c>
      <c r="O188" t="b">
        <v>0</v>
      </c>
      <c r="P188" t="b">
        <v>0</v>
      </c>
      <c r="Q188" t="s">
        <v>33</v>
      </c>
      <c r="R188" s="6">
        <f>E188/H188</f>
        <v>32.006772009029348</v>
      </c>
      <c r="S188" t="str">
        <f t="shared" si="4"/>
        <v>theater</v>
      </c>
      <c r="T188" t="str">
        <f t="shared" si="5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E189/D189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11">
        <f>(((Table1[[#This Row],[launched_at]]/60)/60/24)+DATE(1970,1,1))</f>
        <v>41328.25</v>
      </c>
      <c r="M189">
        <v>1364014800</v>
      </c>
      <c r="N189" s="11">
        <f>(((Table1[[#This Row],[deadline]]/60)/60/24)+DATE(1970,1,1))</f>
        <v>41356.208333333336</v>
      </c>
      <c r="O189" t="b">
        <v>0</v>
      </c>
      <c r="P189" t="b">
        <v>1</v>
      </c>
      <c r="Q189" t="s">
        <v>100</v>
      </c>
      <c r="R189" s="6">
        <f>E189/H189</f>
        <v>95.966712898751737</v>
      </c>
      <c r="S189" t="str">
        <f t="shared" si="4"/>
        <v>film &amp; video</v>
      </c>
      <c r="T189" t="str">
        <f t="shared" si="5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E190/D190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11">
        <f>(((Table1[[#This Row],[launched_at]]/60)/60/24)+DATE(1970,1,1))</f>
        <v>41975.25</v>
      </c>
      <c r="M190">
        <v>1417586400</v>
      </c>
      <c r="N190" s="11">
        <f>(((Table1[[#This Row],[deadline]]/60)/60/24)+DATE(1970,1,1))</f>
        <v>41976.25</v>
      </c>
      <c r="O190" t="b">
        <v>0</v>
      </c>
      <c r="P190" t="b">
        <v>0</v>
      </c>
      <c r="Q190" t="s">
        <v>33</v>
      </c>
      <c r="R190" s="6">
        <f>E190/H190</f>
        <v>75</v>
      </c>
      <c r="S190" t="str">
        <f t="shared" si="4"/>
        <v>theater</v>
      </c>
      <c r="T190" t="str">
        <f t="shared" si="5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E191/D191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11">
        <f>(((Table1[[#This Row],[launched_at]]/60)/60/24)+DATE(1970,1,1))</f>
        <v>42433.25</v>
      </c>
      <c r="M191">
        <v>1457071200</v>
      </c>
      <c r="N191" s="11">
        <f>(((Table1[[#This Row],[deadline]]/60)/60/24)+DATE(1970,1,1))</f>
        <v>42433.25</v>
      </c>
      <c r="O191" t="b">
        <v>0</v>
      </c>
      <c r="P191" t="b">
        <v>0</v>
      </c>
      <c r="Q191" t="s">
        <v>33</v>
      </c>
      <c r="R191" s="6">
        <f>E191/H191</f>
        <v>102.0498866213152</v>
      </c>
      <c r="S191" t="str">
        <f t="shared" si="4"/>
        <v>theater</v>
      </c>
      <c r="T191" t="str">
        <f t="shared" si="5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E192/D192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11">
        <f>(((Table1[[#This Row],[launched_at]]/60)/60/24)+DATE(1970,1,1))</f>
        <v>41429.208333333336</v>
      </c>
      <c r="M192">
        <v>1370408400</v>
      </c>
      <c r="N192" s="11">
        <f>(((Table1[[#This Row],[deadline]]/60)/60/24)+DATE(1970,1,1))</f>
        <v>41430.208333333336</v>
      </c>
      <c r="O192" t="b">
        <v>0</v>
      </c>
      <c r="P192" t="b">
        <v>1</v>
      </c>
      <c r="Q192" t="s">
        <v>33</v>
      </c>
      <c r="R192" s="6">
        <f>E192/H192</f>
        <v>105.75</v>
      </c>
      <c r="S192" t="str">
        <f t="shared" si="4"/>
        <v>theater</v>
      </c>
      <c r="T192" t="str">
        <f t="shared" si="5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E193/D193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11">
        <f>(((Table1[[#This Row],[launched_at]]/60)/60/24)+DATE(1970,1,1))</f>
        <v>43536.208333333328</v>
      </c>
      <c r="M193">
        <v>1552626000</v>
      </c>
      <c r="N193" s="11">
        <f>(((Table1[[#This Row],[deadline]]/60)/60/24)+DATE(1970,1,1))</f>
        <v>43539.208333333328</v>
      </c>
      <c r="O193" t="b">
        <v>0</v>
      </c>
      <c r="P193" t="b">
        <v>0</v>
      </c>
      <c r="Q193" t="s">
        <v>33</v>
      </c>
      <c r="R193" s="6">
        <f>E193/H193</f>
        <v>37.069767441860463</v>
      </c>
      <c r="S193" t="str">
        <f t="shared" si="4"/>
        <v>theater</v>
      </c>
      <c r="T193" t="str">
        <f t="shared" si="5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E194/D194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11">
        <f>(((Table1[[#This Row],[launched_at]]/60)/60/24)+DATE(1970,1,1))</f>
        <v>41817.208333333336</v>
      </c>
      <c r="M194">
        <v>1404190800</v>
      </c>
      <c r="N194" s="11">
        <f>(((Table1[[#This Row],[deadline]]/60)/60/24)+DATE(1970,1,1))</f>
        <v>41821.208333333336</v>
      </c>
      <c r="O194" t="b">
        <v>0</v>
      </c>
      <c r="P194" t="b">
        <v>0</v>
      </c>
      <c r="Q194" t="s">
        <v>23</v>
      </c>
      <c r="R194" s="6">
        <f>E194/H194</f>
        <v>35.049382716049379</v>
      </c>
      <c r="S194" t="str">
        <f t="shared" si="4"/>
        <v>music</v>
      </c>
      <c r="T194" t="str">
        <f t="shared" si="5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11">
        <f>(((Table1[[#This Row],[launched_at]]/60)/60/24)+DATE(1970,1,1))</f>
        <v>43198.208333333328</v>
      </c>
      <c r="M195">
        <v>1523509200</v>
      </c>
      <c r="N195" s="11">
        <f>(((Table1[[#This Row],[deadline]]/60)/60/24)+DATE(1970,1,1))</f>
        <v>43202.208333333328</v>
      </c>
      <c r="O195" t="b">
        <v>1</v>
      </c>
      <c r="P195" t="b">
        <v>0</v>
      </c>
      <c r="Q195" t="s">
        <v>60</v>
      </c>
      <c r="R195" s="6">
        <f>E195/H195</f>
        <v>46.338461538461537</v>
      </c>
      <c r="S195" t="str">
        <f t="shared" ref="S195:S258" si="6">_xlfn.TEXTSPLIT(Q:Q, "/", ,TRUE,1)</f>
        <v>music</v>
      </c>
      <c r="T195" t="str">
        <f t="shared" ref="T195:T258" si="7">_xlfn.TEXTAFTER(Q195,"/", 1,1,1)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E196/D196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11">
        <f>(((Table1[[#This Row],[launched_at]]/60)/60/24)+DATE(1970,1,1))</f>
        <v>42261.208333333328</v>
      </c>
      <c r="M196">
        <v>1443589200</v>
      </c>
      <c r="N196" s="11">
        <f>(((Table1[[#This Row],[deadline]]/60)/60/24)+DATE(1970,1,1))</f>
        <v>42277.208333333328</v>
      </c>
      <c r="O196" t="b">
        <v>0</v>
      </c>
      <c r="P196" t="b">
        <v>0</v>
      </c>
      <c r="Q196" t="s">
        <v>148</v>
      </c>
      <c r="R196" s="6">
        <f>E196/H196</f>
        <v>69.174603174603178</v>
      </c>
      <c r="S196" t="str">
        <f t="shared" si="6"/>
        <v>music</v>
      </c>
      <c r="T196" t="str">
        <f t="shared" si="7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E197/D197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11">
        <f>(((Table1[[#This Row],[launched_at]]/60)/60/24)+DATE(1970,1,1))</f>
        <v>43310.208333333328</v>
      </c>
      <c r="M197">
        <v>1533445200</v>
      </c>
      <c r="N197" s="11">
        <f>(((Table1[[#This Row],[deadline]]/60)/60/24)+DATE(1970,1,1))</f>
        <v>43317.208333333328</v>
      </c>
      <c r="O197" t="b">
        <v>0</v>
      </c>
      <c r="P197" t="b">
        <v>0</v>
      </c>
      <c r="Q197" t="s">
        <v>50</v>
      </c>
      <c r="R197" s="6">
        <f>E197/H197</f>
        <v>109.07824427480917</v>
      </c>
      <c r="S197" t="str">
        <f t="shared" si="6"/>
        <v>music</v>
      </c>
      <c r="T197" t="str">
        <f t="shared" si="7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E198/D198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11">
        <f>(((Table1[[#This Row],[launched_at]]/60)/60/24)+DATE(1970,1,1))</f>
        <v>42616.208333333328</v>
      </c>
      <c r="M198">
        <v>1474520400</v>
      </c>
      <c r="N198" s="11">
        <f>(((Table1[[#This Row],[deadline]]/60)/60/24)+DATE(1970,1,1))</f>
        <v>42635.208333333328</v>
      </c>
      <c r="O198" t="b">
        <v>0</v>
      </c>
      <c r="P198" t="b">
        <v>0</v>
      </c>
      <c r="Q198" t="s">
        <v>65</v>
      </c>
      <c r="R198" s="6">
        <f>E198/H198</f>
        <v>51.78</v>
      </c>
      <c r="S198" t="str">
        <f t="shared" si="6"/>
        <v>technology</v>
      </c>
      <c r="T198" t="str">
        <f t="shared" si="7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E199/D199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11">
        <f>(((Table1[[#This Row],[launched_at]]/60)/60/24)+DATE(1970,1,1))</f>
        <v>42909.208333333328</v>
      </c>
      <c r="M199">
        <v>1499403600</v>
      </c>
      <c r="N199" s="11">
        <f>(((Table1[[#This Row],[deadline]]/60)/60/24)+DATE(1970,1,1))</f>
        <v>42923.208333333328</v>
      </c>
      <c r="O199" t="b">
        <v>0</v>
      </c>
      <c r="P199" t="b">
        <v>0</v>
      </c>
      <c r="Q199" t="s">
        <v>53</v>
      </c>
      <c r="R199" s="6">
        <f>E199/H199</f>
        <v>82.010055304172951</v>
      </c>
      <c r="S199" t="str">
        <f t="shared" si="6"/>
        <v>film &amp; video</v>
      </c>
      <c r="T199" t="str">
        <f t="shared" si="7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E200/D200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11">
        <f>(((Table1[[#This Row],[launched_at]]/60)/60/24)+DATE(1970,1,1))</f>
        <v>40396.208333333336</v>
      </c>
      <c r="M200">
        <v>1283576400</v>
      </c>
      <c r="N200" s="11">
        <f>(((Table1[[#This Row],[deadline]]/60)/60/24)+DATE(1970,1,1))</f>
        <v>40425.208333333336</v>
      </c>
      <c r="O200" t="b">
        <v>0</v>
      </c>
      <c r="P200" t="b">
        <v>0</v>
      </c>
      <c r="Q200" t="s">
        <v>50</v>
      </c>
      <c r="R200" s="6">
        <f>E200/H200</f>
        <v>35.958333333333336</v>
      </c>
      <c r="S200" t="str">
        <f t="shared" si="6"/>
        <v>music</v>
      </c>
      <c r="T200" t="str">
        <f t="shared" si="7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E201/D201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11">
        <f>(((Table1[[#This Row],[launched_at]]/60)/60/24)+DATE(1970,1,1))</f>
        <v>42192.208333333328</v>
      </c>
      <c r="M201">
        <v>1436590800</v>
      </c>
      <c r="N201" s="11">
        <f>(((Table1[[#This Row],[deadline]]/60)/60/24)+DATE(1970,1,1))</f>
        <v>42196.208333333328</v>
      </c>
      <c r="O201" t="b">
        <v>0</v>
      </c>
      <c r="P201" t="b">
        <v>0</v>
      </c>
      <c r="Q201" t="s">
        <v>23</v>
      </c>
      <c r="R201" s="6">
        <f>E201/H201</f>
        <v>74.461538461538467</v>
      </c>
      <c r="S201" t="str">
        <f t="shared" si="6"/>
        <v>music</v>
      </c>
      <c r="T201" t="str">
        <f t="shared" si="7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E202/D202</f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11">
        <f>(((Table1[[#This Row],[launched_at]]/60)/60/24)+DATE(1970,1,1))</f>
        <v>40262.208333333336</v>
      </c>
      <c r="M202">
        <v>1270443600</v>
      </c>
      <c r="N202" s="11">
        <f>(((Table1[[#This Row],[deadline]]/60)/60/24)+DATE(1970,1,1))</f>
        <v>40273.208333333336</v>
      </c>
      <c r="O202" t="b">
        <v>0</v>
      </c>
      <c r="P202" t="b">
        <v>0</v>
      </c>
      <c r="Q202" t="s">
        <v>33</v>
      </c>
      <c r="R202" s="6">
        <f>E202/H202</f>
        <v>2</v>
      </c>
      <c r="S202" t="str">
        <f t="shared" si="6"/>
        <v>theater</v>
      </c>
      <c r="T202" t="str">
        <f t="shared" si="7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E203/D203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11">
        <f>(((Table1[[#This Row],[launched_at]]/60)/60/24)+DATE(1970,1,1))</f>
        <v>41845.208333333336</v>
      </c>
      <c r="M203">
        <v>1407819600</v>
      </c>
      <c r="N203" s="11">
        <f>(((Table1[[#This Row],[deadline]]/60)/60/24)+DATE(1970,1,1))</f>
        <v>41863.208333333336</v>
      </c>
      <c r="O203" t="b">
        <v>0</v>
      </c>
      <c r="P203" t="b">
        <v>0</v>
      </c>
      <c r="Q203" t="s">
        <v>28</v>
      </c>
      <c r="R203" s="6">
        <f>E203/H203</f>
        <v>91.114649681528661</v>
      </c>
      <c r="S203" t="str">
        <f t="shared" si="6"/>
        <v>technology</v>
      </c>
      <c r="T203" t="str">
        <f t="shared" si="7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E204/D204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11">
        <f>(((Table1[[#This Row],[launched_at]]/60)/60/24)+DATE(1970,1,1))</f>
        <v>40818.208333333336</v>
      </c>
      <c r="M204">
        <v>1317877200</v>
      </c>
      <c r="N204" s="11">
        <f>(((Table1[[#This Row],[deadline]]/60)/60/24)+DATE(1970,1,1))</f>
        <v>40822.208333333336</v>
      </c>
      <c r="O204" t="b">
        <v>0</v>
      </c>
      <c r="P204" t="b">
        <v>0</v>
      </c>
      <c r="Q204" t="s">
        <v>17</v>
      </c>
      <c r="R204" s="6">
        <f>E204/H204</f>
        <v>79.792682926829272</v>
      </c>
      <c r="S204" t="str">
        <f t="shared" si="6"/>
        <v>food</v>
      </c>
      <c r="T204" t="str">
        <f t="shared" si="7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E205/D205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11">
        <f>(((Table1[[#This Row],[launched_at]]/60)/60/24)+DATE(1970,1,1))</f>
        <v>42752.25</v>
      </c>
      <c r="M205">
        <v>1484805600</v>
      </c>
      <c r="N205" s="11">
        <f>(((Table1[[#This Row],[deadline]]/60)/60/24)+DATE(1970,1,1))</f>
        <v>42754.25</v>
      </c>
      <c r="O205" t="b">
        <v>0</v>
      </c>
      <c r="P205" t="b">
        <v>0</v>
      </c>
      <c r="Q205" t="s">
        <v>33</v>
      </c>
      <c r="R205" s="6">
        <f>E205/H205</f>
        <v>42.999777678968428</v>
      </c>
      <c r="S205" t="str">
        <f t="shared" si="6"/>
        <v>theater</v>
      </c>
      <c r="T205" t="str">
        <f t="shared" si="7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E206/D206</f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11">
        <f>(((Table1[[#This Row],[launched_at]]/60)/60/24)+DATE(1970,1,1))</f>
        <v>40636.208333333336</v>
      </c>
      <c r="M206">
        <v>1302670800</v>
      </c>
      <c r="N206" s="11">
        <f>(((Table1[[#This Row],[deadline]]/60)/60/24)+DATE(1970,1,1))</f>
        <v>40646.208333333336</v>
      </c>
      <c r="O206" t="b">
        <v>0</v>
      </c>
      <c r="P206" t="b">
        <v>0</v>
      </c>
      <c r="Q206" t="s">
        <v>159</v>
      </c>
      <c r="R206" s="6">
        <f>E206/H206</f>
        <v>63.225000000000001</v>
      </c>
      <c r="S206" t="str">
        <f t="shared" si="6"/>
        <v>music</v>
      </c>
      <c r="T206" t="str">
        <f t="shared" si="7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E207/D207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11">
        <f>(((Table1[[#This Row],[launched_at]]/60)/60/24)+DATE(1970,1,1))</f>
        <v>43390.208333333328</v>
      </c>
      <c r="M207">
        <v>1540789200</v>
      </c>
      <c r="N207" s="11">
        <f>(((Table1[[#This Row],[deadline]]/60)/60/24)+DATE(1970,1,1))</f>
        <v>43402.208333333328</v>
      </c>
      <c r="O207" t="b">
        <v>1</v>
      </c>
      <c r="P207" t="b">
        <v>0</v>
      </c>
      <c r="Q207" t="s">
        <v>33</v>
      </c>
      <c r="R207" s="6">
        <f>E207/H207</f>
        <v>70.174999999999997</v>
      </c>
      <c r="S207" t="str">
        <f t="shared" si="6"/>
        <v>theater</v>
      </c>
      <c r="T207" t="str">
        <f t="shared" si="7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E208/D208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11">
        <f>(((Table1[[#This Row],[launched_at]]/60)/60/24)+DATE(1970,1,1))</f>
        <v>40236.25</v>
      </c>
      <c r="M208">
        <v>1268028000</v>
      </c>
      <c r="N208" s="11">
        <f>(((Table1[[#This Row],[deadline]]/60)/60/24)+DATE(1970,1,1))</f>
        <v>40245.25</v>
      </c>
      <c r="O208" t="b">
        <v>0</v>
      </c>
      <c r="P208" t="b">
        <v>0</v>
      </c>
      <c r="Q208" t="s">
        <v>119</v>
      </c>
      <c r="R208" s="6">
        <f>E208/H208</f>
        <v>61.333333333333336</v>
      </c>
      <c r="S208" t="str">
        <f t="shared" si="6"/>
        <v>publishing</v>
      </c>
      <c r="T208" t="str">
        <f t="shared" si="7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E209/D209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11">
        <f>(((Table1[[#This Row],[launched_at]]/60)/60/24)+DATE(1970,1,1))</f>
        <v>43340.208333333328</v>
      </c>
      <c r="M209">
        <v>1537160400</v>
      </c>
      <c r="N209" s="11">
        <f>(((Table1[[#This Row],[deadline]]/60)/60/24)+DATE(1970,1,1))</f>
        <v>43360.208333333328</v>
      </c>
      <c r="O209" t="b">
        <v>0</v>
      </c>
      <c r="P209" t="b">
        <v>1</v>
      </c>
      <c r="Q209" t="s">
        <v>23</v>
      </c>
      <c r="R209" s="6">
        <f>E209/H209</f>
        <v>99</v>
      </c>
      <c r="S209" t="str">
        <f t="shared" si="6"/>
        <v>music</v>
      </c>
      <c r="T209" t="str">
        <f t="shared" si="7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E210/D210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11">
        <f>(((Table1[[#This Row],[launched_at]]/60)/60/24)+DATE(1970,1,1))</f>
        <v>43048.25</v>
      </c>
      <c r="M210">
        <v>1512280800</v>
      </c>
      <c r="N210" s="11">
        <f>(((Table1[[#This Row],[deadline]]/60)/60/24)+DATE(1970,1,1))</f>
        <v>43072.25</v>
      </c>
      <c r="O210" t="b">
        <v>0</v>
      </c>
      <c r="P210" t="b">
        <v>0</v>
      </c>
      <c r="Q210" t="s">
        <v>42</v>
      </c>
      <c r="R210" s="6">
        <f>E210/H210</f>
        <v>96.984900146127615</v>
      </c>
      <c r="S210" t="str">
        <f t="shared" si="6"/>
        <v>film &amp; video</v>
      </c>
      <c r="T210" t="str">
        <f t="shared" si="7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E211/D211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11">
        <f>(((Table1[[#This Row],[launched_at]]/60)/60/24)+DATE(1970,1,1))</f>
        <v>42496.208333333328</v>
      </c>
      <c r="M211">
        <v>1463115600</v>
      </c>
      <c r="N211" s="11">
        <f>(((Table1[[#This Row],[deadline]]/60)/60/24)+DATE(1970,1,1))</f>
        <v>42503.208333333328</v>
      </c>
      <c r="O211" t="b">
        <v>0</v>
      </c>
      <c r="P211" t="b">
        <v>0</v>
      </c>
      <c r="Q211" t="s">
        <v>42</v>
      </c>
      <c r="R211" s="6">
        <f>E211/H211</f>
        <v>51.004950495049506</v>
      </c>
      <c r="S211" t="str">
        <f t="shared" si="6"/>
        <v>film &amp; video</v>
      </c>
      <c r="T211" t="str">
        <f t="shared" si="7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E212/D212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11">
        <f>(((Table1[[#This Row],[launched_at]]/60)/60/24)+DATE(1970,1,1))</f>
        <v>42797.25</v>
      </c>
      <c r="M212">
        <v>1490850000</v>
      </c>
      <c r="N212" s="11">
        <f>(((Table1[[#This Row],[deadline]]/60)/60/24)+DATE(1970,1,1))</f>
        <v>42824.208333333328</v>
      </c>
      <c r="O212" t="b">
        <v>0</v>
      </c>
      <c r="P212" t="b">
        <v>0</v>
      </c>
      <c r="Q212" t="s">
        <v>474</v>
      </c>
      <c r="R212" s="6">
        <f>E212/H212</f>
        <v>28.044247787610619</v>
      </c>
      <c r="S212" t="str">
        <f t="shared" si="6"/>
        <v>film &amp; video</v>
      </c>
      <c r="T212" t="str">
        <f t="shared" si="7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E213/D213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11">
        <f>(((Table1[[#This Row],[launched_at]]/60)/60/24)+DATE(1970,1,1))</f>
        <v>41513.208333333336</v>
      </c>
      <c r="M213">
        <v>1379653200</v>
      </c>
      <c r="N213" s="11">
        <f>(((Table1[[#This Row],[deadline]]/60)/60/24)+DATE(1970,1,1))</f>
        <v>41537.208333333336</v>
      </c>
      <c r="O213" t="b">
        <v>0</v>
      </c>
      <c r="P213" t="b">
        <v>0</v>
      </c>
      <c r="Q213" t="s">
        <v>33</v>
      </c>
      <c r="R213" s="6">
        <f>E213/H213</f>
        <v>60.984615384615381</v>
      </c>
      <c r="S213" t="str">
        <f t="shared" si="6"/>
        <v>theater</v>
      </c>
      <c r="T213" t="str">
        <f t="shared" si="7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E214/D214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11">
        <f>(((Table1[[#This Row],[launched_at]]/60)/60/24)+DATE(1970,1,1))</f>
        <v>43814.25</v>
      </c>
      <c r="M214">
        <v>1580364000</v>
      </c>
      <c r="N214" s="11">
        <f>(((Table1[[#This Row],[deadline]]/60)/60/24)+DATE(1970,1,1))</f>
        <v>43860.25</v>
      </c>
      <c r="O214" t="b">
        <v>0</v>
      </c>
      <c r="P214" t="b">
        <v>0</v>
      </c>
      <c r="Q214" t="s">
        <v>33</v>
      </c>
      <c r="R214" s="6">
        <f>E214/H214</f>
        <v>73.214285714285708</v>
      </c>
      <c r="S214" t="str">
        <f t="shared" si="6"/>
        <v>theater</v>
      </c>
      <c r="T214" t="str">
        <f t="shared" si="7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E215/D215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11">
        <f>(((Table1[[#This Row],[launched_at]]/60)/60/24)+DATE(1970,1,1))</f>
        <v>40488.208333333336</v>
      </c>
      <c r="M215">
        <v>1289714400</v>
      </c>
      <c r="N215" s="11">
        <f>(((Table1[[#This Row],[deadline]]/60)/60/24)+DATE(1970,1,1))</f>
        <v>40496.25</v>
      </c>
      <c r="O215" t="b">
        <v>0</v>
      </c>
      <c r="P215" t="b">
        <v>1</v>
      </c>
      <c r="Q215" t="s">
        <v>60</v>
      </c>
      <c r="R215" s="6">
        <f>E215/H215</f>
        <v>39.997435299603637</v>
      </c>
      <c r="S215" t="str">
        <f t="shared" si="6"/>
        <v>music</v>
      </c>
      <c r="T215" t="str">
        <f t="shared" si="7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E216/D216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11">
        <f>(((Table1[[#This Row],[launched_at]]/60)/60/24)+DATE(1970,1,1))</f>
        <v>40409.208333333336</v>
      </c>
      <c r="M216">
        <v>1282712400</v>
      </c>
      <c r="N216" s="11">
        <f>(((Table1[[#This Row],[deadline]]/60)/60/24)+DATE(1970,1,1))</f>
        <v>40415.208333333336</v>
      </c>
      <c r="O216" t="b">
        <v>0</v>
      </c>
      <c r="P216" t="b">
        <v>0</v>
      </c>
      <c r="Q216" t="s">
        <v>23</v>
      </c>
      <c r="R216" s="6">
        <f>E216/H216</f>
        <v>86.812121212121212</v>
      </c>
      <c r="S216" t="str">
        <f t="shared" si="6"/>
        <v>music</v>
      </c>
      <c r="T216" t="str">
        <f t="shared" si="7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E217/D217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11">
        <f>(((Table1[[#This Row],[launched_at]]/60)/60/24)+DATE(1970,1,1))</f>
        <v>43509.25</v>
      </c>
      <c r="M217">
        <v>1550210400</v>
      </c>
      <c r="N217" s="11">
        <f>(((Table1[[#This Row],[deadline]]/60)/60/24)+DATE(1970,1,1))</f>
        <v>43511.25</v>
      </c>
      <c r="O217" t="b">
        <v>0</v>
      </c>
      <c r="P217" t="b">
        <v>0</v>
      </c>
      <c r="Q217" t="s">
        <v>33</v>
      </c>
      <c r="R217" s="6">
        <f>E217/H217</f>
        <v>42.125874125874127</v>
      </c>
      <c r="S217" t="str">
        <f t="shared" si="6"/>
        <v>theater</v>
      </c>
      <c r="T217" t="str">
        <f t="shared" si="7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E218/D218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11">
        <f>(((Table1[[#This Row],[launched_at]]/60)/60/24)+DATE(1970,1,1))</f>
        <v>40869.25</v>
      </c>
      <c r="M218">
        <v>1322114400</v>
      </c>
      <c r="N218" s="11">
        <f>(((Table1[[#This Row],[deadline]]/60)/60/24)+DATE(1970,1,1))</f>
        <v>40871.25</v>
      </c>
      <c r="O218" t="b">
        <v>0</v>
      </c>
      <c r="P218" t="b">
        <v>0</v>
      </c>
      <c r="Q218" t="s">
        <v>33</v>
      </c>
      <c r="R218" s="6">
        <f>E218/H218</f>
        <v>103.97851239669421</v>
      </c>
      <c r="S218" t="str">
        <f t="shared" si="6"/>
        <v>theater</v>
      </c>
      <c r="T218" t="str">
        <f t="shared" si="7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E219/D219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11">
        <f>(((Table1[[#This Row],[launched_at]]/60)/60/24)+DATE(1970,1,1))</f>
        <v>43583.208333333328</v>
      </c>
      <c r="M219">
        <v>1557205200</v>
      </c>
      <c r="N219" s="11">
        <f>(((Table1[[#This Row],[deadline]]/60)/60/24)+DATE(1970,1,1))</f>
        <v>43592.208333333328</v>
      </c>
      <c r="O219" t="b">
        <v>0</v>
      </c>
      <c r="P219" t="b">
        <v>0</v>
      </c>
      <c r="Q219" t="s">
        <v>474</v>
      </c>
      <c r="R219" s="6">
        <f>E219/H219</f>
        <v>62.003211991434689</v>
      </c>
      <c r="S219" t="str">
        <f t="shared" si="6"/>
        <v>film &amp; video</v>
      </c>
      <c r="T219" t="str">
        <f t="shared" si="7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E220/D220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11">
        <f>(((Table1[[#This Row],[launched_at]]/60)/60/24)+DATE(1970,1,1))</f>
        <v>40858.25</v>
      </c>
      <c r="M220">
        <v>1323928800</v>
      </c>
      <c r="N220" s="11">
        <f>(((Table1[[#This Row],[deadline]]/60)/60/24)+DATE(1970,1,1))</f>
        <v>40892.25</v>
      </c>
      <c r="O220" t="b">
        <v>0</v>
      </c>
      <c r="P220" t="b">
        <v>1</v>
      </c>
      <c r="Q220" t="s">
        <v>100</v>
      </c>
      <c r="R220" s="6">
        <f>E220/H220</f>
        <v>31.005037783375315</v>
      </c>
      <c r="S220" t="str">
        <f t="shared" si="6"/>
        <v>film &amp; video</v>
      </c>
      <c r="T220" t="str">
        <f t="shared" si="7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E221/D221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11">
        <f>(((Table1[[#This Row],[launched_at]]/60)/60/24)+DATE(1970,1,1))</f>
        <v>41137.208333333336</v>
      </c>
      <c r="M221">
        <v>1346130000</v>
      </c>
      <c r="N221" s="11">
        <f>(((Table1[[#This Row],[deadline]]/60)/60/24)+DATE(1970,1,1))</f>
        <v>41149.208333333336</v>
      </c>
      <c r="O221" t="b">
        <v>0</v>
      </c>
      <c r="P221" t="b">
        <v>0</v>
      </c>
      <c r="Q221" t="s">
        <v>71</v>
      </c>
      <c r="R221" s="6">
        <f>E221/H221</f>
        <v>89.991552956465242</v>
      </c>
      <c r="S221" t="str">
        <f t="shared" si="6"/>
        <v>film &amp; video</v>
      </c>
      <c r="T221" t="str">
        <f t="shared" si="7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E222/D222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11">
        <f>(((Table1[[#This Row],[launched_at]]/60)/60/24)+DATE(1970,1,1))</f>
        <v>40725.208333333336</v>
      </c>
      <c r="M222">
        <v>1311051600</v>
      </c>
      <c r="N222" s="11">
        <f>(((Table1[[#This Row],[deadline]]/60)/60/24)+DATE(1970,1,1))</f>
        <v>40743.208333333336</v>
      </c>
      <c r="O222" t="b">
        <v>1</v>
      </c>
      <c r="P222" t="b">
        <v>0</v>
      </c>
      <c r="Q222" t="s">
        <v>33</v>
      </c>
      <c r="R222" s="6">
        <f>E222/H222</f>
        <v>39.235294117647058</v>
      </c>
      <c r="S222" t="str">
        <f t="shared" si="6"/>
        <v>theater</v>
      </c>
      <c r="T222" t="str">
        <f t="shared" si="7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E223/D223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11">
        <f>(((Table1[[#This Row],[launched_at]]/60)/60/24)+DATE(1970,1,1))</f>
        <v>41081.208333333336</v>
      </c>
      <c r="M223">
        <v>1340427600</v>
      </c>
      <c r="N223" s="11">
        <f>(((Table1[[#This Row],[deadline]]/60)/60/24)+DATE(1970,1,1))</f>
        <v>41083.208333333336</v>
      </c>
      <c r="O223" t="b">
        <v>1</v>
      </c>
      <c r="P223" t="b">
        <v>0</v>
      </c>
      <c r="Q223" t="s">
        <v>17</v>
      </c>
      <c r="R223" s="6">
        <f>E223/H223</f>
        <v>54.993116108306566</v>
      </c>
      <c r="S223" t="str">
        <f t="shared" si="6"/>
        <v>food</v>
      </c>
      <c r="T223" t="str">
        <f t="shared" si="7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E224/D224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11">
        <f>(((Table1[[#This Row],[launched_at]]/60)/60/24)+DATE(1970,1,1))</f>
        <v>41914.208333333336</v>
      </c>
      <c r="M224">
        <v>1412312400</v>
      </c>
      <c r="N224" s="11">
        <f>(((Table1[[#This Row],[deadline]]/60)/60/24)+DATE(1970,1,1))</f>
        <v>41915.208333333336</v>
      </c>
      <c r="O224" t="b">
        <v>0</v>
      </c>
      <c r="P224" t="b">
        <v>0</v>
      </c>
      <c r="Q224" t="s">
        <v>122</v>
      </c>
      <c r="R224" s="6">
        <f>E224/H224</f>
        <v>47.992753623188406</v>
      </c>
      <c r="S224" t="str">
        <f t="shared" si="6"/>
        <v>photography</v>
      </c>
      <c r="T224" t="str">
        <f t="shared" si="7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E225/D225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11">
        <f>(((Table1[[#This Row],[launched_at]]/60)/60/24)+DATE(1970,1,1))</f>
        <v>42445.208333333328</v>
      </c>
      <c r="M225">
        <v>1459314000</v>
      </c>
      <c r="N225" s="11">
        <f>(((Table1[[#This Row],[deadline]]/60)/60/24)+DATE(1970,1,1))</f>
        <v>42459.208333333328</v>
      </c>
      <c r="O225" t="b">
        <v>0</v>
      </c>
      <c r="P225" t="b">
        <v>0</v>
      </c>
      <c r="Q225" t="s">
        <v>33</v>
      </c>
      <c r="R225" s="6">
        <f>E225/H225</f>
        <v>87.966702470461868</v>
      </c>
      <c r="S225" t="str">
        <f t="shared" si="6"/>
        <v>theater</v>
      </c>
      <c r="T225" t="str">
        <f t="shared" si="7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E226/D226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11">
        <f>(((Table1[[#This Row],[launched_at]]/60)/60/24)+DATE(1970,1,1))</f>
        <v>41906.208333333336</v>
      </c>
      <c r="M226">
        <v>1415426400</v>
      </c>
      <c r="N226" s="11">
        <f>(((Table1[[#This Row],[deadline]]/60)/60/24)+DATE(1970,1,1))</f>
        <v>41951.25</v>
      </c>
      <c r="O226" t="b">
        <v>0</v>
      </c>
      <c r="P226" t="b">
        <v>0</v>
      </c>
      <c r="Q226" t="s">
        <v>474</v>
      </c>
      <c r="R226" s="6">
        <f>E226/H226</f>
        <v>51.999165275459099</v>
      </c>
      <c r="S226" t="str">
        <f t="shared" si="6"/>
        <v>film &amp; video</v>
      </c>
      <c r="T226" t="str">
        <f t="shared" si="7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E227/D227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11">
        <f>(((Table1[[#This Row],[launched_at]]/60)/60/24)+DATE(1970,1,1))</f>
        <v>41762.208333333336</v>
      </c>
      <c r="M227">
        <v>1399093200</v>
      </c>
      <c r="N227" s="11">
        <f>(((Table1[[#This Row],[deadline]]/60)/60/24)+DATE(1970,1,1))</f>
        <v>41762.208333333336</v>
      </c>
      <c r="O227" t="b">
        <v>1</v>
      </c>
      <c r="P227" t="b">
        <v>0</v>
      </c>
      <c r="Q227" t="s">
        <v>23</v>
      </c>
      <c r="R227" s="6">
        <f>E227/H227</f>
        <v>29.999659863945578</v>
      </c>
      <c r="S227" t="str">
        <f t="shared" si="6"/>
        <v>music</v>
      </c>
      <c r="T227" t="str">
        <f t="shared" si="7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E228/D228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11">
        <f>(((Table1[[#This Row],[launched_at]]/60)/60/24)+DATE(1970,1,1))</f>
        <v>40276.208333333336</v>
      </c>
      <c r="M228">
        <v>1273899600</v>
      </c>
      <c r="N228" s="11">
        <f>(((Table1[[#This Row],[deadline]]/60)/60/24)+DATE(1970,1,1))</f>
        <v>40313.208333333336</v>
      </c>
      <c r="O228" t="b">
        <v>0</v>
      </c>
      <c r="P228" t="b">
        <v>0</v>
      </c>
      <c r="Q228" t="s">
        <v>122</v>
      </c>
      <c r="R228" s="6">
        <f>E228/H228</f>
        <v>98.205357142857139</v>
      </c>
      <c r="S228" t="str">
        <f t="shared" si="6"/>
        <v>photography</v>
      </c>
      <c r="T228" t="str">
        <f t="shared" si="7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E229/D229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11">
        <f>(((Table1[[#This Row],[launched_at]]/60)/60/24)+DATE(1970,1,1))</f>
        <v>42139.208333333328</v>
      </c>
      <c r="M229">
        <v>1432184400</v>
      </c>
      <c r="N229" s="11">
        <f>(((Table1[[#This Row],[deadline]]/60)/60/24)+DATE(1970,1,1))</f>
        <v>42145.208333333328</v>
      </c>
      <c r="O229" t="b">
        <v>0</v>
      </c>
      <c r="P229" t="b">
        <v>0</v>
      </c>
      <c r="Q229" t="s">
        <v>292</v>
      </c>
      <c r="R229" s="6">
        <f>E229/H229</f>
        <v>108.96182396606575</v>
      </c>
      <c r="S229" t="str">
        <f t="shared" si="6"/>
        <v>games</v>
      </c>
      <c r="T229" t="str">
        <f t="shared" si="7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E230/D230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11">
        <f>(((Table1[[#This Row],[launched_at]]/60)/60/24)+DATE(1970,1,1))</f>
        <v>42613.208333333328</v>
      </c>
      <c r="M230">
        <v>1474779600</v>
      </c>
      <c r="N230" s="11">
        <f>(((Table1[[#This Row],[deadline]]/60)/60/24)+DATE(1970,1,1))</f>
        <v>42638.208333333328</v>
      </c>
      <c r="O230" t="b">
        <v>0</v>
      </c>
      <c r="P230" t="b">
        <v>0</v>
      </c>
      <c r="Q230" t="s">
        <v>71</v>
      </c>
      <c r="R230" s="6">
        <f>E230/H230</f>
        <v>66.998379254457049</v>
      </c>
      <c r="S230" t="str">
        <f t="shared" si="6"/>
        <v>film &amp; video</v>
      </c>
      <c r="T230" t="str">
        <f t="shared" si="7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E231/D231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11">
        <f>(((Table1[[#This Row],[launched_at]]/60)/60/24)+DATE(1970,1,1))</f>
        <v>42887.208333333328</v>
      </c>
      <c r="M231">
        <v>1500440400</v>
      </c>
      <c r="N231" s="11">
        <f>(((Table1[[#This Row],[deadline]]/60)/60/24)+DATE(1970,1,1))</f>
        <v>42935.208333333328</v>
      </c>
      <c r="O231" t="b">
        <v>0</v>
      </c>
      <c r="P231" t="b">
        <v>1</v>
      </c>
      <c r="Q231" t="s">
        <v>292</v>
      </c>
      <c r="R231" s="6">
        <f>E231/H231</f>
        <v>64.99333594668758</v>
      </c>
      <c r="S231" t="str">
        <f t="shared" si="6"/>
        <v>games</v>
      </c>
      <c r="T231" t="str">
        <f t="shared" si="7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E232/D232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11">
        <f>(((Table1[[#This Row],[launched_at]]/60)/60/24)+DATE(1970,1,1))</f>
        <v>43805.25</v>
      </c>
      <c r="M232">
        <v>1575612000</v>
      </c>
      <c r="N232" s="11">
        <f>(((Table1[[#This Row],[deadline]]/60)/60/24)+DATE(1970,1,1))</f>
        <v>43805.25</v>
      </c>
      <c r="O232" t="b">
        <v>0</v>
      </c>
      <c r="P232" t="b">
        <v>0</v>
      </c>
      <c r="Q232" t="s">
        <v>89</v>
      </c>
      <c r="R232" s="6">
        <f>E232/H232</f>
        <v>99.841584158415841</v>
      </c>
      <c r="S232" t="str">
        <f t="shared" si="6"/>
        <v>games</v>
      </c>
      <c r="T232" t="str">
        <f t="shared" si="7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E233/D233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11">
        <f>(((Table1[[#This Row],[launched_at]]/60)/60/24)+DATE(1970,1,1))</f>
        <v>41415.208333333336</v>
      </c>
      <c r="M233">
        <v>1374123600</v>
      </c>
      <c r="N233" s="11">
        <f>(((Table1[[#This Row],[deadline]]/60)/60/24)+DATE(1970,1,1))</f>
        <v>41473.208333333336</v>
      </c>
      <c r="O233" t="b">
        <v>0</v>
      </c>
      <c r="P233" t="b">
        <v>0</v>
      </c>
      <c r="Q233" t="s">
        <v>33</v>
      </c>
      <c r="R233" s="6">
        <f>E233/H233</f>
        <v>82.432835820895519</v>
      </c>
      <c r="S233" t="str">
        <f t="shared" si="6"/>
        <v>theater</v>
      </c>
      <c r="T233" t="str">
        <f t="shared" si="7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E234/D234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11">
        <f>(((Table1[[#This Row],[launched_at]]/60)/60/24)+DATE(1970,1,1))</f>
        <v>42576.208333333328</v>
      </c>
      <c r="M234">
        <v>1469509200</v>
      </c>
      <c r="N234" s="11">
        <f>(((Table1[[#This Row],[deadline]]/60)/60/24)+DATE(1970,1,1))</f>
        <v>42577.208333333328</v>
      </c>
      <c r="O234" t="b">
        <v>0</v>
      </c>
      <c r="P234" t="b">
        <v>0</v>
      </c>
      <c r="Q234" t="s">
        <v>33</v>
      </c>
      <c r="R234" s="6">
        <f>E234/H234</f>
        <v>63.293478260869563</v>
      </c>
      <c r="S234" t="str">
        <f t="shared" si="6"/>
        <v>theater</v>
      </c>
      <c r="T234" t="str">
        <f t="shared" si="7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E235/D235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11">
        <f>(((Table1[[#This Row],[launched_at]]/60)/60/24)+DATE(1970,1,1))</f>
        <v>40706.208333333336</v>
      </c>
      <c r="M235">
        <v>1309237200</v>
      </c>
      <c r="N235" s="11">
        <f>(((Table1[[#This Row],[deadline]]/60)/60/24)+DATE(1970,1,1))</f>
        <v>40722.208333333336</v>
      </c>
      <c r="O235" t="b">
        <v>0</v>
      </c>
      <c r="P235" t="b">
        <v>0</v>
      </c>
      <c r="Q235" t="s">
        <v>71</v>
      </c>
      <c r="R235" s="6">
        <f>E235/H235</f>
        <v>96.774193548387103</v>
      </c>
      <c r="S235" t="str">
        <f t="shared" si="6"/>
        <v>film &amp; video</v>
      </c>
      <c r="T235" t="str">
        <f t="shared" si="7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E236/D236</f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11">
        <f>(((Table1[[#This Row],[launched_at]]/60)/60/24)+DATE(1970,1,1))</f>
        <v>42969.208333333328</v>
      </c>
      <c r="M236">
        <v>1503982800</v>
      </c>
      <c r="N236" s="11">
        <f>(((Table1[[#This Row],[deadline]]/60)/60/24)+DATE(1970,1,1))</f>
        <v>42976.208333333328</v>
      </c>
      <c r="O236" t="b">
        <v>0</v>
      </c>
      <c r="P236" t="b">
        <v>1</v>
      </c>
      <c r="Q236" t="s">
        <v>89</v>
      </c>
      <c r="R236" s="6">
        <f>E236/H236</f>
        <v>54.906040268456373</v>
      </c>
      <c r="S236" t="str">
        <f t="shared" si="6"/>
        <v>games</v>
      </c>
      <c r="T236" t="str">
        <f t="shared" si="7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E237/D237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11">
        <f>(((Table1[[#This Row],[launched_at]]/60)/60/24)+DATE(1970,1,1))</f>
        <v>42779.25</v>
      </c>
      <c r="M237">
        <v>1487397600</v>
      </c>
      <c r="N237" s="11">
        <f>(((Table1[[#This Row],[deadline]]/60)/60/24)+DATE(1970,1,1))</f>
        <v>42784.25</v>
      </c>
      <c r="O237" t="b">
        <v>0</v>
      </c>
      <c r="P237" t="b">
        <v>0</v>
      </c>
      <c r="Q237" t="s">
        <v>71</v>
      </c>
      <c r="R237" s="6">
        <f>E237/H237</f>
        <v>39.010869565217391</v>
      </c>
      <c r="S237" t="str">
        <f t="shared" si="6"/>
        <v>film &amp; video</v>
      </c>
      <c r="T237" t="str">
        <f t="shared" si="7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E238/D238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11">
        <f>(((Table1[[#This Row],[launched_at]]/60)/60/24)+DATE(1970,1,1))</f>
        <v>43641.208333333328</v>
      </c>
      <c r="M238">
        <v>1562043600</v>
      </c>
      <c r="N238" s="11">
        <f>(((Table1[[#This Row],[deadline]]/60)/60/24)+DATE(1970,1,1))</f>
        <v>43648.208333333328</v>
      </c>
      <c r="O238" t="b">
        <v>0</v>
      </c>
      <c r="P238" t="b">
        <v>1</v>
      </c>
      <c r="Q238" t="s">
        <v>23</v>
      </c>
      <c r="R238" s="6">
        <f>E238/H238</f>
        <v>75.84210526315789</v>
      </c>
      <c r="S238" t="str">
        <f t="shared" si="6"/>
        <v>music</v>
      </c>
      <c r="T238" t="str">
        <f t="shared" si="7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E239/D239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11">
        <f>(((Table1[[#This Row],[launched_at]]/60)/60/24)+DATE(1970,1,1))</f>
        <v>41754.208333333336</v>
      </c>
      <c r="M239">
        <v>1398574800</v>
      </c>
      <c r="N239" s="11">
        <f>(((Table1[[#This Row],[deadline]]/60)/60/24)+DATE(1970,1,1))</f>
        <v>41756.208333333336</v>
      </c>
      <c r="O239" t="b">
        <v>0</v>
      </c>
      <c r="P239" t="b">
        <v>0</v>
      </c>
      <c r="Q239" t="s">
        <v>71</v>
      </c>
      <c r="R239" s="6">
        <f>E239/H239</f>
        <v>45.051671732522799</v>
      </c>
      <c r="S239" t="str">
        <f t="shared" si="6"/>
        <v>film &amp; video</v>
      </c>
      <c r="T239" t="str">
        <f t="shared" si="7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E240/D240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11">
        <f>(((Table1[[#This Row],[launched_at]]/60)/60/24)+DATE(1970,1,1))</f>
        <v>43083.25</v>
      </c>
      <c r="M240">
        <v>1515391200</v>
      </c>
      <c r="N240" s="11">
        <f>(((Table1[[#This Row],[deadline]]/60)/60/24)+DATE(1970,1,1))</f>
        <v>43108.25</v>
      </c>
      <c r="O240" t="b">
        <v>0</v>
      </c>
      <c r="P240" t="b">
        <v>1</v>
      </c>
      <c r="Q240" t="s">
        <v>33</v>
      </c>
      <c r="R240" s="6">
        <f>E240/H240</f>
        <v>104.51546391752578</v>
      </c>
      <c r="S240" t="str">
        <f t="shared" si="6"/>
        <v>theater</v>
      </c>
      <c r="T240" t="str">
        <f t="shared" si="7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E241/D241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11">
        <f>(((Table1[[#This Row],[launched_at]]/60)/60/24)+DATE(1970,1,1))</f>
        <v>42245.208333333328</v>
      </c>
      <c r="M241">
        <v>1441170000</v>
      </c>
      <c r="N241" s="11">
        <f>(((Table1[[#This Row],[deadline]]/60)/60/24)+DATE(1970,1,1))</f>
        <v>42249.208333333328</v>
      </c>
      <c r="O241" t="b">
        <v>0</v>
      </c>
      <c r="P241" t="b">
        <v>0</v>
      </c>
      <c r="Q241" t="s">
        <v>65</v>
      </c>
      <c r="R241" s="6">
        <f>E241/H241</f>
        <v>76.268292682926827</v>
      </c>
      <c r="S241" t="str">
        <f t="shared" si="6"/>
        <v>technology</v>
      </c>
      <c r="T241" t="str">
        <f t="shared" si="7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E242/D242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11">
        <f>(((Table1[[#This Row],[launched_at]]/60)/60/24)+DATE(1970,1,1))</f>
        <v>40396.208333333336</v>
      </c>
      <c r="M242">
        <v>1281157200</v>
      </c>
      <c r="N242" s="11">
        <f>(((Table1[[#This Row],[deadline]]/60)/60/24)+DATE(1970,1,1))</f>
        <v>40397.208333333336</v>
      </c>
      <c r="O242" t="b">
        <v>0</v>
      </c>
      <c r="P242" t="b">
        <v>0</v>
      </c>
      <c r="Q242" t="s">
        <v>33</v>
      </c>
      <c r="R242" s="6">
        <f>E242/H242</f>
        <v>69.015695067264573</v>
      </c>
      <c r="S242" t="str">
        <f t="shared" si="6"/>
        <v>theater</v>
      </c>
      <c r="T242" t="str">
        <f t="shared" si="7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E243/D243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11">
        <f>(((Table1[[#This Row],[launched_at]]/60)/60/24)+DATE(1970,1,1))</f>
        <v>41742.208333333336</v>
      </c>
      <c r="M243">
        <v>1398229200</v>
      </c>
      <c r="N243" s="11">
        <f>(((Table1[[#This Row],[deadline]]/60)/60/24)+DATE(1970,1,1))</f>
        <v>41752.208333333336</v>
      </c>
      <c r="O243" t="b">
        <v>0</v>
      </c>
      <c r="P243" t="b">
        <v>1</v>
      </c>
      <c r="Q243" t="s">
        <v>68</v>
      </c>
      <c r="R243" s="6">
        <f>E243/H243</f>
        <v>101.97684085510689</v>
      </c>
      <c r="S243" t="str">
        <f t="shared" si="6"/>
        <v>publishing</v>
      </c>
      <c r="T243" t="str">
        <f t="shared" si="7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E244/D244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11">
        <f>(((Table1[[#This Row],[launched_at]]/60)/60/24)+DATE(1970,1,1))</f>
        <v>42865.208333333328</v>
      </c>
      <c r="M244">
        <v>1495256400</v>
      </c>
      <c r="N244" s="11">
        <f>(((Table1[[#This Row],[deadline]]/60)/60/24)+DATE(1970,1,1))</f>
        <v>42875.208333333328</v>
      </c>
      <c r="O244" t="b">
        <v>0</v>
      </c>
      <c r="P244" t="b">
        <v>1</v>
      </c>
      <c r="Q244" t="s">
        <v>23</v>
      </c>
      <c r="R244" s="6">
        <f>E244/H244</f>
        <v>42.915999999999997</v>
      </c>
      <c r="S244" t="str">
        <f t="shared" si="6"/>
        <v>music</v>
      </c>
      <c r="T244" t="str">
        <f t="shared" si="7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E245/D245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11">
        <f>(((Table1[[#This Row],[launched_at]]/60)/60/24)+DATE(1970,1,1))</f>
        <v>43163.25</v>
      </c>
      <c r="M245">
        <v>1520402400</v>
      </c>
      <c r="N245" s="11">
        <f>(((Table1[[#This Row],[deadline]]/60)/60/24)+DATE(1970,1,1))</f>
        <v>43166.25</v>
      </c>
      <c r="O245" t="b">
        <v>0</v>
      </c>
      <c r="P245" t="b">
        <v>0</v>
      </c>
      <c r="Q245" t="s">
        <v>33</v>
      </c>
      <c r="R245" s="6">
        <f>E245/H245</f>
        <v>43.025210084033617</v>
      </c>
      <c r="S245" t="str">
        <f t="shared" si="6"/>
        <v>theater</v>
      </c>
      <c r="T245" t="str">
        <f t="shared" si="7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E246/D246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11">
        <f>(((Table1[[#This Row],[launched_at]]/60)/60/24)+DATE(1970,1,1))</f>
        <v>41834.208333333336</v>
      </c>
      <c r="M246">
        <v>1409806800</v>
      </c>
      <c r="N246" s="11">
        <f>(((Table1[[#This Row],[deadline]]/60)/60/24)+DATE(1970,1,1))</f>
        <v>41886.208333333336</v>
      </c>
      <c r="O246" t="b">
        <v>0</v>
      </c>
      <c r="P246" t="b">
        <v>0</v>
      </c>
      <c r="Q246" t="s">
        <v>33</v>
      </c>
      <c r="R246" s="6">
        <f>E246/H246</f>
        <v>75.245283018867923</v>
      </c>
      <c r="S246" t="str">
        <f t="shared" si="6"/>
        <v>theater</v>
      </c>
      <c r="T246" t="str">
        <f t="shared" si="7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E247/D247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11">
        <f>(((Table1[[#This Row],[launched_at]]/60)/60/24)+DATE(1970,1,1))</f>
        <v>41736.208333333336</v>
      </c>
      <c r="M247">
        <v>1396933200</v>
      </c>
      <c r="N247" s="11">
        <f>(((Table1[[#This Row],[deadline]]/60)/60/24)+DATE(1970,1,1))</f>
        <v>41737.208333333336</v>
      </c>
      <c r="O247" t="b">
        <v>0</v>
      </c>
      <c r="P247" t="b">
        <v>0</v>
      </c>
      <c r="Q247" t="s">
        <v>33</v>
      </c>
      <c r="R247" s="6">
        <f>E247/H247</f>
        <v>69.023364485981304</v>
      </c>
      <c r="S247" t="str">
        <f t="shared" si="6"/>
        <v>theater</v>
      </c>
      <c r="T247" t="str">
        <f t="shared" si="7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E248/D248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11">
        <f>(((Table1[[#This Row],[launched_at]]/60)/60/24)+DATE(1970,1,1))</f>
        <v>41491.208333333336</v>
      </c>
      <c r="M248">
        <v>1376024400</v>
      </c>
      <c r="N248" s="11">
        <f>(((Table1[[#This Row],[deadline]]/60)/60/24)+DATE(1970,1,1))</f>
        <v>41495.208333333336</v>
      </c>
      <c r="O248" t="b">
        <v>0</v>
      </c>
      <c r="P248" t="b">
        <v>0</v>
      </c>
      <c r="Q248" t="s">
        <v>28</v>
      </c>
      <c r="R248" s="6">
        <f>E248/H248</f>
        <v>65.986486486486484</v>
      </c>
      <c r="S248" t="str">
        <f t="shared" si="6"/>
        <v>technology</v>
      </c>
      <c r="T248" t="str">
        <f t="shared" si="7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E249/D249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11">
        <f>(((Table1[[#This Row],[launched_at]]/60)/60/24)+DATE(1970,1,1))</f>
        <v>42726.25</v>
      </c>
      <c r="M249">
        <v>1483682400</v>
      </c>
      <c r="N249" s="11">
        <f>(((Table1[[#This Row],[deadline]]/60)/60/24)+DATE(1970,1,1))</f>
        <v>42741.25</v>
      </c>
      <c r="O249" t="b">
        <v>0</v>
      </c>
      <c r="P249" t="b">
        <v>1</v>
      </c>
      <c r="Q249" t="s">
        <v>119</v>
      </c>
      <c r="R249" s="6">
        <f>E249/H249</f>
        <v>98.013800424628457</v>
      </c>
      <c r="S249" t="str">
        <f t="shared" si="6"/>
        <v>publishing</v>
      </c>
      <c r="T249" t="str">
        <f t="shared" si="7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E250/D250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11">
        <f>(((Table1[[#This Row],[launched_at]]/60)/60/24)+DATE(1970,1,1))</f>
        <v>42004.25</v>
      </c>
      <c r="M250">
        <v>1420437600</v>
      </c>
      <c r="N250" s="11">
        <f>(((Table1[[#This Row],[deadline]]/60)/60/24)+DATE(1970,1,1))</f>
        <v>42009.25</v>
      </c>
      <c r="O250" t="b">
        <v>0</v>
      </c>
      <c r="P250" t="b">
        <v>0</v>
      </c>
      <c r="Q250" t="s">
        <v>292</v>
      </c>
      <c r="R250" s="6">
        <f>E250/H250</f>
        <v>60.105504587155963</v>
      </c>
      <c r="S250" t="str">
        <f t="shared" si="6"/>
        <v>games</v>
      </c>
      <c r="T250" t="str">
        <f t="shared" si="7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E251/D251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11">
        <f>(((Table1[[#This Row],[launched_at]]/60)/60/24)+DATE(1970,1,1))</f>
        <v>42006.25</v>
      </c>
      <c r="M251">
        <v>1420783200</v>
      </c>
      <c r="N251" s="11">
        <f>(((Table1[[#This Row],[deadline]]/60)/60/24)+DATE(1970,1,1))</f>
        <v>42013.25</v>
      </c>
      <c r="O251" t="b">
        <v>0</v>
      </c>
      <c r="P251" t="b">
        <v>0</v>
      </c>
      <c r="Q251" t="s">
        <v>206</v>
      </c>
      <c r="R251" s="6">
        <f>E251/H251</f>
        <v>26.000773395204948</v>
      </c>
      <c r="S251" t="str">
        <f t="shared" si="6"/>
        <v>publishing</v>
      </c>
      <c r="T251" t="str">
        <f t="shared" si="7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E252/D252</f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11">
        <f>(((Table1[[#This Row],[launched_at]]/60)/60/24)+DATE(1970,1,1))</f>
        <v>40203.25</v>
      </c>
      <c r="M252">
        <v>1267423200</v>
      </c>
      <c r="N252" s="11">
        <f>(((Table1[[#This Row],[deadline]]/60)/60/24)+DATE(1970,1,1))</f>
        <v>40238.25</v>
      </c>
      <c r="O252" t="b">
        <v>0</v>
      </c>
      <c r="P252" t="b">
        <v>0</v>
      </c>
      <c r="Q252" t="s">
        <v>23</v>
      </c>
      <c r="R252" s="6">
        <f>E252/H252</f>
        <v>3</v>
      </c>
      <c r="S252" t="str">
        <f t="shared" si="6"/>
        <v>music</v>
      </c>
      <c r="T252" t="str">
        <f t="shared" si="7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E253/D253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11">
        <f>(((Table1[[#This Row],[launched_at]]/60)/60/24)+DATE(1970,1,1))</f>
        <v>41252.25</v>
      </c>
      <c r="M253">
        <v>1355205600</v>
      </c>
      <c r="N253" s="11">
        <f>(((Table1[[#This Row],[deadline]]/60)/60/24)+DATE(1970,1,1))</f>
        <v>41254.25</v>
      </c>
      <c r="O253" t="b">
        <v>0</v>
      </c>
      <c r="P253" t="b">
        <v>0</v>
      </c>
      <c r="Q253" t="s">
        <v>33</v>
      </c>
      <c r="R253" s="6">
        <f>E253/H253</f>
        <v>38.019801980198018</v>
      </c>
      <c r="S253" t="str">
        <f t="shared" si="6"/>
        <v>theater</v>
      </c>
      <c r="T253" t="str">
        <f t="shared" si="7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E254/D254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11">
        <f>(((Table1[[#This Row],[launched_at]]/60)/60/24)+DATE(1970,1,1))</f>
        <v>41572.208333333336</v>
      </c>
      <c r="M254">
        <v>1383109200</v>
      </c>
      <c r="N254" s="11">
        <f>(((Table1[[#This Row],[deadline]]/60)/60/24)+DATE(1970,1,1))</f>
        <v>41577.208333333336</v>
      </c>
      <c r="O254" t="b">
        <v>0</v>
      </c>
      <c r="P254" t="b">
        <v>0</v>
      </c>
      <c r="Q254" t="s">
        <v>33</v>
      </c>
      <c r="R254" s="6">
        <f>E254/H254</f>
        <v>106.15254237288136</v>
      </c>
      <c r="S254" t="str">
        <f t="shared" si="6"/>
        <v>theater</v>
      </c>
      <c r="T254" t="str">
        <f t="shared" si="7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E255/D255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11">
        <f>(((Table1[[#This Row],[launched_at]]/60)/60/24)+DATE(1970,1,1))</f>
        <v>40641.208333333336</v>
      </c>
      <c r="M255">
        <v>1303275600</v>
      </c>
      <c r="N255" s="11">
        <f>(((Table1[[#This Row],[deadline]]/60)/60/24)+DATE(1970,1,1))</f>
        <v>40653.208333333336</v>
      </c>
      <c r="O255" t="b">
        <v>0</v>
      </c>
      <c r="P255" t="b">
        <v>0</v>
      </c>
      <c r="Q255" t="s">
        <v>53</v>
      </c>
      <c r="R255" s="6">
        <f>E255/H255</f>
        <v>81.019475655430711</v>
      </c>
      <c r="S255" t="str">
        <f t="shared" si="6"/>
        <v>film &amp; video</v>
      </c>
      <c r="T255" t="str">
        <f t="shared" si="7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E256/D256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11">
        <f>(((Table1[[#This Row],[launched_at]]/60)/60/24)+DATE(1970,1,1))</f>
        <v>42787.25</v>
      </c>
      <c r="M256">
        <v>1487829600</v>
      </c>
      <c r="N256" s="11">
        <f>(((Table1[[#This Row],[deadline]]/60)/60/24)+DATE(1970,1,1))</f>
        <v>42789.25</v>
      </c>
      <c r="O256" t="b">
        <v>0</v>
      </c>
      <c r="P256" t="b">
        <v>0</v>
      </c>
      <c r="Q256" t="s">
        <v>68</v>
      </c>
      <c r="R256" s="6">
        <f>E256/H256</f>
        <v>96.647727272727266</v>
      </c>
      <c r="S256" t="str">
        <f t="shared" si="6"/>
        <v>publishing</v>
      </c>
      <c r="T256" t="str">
        <f t="shared" si="7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E257/D257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11">
        <f>(((Table1[[#This Row],[launched_at]]/60)/60/24)+DATE(1970,1,1))</f>
        <v>40590.25</v>
      </c>
      <c r="M257">
        <v>1298268000</v>
      </c>
      <c r="N257" s="11">
        <f>(((Table1[[#This Row],[deadline]]/60)/60/24)+DATE(1970,1,1))</f>
        <v>40595.25</v>
      </c>
      <c r="O257" t="b">
        <v>0</v>
      </c>
      <c r="P257" t="b">
        <v>1</v>
      </c>
      <c r="Q257" t="s">
        <v>23</v>
      </c>
      <c r="R257" s="6">
        <f>E257/H257</f>
        <v>57.003535651149086</v>
      </c>
      <c r="S257" t="str">
        <f t="shared" si="6"/>
        <v>music</v>
      </c>
      <c r="T257" t="str">
        <f t="shared" si="7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E258/D258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11">
        <f>(((Table1[[#This Row],[launched_at]]/60)/60/24)+DATE(1970,1,1))</f>
        <v>42393.25</v>
      </c>
      <c r="M258">
        <v>1456812000</v>
      </c>
      <c r="N258" s="11">
        <f>(((Table1[[#This Row],[deadline]]/60)/60/24)+DATE(1970,1,1))</f>
        <v>42430.25</v>
      </c>
      <c r="O258" t="b">
        <v>0</v>
      </c>
      <c r="P258" t="b">
        <v>0</v>
      </c>
      <c r="Q258" t="s">
        <v>23</v>
      </c>
      <c r="R258" s="6">
        <f>E258/H258</f>
        <v>63.93333333333333</v>
      </c>
      <c r="S258" t="str">
        <f t="shared" si="6"/>
        <v>music</v>
      </c>
      <c r="T258" t="str">
        <f t="shared" si="7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11">
        <f>(((Table1[[#This Row],[launched_at]]/60)/60/24)+DATE(1970,1,1))</f>
        <v>41338.25</v>
      </c>
      <c r="M259">
        <v>1363669200</v>
      </c>
      <c r="N259" s="11">
        <f>(((Table1[[#This Row],[deadline]]/60)/60/24)+DATE(1970,1,1))</f>
        <v>41352.208333333336</v>
      </c>
      <c r="O259" t="b">
        <v>0</v>
      </c>
      <c r="P259" t="b">
        <v>0</v>
      </c>
      <c r="Q259" t="s">
        <v>33</v>
      </c>
      <c r="R259" s="6">
        <f>E259/H259</f>
        <v>90.456521739130437</v>
      </c>
      <c r="S259" t="str">
        <f t="shared" ref="S259:S322" si="8">_xlfn.TEXTSPLIT(Q:Q, "/", ,TRUE,1)</f>
        <v>theater</v>
      </c>
      <c r="T259" t="str">
        <f t="shared" ref="T259:T322" si="9">_xlfn.TEXTAFTER(Q259,"/", 1,1,1)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E260/D260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11">
        <f>(((Table1[[#This Row],[launched_at]]/60)/60/24)+DATE(1970,1,1))</f>
        <v>42712.25</v>
      </c>
      <c r="M260">
        <v>1482904800</v>
      </c>
      <c r="N260" s="11">
        <f>(((Table1[[#This Row],[deadline]]/60)/60/24)+DATE(1970,1,1))</f>
        <v>42732.25</v>
      </c>
      <c r="O260" t="b">
        <v>0</v>
      </c>
      <c r="P260" t="b">
        <v>1</v>
      </c>
      <c r="Q260" t="s">
        <v>33</v>
      </c>
      <c r="R260" s="6">
        <f>E260/H260</f>
        <v>72.172043010752688</v>
      </c>
      <c r="S260" t="str">
        <f t="shared" si="8"/>
        <v>theater</v>
      </c>
      <c r="T260" t="str">
        <f t="shared" si="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E261/D261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11">
        <f>(((Table1[[#This Row],[launched_at]]/60)/60/24)+DATE(1970,1,1))</f>
        <v>41251.25</v>
      </c>
      <c r="M261">
        <v>1356588000</v>
      </c>
      <c r="N261" s="11">
        <f>(((Table1[[#This Row],[deadline]]/60)/60/24)+DATE(1970,1,1))</f>
        <v>41270.25</v>
      </c>
      <c r="O261" t="b">
        <v>1</v>
      </c>
      <c r="P261" t="b">
        <v>0</v>
      </c>
      <c r="Q261" t="s">
        <v>122</v>
      </c>
      <c r="R261" s="6">
        <f>E261/H261</f>
        <v>77.934782608695656</v>
      </c>
      <c r="S261" t="str">
        <f t="shared" si="8"/>
        <v>photography</v>
      </c>
      <c r="T261" t="str">
        <f t="shared" si="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E262/D262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11">
        <f>(((Table1[[#This Row],[launched_at]]/60)/60/24)+DATE(1970,1,1))</f>
        <v>41180.208333333336</v>
      </c>
      <c r="M262">
        <v>1349845200</v>
      </c>
      <c r="N262" s="11">
        <f>(((Table1[[#This Row],[deadline]]/60)/60/24)+DATE(1970,1,1))</f>
        <v>41192.208333333336</v>
      </c>
      <c r="O262" t="b">
        <v>0</v>
      </c>
      <c r="P262" t="b">
        <v>0</v>
      </c>
      <c r="Q262" t="s">
        <v>23</v>
      </c>
      <c r="R262" s="6">
        <f>E262/H262</f>
        <v>38.065134099616856</v>
      </c>
      <c r="S262" t="str">
        <f t="shared" si="8"/>
        <v>music</v>
      </c>
      <c r="T262" t="str">
        <f t="shared" si="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E263/D263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11">
        <f>(((Table1[[#This Row],[launched_at]]/60)/60/24)+DATE(1970,1,1))</f>
        <v>40415.208333333336</v>
      </c>
      <c r="M263">
        <v>1283058000</v>
      </c>
      <c r="N263" s="11">
        <f>(((Table1[[#This Row],[deadline]]/60)/60/24)+DATE(1970,1,1))</f>
        <v>40419.208333333336</v>
      </c>
      <c r="O263" t="b">
        <v>0</v>
      </c>
      <c r="P263" t="b">
        <v>1</v>
      </c>
      <c r="Q263" t="s">
        <v>23</v>
      </c>
      <c r="R263" s="6">
        <f>E263/H263</f>
        <v>57.936123348017624</v>
      </c>
      <c r="S263" t="str">
        <f t="shared" si="8"/>
        <v>music</v>
      </c>
      <c r="T263" t="str">
        <f t="shared" si="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E264/D264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11">
        <f>(((Table1[[#This Row],[launched_at]]/60)/60/24)+DATE(1970,1,1))</f>
        <v>40638.208333333336</v>
      </c>
      <c r="M264">
        <v>1304226000</v>
      </c>
      <c r="N264" s="11">
        <f>(((Table1[[#This Row],[deadline]]/60)/60/24)+DATE(1970,1,1))</f>
        <v>40664.208333333336</v>
      </c>
      <c r="O264" t="b">
        <v>0</v>
      </c>
      <c r="P264" t="b">
        <v>1</v>
      </c>
      <c r="Q264" t="s">
        <v>60</v>
      </c>
      <c r="R264" s="6">
        <f>E264/H264</f>
        <v>49.794392523364486</v>
      </c>
      <c r="S264" t="str">
        <f t="shared" si="8"/>
        <v>music</v>
      </c>
      <c r="T264" t="str">
        <f t="shared" si="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E265/D265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11">
        <f>(((Table1[[#This Row],[launched_at]]/60)/60/24)+DATE(1970,1,1))</f>
        <v>40187.25</v>
      </c>
      <c r="M265">
        <v>1263016800</v>
      </c>
      <c r="N265" s="11">
        <f>(((Table1[[#This Row],[deadline]]/60)/60/24)+DATE(1970,1,1))</f>
        <v>40187.25</v>
      </c>
      <c r="O265" t="b">
        <v>0</v>
      </c>
      <c r="P265" t="b">
        <v>0</v>
      </c>
      <c r="Q265" t="s">
        <v>122</v>
      </c>
      <c r="R265" s="6">
        <f>E265/H265</f>
        <v>54.050251256281406</v>
      </c>
      <c r="S265" t="str">
        <f t="shared" si="8"/>
        <v>photography</v>
      </c>
      <c r="T265" t="str">
        <f t="shared" si="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E266/D266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11">
        <f>(((Table1[[#This Row],[launched_at]]/60)/60/24)+DATE(1970,1,1))</f>
        <v>41317.25</v>
      </c>
      <c r="M266">
        <v>1362031200</v>
      </c>
      <c r="N266" s="11">
        <f>(((Table1[[#This Row],[deadline]]/60)/60/24)+DATE(1970,1,1))</f>
        <v>41333.25</v>
      </c>
      <c r="O266" t="b">
        <v>0</v>
      </c>
      <c r="P266" t="b">
        <v>0</v>
      </c>
      <c r="Q266" t="s">
        <v>33</v>
      </c>
      <c r="R266" s="6">
        <f>E266/H266</f>
        <v>30.002721335268504</v>
      </c>
      <c r="S266" t="str">
        <f t="shared" si="8"/>
        <v>theater</v>
      </c>
      <c r="T266" t="str">
        <f t="shared" si="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E267/D267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11">
        <f>(((Table1[[#This Row],[launched_at]]/60)/60/24)+DATE(1970,1,1))</f>
        <v>42372.25</v>
      </c>
      <c r="M267">
        <v>1455602400</v>
      </c>
      <c r="N267" s="11">
        <f>(((Table1[[#This Row],[deadline]]/60)/60/24)+DATE(1970,1,1))</f>
        <v>42416.25</v>
      </c>
      <c r="O267" t="b">
        <v>0</v>
      </c>
      <c r="P267" t="b">
        <v>0</v>
      </c>
      <c r="Q267" t="s">
        <v>33</v>
      </c>
      <c r="R267" s="6">
        <f>E267/H267</f>
        <v>70.127906976744185</v>
      </c>
      <c r="S267" t="str">
        <f t="shared" si="8"/>
        <v>theater</v>
      </c>
      <c r="T267" t="str">
        <f t="shared" si="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E268/D268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11">
        <f>(((Table1[[#This Row],[launched_at]]/60)/60/24)+DATE(1970,1,1))</f>
        <v>41950.25</v>
      </c>
      <c r="M268">
        <v>1418191200</v>
      </c>
      <c r="N268" s="11">
        <f>(((Table1[[#This Row],[deadline]]/60)/60/24)+DATE(1970,1,1))</f>
        <v>41983.25</v>
      </c>
      <c r="O268" t="b">
        <v>0</v>
      </c>
      <c r="P268" t="b">
        <v>1</v>
      </c>
      <c r="Q268" t="s">
        <v>159</v>
      </c>
      <c r="R268" s="6">
        <f>E268/H268</f>
        <v>26.996228786926462</v>
      </c>
      <c r="S268" t="str">
        <f t="shared" si="8"/>
        <v>music</v>
      </c>
      <c r="T268" t="str">
        <f t="shared" si="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E269/D269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11">
        <f>(((Table1[[#This Row],[launched_at]]/60)/60/24)+DATE(1970,1,1))</f>
        <v>41206.208333333336</v>
      </c>
      <c r="M269">
        <v>1352440800</v>
      </c>
      <c r="N269" s="11">
        <f>(((Table1[[#This Row],[deadline]]/60)/60/24)+DATE(1970,1,1))</f>
        <v>41222.25</v>
      </c>
      <c r="O269" t="b">
        <v>0</v>
      </c>
      <c r="P269" t="b">
        <v>0</v>
      </c>
      <c r="Q269" t="s">
        <v>33</v>
      </c>
      <c r="R269" s="6">
        <f>E269/H269</f>
        <v>51.990606936416185</v>
      </c>
      <c r="S269" t="str">
        <f t="shared" si="8"/>
        <v>theater</v>
      </c>
      <c r="T269" t="str">
        <f t="shared" si="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E270/D270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11">
        <f>(((Table1[[#This Row],[launched_at]]/60)/60/24)+DATE(1970,1,1))</f>
        <v>41186.208333333336</v>
      </c>
      <c r="M270">
        <v>1353304800</v>
      </c>
      <c r="N270" s="11">
        <f>(((Table1[[#This Row],[deadline]]/60)/60/24)+DATE(1970,1,1))</f>
        <v>41232.25</v>
      </c>
      <c r="O270" t="b">
        <v>0</v>
      </c>
      <c r="P270" t="b">
        <v>0</v>
      </c>
      <c r="Q270" t="s">
        <v>42</v>
      </c>
      <c r="R270" s="6">
        <f>E270/H270</f>
        <v>56.416666666666664</v>
      </c>
      <c r="S270" t="str">
        <f t="shared" si="8"/>
        <v>film &amp; video</v>
      </c>
      <c r="T270" t="str">
        <f t="shared" si="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E271/D271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11">
        <f>(((Table1[[#This Row],[launched_at]]/60)/60/24)+DATE(1970,1,1))</f>
        <v>43496.25</v>
      </c>
      <c r="M271">
        <v>1550728800</v>
      </c>
      <c r="N271" s="11">
        <f>(((Table1[[#This Row],[deadline]]/60)/60/24)+DATE(1970,1,1))</f>
        <v>43517.25</v>
      </c>
      <c r="O271" t="b">
        <v>0</v>
      </c>
      <c r="P271" t="b">
        <v>0</v>
      </c>
      <c r="Q271" t="s">
        <v>269</v>
      </c>
      <c r="R271" s="6">
        <f>E271/H271</f>
        <v>101.63218390804597</v>
      </c>
      <c r="S271" t="str">
        <f t="shared" si="8"/>
        <v>film &amp; video</v>
      </c>
      <c r="T271" t="str">
        <f t="shared" si="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E272/D272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11">
        <f>(((Table1[[#This Row],[launched_at]]/60)/60/24)+DATE(1970,1,1))</f>
        <v>40514.25</v>
      </c>
      <c r="M272">
        <v>1291442400</v>
      </c>
      <c r="N272" s="11">
        <f>(((Table1[[#This Row],[deadline]]/60)/60/24)+DATE(1970,1,1))</f>
        <v>40516.25</v>
      </c>
      <c r="O272" t="b">
        <v>0</v>
      </c>
      <c r="P272" t="b">
        <v>0</v>
      </c>
      <c r="Q272" t="s">
        <v>89</v>
      </c>
      <c r="R272" s="6">
        <f>E272/H272</f>
        <v>25.005291005291006</v>
      </c>
      <c r="S272" t="str">
        <f t="shared" si="8"/>
        <v>games</v>
      </c>
      <c r="T272" t="str">
        <f t="shared" si="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E273/D273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11">
        <f>(((Table1[[#This Row],[launched_at]]/60)/60/24)+DATE(1970,1,1))</f>
        <v>42345.25</v>
      </c>
      <c r="M273">
        <v>1452146400</v>
      </c>
      <c r="N273" s="11">
        <f>(((Table1[[#This Row],[deadline]]/60)/60/24)+DATE(1970,1,1))</f>
        <v>42376.25</v>
      </c>
      <c r="O273" t="b">
        <v>0</v>
      </c>
      <c r="P273" t="b">
        <v>0</v>
      </c>
      <c r="Q273" t="s">
        <v>122</v>
      </c>
      <c r="R273" s="6">
        <f>E273/H273</f>
        <v>32.016393442622949</v>
      </c>
      <c r="S273" t="str">
        <f t="shared" si="8"/>
        <v>photography</v>
      </c>
      <c r="T273" t="str">
        <f t="shared" si="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E274/D274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11">
        <f>(((Table1[[#This Row],[launched_at]]/60)/60/24)+DATE(1970,1,1))</f>
        <v>43656.208333333328</v>
      </c>
      <c r="M274">
        <v>1564894800</v>
      </c>
      <c r="N274" s="11">
        <f>(((Table1[[#This Row],[deadline]]/60)/60/24)+DATE(1970,1,1))</f>
        <v>43681.208333333328</v>
      </c>
      <c r="O274" t="b">
        <v>0</v>
      </c>
      <c r="P274" t="b">
        <v>1</v>
      </c>
      <c r="Q274" t="s">
        <v>33</v>
      </c>
      <c r="R274" s="6">
        <f>E274/H274</f>
        <v>82.021647307286173</v>
      </c>
      <c r="S274" t="str">
        <f t="shared" si="8"/>
        <v>theater</v>
      </c>
      <c r="T274" t="str">
        <f t="shared" si="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E275/D275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11">
        <f>(((Table1[[#This Row],[launched_at]]/60)/60/24)+DATE(1970,1,1))</f>
        <v>42995.208333333328</v>
      </c>
      <c r="M275">
        <v>1505883600</v>
      </c>
      <c r="N275" s="11">
        <f>(((Table1[[#This Row],[deadline]]/60)/60/24)+DATE(1970,1,1))</f>
        <v>42998.208333333328</v>
      </c>
      <c r="O275" t="b">
        <v>0</v>
      </c>
      <c r="P275" t="b">
        <v>0</v>
      </c>
      <c r="Q275" t="s">
        <v>33</v>
      </c>
      <c r="R275" s="6">
        <f>E275/H275</f>
        <v>37.957446808510639</v>
      </c>
      <c r="S275" t="str">
        <f t="shared" si="8"/>
        <v>theater</v>
      </c>
      <c r="T275" t="str">
        <f t="shared" si="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E276/D276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11">
        <f>(((Table1[[#This Row],[launched_at]]/60)/60/24)+DATE(1970,1,1))</f>
        <v>43045.25</v>
      </c>
      <c r="M276">
        <v>1510380000</v>
      </c>
      <c r="N276" s="11">
        <f>(((Table1[[#This Row],[deadline]]/60)/60/24)+DATE(1970,1,1))</f>
        <v>43050.25</v>
      </c>
      <c r="O276" t="b">
        <v>0</v>
      </c>
      <c r="P276" t="b">
        <v>0</v>
      </c>
      <c r="Q276" t="s">
        <v>33</v>
      </c>
      <c r="R276" s="6">
        <f>E276/H276</f>
        <v>51.533333333333331</v>
      </c>
      <c r="S276" t="str">
        <f t="shared" si="8"/>
        <v>theater</v>
      </c>
      <c r="T276" t="str">
        <f t="shared" si="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E277/D277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11">
        <f>(((Table1[[#This Row],[launched_at]]/60)/60/24)+DATE(1970,1,1))</f>
        <v>43561.208333333328</v>
      </c>
      <c r="M277">
        <v>1555218000</v>
      </c>
      <c r="N277" s="11">
        <f>(((Table1[[#This Row],[deadline]]/60)/60/24)+DATE(1970,1,1))</f>
        <v>43569.208333333328</v>
      </c>
      <c r="O277" t="b">
        <v>0</v>
      </c>
      <c r="P277" t="b">
        <v>0</v>
      </c>
      <c r="Q277" t="s">
        <v>206</v>
      </c>
      <c r="R277" s="6">
        <f>E277/H277</f>
        <v>81.198275862068968</v>
      </c>
      <c r="S277" t="str">
        <f t="shared" si="8"/>
        <v>publishing</v>
      </c>
      <c r="T277" t="str">
        <f t="shared" si="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E278/D278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11">
        <f>(((Table1[[#This Row],[launched_at]]/60)/60/24)+DATE(1970,1,1))</f>
        <v>41018.208333333336</v>
      </c>
      <c r="M278">
        <v>1335243600</v>
      </c>
      <c r="N278" s="11">
        <f>(((Table1[[#This Row],[deadline]]/60)/60/24)+DATE(1970,1,1))</f>
        <v>41023.208333333336</v>
      </c>
      <c r="O278" t="b">
        <v>0</v>
      </c>
      <c r="P278" t="b">
        <v>1</v>
      </c>
      <c r="Q278" t="s">
        <v>89</v>
      </c>
      <c r="R278" s="6">
        <f>E278/H278</f>
        <v>40.030075187969928</v>
      </c>
      <c r="S278" t="str">
        <f t="shared" si="8"/>
        <v>games</v>
      </c>
      <c r="T278" t="str">
        <f t="shared" si="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E279/D279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11">
        <f>(((Table1[[#This Row],[launched_at]]/60)/60/24)+DATE(1970,1,1))</f>
        <v>40378.208333333336</v>
      </c>
      <c r="M279">
        <v>1279688400</v>
      </c>
      <c r="N279" s="11">
        <f>(((Table1[[#This Row],[deadline]]/60)/60/24)+DATE(1970,1,1))</f>
        <v>40380.208333333336</v>
      </c>
      <c r="O279" t="b">
        <v>0</v>
      </c>
      <c r="P279" t="b">
        <v>0</v>
      </c>
      <c r="Q279" t="s">
        <v>33</v>
      </c>
      <c r="R279" s="6">
        <f>E279/H279</f>
        <v>89.939759036144579</v>
      </c>
      <c r="S279" t="str">
        <f t="shared" si="8"/>
        <v>theater</v>
      </c>
      <c r="T279" t="str">
        <f t="shared" si="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E280/D280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11">
        <f>(((Table1[[#This Row],[launched_at]]/60)/60/24)+DATE(1970,1,1))</f>
        <v>41239.25</v>
      </c>
      <c r="M280">
        <v>1356069600</v>
      </c>
      <c r="N280" s="11">
        <f>(((Table1[[#This Row],[deadline]]/60)/60/24)+DATE(1970,1,1))</f>
        <v>41264.25</v>
      </c>
      <c r="O280" t="b">
        <v>0</v>
      </c>
      <c r="P280" t="b">
        <v>0</v>
      </c>
      <c r="Q280" t="s">
        <v>28</v>
      </c>
      <c r="R280" s="6">
        <f>E280/H280</f>
        <v>96.692307692307693</v>
      </c>
      <c r="S280" t="str">
        <f t="shared" si="8"/>
        <v>technology</v>
      </c>
      <c r="T280" t="str">
        <f t="shared" si="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E281/D281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11">
        <f>(((Table1[[#This Row],[launched_at]]/60)/60/24)+DATE(1970,1,1))</f>
        <v>43346.208333333328</v>
      </c>
      <c r="M281">
        <v>1536210000</v>
      </c>
      <c r="N281" s="11">
        <f>(((Table1[[#This Row],[deadline]]/60)/60/24)+DATE(1970,1,1))</f>
        <v>43349.208333333328</v>
      </c>
      <c r="O281" t="b">
        <v>0</v>
      </c>
      <c r="P281" t="b">
        <v>0</v>
      </c>
      <c r="Q281" t="s">
        <v>33</v>
      </c>
      <c r="R281" s="6">
        <f>E281/H281</f>
        <v>25.010989010989011</v>
      </c>
      <c r="S281" t="str">
        <f t="shared" si="8"/>
        <v>theater</v>
      </c>
      <c r="T281" t="str">
        <f t="shared" si="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E282/D282</f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11">
        <f>(((Table1[[#This Row],[launched_at]]/60)/60/24)+DATE(1970,1,1))</f>
        <v>43060.25</v>
      </c>
      <c r="M282">
        <v>1511762400</v>
      </c>
      <c r="N282" s="11">
        <f>(((Table1[[#This Row],[deadline]]/60)/60/24)+DATE(1970,1,1))</f>
        <v>43066.25</v>
      </c>
      <c r="O282" t="b">
        <v>0</v>
      </c>
      <c r="P282" t="b">
        <v>0</v>
      </c>
      <c r="Q282" t="s">
        <v>71</v>
      </c>
      <c r="R282" s="6">
        <f>E282/H282</f>
        <v>36.987277353689571</v>
      </c>
      <c r="S282" t="str">
        <f t="shared" si="8"/>
        <v>film &amp; video</v>
      </c>
      <c r="T282" t="str">
        <f t="shared" si="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E283/D283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11">
        <f>(((Table1[[#This Row],[launched_at]]/60)/60/24)+DATE(1970,1,1))</f>
        <v>40979.25</v>
      </c>
      <c r="M283">
        <v>1333256400</v>
      </c>
      <c r="N283" s="11">
        <f>(((Table1[[#This Row],[deadline]]/60)/60/24)+DATE(1970,1,1))</f>
        <v>41000.208333333336</v>
      </c>
      <c r="O283" t="b">
        <v>0</v>
      </c>
      <c r="P283" t="b">
        <v>1</v>
      </c>
      <c r="Q283" t="s">
        <v>33</v>
      </c>
      <c r="R283" s="6">
        <f>E283/H283</f>
        <v>73.012609117361791</v>
      </c>
      <c r="S283" t="str">
        <f t="shared" si="8"/>
        <v>theater</v>
      </c>
      <c r="T283" t="str">
        <f t="shared" si="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E284/D284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11">
        <f>(((Table1[[#This Row],[launched_at]]/60)/60/24)+DATE(1970,1,1))</f>
        <v>42701.25</v>
      </c>
      <c r="M284">
        <v>1480744800</v>
      </c>
      <c r="N284" s="11">
        <f>(((Table1[[#This Row],[deadline]]/60)/60/24)+DATE(1970,1,1))</f>
        <v>42707.25</v>
      </c>
      <c r="O284" t="b">
        <v>0</v>
      </c>
      <c r="P284" t="b">
        <v>1</v>
      </c>
      <c r="Q284" t="s">
        <v>269</v>
      </c>
      <c r="R284" s="6">
        <f>E284/H284</f>
        <v>68.240601503759393</v>
      </c>
      <c r="S284" t="str">
        <f t="shared" si="8"/>
        <v>film &amp; video</v>
      </c>
      <c r="T284" t="str">
        <f t="shared" si="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E285/D285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11">
        <f>(((Table1[[#This Row],[launched_at]]/60)/60/24)+DATE(1970,1,1))</f>
        <v>42520.208333333328</v>
      </c>
      <c r="M285">
        <v>1465016400</v>
      </c>
      <c r="N285" s="11">
        <f>(((Table1[[#This Row],[deadline]]/60)/60/24)+DATE(1970,1,1))</f>
        <v>42525.208333333328</v>
      </c>
      <c r="O285" t="b">
        <v>0</v>
      </c>
      <c r="P285" t="b">
        <v>0</v>
      </c>
      <c r="Q285" t="s">
        <v>23</v>
      </c>
      <c r="R285" s="6">
        <f>E285/H285</f>
        <v>52.310344827586206</v>
      </c>
      <c r="S285" t="str">
        <f t="shared" si="8"/>
        <v>music</v>
      </c>
      <c r="T285" t="str">
        <f t="shared" si="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E286/D286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11">
        <f>(((Table1[[#This Row],[launched_at]]/60)/60/24)+DATE(1970,1,1))</f>
        <v>41030.208333333336</v>
      </c>
      <c r="M286">
        <v>1336280400</v>
      </c>
      <c r="N286" s="11">
        <f>(((Table1[[#This Row],[deadline]]/60)/60/24)+DATE(1970,1,1))</f>
        <v>41035.208333333336</v>
      </c>
      <c r="O286" t="b">
        <v>0</v>
      </c>
      <c r="P286" t="b">
        <v>0</v>
      </c>
      <c r="Q286" t="s">
        <v>28</v>
      </c>
      <c r="R286" s="6">
        <f>E286/H286</f>
        <v>61.765151515151516</v>
      </c>
      <c r="S286" t="str">
        <f t="shared" si="8"/>
        <v>technology</v>
      </c>
      <c r="T286" t="str">
        <f t="shared" si="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E287/D287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11">
        <f>(((Table1[[#This Row],[launched_at]]/60)/60/24)+DATE(1970,1,1))</f>
        <v>42623.208333333328</v>
      </c>
      <c r="M287">
        <v>1476766800</v>
      </c>
      <c r="N287" s="11">
        <f>(((Table1[[#This Row],[deadline]]/60)/60/24)+DATE(1970,1,1))</f>
        <v>42661.208333333328</v>
      </c>
      <c r="O287" t="b">
        <v>0</v>
      </c>
      <c r="P287" t="b">
        <v>0</v>
      </c>
      <c r="Q287" t="s">
        <v>33</v>
      </c>
      <c r="R287" s="6">
        <f>E287/H287</f>
        <v>25.027559055118111</v>
      </c>
      <c r="S287" t="str">
        <f t="shared" si="8"/>
        <v>theater</v>
      </c>
      <c r="T287" t="str">
        <f t="shared" si="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E288/D288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11">
        <f>(((Table1[[#This Row],[launched_at]]/60)/60/24)+DATE(1970,1,1))</f>
        <v>42697.25</v>
      </c>
      <c r="M288">
        <v>1480485600</v>
      </c>
      <c r="N288" s="11">
        <f>(((Table1[[#This Row],[deadline]]/60)/60/24)+DATE(1970,1,1))</f>
        <v>42704.25</v>
      </c>
      <c r="O288" t="b">
        <v>0</v>
      </c>
      <c r="P288" t="b">
        <v>0</v>
      </c>
      <c r="Q288" t="s">
        <v>33</v>
      </c>
      <c r="R288" s="6">
        <f>E288/H288</f>
        <v>106.28804347826087</v>
      </c>
      <c r="S288" t="str">
        <f t="shared" si="8"/>
        <v>theater</v>
      </c>
      <c r="T288" t="str">
        <f t="shared" si="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E289/D289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11">
        <f>(((Table1[[#This Row],[launched_at]]/60)/60/24)+DATE(1970,1,1))</f>
        <v>42122.208333333328</v>
      </c>
      <c r="M289">
        <v>1430197200</v>
      </c>
      <c r="N289" s="11">
        <f>(((Table1[[#This Row],[deadline]]/60)/60/24)+DATE(1970,1,1))</f>
        <v>42122.208333333328</v>
      </c>
      <c r="O289" t="b">
        <v>0</v>
      </c>
      <c r="P289" t="b">
        <v>0</v>
      </c>
      <c r="Q289" t="s">
        <v>50</v>
      </c>
      <c r="R289" s="6">
        <f>E289/H289</f>
        <v>75.07386363636364</v>
      </c>
      <c r="S289" t="str">
        <f t="shared" si="8"/>
        <v>music</v>
      </c>
      <c r="T289" t="str">
        <f t="shared" si="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E290/D290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11">
        <f>(((Table1[[#This Row],[launched_at]]/60)/60/24)+DATE(1970,1,1))</f>
        <v>40982.208333333336</v>
      </c>
      <c r="M290">
        <v>1331787600</v>
      </c>
      <c r="N290" s="11">
        <f>(((Table1[[#This Row],[deadline]]/60)/60/24)+DATE(1970,1,1))</f>
        <v>40983.208333333336</v>
      </c>
      <c r="O290" t="b">
        <v>0</v>
      </c>
      <c r="P290" t="b">
        <v>1</v>
      </c>
      <c r="Q290" t="s">
        <v>148</v>
      </c>
      <c r="R290" s="6">
        <f>E290/H290</f>
        <v>39.970802919708028</v>
      </c>
      <c r="S290" t="str">
        <f t="shared" si="8"/>
        <v>music</v>
      </c>
      <c r="T290" t="str">
        <f t="shared" si="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E291/D291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11">
        <f>(((Table1[[#This Row],[launched_at]]/60)/60/24)+DATE(1970,1,1))</f>
        <v>42219.208333333328</v>
      </c>
      <c r="M291">
        <v>1438837200</v>
      </c>
      <c r="N291" s="11">
        <f>(((Table1[[#This Row],[deadline]]/60)/60/24)+DATE(1970,1,1))</f>
        <v>42222.208333333328</v>
      </c>
      <c r="O291" t="b">
        <v>0</v>
      </c>
      <c r="P291" t="b">
        <v>0</v>
      </c>
      <c r="Q291" t="s">
        <v>33</v>
      </c>
      <c r="R291" s="6">
        <f>E291/H291</f>
        <v>39.982195845697326</v>
      </c>
      <c r="S291" t="str">
        <f t="shared" si="8"/>
        <v>theater</v>
      </c>
      <c r="T291" t="str">
        <f t="shared" si="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E292/D292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11">
        <f>(((Table1[[#This Row],[launched_at]]/60)/60/24)+DATE(1970,1,1))</f>
        <v>41404.208333333336</v>
      </c>
      <c r="M292">
        <v>1370926800</v>
      </c>
      <c r="N292" s="11">
        <f>(((Table1[[#This Row],[deadline]]/60)/60/24)+DATE(1970,1,1))</f>
        <v>41436.208333333336</v>
      </c>
      <c r="O292" t="b">
        <v>0</v>
      </c>
      <c r="P292" t="b">
        <v>1</v>
      </c>
      <c r="Q292" t="s">
        <v>42</v>
      </c>
      <c r="R292" s="6">
        <f>E292/H292</f>
        <v>101.01541850220265</v>
      </c>
      <c r="S292" t="str">
        <f t="shared" si="8"/>
        <v>film &amp; video</v>
      </c>
      <c r="T292" t="str">
        <f t="shared" si="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E293/D293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11">
        <f>(((Table1[[#This Row],[launched_at]]/60)/60/24)+DATE(1970,1,1))</f>
        <v>40831.208333333336</v>
      </c>
      <c r="M293">
        <v>1319000400</v>
      </c>
      <c r="N293" s="11">
        <f>(((Table1[[#This Row],[deadline]]/60)/60/24)+DATE(1970,1,1))</f>
        <v>40835.208333333336</v>
      </c>
      <c r="O293" t="b">
        <v>1</v>
      </c>
      <c r="P293" t="b">
        <v>0</v>
      </c>
      <c r="Q293" t="s">
        <v>28</v>
      </c>
      <c r="R293" s="6">
        <f>E293/H293</f>
        <v>76.813084112149539</v>
      </c>
      <c r="S293" t="str">
        <f t="shared" si="8"/>
        <v>technology</v>
      </c>
      <c r="T293" t="str">
        <f t="shared" si="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E294/D294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11">
        <f>(((Table1[[#This Row],[launched_at]]/60)/60/24)+DATE(1970,1,1))</f>
        <v>40984.208333333336</v>
      </c>
      <c r="M294">
        <v>1333429200</v>
      </c>
      <c r="N294" s="11">
        <f>(((Table1[[#This Row],[deadline]]/60)/60/24)+DATE(1970,1,1))</f>
        <v>41002.208333333336</v>
      </c>
      <c r="O294" t="b">
        <v>0</v>
      </c>
      <c r="P294" t="b">
        <v>0</v>
      </c>
      <c r="Q294" t="s">
        <v>17</v>
      </c>
      <c r="R294" s="6">
        <f>E294/H294</f>
        <v>71.7</v>
      </c>
      <c r="S294" t="str">
        <f t="shared" si="8"/>
        <v>food</v>
      </c>
      <c r="T294" t="str">
        <f t="shared" si="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E295/D295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11">
        <f>(((Table1[[#This Row],[launched_at]]/60)/60/24)+DATE(1970,1,1))</f>
        <v>40456.208333333336</v>
      </c>
      <c r="M295">
        <v>1287032400</v>
      </c>
      <c r="N295" s="11">
        <f>(((Table1[[#This Row],[deadline]]/60)/60/24)+DATE(1970,1,1))</f>
        <v>40465.208333333336</v>
      </c>
      <c r="O295" t="b">
        <v>0</v>
      </c>
      <c r="P295" t="b">
        <v>0</v>
      </c>
      <c r="Q295" t="s">
        <v>33</v>
      </c>
      <c r="R295" s="6">
        <f>E295/H295</f>
        <v>33.28125</v>
      </c>
      <c r="S295" t="str">
        <f t="shared" si="8"/>
        <v>theater</v>
      </c>
      <c r="T295" t="str">
        <f t="shared" si="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E296/D296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11">
        <f>(((Table1[[#This Row],[launched_at]]/60)/60/24)+DATE(1970,1,1))</f>
        <v>43399.208333333328</v>
      </c>
      <c r="M296">
        <v>1541570400</v>
      </c>
      <c r="N296" s="11">
        <f>(((Table1[[#This Row],[deadline]]/60)/60/24)+DATE(1970,1,1))</f>
        <v>43411.25</v>
      </c>
      <c r="O296" t="b">
        <v>0</v>
      </c>
      <c r="P296" t="b">
        <v>0</v>
      </c>
      <c r="Q296" t="s">
        <v>33</v>
      </c>
      <c r="R296" s="6">
        <f>E296/H296</f>
        <v>43.923497267759565</v>
      </c>
      <c r="S296" t="str">
        <f t="shared" si="8"/>
        <v>theater</v>
      </c>
      <c r="T296" t="str">
        <f t="shared" si="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E297/D297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11">
        <f>(((Table1[[#This Row],[launched_at]]/60)/60/24)+DATE(1970,1,1))</f>
        <v>41562.208333333336</v>
      </c>
      <c r="M297">
        <v>1383976800</v>
      </c>
      <c r="N297" s="11">
        <f>(((Table1[[#This Row],[deadline]]/60)/60/24)+DATE(1970,1,1))</f>
        <v>41587.25</v>
      </c>
      <c r="O297" t="b">
        <v>0</v>
      </c>
      <c r="P297" t="b">
        <v>0</v>
      </c>
      <c r="Q297" t="s">
        <v>33</v>
      </c>
      <c r="R297" s="6">
        <f>E297/H297</f>
        <v>36.004712041884815</v>
      </c>
      <c r="S297" t="str">
        <f t="shared" si="8"/>
        <v>theater</v>
      </c>
      <c r="T297" t="str">
        <f t="shared" si="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E298/D298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11">
        <f>(((Table1[[#This Row],[launched_at]]/60)/60/24)+DATE(1970,1,1))</f>
        <v>43493.25</v>
      </c>
      <c r="M298">
        <v>1550556000</v>
      </c>
      <c r="N298" s="11">
        <f>(((Table1[[#This Row],[deadline]]/60)/60/24)+DATE(1970,1,1))</f>
        <v>43515.25</v>
      </c>
      <c r="O298" t="b">
        <v>0</v>
      </c>
      <c r="P298" t="b">
        <v>0</v>
      </c>
      <c r="Q298" t="s">
        <v>33</v>
      </c>
      <c r="R298" s="6">
        <f>E298/H298</f>
        <v>88.21052631578948</v>
      </c>
      <c r="S298" t="str">
        <f t="shared" si="8"/>
        <v>theater</v>
      </c>
      <c r="T298" t="str">
        <f t="shared" si="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E299/D299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11">
        <f>(((Table1[[#This Row],[launched_at]]/60)/60/24)+DATE(1970,1,1))</f>
        <v>41653.25</v>
      </c>
      <c r="M299">
        <v>1390456800</v>
      </c>
      <c r="N299" s="11">
        <f>(((Table1[[#This Row],[deadline]]/60)/60/24)+DATE(1970,1,1))</f>
        <v>41662.25</v>
      </c>
      <c r="O299" t="b">
        <v>0</v>
      </c>
      <c r="P299" t="b">
        <v>1</v>
      </c>
      <c r="Q299" t="s">
        <v>33</v>
      </c>
      <c r="R299" s="6">
        <f>E299/H299</f>
        <v>65.240384615384613</v>
      </c>
      <c r="S299" t="str">
        <f t="shared" si="8"/>
        <v>theater</v>
      </c>
      <c r="T299" t="str">
        <f t="shared" si="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E300/D300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11">
        <f>(((Table1[[#This Row],[launched_at]]/60)/60/24)+DATE(1970,1,1))</f>
        <v>42426.25</v>
      </c>
      <c r="M300">
        <v>1458018000</v>
      </c>
      <c r="N300" s="11">
        <f>(((Table1[[#This Row],[deadline]]/60)/60/24)+DATE(1970,1,1))</f>
        <v>42444.208333333328</v>
      </c>
      <c r="O300" t="b">
        <v>0</v>
      </c>
      <c r="P300" t="b">
        <v>1</v>
      </c>
      <c r="Q300" t="s">
        <v>23</v>
      </c>
      <c r="R300" s="6">
        <f>E300/H300</f>
        <v>69.958333333333329</v>
      </c>
      <c r="S300" t="str">
        <f t="shared" si="8"/>
        <v>music</v>
      </c>
      <c r="T300" t="str">
        <f t="shared" si="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E301/D301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11">
        <f>(((Table1[[#This Row],[launched_at]]/60)/60/24)+DATE(1970,1,1))</f>
        <v>42432.25</v>
      </c>
      <c r="M301">
        <v>1461819600</v>
      </c>
      <c r="N301" s="11">
        <f>(((Table1[[#This Row],[deadline]]/60)/60/24)+DATE(1970,1,1))</f>
        <v>42488.208333333328</v>
      </c>
      <c r="O301" t="b">
        <v>0</v>
      </c>
      <c r="P301" t="b">
        <v>0</v>
      </c>
      <c r="Q301" t="s">
        <v>17</v>
      </c>
      <c r="R301" s="6">
        <f>E301/H301</f>
        <v>39.877551020408163</v>
      </c>
      <c r="S301" t="str">
        <f t="shared" si="8"/>
        <v>food</v>
      </c>
      <c r="T301" t="str">
        <f t="shared" si="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E302/D302</f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11">
        <f>(((Table1[[#This Row],[launched_at]]/60)/60/24)+DATE(1970,1,1))</f>
        <v>42977.208333333328</v>
      </c>
      <c r="M302">
        <v>1504155600</v>
      </c>
      <c r="N302" s="11">
        <f>(((Table1[[#This Row],[deadline]]/60)/60/24)+DATE(1970,1,1))</f>
        <v>42978.208333333328</v>
      </c>
      <c r="O302" t="b">
        <v>0</v>
      </c>
      <c r="P302" t="b">
        <v>1</v>
      </c>
      <c r="Q302" t="s">
        <v>68</v>
      </c>
      <c r="R302" s="6">
        <f>E302/H302</f>
        <v>5</v>
      </c>
      <c r="S302" t="str">
        <f t="shared" si="8"/>
        <v>publishing</v>
      </c>
      <c r="T302" t="str">
        <f t="shared" si="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E303/D303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11">
        <f>(((Table1[[#This Row],[launched_at]]/60)/60/24)+DATE(1970,1,1))</f>
        <v>42061.25</v>
      </c>
      <c r="M303">
        <v>1426395600</v>
      </c>
      <c r="N303" s="11">
        <f>(((Table1[[#This Row],[deadline]]/60)/60/24)+DATE(1970,1,1))</f>
        <v>42078.208333333328</v>
      </c>
      <c r="O303" t="b">
        <v>0</v>
      </c>
      <c r="P303" t="b">
        <v>0</v>
      </c>
      <c r="Q303" t="s">
        <v>42</v>
      </c>
      <c r="R303" s="6">
        <f>E303/H303</f>
        <v>41.023728813559323</v>
      </c>
      <c r="S303" t="str">
        <f t="shared" si="8"/>
        <v>film &amp; video</v>
      </c>
      <c r="T303" t="str">
        <f t="shared" si="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E304/D304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11">
        <f>(((Table1[[#This Row],[launched_at]]/60)/60/24)+DATE(1970,1,1))</f>
        <v>43345.208333333328</v>
      </c>
      <c r="M304">
        <v>1537074000</v>
      </c>
      <c r="N304" s="11">
        <f>(((Table1[[#This Row],[deadline]]/60)/60/24)+DATE(1970,1,1))</f>
        <v>43359.208333333328</v>
      </c>
      <c r="O304" t="b">
        <v>0</v>
      </c>
      <c r="P304" t="b">
        <v>0</v>
      </c>
      <c r="Q304" t="s">
        <v>33</v>
      </c>
      <c r="R304" s="6">
        <f>E304/H304</f>
        <v>98.914285714285711</v>
      </c>
      <c r="S304" t="str">
        <f t="shared" si="8"/>
        <v>theater</v>
      </c>
      <c r="T304" t="str">
        <f t="shared" si="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E305/D305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11">
        <f>(((Table1[[#This Row],[launched_at]]/60)/60/24)+DATE(1970,1,1))</f>
        <v>42376.25</v>
      </c>
      <c r="M305">
        <v>1452578400</v>
      </c>
      <c r="N305" s="11">
        <f>(((Table1[[#This Row],[deadline]]/60)/60/24)+DATE(1970,1,1))</f>
        <v>42381.25</v>
      </c>
      <c r="O305" t="b">
        <v>0</v>
      </c>
      <c r="P305" t="b">
        <v>0</v>
      </c>
      <c r="Q305" t="s">
        <v>60</v>
      </c>
      <c r="R305" s="6">
        <f>E305/H305</f>
        <v>87.78125</v>
      </c>
      <c r="S305" t="str">
        <f t="shared" si="8"/>
        <v>music</v>
      </c>
      <c r="T305" t="str">
        <f t="shared" si="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E306/D306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11">
        <f>(((Table1[[#This Row],[launched_at]]/60)/60/24)+DATE(1970,1,1))</f>
        <v>42589.208333333328</v>
      </c>
      <c r="M306">
        <v>1474088400</v>
      </c>
      <c r="N306" s="11">
        <f>(((Table1[[#This Row],[deadline]]/60)/60/24)+DATE(1970,1,1))</f>
        <v>42630.208333333328</v>
      </c>
      <c r="O306" t="b">
        <v>0</v>
      </c>
      <c r="P306" t="b">
        <v>0</v>
      </c>
      <c r="Q306" t="s">
        <v>42</v>
      </c>
      <c r="R306" s="6">
        <f>E306/H306</f>
        <v>80.767605633802816</v>
      </c>
      <c r="S306" t="str">
        <f t="shared" si="8"/>
        <v>film &amp; video</v>
      </c>
      <c r="T306" t="str">
        <f t="shared" si="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E307/D307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11">
        <f>(((Table1[[#This Row],[launched_at]]/60)/60/24)+DATE(1970,1,1))</f>
        <v>42448.208333333328</v>
      </c>
      <c r="M307">
        <v>1461906000</v>
      </c>
      <c r="N307" s="11">
        <f>(((Table1[[#This Row],[deadline]]/60)/60/24)+DATE(1970,1,1))</f>
        <v>42489.208333333328</v>
      </c>
      <c r="O307" t="b">
        <v>0</v>
      </c>
      <c r="P307" t="b">
        <v>0</v>
      </c>
      <c r="Q307" t="s">
        <v>33</v>
      </c>
      <c r="R307" s="6">
        <f>E307/H307</f>
        <v>94.28235294117647</v>
      </c>
      <c r="S307" t="str">
        <f t="shared" si="8"/>
        <v>theater</v>
      </c>
      <c r="T307" t="str">
        <f t="shared" si="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E308/D308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11">
        <f>(((Table1[[#This Row],[launched_at]]/60)/60/24)+DATE(1970,1,1))</f>
        <v>42930.208333333328</v>
      </c>
      <c r="M308">
        <v>1500267600</v>
      </c>
      <c r="N308" s="11">
        <f>(((Table1[[#This Row],[deadline]]/60)/60/24)+DATE(1970,1,1))</f>
        <v>42933.208333333328</v>
      </c>
      <c r="O308" t="b">
        <v>0</v>
      </c>
      <c r="P308" t="b">
        <v>1</v>
      </c>
      <c r="Q308" t="s">
        <v>33</v>
      </c>
      <c r="R308" s="6">
        <f>E308/H308</f>
        <v>73.428571428571431</v>
      </c>
      <c r="S308" t="str">
        <f t="shared" si="8"/>
        <v>theater</v>
      </c>
      <c r="T308" t="str">
        <f t="shared" si="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E309/D309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11">
        <f>(((Table1[[#This Row],[launched_at]]/60)/60/24)+DATE(1970,1,1))</f>
        <v>41066.208333333336</v>
      </c>
      <c r="M309">
        <v>1340686800</v>
      </c>
      <c r="N309" s="11">
        <f>(((Table1[[#This Row],[deadline]]/60)/60/24)+DATE(1970,1,1))</f>
        <v>41086.208333333336</v>
      </c>
      <c r="O309" t="b">
        <v>0</v>
      </c>
      <c r="P309" t="b">
        <v>1</v>
      </c>
      <c r="Q309" t="s">
        <v>119</v>
      </c>
      <c r="R309" s="6">
        <f>E309/H309</f>
        <v>65.968133535660087</v>
      </c>
      <c r="S309" t="str">
        <f t="shared" si="8"/>
        <v>publishing</v>
      </c>
      <c r="T309" t="str">
        <f t="shared" si="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E310/D310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11">
        <f>(((Table1[[#This Row],[launched_at]]/60)/60/24)+DATE(1970,1,1))</f>
        <v>40651.208333333336</v>
      </c>
      <c r="M310">
        <v>1303189200</v>
      </c>
      <c r="N310" s="11">
        <f>(((Table1[[#This Row],[deadline]]/60)/60/24)+DATE(1970,1,1))</f>
        <v>40652.208333333336</v>
      </c>
      <c r="O310" t="b">
        <v>0</v>
      </c>
      <c r="P310" t="b">
        <v>0</v>
      </c>
      <c r="Q310" t="s">
        <v>33</v>
      </c>
      <c r="R310" s="6">
        <f>E310/H310</f>
        <v>109.04109589041096</v>
      </c>
      <c r="S310" t="str">
        <f t="shared" si="8"/>
        <v>theater</v>
      </c>
      <c r="T310" t="str">
        <f t="shared" si="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E311/D311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11">
        <f>(((Table1[[#This Row],[launched_at]]/60)/60/24)+DATE(1970,1,1))</f>
        <v>40807.208333333336</v>
      </c>
      <c r="M311">
        <v>1318309200</v>
      </c>
      <c r="N311" s="11">
        <f>(((Table1[[#This Row],[deadline]]/60)/60/24)+DATE(1970,1,1))</f>
        <v>40827.208333333336</v>
      </c>
      <c r="O311" t="b">
        <v>0</v>
      </c>
      <c r="P311" t="b">
        <v>1</v>
      </c>
      <c r="Q311" t="s">
        <v>60</v>
      </c>
      <c r="R311" s="6">
        <f>E311/H311</f>
        <v>41.16</v>
      </c>
      <c r="S311" t="str">
        <f t="shared" si="8"/>
        <v>music</v>
      </c>
      <c r="T311" t="str">
        <f t="shared" si="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E312/D312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11">
        <f>(((Table1[[#This Row],[launched_at]]/60)/60/24)+DATE(1970,1,1))</f>
        <v>40277.208333333336</v>
      </c>
      <c r="M312">
        <v>1272171600</v>
      </c>
      <c r="N312" s="11">
        <f>(((Table1[[#This Row],[deadline]]/60)/60/24)+DATE(1970,1,1))</f>
        <v>40293.208333333336</v>
      </c>
      <c r="O312" t="b">
        <v>0</v>
      </c>
      <c r="P312" t="b">
        <v>0</v>
      </c>
      <c r="Q312" t="s">
        <v>89</v>
      </c>
      <c r="R312" s="6">
        <f>E312/H312</f>
        <v>99.125</v>
      </c>
      <c r="S312" t="str">
        <f t="shared" si="8"/>
        <v>games</v>
      </c>
      <c r="T312" t="str">
        <f t="shared" si="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E313/D313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11">
        <f>(((Table1[[#This Row],[launched_at]]/60)/60/24)+DATE(1970,1,1))</f>
        <v>40590.25</v>
      </c>
      <c r="M313">
        <v>1298872800</v>
      </c>
      <c r="N313" s="11">
        <f>(((Table1[[#This Row],[deadline]]/60)/60/24)+DATE(1970,1,1))</f>
        <v>40602.25</v>
      </c>
      <c r="O313" t="b">
        <v>0</v>
      </c>
      <c r="P313" t="b">
        <v>0</v>
      </c>
      <c r="Q313" t="s">
        <v>33</v>
      </c>
      <c r="R313" s="6">
        <f>E313/H313</f>
        <v>105.88429752066116</v>
      </c>
      <c r="S313" t="str">
        <f t="shared" si="8"/>
        <v>theater</v>
      </c>
      <c r="T313" t="str">
        <f t="shared" si="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E314/D314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11">
        <f>(((Table1[[#This Row],[launched_at]]/60)/60/24)+DATE(1970,1,1))</f>
        <v>41572.208333333336</v>
      </c>
      <c r="M314">
        <v>1383282000</v>
      </c>
      <c r="N314" s="11">
        <f>(((Table1[[#This Row],[deadline]]/60)/60/24)+DATE(1970,1,1))</f>
        <v>41579.208333333336</v>
      </c>
      <c r="O314" t="b">
        <v>0</v>
      </c>
      <c r="P314" t="b">
        <v>0</v>
      </c>
      <c r="Q314" t="s">
        <v>33</v>
      </c>
      <c r="R314" s="6">
        <f>E314/H314</f>
        <v>48.996525921966864</v>
      </c>
      <c r="S314" t="str">
        <f t="shared" si="8"/>
        <v>theater</v>
      </c>
      <c r="T314" t="str">
        <f t="shared" si="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E315/D315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11">
        <f>(((Table1[[#This Row],[launched_at]]/60)/60/24)+DATE(1970,1,1))</f>
        <v>40966.25</v>
      </c>
      <c r="M315">
        <v>1330495200</v>
      </c>
      <c r="N315" s="11">
        <f>(((Table1[[#This Row],[deadline]]/60)/60/24)+DATE(1970,1,1))</f>
        <v>40968.25</v>
      </c>
      <c r="O315" t="b">
        <v>0</v>
      </c>
      <c r="P315" t="b">
        <v>0</v>
      </c>
      <c r="Q315" t="s">
        <v>23</v>
      </c>
      <c r="R315" s="6">
        <f>E315/H315</f>
        <v>39</v>
      </c>
      <c r="S315" t="str">
        <f t="shared" si="8"/>
        <v>music</v>
      </c>
      <c r="T315" t="str">
        <f t="shared" si="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E316/D316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11">
        <f>(((Table1[[#This Row],[launched_at]]/60)/60/24)+DATE(1970,1,1))</f>
        <v>43536.208333333328</v>
      </c>
      <c r="M316">
        <v>1552798800</v>
      </c>
      <c r="N316" s="11">
        <f>(((Table1[[#This Row],[deadline]]/60)/60/24)+DATE(1970,1,1))</f>
        <v>43541.208333333328</v>
      </c>
      <c r="O316" t="b">
        <v>0</v>
      </c>
      <c r="P316" t="b">
        <v>1</v>
      </c>
      <c r="Q316" t="s">
        <v>42</v>
      </c>
      <c r="R316" s="6">
        <f>E316/H316</f>
        <v>31.022556390977442</v>
      </c>
      <c r="S316" t="str">
        <f t="shared" si="8"/>
        <v>film &amp; video</v>
      </c>
      <c r="T316" t="str">
        <f t="shared" si="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E317/D317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11">
        <f>(((Table1[[#This Row],[launched_at]]/60)/60/24)+DATE(1970,1,1))</f>
        <v>41783.208333333336</v>
      </c>
      <c r="M317">
        <v>1403413200</v>
      </c>
      <c r="N317" s="11">
        <f>(((Table1[[#This Row],[deadline]]/60)/60/24)+DATE(1970,1,1))</f>
        <v>41812.208333333336</v>
      </c>
      <c r="O317" t="b">
        <v>0</v>
      </c>
      <c r="P317" t="b">
        <v>0</v>
      </c>
      <c r="Q317" t="s">
        <v>33</v>
      </c>
      <c r="R317" s="6">
        <f>E317/H317</f>
        <v>103.87096774193549</v>
      </c>
      <c r="S317" t="str">
        <f t="shared" si="8"/>
        <v>theater</v>
      </c>
      <c r="T317" t="str">
        <f t="shared" si="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E318/D318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11">
        <f>(((Table1[[#This Row],[launched_at]]/60)/60/24)+DATE(1970,1,1))</f>
        <v>43788.25</v>
      </c>
      <c r="M318">
        <v>1574229600</v>
      </c>
      <c r="N318" s="11">
        <f>(((Table1[[#This Row],[deadline]]/60)/60/24)+DATE(1970,1,1))</f>
        <v>43789.25</v>
      </c>
      <c r="O318" t="b">
        <v>0</v>
      </c>
      <c r="P318" t="b">
        <v>1</v>
      </c>
      <c r="Q318" t="s">
        <v>17</v>
      </c>
      <c r="R318" s="6">
        <f>E318/H318</f>
        <v>59.268518518518519</v>
      </c>
      <c r="S318" t="str">
        <f t="shared" si="8"/>
        <v>food</v>
      </c>
      <c r="T318" t="str">
        <f t="shared" si="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E319/D319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11">
        <f>(((Table1[[#This Row],[launched_at]]/60)/60/24)+DATE(1970,1,1))</f>
        <v>42869.208333333328</v>
      </c>
      <c r="M319">
        <v>1495861200</v>
      </c>
      <c r="N319" s="11">
        <f>(((Table1[[#This Row],[deadline]]/60)/60/24)+DATE(1970,1,1))</f>
        <v>42882.208333333328</v>
      </c>
      <c r="O319" t="b">
        <v>0</v>
      </c>
      <c r="P319" t="b">
        <v>0</v>
      </c>
      <c r="Q319" t="s">
        <v>33</v>
      </c>
      <c r="R319" s="6">
        <f>E319/H319</f>
        <v>42.3</v>
      </c>
      <c r="S319" t="str">
        <f t="shared" si="8"/>
        <v>theater</v>
      </c>
      <c r="T319" t="str">
        <f t="shared" si="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E320/D320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11">
        <f>(((Table1[[#This Row],[launched_at]]/60)/60/24)+DATE(1970,1,1))</f>
        <v>41684.25</v>
      </c>
      <c r="M320">
        <v>1392530400</v>
      </c>
      <c r="N320" s="11">
        <f>(((Table1[[#This Row],[deadline]]/60)/60/24)+DATE(1970,1,1))</f>
        <v>41686.25</v>
      </c>
      <c r="O320" t="b">
        <v>0</v>
      </c>
      <c r="P320" t="b">
        <v>0</v>
      </c>
      <c r="Q320" t="s">
        <v>23</v>
      </c>
      <c r="R320" s="6">
        <f>E320/H320</f>
        <v>53.117647058823529</v>
      </c>
      <c r="S320" t="str">
        <f t="shared" si="8"/>
        <v>music</v>
      </c>
      <c r="T320" t="str">
        <f t="shared" si="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E321/D321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11">
        <f>(((Table1[[#This Row],[launched_at]]/60)/60/24)+DATE(1970,1,1))</f>
        <v>40402.208333333336</v>
      </c>
      <c r="M321">
        <v>1283662800</v>
      </c>
      <c r="N321" s="11">
        <f>(((Table1[[#This Row],[deadline]]/60)/60/24)+DATE(1970,1,1))</f>
        <v>40426.208333333336</v>
      </c>
      <c r="O321" t="b">
        <v>0</v>
      </c>
      <c r="P321" t="b">
        <v>0</v>
      </c>
      <c r="Q321" t="s">
        <v>28</v>
      </c>
      <c r="R321" s="6">
        <f>E321/H321</f>
        <v>50.796875</v>
      </c>
      <c r="S321" t="str">
        <f t="shared" si="8"/>
        <v>technology</v>
      </c>
      <c r="T321" t="str">
        <f t="shared" si="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E322/D322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11">
        <f>(((Table1[[#This Row],[launched_at]]/60)/60/24)+DATE(1970,1,1))</f>
        <v>40673.208333333336</v>
      </c>
      <c r="M322">
        <v>1305781200</v>
      </c>
      <c r="N322" s="11">
        <f>(((Table1[[#This Row],[deadline]]/60)/60/24)+DATE(1970,1,1))</f>
        <v>40682.208333333336</v>
      </c>
      <c r="O322" t="b">
        <v>0</v>
      </c>
      <c r="P322" t="b">
        <v>0</v>
      </c>
      <c r="Q322" t="s">
        <v>119</v>
      </c>
      <c r="R322" s="6">
        <f>E322/H322</f>
        <v>101.15</v>
      </c>
      <c r="S322" t="str">
        <f t="shared" si="8"/>
        <v>publishing</v>
      </c>
      <c r="T322" t="str">
        <f t="shared" si="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11">
        <f>(((Table1[[#This Row],[launched_at]]/60)/60/24)+DATE(1970,1,1))</f>
        <v>40634.208333333336</v>
      </c>
      <c r="M323">
        <v>1302325200</v>
      </c>
      <c r="N323" s="11">
        <f>(((Table1[[#This Row],[deadline]]/60)/60/24)+DATE(1970,1,1))</f>
        <v>40642.208333333336</v>
      </c>
      <c r="O323" t="b">
        <v>0</v>
      </c>
      <c r="P323" t="b">
        <v>0</v>
      </c>
      <c r="Q323" t="s">
        <v>100</v>
      </c>
      <c r="R323" s="6">
        <f>E323/H323</f>
        <v>65.000810372771468</v>
      </c>
      <c r="S323" t="str">
        <f t="shared" ref="S323:S386" si="10">_xlfn.TEXTSPLIT(Q:Q, "/", ,TRUE,1)</f>
        <v>film &amp; video</v>
      </c>
      <c r="T323" t="str">
        <f t="shared" ref="T323:T386" si="11">_xlfn.TEXTAFTER(Q323,"/", 1,1,1)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E324/D324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11">
        <f>(((Table1[[#This Row],[launched_at]]/60)/60/24)+DATE(1970,1,1))</f>
        <v>40507.25</v>
      </c>
      <c r="M324">
        <v>1291788000</v>
      </c>
      <c r="N324" s="11">
        <f>(((Table1[[#This Row],[deadline]]/60)/60/24)+DATE(1970,1,1))</f>
        <v>40520.25</v>
      </c>
      <c r="O324" t="b">
        <v>0</v>
      </c>
      <c r="P324" t="b">
        <v>0</v>
      </c>
      <c r="Q324" t="s">
        <v>33</v>
      </c>
      <c r="R324" s="6">
        <f>E324/H324</f>
        <v>37.998645510835914</v>
      </c>
      <c r="S324" t="str">
        <f t="shared" si="10"/>
        <v>theater</v>
      </c>
      <c r="T324" t="str">
        <f t="shared" si="11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E325/D325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11">
        <f>(((Table1[[#This Row],[launched_at]]/60)/60/24)+DATE(1970,1,1))</f>
        <v>41725.208333333336</v>
      </c>
      <c r="M325">
        <v>1396069200</v>
      </c>
      <c r="N325" s="11">
        <f>(((Table1[[#This Row],[deadline]]/60)/60/24)+DATE(1970,1,1))</f>
        <v>41727.208333333336</v>
      </c>
      <c r="O325" t="b">
        <v>0</v>
      </c>
      <c r="P325" t="b">
        <v>0</v>
      </c>
      <c r="Q325" t="s">
        <v>42</v>
      </c>
      <c r="R325" s="6">
        <f>E325/H325</f>
        <v>82.615384615384613</v>
      </c>
      <c r="S325" t="str">
        <f t="shared" si="10"/>
        <v>film &amp; video</v>
      </c>
      <c r="T325" t="str">
        <f t="shared" si="11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E326/D326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11">
        <f>(((Table1[[#This Row],[launched_at]]/60)/60/24)+DATE(1970,1,1))</f>
        <v>42176.208333333328</v>
      </c>
      <c r="M326">
        <v>1435899600</v>
      </c>
      <c r="N326" s="11">
        <f>(((Table1[[#This Row],[deadline]]/60)/60/24)+DATE(1970,1,1))</f>
        <v>42188.208333333328</v>
      </c>
      <c r="O326" t="b">
        <v>0</v>
      </c>
      <c r="P326" t="b">
        <v>1</v>
      </c>
      <c r="Q326" t="s">
        <v>33</v>
      </c>
      <c r="R326" s="6">
        <f>E326/H326</f>
        <v>37.941368078175898</v>
      </c>
      <c r="S326" t="str">
        <f t="shared" si="10"/>
        <v>theater</v>
      </c>
      <c r="T326" t="str">
        <f t="shared" si="11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E327/D327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11">
        <f>(((Table1[[#This Row],[launched_at]]/60)/60/24)+DATE(1970,1,1))</f>
        <v>43267.208333333328</v>
      </c>
      <c r="M327">
        <v>1531112400</v>
      </c>
      <c r="N327" s="11">
        <f>(((Table1[[#This Row],[deadline]]/60)/60/24)+DATE(1970,1,1))</f>
        <v>43290.208333333328</v>
      </c>
      <c r="O327" t="b">
        <v>0</v>
      </c>
      <c r="P327" t="b">
        <v>1</v>
      </c>
      <c r="Q327" t="s">
        <v>33</v>
      </c>
      <c r="R327" s="6">
        <f>E327/H327</f>
        <v>80.780821917808225</v>
      </c>
      <c r="S327" t="str">
        <f t="shared" si="10"/>
        <v>theater</v>
      </c>
      <c r="T327" t="str">
        <f t="shared" si="11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E328/D328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11">
        <f>(((Table1[[#This Row],[launched_at]]/60)/60/24)+DATE(1970,1,1))</f>
        <v>42364.25</v>
      </c>
      <c r="M328">
        <v>1451628000</v>
      </c>
      <c r="N328" s="11">
        <f>(((Table1[[#This Row],[deadline]]/60)/60/24)+DATE(1970,1,1))</f>
        <v>42370.25</v>
      </c>
      <c r="O328" t="b">
        <v>0</v>
      </c>
      <c r="P328" t="b">
        <v>0</v>
      </c>
      <c r="Q328" t="s">
        <v>71</v>
      </c>
      <c r="R328" s="6">
        <f>E328/H328</f>
        <v>25.984375</v>
      </c>
      <c r="S328" t="str">
        <f t="shared" si="10"/>
        <v>film &amp; video</v>
      </c>
      <c r="T328" t="str">
        <f t="shared" si="11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E329/D329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11">
        <f>(((Table1[[#This Row],[launched_at]]/60)/60/24)+DATE(1970,1,1))</f>
        <v>43705.208333333328</v>
      </c>
      <c r="M329">
        <v>1567314000</v>
      </c>
      <c r="N329" s="11">
        <f>(((Table1[[#This Row],[deadline]]/60)/60/24)+DATE(1970,1,1))</f>
        <v>43709.208333333328</v>
      </c>
      <c r="O329" t="b">
        <v>0</v>
      </c>
      <c r="P329" t="b">
        <v>1</v>
      </c>
      <c r="Q329" t="s">
        <v>33</v>
      </c>
      <c r="R329" s="6">
        <f>E329/H329</f>
        <v>30.363636363636363</v>
      </c>
      <c r="S329" t="str">
        <f t="shared" si="10"/>
        <v>theater</v>
      </c>
      <c r="T329" t="str">
        <f t="shared" si="11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E330/D330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11">
        <f>(((Table1[[#This Row],[launched_at]]/60)/60/24)+DATE(1970,1,1))</f>
        <v>43434.25</v>
      </c>
      <c r="M330">
        <v>1544508000</v>
      </c>
      <c r="N330" s="11">
        <f>(((Table1[[#This Row],[deadline]]/60)/60/24)+DATE(1970,1,1))</f>
        <v>43445.25</v>
      </c>
      <c r="O330" t="b">
        <v>0</v>
      </c>
      <c r="P330" t="b">
        <v>0</v>
      </c>
      <c r="Q330" t="s">
        <v>23</v>
      </c>
      <c r="R330" s="6">
        <f>E330/H330</f>
        <v>54.004916018025398</v>
      </c>
      <c r="S330" t="str">
        <f t="shared" si="10"/>
        <v>music</v>
      </c>
      <c r="T330" t="str">
        <f t="shared" si="11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E331/D331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11">
        <f>(((Table1[[#This Row],[launched_at]]/60)/60/24)+DATE(1970,1,1))</f>
        <v>42716.25</v>
      </c>
      <c r="M331">
        <v>1482472800</v>
      </c>
      <c r="N331" s="11">
        <f>(((Table1[[#This Row],[deadline]]/60)/60/24)+DATE(1970,1,1))</f>
        <v>42727.25</v>
      </c>
      <c r="O331" t="b">
        <v>0</v>
      </c>
      <c r="P331" t="b">
        <v>0</v>
      </c>
      <c r="Q331" t="s">
        <v>89</v>
      </c>
      <c r="R331" s="6">
        <f>E331/H331</f>
        <v>101.78672985781991</v>
      </c>
      <c r="S331" t="str">
        <f t="shared" si="10"/>
        <v>games</v>
      </c>
      <c r="T331" t="str">
        <f t="shared" si="11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E332/D332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11">
        <f>(((Table1[[#This Row],[launched_at]]/60)/60/24)+DATE(1970,1,1))</f>
        <v>43077.25</v>
      </c>
      <c r="M332">
        <v>1512799200</v>
      </c>
      <c r="N332" s="11">
        <f>(((Table1[[#This Row],[deadline]]/60)/60/24)+DATE(1970,1,1))</f>
        <v>43078.25</v>
      </c>
      <c r="O332" t="b">
        <v>0</v>
      </c>
      <c r="P332" t="b">
        <v>0</v>
      </c>
      <c r="Q332" t="s">
        <v>42</v>
      </c>
      <c r="R332" s="6">
        <f>E332/H332</f>
        <v>45.003610108303249</v>
      </c>
      <c r="S332" t="str">
        <f t="shared" si="10"/>
        <v>film &amp; video</v>
      </c>
      <c r="T332" t="str">
        <f t="shared" si="11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E333/D333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11">
        <f>(((Table1[[#This Row],[launched_at]]/60)/60/24)+DATE(1970,1,1))</f>
        <v>40896.25</v>
      </c>
      <c r="M333">
        <v>1324360800</v>
      </c>
      <c r="N333" s="11">
        <f>(((Table1[[#This Row],[deadline]]/60)/60/24)+DATE(1970,1,1))</f>
        <v>40897.25</v>
      </c>
      <c r="O333" t="b">
        <v>0</v>
      </c>
      <c r="P333" t="b">
        <v>0</v>
      </c>
      <c r="Q333" t="s">
        <v>17</v>
      </c>
      <c r="R333" s="6">
        <f>E333/H333</f>
        <v>77.068421052631578</v>
      </c>
      <c r="S333" t="str">
        <f t="shared" si="10"/>
        <v>food</v>
      </c>
      <c r="T333" t="str">
        <f t="shared" si="11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E334/D334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11">
        <f>(((Table1[[#This Row],[launched_at]]/60)/60/24)+DATE(1970,1,1))</f>
        <v>41361.208333333336</v>
      </c>
      <c r="M334">
        <v>1364533200</v>
      </c>
      <c r="N334" s="11">
        <f>(((Table1[[#This Row],[deadline]]/60)/60/24)+DATE(1970,1,1))</f>
        <v>41362.208333333336</v>
      </c>
      <c r="O334" t="b">
        <v>0</v>
      </c>
      <c r="P334" t="b">
        <v>0</v>
      </c>
      <c r="Q334" t="s">
        <v>65</v>
      </c>
      <c r="R334" s="6">
        <f>E334/H334</f>
        <v>88.076595744680844</v>
      </c>
      <c r="S334" t="str">
        <f t="shared" si="10"/>
        <v>technology</v>
      </c>
      <c r="T334" t="str">
        <f t="shared" si="11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E335/D335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11">
        <f>(((Table1[[#This Row],[launched_at]]/60)/60/24)+DATE(1970,1,1))</f>
        <v>43424.25</v>
      </c>
      <c r="M335">
        <v>1545112800</v>
      </c>
      <c r="N335" s="11">
        <f>(((Table1[[#This Row],[deadline]]/60)/60/24)+DATE(1970,1,1))</f>
        <v>43452.25</v>
      </c>
      <c r="O335" t="b">
        <v>0</v>
      </c>
      <c r="P335" t="b">
        <v>0</v>
      </c>
      <c r="Q335" t="s">
        <v>33</v>
      </c>
      <c r="R335" s="6">
        <f>E335/H335</f>
        <v>47.035573122529641</v>
      </c>
      <c r="S335" t="str">
        <f t="shared" si="10"/>
        <v>theater</v>
      </c>
      <c r="T335" t="str">
        <f t="shared" si="11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E336/D336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11">
        <f>(((Table1[[#This Row],[launched_at]]/60)/60/24)+DATE(1970,1,1))</f>
        <v>43110.25</v>
      </c>
      <c r="M336">
        <v>1516168800</v>
      </c>
      <c r="N336" s="11">
        <f>(((Table1[[#This Row],[deadline]]/60)/60/24)+DATE(1970,1,1))</f>
        <v>43117.25</v>
      </c>
      <c r="O336" t="b">
        <v>0</v>
      </c>
      <c r="P336" t="b">
        <v>0</v>
      </c>
      <c r="Q336" t="s">
        <v>23</v>
      </c>
      <c r="R336" s="6">
        <f>E336/H336</f>
        <v>110.99550763701707</v>
      </c>
      <c r="S336" t="str">
        <f t="shared" si="10"/>
        <v>music</v>
      </c>
      <c r="T336" t="str">
        <f t="shared" si="11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E337/D337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11">
        <f>(((Table1[[#This Row],[launched_at]]/60)/60/24)+DATE(1970,1,1))</f>
        <v>43784.25</v>
      </c>
      <c r="M337">
        <v>1574920800</v>
      </c>
      <c r="N337" s="11">
        <f>(((Table1[[#This Row],[deadline]]/60)/60/24)+DATE(1970,1,1))</f>
        <v>43797.25</v>
      </c>
      <c r="O337" t="b">
        <v>0</v>
      </c>
      <c r="P337" t="b">
        <v>0</v>
      </c>
      <c r="Q337" t="s">
        <v>23</v>
      </c>
      <c r="R337" s="6">
        <f>E337/H337</f>
        <v>87.003066141042481</v>
      </c>
      <c r="S337" t="str">
        <f t="shared" si="10"/>
        <v>music</v>
      </c>
      <c r="T337" t="str">
        <f t="shared" si="11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E338/D338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11">
        <f>(((Table1[[#This Row],[launched_at]]/60)/60/24)+DATE(1970,1,1))</f>
        <v>40527.25</v>
      </c>
      <c r="M338">
        <v>1292479200</v>
      </c>
      <c r="N338" s="11">
        <f>(((Table1[[#This Row],[deadline]]/60)/60/24)+DATE(1970,1,1))</f>
        <v>40528.25</v>
      </c>
      <c r="O338" t="b">
        <v>0</v>
      </c>
      <c r="P338" t="b">
        <v>1</v>
      </c>
      <c r="Q338" t="s">
        <v>23</v>
      </c>
      <c r="R338" s="6">
        <f>E338/H338</f>
        <v>63.994402985074629</v>
      </c>
      <c r="S338" t="str">
        <f t="shared" si="10"/>
        <v>music</v>
      </c>
      <c r="T338" t="str">
        <f t="shared" si="11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E339/D339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11">
        <f>(((Table1[[#This Row],[launched_at]]/60)/60/24)+DATE(1970,1,1))</f>
        <v>43780.25</v>
      </c>
      <c r="M339">
        <v>1573538400</v>
      </c>
      <c r="N339" s="11">
        <f>(((Table1[[#This Row],[deadline]]/60)/60/24)+DATE(1970,1,1))</f>
        <v>43781.25</v>
      </c>
      <c r="O339" t="b">
        <v>0</v>
      </c>
      <c r="P339" t="b">
        <v>0</v>
      </c>
      <c r="Q339" t="s">
        <v>33</v>
      </c>
      <c r="R339" s="6">
        <f>E339/H339</f>
        <v>105.9945205479452</v>
      </c>
      <c r="S339" t="str">
        <f t="shared" si="10"/>
        <v>theater</v>
      </c>
      <c r="T339" t="str">
        <f t="shared" si="11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E340/D340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11">
        <f>(((Table1[[#This Row],[launched_at]]/60)/60/24)+DATE(1970,1,1))</f>
        <v>40821.208333333336</v>
      </c>
      <c r="M340">
        <v>1320382800</v>
      </c>
      <c r="N340" s="11">
        <f>(((Table1[[#This Row],[deadline]]/60)/60/24)+DATE(1970,1,1))</f>
        <v>40851.208333333336</v>
      </c>
      <c r="O340" t="b">
        <v>0</v>
      </c>
      <c r="P340" t="b">
        <v>0</v>
      </c>
      <c r="Q340" t="s">
        <v>33</v>
      </c>
      <c r="R340" s="6">
        <f>E340/H340</f>
        <v>73.989349112426041</v>
      </c>
      <c r="S340" t="str">
        <f t="shared" si="10"/>
        <v>theater</v>
      </c>
      <c r="T340" t="str">
        <f t="shared" si="11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E341/D341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11">
        <f>(((Table1[[#This Row],[launched_at]]/60)/60/24)+DATE(1970,1,1))</f>
        <v>42949.208333333328</v>
      </c>
      <c r="M341">
        <v>1502859600</v>
      </c>
      <c r="N341" s="11">
        <f>(((Table1[[#This Row],[deadline]]/60)/60/24)+DATE(1970,1,1))</f>
        <v>42963.208333333328</v>
      </c>
      <c r="O341" t="b">
        <v>0</v>
      </c>
      <c r="P341" t="b">
        <v>0</v>
      </c>
      <c r="Q341" t="s">
        <v>33</v>
      </c>
      <c r="R341" s="6">
        <f>E341/H341</f>
        <v>84.02004626060139</v>
      </c>
      <c r="S341" t="str">
        <f t="shared" si="10"/>
        <v>theater</v>
      </c>
      <c r="T341" t="str">
        <f t="shared" si="11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E342/D342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11">
        <f>(((Table1[[#This Row],[launched_at]]/60)/60/24)+DATE(1970,1,1))</f>
        <v>40889.25</v>
      </c>
      <c r="M342">
        <v>1323756000</v>
      </c>
      <c r="N342" s="11">
        <f>(((Table1[[#This Row],[deadline]]/60)/60/24)+DATE(1970,1,1))</f>
        <v>40890.25</v>
      </c>
      <c r="O342" t="b">
        <v>0</v>
      </c>
      <c r="P342" t="b">
        <v>0</v>
      </c>
      <c r="Q342" t="s">
        <v>122</v>
      </c>
      <c r="R342" s="6">
        <f>E342/H342</f>
        <v>88.966921119592882</v>
      </c>
      <c r="S342" t="str">
        <f t="shared" si="10"/>
        <v>photography</v>
      </c>
      <c r="T342" t="str">
        <f t="shared" si="11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E343/D343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11">
        <f>(((Table1[[#This Row],[launched_at]]/60)/60/24)+DATE(1970,1,1))</f>
        <v>42244.208333333328</v>
      </c>
      <c r="M343">
        <v>1441342800</v>
      </c>
      <c r="N343" s="11">
        <f>(((Table1[[#This Row],[deadline]]/60)/60/24)+DATE(1970,1,1))</f>
        <v>42251.208333333328</v>
      </c>
      <c r="O343" t="b">
        <v>0</v>
      </c>
      <c r="P343" t="b">
        <v>0</v>
      </c>
      <c r="Q343" t="s">
        <v>60</v>
      </c>
      <c r="R343" s="6">
        <f>E343/H343</f>
        <v>76.990453460620529</v>
      </c>
      <c r="S343" t="str">
        <f t="shared" si="10"/>
        <v>music</v>
      </c>
      <c r="T343" t="str">
        <f t="shared" si="11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E344/D344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11">
        <f>(((Table1[[#This Row],[launched_at]]/60)/60/24)+DATE(1970,1,1))</f>
        <v>41475.208333333336</v>
      </c>
      <c r="M344">
        <v>1375333200</v>
      </c>
      <c r="N344" s="11">
        <f>(((Table1[[#This Row],[deadline]]/60)/60/24)+DATE(1970,1,1))</f>
        <v>41487.208333333336</v>
      </c>
      <c r="O344" t="b">
        <v>0</v>
      </c>
      <c r="P344" t="b">
        <v>0</v>
      </c>
      <c r="Q344" t="s">
        <v>33</v>
      </c>
      <c r="R344" s="6">
        <f>E344/H344</f>
        <v>97.146341463414629</v>
      </c>
      <c r="S344" t="str">
        <f t="shared" si="10"/>
        <v>theater</v>
      </c>
      <c r="T344" t="str">
        <f t="shared" si="11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E345/D345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11">
        <f>(((Table1[[#This Row],[launched_at]]/60)/60/24)+DATE(1970,1,1))</f>
        <v>41597.25</v>
      </c>
      <c r="M345">
        <v>1389420000</v>
      </c>
      <c r="N345" s="11">
        <f>(((Table1[[#This Row],[deadline]]/60)/60/24)+DATE(1970,1,1))</f>
        <v>41650.25</v>
      </c>
      <c r="O345" t="b">
        <v>0</v>
      </c>
      <c r="P345" t="b">
        <v>0</v>
      </c>
      <c r="Q345" t="s">
        <v>33</v>
      </c>
      <c r="R345" s="6">
        <f>E345/H345</f>
        <v>33.013605442176868</v>
      </c>
      <c r="S345" t="str">
        <f t="shared" si="10"/>
        <v>theater</v>
      </c>
      <c r="T345" t="str">
        <f t="shared" si="11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E346/D346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11">
        <f>(((Table1[[#This Row],[launched_at]]/60)/60/24)+DATE(1970,1,1))</f>
        <v>43122.25</v>
      </c>
      <c r="M346">
        <v>1520056800</v>
      </c>
      <c r="N346" s="11">
        <f>(((Table1[[#This Row],[deadline]]/60)/60/24)+DATE(1970,1,1))</f>
        <v>43162.25</v>
      </c>
      <c r="O346" t="b">
        <v>0</v>
      </c>
      <c r="P346" t="b">
        <v>0</v>
      </c>
      <c r="Q346" t="s">
        <v>89</v>
      </c>
      <c r="R346" s="6">
        <f>E346/H346</f>
        <v>99.950602409638549</v>
      </c>
      <c r="S346" t="str">
        <f t="shared" si="10"/>
        <v>games</v>
      </c>
      <c r="T346" t="str">
        <f t="shared" si="11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E347/D347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11">
        <f>(((Table1[[#This Row],[launched_at]]/60)/60/24)+DATE(1970,1,1))</f>
        <v>42194.208333333328</v>
      </c>
      <c r="M347">
        <v>1436504400</v>
      </c>
      <c r="N347" s="11">
        <f>(((Table1[[#This Row],[deadline]]/60)/60/24)+DATE(1970,1,1))</f>
        <v>42195.208333333328</v>
      </c>
      <c r="O347" t="b">
        <v>0</v>
      </c>
      <c r="P347" t="b">
        <v>0</v>
      </c>
      <c r="Q347" t="s">
        <v>53</v>
      </c>
      <c r="R347" s="6">
        <f>E347/H347</f>
        <v>69.966767371601208</v>
      </c>
      <c r="S347" t="str">
        <f t="shared" si="10"/>
        <v>film &amp; video</v>
      </c>
      <c r="T347" t="str">
        <f t="shared" si="11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E348/D348</f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11">
        <f>(((Table1[[#This Row],[launched_at]]/60)/60/24)+DATE(1970,1,1))</f>
        <v>42971.208333333328</v>
      </c>
      <c r="M348">
        <v>1508302800</v>
      </c>
      <c r="N348" s="11">
        <f>(((Table1[[#This Row],[deadline]]/60)/60/24)+DATE(1970,1,1))</f>
        <v>43026.208333333328</v>
      </c>
      <c r="O348" t="b">
        <v>0</v>
      </c>
      <c r="P348" t="b">
        <v>1</v>
      </c>
      <c r="Q348" t="s">
        <v>60</v>
      </c>
      <c r="R348" s="6">
        <f>E348/H348</f>
        <v>110.32</v>
      </c>
      <c r="S348" t="str">
        <f t="shared" si="10"/>
        <v>music</v>
      </c>
      <c r="T348" t="str">
        <f t="shared" si="11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E349/D349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11">
        <f>(((Table1[[#This Row],[launched_at]]/60)/60/24)+DATE(1970,1,1))</f>
        <v>42046.25</v>
      </c>
      <c r="M349">
        <v>1425708000</v>
      </c>
      <c r="N349" s="11">
        <f>(((Table1[[#This Row],[deadline]]/60)/60/24)+DATE(1970,1,1))</f>
        <v>42070.25</v>
      </c>
      <c r="O349" t="b">
        <v>0</v>
      </c>
      <c r="P349" t="b">
        <v>0</v>
      </c>
      <c r="Q349" t="s">
        <v>28</v>
      </c>
      <c r="R349" s="6">
        <f>E349/H349</f>
        <v>66.005235602094245</v>
      </c>
      <c r="S349" t="str">
        <f t="shared" si="10"/>
        <v>technology</v>
      </c>
      <c r="T349" t="str">
        <f t="shared" si="11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E350/D350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11">
        <f>(((Table1[[#This Row],[launched_at]]/60)/60/24)+DATE(1970,1,1))</f>
        <v>42782.25</v>
      </c>
      <c r="M350">
        <v>1488348000</v>
      </c>
      <c r="N350" s="11">
        <f>(((Table1[[#This Row],[deadline]]/60)/60/24)+DATE(1970,1,1))</f>
        <v>42795.25</v>
      </c>
      <c r="O350" t="b">
        <v>0</v>
      </c>
      <c r="P350" t="b">
        <v>0</v>
      </c>
      <c r="Q350" t="s">
        <v>17</v>
      </c>
      <c r="R350" s="6">
        <f>E350/H350</f>
        <v>41.005742176284812</v>
      </c>
      <c r="S350" t="str">
        <f t="shared" si="10"/>
        <v>food</v>
      </c>
      <c r="T350" t="str">
        <f t="shared" si="11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E351/D351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11">
        <f>(((Table1[[#This Row],[launched_at]]/60)/60/24)+DATE(1970,1,1))</f>
        <v>42930.208333333328</v>
      </c>
      <c r="M351">
        <v>1502600400</v>
      </c>
      <c r="N351" s="11">
        <f>(((Table1[[#This Row],[deadline]]/60)/60/24)+DATE(1970,1,1))</f>
        <v>42960.208333333328</v>
      </c>
      <c r="O351" t="b">
        <v>0</v>
      </c>
      <c r="P351" t="b">
        <v>0</v>
      </c>
      <c r="Q351" t="s">
        <v>33</v>
      </c>
      <c r="R351" s="6">
        <f>E351/H351</f>
        <v>103.96316359696641</v>
      </c>
      <c r="S351" t="str">
        <f t="shared" si="10"/>
        <v>theater</v>
      </c>
      <c r="T351" t="str">
        <f t="shared" si="11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E352/D352</f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11">
        <f>(((Table1[[#This Row],[launched_at]]/60)/60/24)+DATE(1970,1,1))</f>
        <v>42144.208333333328</v>
      </c>
      <c r="M352">
        <v>1433653200</v>
      </c>
      <c r="N352" s="11">
        <f>(((Table1[[#This Row],[deadline]]/60)/60/24)+DATE(1970,1,1))</f>
        <v>42162.208333333328</v>
      </c>
      <c r="O352" t="b">
        <v>0</v>
      </c>
      <c r="P352" t="b">
        <v>1</v>
      </c>
      <c r="Q352" t="s">
        <v>159</v>
      </c>
      <c r="R352" s="6">
        <f>E352/H352</f>
        <v>5</v>
      </c>
      <c r="S352" t="str">
        <f t="shared" si="10"/>
        <v>music</v>
      </c>
      <c r="T352" t="str">
        <f t="shared" si="11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E353/D353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11">
        <f>(((Table1[[#This Row],[launched_at]]/60)/60/24)+DATE(1970,1,1))</f>
        <v>42240.208333333328</v>
      </c>
      <c r="M353">
        <v>1441602000</v>
      </c>
      <c r="N353" s="11">
        <f>(((Table1[[#This Row],[deadline]]/60)/60/24)+DATE(1970,1,1))</f>
        <v>42254.208333333328</v>
      </c>
      <c r="O353" t="b">
        <v>0</v>
      </c>
      <c r="P353" t="b">
        <v>0</v>
      </c>
      <c r="Q353" t="s">
        <v>23</v>
      </c>
      <c r="R353" s="6">
        <f>E353/H353</f>
        <v>47.009935419771487</v>
      </c>
      <c r="S353" t="str">
        <f t="shared" si="10"/>
        <v>music</v>
      </c>
      <c r="T353" t="str">
        <f t="shared" si="11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E354/D354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11">
        <f>(((Table1[[#This Row],[launched_at]]/60)/60/24)+DATE(1970,1,1))</f>
        <v>42315.25</v>
      </c>
      <c r="M354">
        <v>1447567200</v>
      </c>
      <c r="N354" s="11">
        <f>(((Table1[[#This Row],[deadline]]/60)/60/24)+DATE(1970,1,1))</f>
        <v>42323.25</v>
      </c>
      <c r="O354" t="b">
        <v>0</v>
      </c>
      <c r="P354" t="b">
        <v>0</v>
      </c>
      <c r="Q354" t="s">
        <v>33</v>
      </c>
      <c r="R354" s="6">
        <f>E354/H354</f>
        <v>29.606060606060606</v>
      </c>
      <c r="S354" t="str">
        <f t="shared" si="10"/>
        <v>theater</v>
      </c>
      <c r="T354" t="str">
        <f t="shared" si="11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E355/D355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11">
        <f>(((Table1[[#This Row],[launched_at]]/60)/60/24)+DATE(1970,1,1))</f>
        <v>43651.208333333328</v>
      </c>
      <c r="M355">
        <v>1562389200</v>
      </c>
      <c r="N355" s="11">
        <f>(((Table1[[#This Row],[deadline]]/60)/60/24)+DATE(1970,1,1))</f>
        <v>43652.208333333328</v>
      </c>
      <c r="O355" t="b">
        <v>0</v>
      </c>
      <c r="P355" t="b">
        <v>0</v>
      </c>
      <c r="Q355" t="s">
        <v>33</v>
      </c>
      <c r="R355" s="6">
        <f>E355/H355</f>
        <v>81.010569583088667</v>
      </c>
      <c r="S355" t="str">
        <f t="shared" si="10"/>
        <v>theater</v>
      </c>
      <c r="T355" t="str">
        <f t="shared" si="11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E356/D356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11">
        <f>(((Table1[[#This Row],[launched_at]]/60)/60/24)+DATE(1970,1,1))</f>
        <v>41520.208333333336</v>
      </c>
      <c r="M356">
        <v>1378789200</v>
      </c>
      <c r="N356" s="11">
        <f>(((Table1[[#This Row],[deadline]]/60)/60/24)+DATE(1970,1,1))</f>
        <v>41527.208333333336</v>
      </c>
      <c r="O356" t="b">
        <v>0</v>
      </c>
      <c r="P356" t="b">
        <v>0</v>
      </c>
      <c r="Q356" t="s">
        <v>42</v>
      </c>
      <c r="R356" s="6">
        <f>E356/H356</f>
        <v>94.35</v>
      </c>
      <c r="S356" t="str">
        <f t="shared" si="10"/>
        <v>film &amp; video</v>
      </c>
      <c r="T356" t="str">
        <f t="shared" si="11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E357/D357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11">
        <f>(((Table1[[#This Row],[launched_at]]/60)/60/24)+DATE(1970,1,1))</f>
        <v>42757.25</v>
      </c>
      <c r="M357">
        <v>1488520800</v>
      </c>
      <c r="N357" s="11">
        <f>(((Table1[[#This Row],[deadline]]/60)/60/24)+DATE(1970,1,1))</f>
        <v>42797.25</v>
      </c>
      <c r="O357" t="b">
        <v>0</v>
      </c>
      <c r="P357" t="b">
        <v>0</v>
      </c>
      <c r="Q357" t="s">
        <v>65</v>
      </c>
      <c r="R357" s="6">
        <f>E357/H357</f>
        <v>26.058139534883722</v>
      </c>
      <c r="S357" t="str">
        <f t="shared" si="10"/>
        <v>technology</v>
      </c>
      <c r="T357" t="str">
        <f t="shared" si="11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E358/D358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11">
        <f>(((Table1[[#This Row],[launched_at]]/60)/60/24)+DATE(1970,1,1))</f>
        <v>40922.25</v>
      </c>
      <c r="M358">
        <v>1327298400</v>
      </c>
      <c r="N358" s="11">
        <f>(((Table1[[#This Row],[deadline]]/60)/60/24)+DATE(1970,1,1))</f>
        <v>40931.25</v>
      </c>
      <c r="O358" t="b">
        <v>0</v>
      </c>
      <c r="P358" t="b">
        <v>0</v>
      </c>
      <c r="Q358" t="s">
        <v>33</v>
      </c>
      <c r="R358" s="6">
        <f>E358/H358</f>
        <v>85.775000000000006</v>
      </c>
      <c r="S358" t="str">
        <f t="shared" si="10"/>
        <v>theater</v>
      </c>
      <c r="T358" t="str">
        <f t="shared" si="11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E359/D359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11">
        <f>(((Table1[[#This Row],[launched_at]]/60)/60/24)+DATE(1970,1,1))</f>
        <v>42250.208333333328</v>
      </c>
      <c r="M359">
        <v>1443416400</v>
      </c>
      <c r="N359" s="11">
        <f>(((Table1[[#This Row],[deadline]]/60)/60/24)+DATE(1970,1,1))</f>
        <v>42275.208333333328</v>
      </c>
      <c r="O359" t="b">
        <v>0</v>
      </c>
      <c r="P359" t="b">
        <v>0</v>
      </c>
      <c r="Q359" t="s">
        <v>89</v>
      </c>
      <c r="R359" s="6">
        <f>E359/H359</f>
        <v>103.73170731707317</v>
      </c>
      <c r="S359" t="str">
        <f t="shared" si="10"/>
        <v>games</v>
      </c>
      <c r="T359" t="str">
        <f t="shared" si="11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E360/D360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11">
        <f>(((Table1[[#This Row],[launched_at]]/60)/60/24)+DATE(1970,1,1))</f>
        <v>43322.208333333328</v>
      </c>
      <c r="M360">
        <v>1534136400</v>
      </c>
      <c r="N360" s="11">
        <f>(((Table1[[#This Row],[deadline]]/60)/60/24)+DATE(1970,1,1))</f>
        <v>43325.208333333328</v>
      </c>
      <c r="O360" t="b">
        <v>1</v>
      </c>
      <c r="P360" t="b">
        <v>0</v>
      </c>
      <c r="Q360" t="s">
        <v>122</v>
      </c>
      <c r="R360" s="6">
        <f>E360/H360</f>
        <v>49.826086956521742</v>
      </c>
      <c r="S360" t="str">
        <f t="shared" si="10"/>
        <v>photography</v>
      </c>
      <c r="T360" t="str">
        <f t="shared" si="11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E361/D361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11">
        <f>(((Table1[[#This Row],[launched_at]]/60)/60/24)+DATE(1970,1,1))</f>
        <v>40782.208333333336</v>
      </c>
      <c r="M361">
        <v>1315026000</v>
      </c>
      <c r="N361" s="11">
        <f>(((Table1[[#This Row],[deadline]]/60)/60/24)+DATE(1970,1,1))</f>
        <v>40789.208333333336</v>
      </c>
      <c r="O361" t="b">
        <v>0</v>
      </c>
      <c r="P361" t="b">
        <v>0</v>
      </c>
      <c r="Q361" t="s">
        <v>71</v>
      </c>
      <c r="R361" s="6">
        <f>E361/H361</f>
        <v>63.893048128342244</v>
      </c>
      <c r="S361" t="str">
        <f t="shared" si="10"/>
        <v>film &amp; video</v>
      </c>
      <c r="T361" t="str">
        <f t="shared" si="11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E362/D362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11">
        <f>(((Table1[[#This Row],[launched_at]]/60)/60/24)+DATE(1970,1,1))</f>
        <v>40544.25</v>
      </c>
      <c r="M362">
        <v>1295071200</v>
      </c>
      <c r="N362" s="11">
        <f>(((Table1[[#This Row],[deadline]]/60)/60/24)+DATE(1970,1,1))</f>
        <v>40558.25</v>
      </c>
      <c r="O362" t="b">
        <v>0</v>
      </c>
      <c r="P362" t="b">
        <v>1</v>
      </c>
      <c r="Q362" t="s">
        <v>33</v>
      </c>
      <c r="R362" s="6">
        <f>E362/H362</f>
        <v>47.002434782608695</v>
      </c>
      <c r="S362" t="str">
        <f t="shared" si="10"/>
        <v>theater</v>
      </c>
      <c r="T362" t="str">
        <f t="shared" si="11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E363/D363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11">
        <f>(((Table1[[#This Row],[launched_at]]/60)/60/24)+DATE(1970,1,1))</f>
        <v>43015.208333333328</v>
      </c>
      <c r="M363">
        <v>1509426000</v>
      </c>
      <c r="N363" s="11">
        <f>(((Table1[[#This Row],[deadline]]/60)/60/24)+DATE(1970,1,1))</f>
        <v>43039.208333333328</v>
      </c>
      <c r="O363" t="b">
        <v>0</v>
      </c>
      <c r="P363" t="b">
        <v>0</v>
      </c>
      <c r="Q363" t="s">
        <v>33</v>
      </c>
      <c r="R363" s="6">
        <f>E363/H363</f>
        <v>108.47727272727273</v>
      </c>
      <c r="S363" t="str">
        <f t="shared" si="10"/>
        <v>theater</v>
      </c>
      <c r="T363" t="str">
        <f t="shared" si="11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E364/D364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11">
        <f>(((Table1[[#This Row],[launched_at]]/60)/60/24)+DATE(1970,1,1))</f>
        <v>40570.25</v>
      </c>
      <c r="M364">
        <v>1299391200</v>
      </c>
      <c r="N364" s="11">
        <f>(((Table1[[#This Row],[deadline]]/60)/60/24)+DATE(1970,1,1))</f>
        <v>40608.25</v>
      </c>
      <c r="O364" t="b">
        <v>0</v>
      </c>
      <c r="P364" t="b">
        <v>0</v>
      </c>
      <c r="Q364" t="s">
        <v>23</v>
      </c>
      <c r="R364" s="6">
        <f>E364/H364</f>
        <v>72.015706806282722</v>
      </c>
      <c r="S364" t="str">
        <f t="shared" si="10"/>
        <v>music</v>
      </c>
      <c r="T364" t="str">
        <f t="shared" si="11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E365/D365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11">
        <f>(((Table1[[#This Row],[launched_at]]/60)/60/24)+DATE(1970,1,1))</f>
        <v>40904.25</v>
      </c>
      <c r="M365">
        <v>1325052000</v>
      </c>
      <c r="N365" s="11">
        <f>(((Table1[[#This Row],[deadline]]/60)/60/24)+DATE(1970,1,1))</f>
        <v>40905.25</v>
      </c>
      <c r="O365" t="b">
        <v>0</v>
      </c>
      <c r="P365" t="b">
        <v>0</v>
      </c>
      <c r="Q365" t="s">
        <v>23</v>
      </c>
      <c r="R365" s="6">
        <f>E365/H365</f>
        <v>59.928057553956833</v>
      </c>
      <c r="S365" t="str">
        <f t="shared" si="10"/>
        <v>music</v>
      </c>
      <c r="T365" t="str">
        <f t="shared" si="11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E366/D366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11">
        <f>(((Table1[[#This Row],[launched_at]]/60)/60/24)+DATE(1970,1,1))</f>
        <v>43164.25</v>
      </c>
      <c r="M366">
        <v>1522818000</v>
      </c>
      <c r="N366" s="11">
        <f>(((Table1[[#This Row],[deadline]]/60)/60/24)+DATE(1970,1,1))</f>
        <v>43194.208333333328</v>
      </c>
      <c r="O366" t="b">
        <v>0</v>
      </c>
      <c r="P366" t="b">
        <v>0</v>
      </c>
      <c r="Q366" t="s">
        <v>60</v>
      </c>
      <c r="R366" s="6">
        <f>E366/H366</f>
        <v>78.209677419354833</v>
      </c>
      <c r="S366" t="str">
        <f t="shared" si="10"/>
        <v>music</v>
      </c>
      <c r="T366" t="str">
        <f t="shared" si="11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E367/D367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11">
        <f>(((Table1[[#This Row],[launched_at]]/60)/60/24)+DATE(1970,1,1))</f>
        <v>42733.25</v>
      </c>
      <c r="M367">
        <v>1485324000</v>
      </c>
      <c r="N367" s="11">
        <f>(((Table1[[#This Row],[deadline]]/60)/60/24)+DATE(1970,1,1))</f>
        <v>42760.25</v>
      </c>
      <c r="O367" t="b">
        <v>0</v>
      </c>
      <c r="P367" t="b">
        <v>0</v>
      </c>
      <c r="Q367" t="s">
        <v>33</v>
      </c>
      <c r="R367" s="6">
        <f>E367/H367</f>
        <v>104.77678571428571</v>
      </c>
      <c r="S367" t="str">
        <f t="shared" si="10"/>
        <v>theater</v>
      </c>
      <c r="T367" t="str">
        <f t="shared" si="11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E368/D368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11">
        <f>(((Table1[[#This Row],[launched_at]]/60)/60/24)+DATE(1970,1,1))</f>
        <v>40546.25</v>
      </c>
      <c r="M368">
        <v>1294120800</v>
      </c>
      <c r="N368" s="11">
        <f>(((Table1[[#This Row],[deadline]]/60)/60/24)+DATE(1970,1,1))</f>
        <v>40547.25</v>
      </c>
      <c r="O368" t="b">
        <v>0</v>
      </c>
      <c r="P368" t="b">
        <v>1</v>
      </c>
      <c r="Q368" t="s">
        <v>33</v>
      </c>
      <c r="R368" s="6">
        <f>E368/H368</f>
        <v>105.52475247524752</v>
      </c>
      <c r="S368" t="str">
        <f t="shared" si="10"/>
        <v>theater</v>
      </c>
      <c r="T368" t="str">
        <f t="shared" si="11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E369/D369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11">
        <f>(((Table1[[#This Row],[launched_at]]/60)/60/24)+DATE(1970,1,1))</f>
        <v>41930.208333333336</v>
      </c>
      <c r="M369">
        <v>1415685600</v>
      </c>
      <c r="N369" s="11">
        <f>(((Table1[[#This Row],[deadline]]/60)/60/24)+DATE(1970,1,1))</f>
        <v>41954.25</v>
      </c>
      <c r="O369" t="b">
        <v>0</v>
      </c>
      <c r="P369" t="b">
        <v>1</v>
      </c>
      <c r="Q369" t="s">
        <v>33</v>
      </c>
      <c r="R369" s="6">
        <f>E369/H369</f>
        <v>24.933333333333334</v>
      </c>
      <c r="S369" t="str">
        <f t="shared" si="10"/>
        <v>theater</v>
      </c>
      <c r="T369" t="str">
        <f t="shared" si="11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E370/D370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11">
        <f>(((Table1[[#This Row],[launched_at]]/60)/60/24)+DATE(1970,1,1))</f>
        <v>40464.208333333336</v>
      </c>
      <c r="M370">
        <v>1288933200</v>
      </c>
      <c r="N370" s="11">
        <f>(((Table1[[#This Row],[deadline]]/60)/60/24)+DATE(1970,1,1))</f>
        <v>40487.208333333336</v>
      </c>
      <c r="O370" t="b">
        <v>0</v>
      </c>
      <c r="P370" t="b">
        <v>1</v>
      </c>
      <c r="Q370" t="s">
        <v>42</v>
      </c>
      <c r="R370" s="6">
        <f>E370/H370</f>
        <v>69.873786407766985</v>
      </c>
      <c r="S370" t="str">
        <f t="shared" si="10"/>
        <v>film &amp; video</v>
      </c>
      <c r="T370" t="str">
        <f t="shared" si="11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E371/D371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11">
        <f>(((Table1[[#This Row],[launched_at]]/60)/60/24)+DATE(1970,1,1))</f>
        <v>41308.25</v>
      </c>
      <c r="M371">
        <v>1363237200</v>
      </c>
      <c r="N371" s="11">
        <f>(((Table1[[#This Row],[deadline]]/60)/60/24)+DATE(1970,1,1))</f>
        <v>41347.208333333336</v>
      </c>
      <c r="O371" t="b">
        <v>0</v>
      </c>
      <c r="P371" t="b">
        <v>1</v>
      </c>
      <c r="Q371" t="s">
        <v>269</v>
      </c>
      <c r="R371" s="6">
        <f>E371/H371</f>
        <v>95.733766233766232</v>
      </c>
      <c r="S371" t="str">
        <f t="shared" si="10"/>
        <v>film &amp; video</v>
      </c>
      <c r="T371" t="str">
        <f t="shared" si="11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E372/D372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11">
        <f>(((Table1[[#This Row],[launched_at]]/60)/60/24)+DATE(1970,1,1))</f>
        <v>43570.208333333328</v>
      </c>
      <c r="M372">
        <v>1555822800</v>
      </c>
      <c r="N372" s="11">
        <f>(((Table1[[#This Row],[deadline]]/60)/60/24)+DATE(1970,1,1))</f>
        <v>43576.208333333328</v>
      </c>
      <c r="O372" t="b">
        <v>0</v>
      </c>
      <c r="P372" t="b">
        <v>0</v>
      </c>
      <c r="Q372" t="s">
        <v>33</v>
      </c>
      <c r="R372" s="6">
        <f>E372/H372</f>
        <v>29.997485752598056</v>
      </c>
      <c r="S372" t="str">
        <f t="shared" si="10"/>
        <v>theater</v>
      </c>
      <c r="T372" t="str">
        <f t="shared" si="11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E373/D373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11">
        <f>(((Table1[[#This Row],[launched_at]]/60)/60/24)+DATE(1970,1,1))</f>
        <v>42043.25</v>
      </c>
      <c r="M373">
        <v>1427778000</v>
      </c>
      <c r="N373" s="11">
        <f>(((Table1[[#This Row],[deadline]]/60)/60/24)+DATE(1970,1,1))</f>
        <v>42094.208333333328</v>
      </c>
      <c r="O373" t="b">
        <v>0</v>
      </c>
      <c r="P373" t="b">
        <v>0</v>
      </c>
      <c r="Q373" t="s">
        <v>33</v>
      </c>
      <c r="R373" s="6">
        <f>E373/H373</f>
        <v>59.011948529411768</v>
      </c>
      <c r="S373" t="str">
        <f t="shared" si="10"/>
        <v>theater</v>
      </c>
      <c r="T373" t="str">
        <f t="shared" si="11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E374/D374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11">
        <f>(((Table1[[#This Row],[launched_at]]/60)/60/24)+DATE(1970,1,1))</f>
        <v>42012.25</v>
      </c>
      <c r="M374">
        <v>1422424800</v>
      </c>
      <c r="N374" s="11">
        <f>(((Table1[[#This Row],[deadline]]/60)/60/24)+DATE(1970,1,1))</f>
        <v>42032.25</v>
      </c>
      <c r="O374" t="b">
        <v>0</v>
      </c>
      <c r="P374" t="b">
        <v>1</v>
      </c>
      <c r="Q374" t="s">
        <v>42</v>
      </c>
      <c r="R374" s="6">
        <f>E374/H374</f>
        <v>84.757396449704146</v>
      </c>
      <c r="S374" t="str">
        <f t="shared" si="10"/>
        <v>film &amp; video</v>
      </c>
      <c r="T374" t="str">
        <f t="shared" si="11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E375/D375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11">
        <f>(((Table1[[#This Row],[launched_at]]/60)/60/24)+DATE(1970,1,1))</f>
        <v>42964.208333333328</v>
      </c>
      <c r="M375">
        <v>1503637200</v>
      </c>
      <c r="N375" s="11">
        <f>(((Table1[[#This Row],[deadline]]/60)/60/24)+DATE(1970,1,1))</f>
        <v>42972.208333333328</v>
      </c>
      <c r="O375" t="b">
        <v>0</v>
      </c>
      <c r="P375" t="b">
        <v>0</v>
      </c>
      <c r="Q375" t="s">
        <v>33</v>
      </c>
      <c r="R375" s="6">
        <f>E375/H375</f>
        <v>78.010921177587846</v>
      </c>
      <c r="S375" t="str">
        <f t="shared" si="10"/>
        <v>theater</v>
      </c>
      <c r="T375" t="str">
        <f t="shared" si="11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E376/D376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11">
        <f>(((Table1[[#This Row],[launched_at]]/60)/60/24)+DATE(1970,1,1))</f>
        <v>43476.25</v>
      </c>
      <c r="M376">
        <v>1547618400</v>
      </c>
      <c r="N376" s="11">
        <f>(((Table1[[#This Row],[deadline]]/60)/60/24)+DATE(1970,1,1))</f>
        <v>43481.25</v>
      </c>
      <c r="O376" t="b">
        <v>0</v>
      </c>
      <c r="P376" t="b">
        <v>1</v>
      </c>
      <c r="Q376" t="s">
        <v>42</v>
      </c>
      <c r="R376" s="6">
        <f>E376/H376</f>
        <v>50.05215419501134</v>
      </c>
      <c r="S376" t="str">
        <f t="shared" si="10"/>
        <v>film &amp; video</v>
      </c>
      <c r="T376" t="str">
        <f t="shared" si="11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E377/D377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11">
        <f>(((Table1[[#This Row],[launched_at]]/60)/60/24)+DATE(1970,1,1))</f>
        <v>42293.208333333328</v>
      </c>
      <c r="M377">
        <v>1449900000</v>
      </c>
      <c r="N377" s="11">
        <f>(((Table1[[#This Row],[deadline]]/60)/60/24)+DATE(1970,1,1))</f>
        <v>42350.25</v>
      </c>
      <c r="O377" t="b">
        <v>0</v>
      </c>
      <c r="P377" t="b">
        <v>0</v>
      </c>
      <c r="Q377" t="s">
        <v>60</v>
      </c>
      <c r="R377" s="6">
        <f>E377/H377</f>
        <v>59.16</v>
      </c>
      <c r="S377" t="str">
        <f t="shared" si="10"/>
        <v>music</v>
      </c>
      <c r="T377" t="str">
        <f t="shared" si="11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E378/D378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11">
        <f>(((Table1[[#This Row],[launched_at]]/60)/60/24)+DATE(1970,1,1))</f>
        <v>41826.208333333336</v>
      </c>
      <c r="M378">
        <v>1405141200</v>
      </c>
      <c r="N378" s="11">
        <f>(((Table1[[#This Row],[deadline]]/60)/60/24)+DATE(1970,1,1))</f>
        <v>41832.208333333336</v>
      </c>
      <c r="O378" t="b">
        <v>0</v>
      </c>
      <c r="P378" t="b">
        <v>0</v>
      </c>
      <c r="Q378" t="s">
        <v>23</v>
      </c>
      <c r="R378" s="6">
        <f>E378/H378</f>
        <v>93.702290076335885</v>
      </c>
      <c r="S378" t="str">
        <f t="shared" si="10"/>
        <v>music</v>
      </c>
      <c r="T378" t="str">
        <f t="shared" si="11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E379/D379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11">
        <f>(((Table1[[#This Row],[launched_at]]/60)/60/24)+DATE(1970,1,1))</f>
        <v>43760.208333333328</v>
      </c>
      <c r="M379">
        <v>1572933600</v>
      </c>
      <c r="N379" s="11">
        <f>(((Table1[[#This Row],[deadline]]/60)/60/24)+DATE(1970,1,1))</f>
        <v>43774.25</v>
      </c>
      <c r="O379" t="b">
        <v>0</v>
      </c>
      <c r="P379" t="b">
        <v>0</v>
      </c>
      <c r="Q379" t="s">
        <v>33</v>
      </c>
      <c r="R379" s="6">
        <f>E379/H379</f>
        <v>40.14173228346457</v>
      </c>
      <c r="S379" t="str">
        <f t="shared" si="10"/>
        <v>theater</v>
      </c>
      <c r="T379" t="str">
        <f t="shared" si="11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E380/D380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11">
        <f>(((Table1[[#This Row],[launched_at]]/60)/60/24)+DATE(1970,1,1))</f>
        <v>43241.208333333328</v>
      </c>
      <c r="M380">
        <v>1530162000</v>
      </c>
      <c r="N380" s="11">
        <f>(((Table1[[#This Row],[deadline]]/60)/60/24)+DATE(1970,1,1))</f>
        <v>43279.208333333328</v>
      </c>
      <c r="O380" t="b">
        <v>0</v>
      </c>
      <c r="P380" t="b">
        <v>0</v>
      </c>
      <c r="Q380" t="s">
        <v>42</v>
      </c>
      <c r="R380" s="6">
        <f>E380/H380</f>
        <v>70.090140845070422</v>
      </c>
      <c r="S380" t="str">
        <f t="shared" si="10"/>
        <v>film &amp; video</v>
      </c>
      <c r="T380" t="str">
        <f t="shared" si="11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E381/D381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11">
        <f>(((Table1[[#This Row],[launched_at]]/60)/60/24)+DATE(1970,1,1))</f>
        <v>40843.208333333336</v>
      </c>
      <c r="M381">
        <v>1320904800</v>
      </c>
      <c r="N381" s="11">
        <f>(((Table1[[#This Row],[deadline]]/60)/60/24)+DATE(1970,1,1))</f>
        <v>40857.25</v>
      </c>
      <c r="O381" t="b">
        <v>0</v>
      </c>
      <c r="P381" t="b">
        <v>0</v>
      </c>
      <c r="Q381" t="s">
        <v>33</v>
      </c>
      <c r="R381" s="6">
        <f>E381/H381</f>
        <v>66.181818181818187</v>
      </c>
      <c r="S381" t="str">
        <f t="shared" si="10"/>
        <v>theater</v>
      </c>
      <c r="T381" t="str">
        <f t="shared" si="11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E382/D382</f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11">
        <f>(((Table1[[#This Row],[launched_at]]/60)/60/24)+DATE(1970,1,1))</f>
        <v>41448.208333333336</v>
      </c>
      <c r="M382">
        <v>1372395600</v>
      </c>
      <c r="N382" s="11">
        <f>(((Table1[[#This Row],[deadline]]/60)/60/24)+DATE(1970,1,1))</f>
        <v>41453.208333333336</v>
      </c>
      <c r="O382" t="b">
        <v>0</v>
      </c>
      <c r="P382" t="b">
        <v>0</v>
      </c>
      <c r="Q382" t="s">
        <v>33</v>
      </c>
      <c r="R382" s="6">
        <f>E382/H382</f>
        <v>47.714285714285715</v>
      </c>
      <c r="S382" t="str">
        <f t="shared" si="10"/>
        <v>theater</v>
      </c>
      <c r="T382" t="str">
        <f t="shared" si="11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E383/D383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11">
        <f>(((Table1[[#This Row],[launched_at]]/60)/60/24)+DATE(1970,1,1))</f>
        <v>42163.208333333328</v>
      </c>
      <c r="M383">
        <v>1437714000</v>
      </c>
      <c r="N383" s="11">
        <f>(((Table1[[#This Row],[deadline]]/60)/60/24)+DATE(1970,1,1))</f>
        <v>42209.208333333328</v>
      </c>
      <c r="O383" t="b">
        <v>0</v>
      </c>
      <c r="P383" t="b">
        <v>0</v>
      </c>
      <c r="Q383" t="s">
        <v>33</v>
      </c>
      <c r="R383" s="6">
        <f>E383/H383</f>
        <v>62.896774193548389</v>
      </c>
      <c r="S383" t="str">
        <f t="shared" si="10"/>
        <v>theater</v>
      </c>
      <c r="T383" t="str">
        <f t="shared" si="11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E384/D384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11">
        <f>(((Table1[[#This Row],[launched_at]]/60)/60/24)+DATE(1970,1,1))</f>
        <v>43024.208333333328</v>
      </c>
      <c r="M384">
        <v>1509771600</v>
      </c>
      <c r="N384" s="11">
        <f>(((Table1[[#This Row],[deadline]]/60)/60/24)+DATE(1970,1,1))</f>
        <v>43043.208333333328</v>
      </c>
      <c r="O384" t="b">
        <v>0</v>
      </c>
      <c r="P384" t="b">
        <v>0</v>
      </c>
      <c r="Q384" t="s">
        <v>122</v>
      </c>
      <c r="R384" s="6">
        <f>E384/H384</f>
        <v>86.611940298507463</v>
      </c>
      <c r="S384" t="str">
        <f t="shared" si="10"/>
        <v>photography</v>
      </c>
      <c r="T384" t="str">
        <f t="shared" si="11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E385/D385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11">
        <f>(((Table1[[#This Row],[launched_at]]/60)/60/24)+DATE(1970,1,1))</f>
        <v>43509.25</v>
      </c>
      <c r="M385">
        <v>1550556000</v>
      </c>
      <c r="N385" s="11">
        <f>(((Table1[[#This Row],[deadline]]/60)/60/24)+DATE(1970,1,1))</f>
        <v>43515.25</v>
      </c>
      <c r="O385" t="b">
        <v>0</v>
      </c>
      <c r="P385" t="b">
        <v>1</v>
      </c>
      <c r="Q385" t="s">
        <v>17</v>
      </c>
      <c r="R385" s="6">
        <f>E385/H385</f>
        <v>75.126984126984127</v>
      </c>
      <c r="S385" t="str">
        <f t="shared" si="10"/>
        <v>food</v>
      </c>
      <c r="T385" t="str">
        <f t="shared" si="11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E386/D386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11">
        <f>(((Table1[[#This Row],[launched_at]]/60)/60/24)+DATE(1970,1,1))</f>
        <v>42776.25</v>
      </c>
      <c r="M386">
        <v>1489039200</v>
      </c>
      <c r="N386" s="11">
        <f>(((Table1[[#This Row],[deadline]]/60)/60/24)+DATE(1970,1,1))</f>
        <v>42803.25</v>
      </c>
      <c r="O386" t="b">
        <v>1</v>
      </c>
      <c r="P386" t="b">
        <v>1</v>
      </c>
      <c r="Q386" t="s">
        <v>42</v>
      </c>
      <c r="R386" s="6">
        <f>E386/H386</f>
        <v>41.004167534903104</v>
      </c>
      <c r="S386" t="str">
        <f t="shared" si="10"/>
        <v>film &amp; video</v>
      </c>
      <c r="T386" t="str">
        <f t="shared" si="11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11">
        <f>(((Table1[[#This Row],[launched_at]]/60)/60/24)+DATE(1970,1,1))</f>
        <v>43553.208333333328</v>
      </c>
      <c r="M387">
        <v>1556600400</v>
      </c>
      <c r="N387" s="11">
        <f>(((Table1[[#This Row],[deadline]]/60)/60/24)+DATE(1970,1,1))</f>
        <v>43585.208333333328</v>
      </c>
      <c r="O387" t="b">
        <v>0</v>
      </c>
      <c r="P387" t="b">
        <v>0</v>
      </c>
      <c r="Q387" t="s">
        <v>68</v>
      </c>
      <c r="R387" s="6">
        <f>E387/H387</f>
        <v>50.007915567282325</v>
      </c>
      <c r="S387" t="str">
        <f t="shared" ref="S387:S450" si="12">_xlfn.TEXTSPLIT(Q:Q, "/", ,TRUE,1)</f>
        <v>publishing</v>
      </c>
      <c r="T387" t="str">
        <f t="shared" ref="T387:T450" si="13">_xlfn.TEXTAFTER(Q387,"/", 1,1,1)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E388/D388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11">
        <f>(((Table1[[#This Row],[launched_at]]/60)/60/24)+DATE(1970,1,1))</f>
        <v>40355.208333333336</v>
      </c>
      <c r="M388">
        <v>1278565200</v>
      </c>
      <c r="N388" s="11">
        <f>(((Table1[[#This Row],[deadline]]/60)/60/24)+DATE(1970,1,1))</f>
        <v>40367.208333333336</v>
      </c>
      <c r="O388" t="b">
        <v>0</v>
      </c>
      <c r="P388" t="b">
        <v>0</v>
      </c>
      <c r="Q388" t="s">
        <v>33</v>
      </c>
      <c r="R388" s="6">
        <f>E388/H388</f>
        <v>96.960674157303373</v>
      </c>
      <c r="S388" t="str">
        <f t="shared" si="12"/>
        <v>theater</v>
      </c>
      <c r="T388" t="str">
        <f t="shared" si="13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E389/D389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11">
        <f>(((Table1[[#This Row],[launched_at]]/60)/60/24)+DATE(1970,1,1))</f>
        <v>41072.208333333336</v>
      </c>
      <c r="M389">
        <v>1339909200</v>
      </c>
      <c r="N389" s="11">
        <f>(((Table1[[#This Row],[deadline]]/60)/60/24)+DATE(1970,1,1))</f>
        <v>41077.208333333336</v>
      </c>
      <c r="O389" t="b">
        <v>0</v>
      </c>
      <c r="P389" t="b">
        <v>0</v>
      </c>
      <c r="Q389" t="s">
        <v>65</v>
      </c>
      <c r="R389" s="6">
        <f>E389/H389</f>
        <v>100.93160377358491</v>
      </c>
      <c r="S389" t="str">
        <f t="shared" si="12"/>
        <v>technology</v>
      </c>
      <c r="T389" t="str">
        <f t="shared" si="13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E390/D390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11">
        <f>(((Table1[[#This Row],[launched_at]]/60)/60/24)+DATE(1970,1,1))</f>
        <v>40912.25</v>
      </c>
      <c r="M390">
        <v>1325829600</v>
      </c>
      <c r="N390" s="11">
        <f>(((Table1[[#This Row],[deadline]]/60)/60/24)+DATE(1970,1,1))</f>
        <v>40914.25</v>
      </c>
      <c r="O390" t="b">
        <v>0</v>
      </c>
      <c r="P390" t="b">
        <v>0</v>
      </c>
      <c r="Q390" t="s">
        <v>60</v>
      </c>
      <c r="R390" s="6">
        <f>E390/H390</f>
        <v>89.227586206896547</v>
      </c>
      <c r="S390" t="str">
        <f t="shared" si="12"/>
        <v>music</v>
      </c>
      <c r="T390" t="str">
        <f t="shared" si="13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E391/D391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11">
        <f>(((Table1[[#This Row],[launched_at]]/60)/60/24)+DATE(1970,1,1))</f>
        <v>40479.208333333336</v>
      </c>
      <c r="M391">
        <v>1290578400</v>
      </c>
      <c r="N391" s="11">
        <f>(((Table1[[#This Row],[deadline]]/60)/60/24)+DATE(1970,1,1))</f>
        <v>40506.25</v>
      </c>
      <c r="O391" t="b">
        <v>0</v>
      </c>
      <c r="P391" t="b">
        <v>0</v>
      </c>
      <c r="Q391" t="s">
        <v>33</v>
      </c>
      <c r="R391" s="6">
        <f>E391/H391</f>
        <v>87.979166666666671</v>
      </c>
      <c r="S391" t="str">
        <f t="shared" si="12"/>
        <v>theater</v>
      </c>
      <c r="T391" t="str">
        <f t="shared" si="13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E392/D392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11">
        <f>(((Table1[[#This Row],[launched_at]]/60)/60/24)+DATE(1970,1,1))</f>
        <v>41530.208333333336</v>
      </c>
      <c r="M392">
        <v>1380344400</v>
      </c>
      <c r="N392" s="11">
        <f>(((Table1[[#This Row],[deadline]]/60)/60/24)+DATE(1970,1,1))</f>
        <v>41545.208333333336</v>
      </c>
      <c r="O392" t="b">
        <v>0</v>
      </c>
      <c r="P392" t="b">
        <v>0</v>
      </c>
      <c r="Q392" t="s">
        <v>122</v>
      </c>
      <c r="R392" s="6">
        <f>E392/H392</f>
        <v>89.54</v>
      </c>
      <c r="S392" t="str">
        <f t="shared" si="12"/>
        <v>photography</v>
      </c>
      <c r="T392" t="str">
        <f t="shared" si="13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E393/D393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11">
        <f>(((Table1[[#This Row],[launched_at]]/60)/60/24)+DATE(1970,1,1))</f>
        <v>41653.25</v>
      </c>
      <c r="M393">
        <v>1389852000</v>
      </c>
      <c r="N393" s="11">
        <f>(((Table1[[#This Row],[deadline]]/60)/60/24)+DATE(1970,1,1))</f>
        <v>41655.25</v>
      </c>
      <c r="O393" t="b">
        <v>0</v>
      </c>
      <c r="P393" t="b">
        <v>0</v>
      </c>
      <c r="Q393" t="s">
        <v>68</v>
      </c>
      <c r="R393" s="6">
        <f>E393/H393</f>
        <v>29.09271523178808</v>
      </c>
      <c r="S393" t="str">
        <f t="shared" si="12"/>
        <v>publishing</v>
      </c>
      <c r="T393" t="str">
        <f t="shared" si="13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E394/D394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11">
        <f>(((Table1[[#This Row],[launched_at]]/60)/60/24)+DATE(1970,1,1))</f>
        <v>40549.25</v>
      </c>
      <c r="M394">
        <v>1294466400</v>
      </c>
      <c r="N394" s="11">
        <f>(((Table1[[#This Row],[deadline]]/60)/60/24)+DATE(1970,1,1))</f>
        <v>40551.25</v>
      </c>
      <c r="O394" t="b">
        <v>0</v>
      </c>
      <c r="P394" t="b">
        <v>0</v>
      </c>
      <c r="Q394" t="s">
        <v>65</v>
      </c>
      <c r="R394" s="6">
        <f>E394/H394</f>
        <v>42.006218905472636</v>
      </c>
      <c r="S394" t="str">
        <f t="shared" si="12"/>
        <v>technology</v>
      </c>
      <c r="T394" t="str">
        <f t="shared" si="13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E395/D395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11">
        <f>(((Table1[[#This Row],[launched_at]]/60)/60/24)+DATE(1970,1,1))</f>
        <v>42933.208333333328</v>
      </c>
      <c r="M395">
        <v>1500354000</v>
      </c>
      <c r="N395" s="11">
        <f>(((Table1[[#This Row],[deadline]]/60)/60/24)+DATE(1970,1,1))</f>
        <v>42934.208333333328</v>
      </c>
      <c r="O395" t="b">
        <v>0</v>
      </c>
      <c r="P395" t="b">
        <v>0</v>
      </c>
      <c r="Q395" t="s">
        <v>159</v>
      </c>
      <c r="R395" s="6">
        <f>E395/H395</f>
        <v>47.004903563255965</v>
      </c>
      <c r="S395" t="str">
        <f t="shared" si="12"/>
        <v>music</v>
      </c>
      <c r="T395" t="str">
        <f t="shared" si="13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E396/D396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11">
        <f>(((Table1[[#This Row],[launched_at]]/60)/60/24)+DATE(1970,1,1))</f>
        <v>41484.208333333336</v>
      </c>
      <c r="M396">
        <v>1375938000</v>
      </c>
      <c r="N396" s="11">
        <f>(((Table1[[#This Row],[deadline]]/60)/60/24)+DATE(1970,1,1))</f>
        <v>41494.208333333336</v>
      </c>
      <c r="O396" t="b">
        <v>0</v>
      </c>
      <c r="P396" t="b">
        <v>1</v>
      </c>
      <c r="Q396" t="s">
        <v>42</v>
      </c>
      <c r="R396" s="6">
        <f>E396/H396</f>
        <v>110.44117647058823</v>
      </c>
      <c r="S396" t="str">
        <f t="shared" si="12"/>
        <v>film &amp; video</v>
      </c>
      <c r="T396" t="str">
        <f t="shared" si="13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E397/D397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11">
        <f>(((Table1[[#This Row],[launched_at]]/60)/60/24)+DATE(1970,1,1))</f>
        <v>40885.25</v>
      </c>
      <c r="M397">
        <v>1323410400</v>
      </c>
      <c r="N397" s="11">
        <f>(((Table1[[#This Row],[deadline]]/60)/60/24)+DATE(1970,1,1))</f>
        <v>40886.25</v>
      </c>
      <c r="O397" t="b">
        <v>1</v>
      </c>
      <c r="P397" t="b">
        <v>0</v>
      </c>
      <c r="Q397" t="s">
        <v>33</v>
      </c>
      <c r="R397" s="6">
        <f>E397/H397</f>
        <v>41.990909090909092</v>
      </c>
      <c r="S397" t="str">
        <f t="shared" si="12"/>
        <v>theater</v>
      </c>
      <c r="T397" t="str">
        <f t="shared" si="13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E398/D398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11">
        <f>(((Table1[[#This Row],[launched_at]]/60)/60/24)+DATE(1970,1,1))</f>
        <v>43378.208333333328</v>
      </c>
      <c r="M398">
        <v>1539406800</v>
      </c>
      <c r="N398" s="11">
        <f>(((Table1[[#This Row],[deadline]]/60)/60/24)+DATE(1970,1,1))</f>
        <v>43386.208333333328</v>
      </c>
      <c r="O398" t="b">
        <v>0</v>
      </c>
      <c r="P398" t="b">
        <v>0</v>
      </c>
      <c r="Q398" t="s">
        <v>53</v>
      </c>
      <c r="R398" s="6">
        <f>E398/H398</f>
        <v>48.012468827930178</v>
      </c>
      <c r="S398" t="str">
        <f t="shared" si="12"/>
        <v>film &amp; video</v>
      </c>
      <c r="T398" t="str">
        <f t="shared" si="13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E399/D399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11">
        <f>(((Table1[[#This Row],[launched_at]]/60)/60/24)+DATE(1970,1,1))</f>
        <v>41417.208333333336</v>
      </c>
      <c r="M399">
        <v>1369803600</v>
      </c>
      <c r="N399" s="11">
        <f>(((Table1[[#This Row],[deadline]]/60)/60/24)+DATE(1970,1,1))</f>
        <v>41423.208333333336</v>
      </c>
      <c r="O399" t="b">
        <v>0</v>
      </c>
      <c r="P399" t="b">
        <v>0</v>
      </c>
      <c r="Q399" t="s">
        <v>23</v>
      </c>
      <c r="R399" s="6">
        <f>E399/H399</f>
        <v>31.019823788546255</v>
      </c>
      <c r="S399" t="str">
        <f t="shared" si="12"/>
        <v>music</v>
      </c>
      <c r="T399" t="str">
        <f t="shared" si="13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E400/D400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11">
        <f>(((Table1[[#This Row],[launched_at]]/60)/60/24)+DATE(1970,1,1))</f>
        <v>43228.208333333328</v>
      </c>
      <c r="M400">
        <v>1525928400</v>
      </c>
      <c r="N400" s="11">
        <f>(((Table1[[#This Row],[deadline]]/60)/60/24)+DATE(1970,1,1))</f>
        <v>43230.208333333328</v>
      </c>
      <c r="O400" t="b">
        <v>0</v>
      </c>
      <c r="P400" t="b">
        <v>1</v>
      </c>
      <c r="Q400" t="s">
        <v>71</v>
      </c>
      <c r="R400" s="6">
        <f>E400/H400</f>
        <v>99.203252032520325</v>
      </c>
      <c r="S400" t="str">
        <f t="shared" si="12"/>
        <v>film &amp; video</v>
      </c>
      <c r="T400" t="str">
        <f t="shared" si="13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E401/D401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11">
        <f>(((Table1[[#This Row],[launched_at]]/60)/60/24)+DATE(1970,1,1))</f>
        <v>40576.25</v>
      </c>
      <c r="M401">
        <v>1297231200</v>
      </c>
      <c r="N401" s="11">
        <f>(((Table1[[#This Row],[deadline]]/60)/60/24)+DATE(1970,1,1))</f>
        <v>40583.25</v>
      </c>
      <c r="O401" t="b">
        <v>0</v>
      </c>
      <c r="P401" t="b">
        <v>0</v>
      </c>
      <c r="Q401" t="s">
        <v>60</v>
      </c>
      <c r="R401" s="6">
        <f>E401/H401</f>
        <v>66.022316684378325</v>
      </c>
      <c r="S401" t="str">
        <f t="shared" si="12"/>
        <v>music</v>
      </c>
      <c r="T401" t="str">
        <f t="shared" si="13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E402/D402</f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11">
        <f>(((Table1[[#This Row],[launched_at]]/60)/60/24)+DATE(1970,1,1))</f>
        <v>41502.208333333336</v>
      </c>
      <c r="M402">
        <v>1378530000</v>
      </c>
      <c r="N402" s="11">
        <f>(((Table1[[#This Row],[deadline]]/60)/60/24)+DATE(1970,1,1))</f>
        <v>41524.208333333336</v>
      </c>
      <c r="O402" t="b">
        <v>0</v>
      </c>
      <c r="P402" t="b">
        <v>1</v>
      </c>
      <c r="Q402" t="s">
        <v>122</v>
      </c>
      <c r="R402" s="6">
        <f>E402/H402</f>
        <v>2</v>
      </c>
      <c r="S402" t="str">
        <f t="shared" si="12"/>
        <v>photography</v>
      </c>
      <c r="T402" t="str">
        <f t="shared" si="13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E403/D403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11">
        <f>(((Table1[[#This Row],[launched_at]]/60)/60/24)+DATE(1970,1,1))</f>
        <v>43765.208333333328</v>
      </c>
      <c r="M403">
        <v>1572152400</v>
      </c>
      <c r="N403" s="11">
        <f>(((Table1[[#This Row],[deadline]]/60)/60/24)+DATE(1970,1,1))</f>
        <v>43765.208333333328</v>
      </c>
      <c r="O403" t="b">
        <v>0</v>
      </c>
      <c r="P403" t="b">
        <v>0</v>
      </c>
      <c r="Q403" t="s">
        <v>33</v>
      </c>
      <c r="R403" s="6">
        <f>E403/H403</f>
        <v>46.060200668896321</v>
      </c>
      <c r="S403" t="str">
        <f t="shared" si="12"/>
        <v>theater</v>
      </c>
      <c r="T403" t="str">
        <f t="shared" si="13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E404/D404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11">
        <f>(((Table1[[#This Row],[launched_at]]/60)/60/24)+DATE(1970,1,1))</f>
        <v>40914.25</v>
      </c>
      <c r="M404">
        <v>1329890400</v>
      </c>
      <c r="N404" s="11">
        <f>(((Table1[[#This Row],[deadline]]/60)/60/24)+DATE(1970,1,1))</f>
        <v>40961.25</v>
      </c>
      <c r="O404" t="b">
        <v>0</v>
      </c>
      <c r="P404" t="b">
        <v>1</v>
      </c>
      <c r="Q404" t="s">
        <v>100</v>
      </c>
      <c r="R404" s="6">
        <f>E404/H404</f>
        <v>73.650000000000006</v>
      </c>
      <c r="S404" t="str">
        <f t="shared" si="12"/>
        <v>film &amp; video</v>
      </c>
      <c r="T404" t="str">
        <f t="shared" si="13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E405/D405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11">
        <f>(((Table1[[#This Row],[launched_at]]/60)/60/24)+DATE(1970,1,1))</f>
        <v>40310.208333333336</v>
      </c>
      <c r="M405">
        <v>1276750800</v>
      </c>
      <c r="N405" s="11">
        <f>(((Table1[[#This Row],[deadline]]/60)/60/24)+DATE(1970,1,1))</f>
        <v>40346.208333333336</v>
      </c>
      <c r="O405" t="b">
        <v>0</v>
      </c>
      <c r="P405" t="b">
        <v>1</v>
      </c>
      <c r="Q405" t="s">
        <v>33</v>
      </c>
      <c r="R405" s="6">
        <f>E405/H405</f>
        <v>55.99336650082919</v>
      </c>
      <c r="S405" t="str">
        <f t="shared" si="12"/>
        <v>theater</v>
      </c>
      <c r="T405" t="str">
        <f t="shared" si="13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E406/D406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11">
        <f>(((Table1[[#This Row],[launched_at]]/60)/60/24)+DATE(1970,1,1))</f>
        <v>43053.25</v>
      </c>
      <c r="M406">
        <v>1510898400</v>
      </c>
      <c r="N406" s="11">
        <f>(((Table1[[#This Row],[deadline]]/60)/60/24)+DATE(1970,1,1))</f>
        <v>43056.25</v>
      </c>
      <c r="O406" t="b">
        <v>0</v>
      </c>
      <c r="P406" t="b">
        <v>0</v>
      </c>
      <c r="Q406" t="s">
        <v>33</v>
      </c>
      <c r="R406" s="6">
        <f>E406/H406</f>
        <v>68.985695127402778</v>
      </c>
      <c r="S406" t="str">
        <f t="shared" si="12"/>
        <v>theater</v>
      </c>
      <c r="T406" t="str">
        <f t="shared" si="13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E407/D407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11">
        <f>(((Table1[[#This Row],[launched_at]]/60)/60/24)+DATE(1970,1,1))</f>
        <v>43255.208333333328</v>
      </c>
      <c r="M407">
        <v>1532408400</v>
      </c>
      <c r="N407" s="11">
        <f>(((Table1[[#This Row],[deadline]]/60)/60/24)+DATE(1970,1,1))</f>
        <v>43305.208333333328</v>
      </c>
      <c r="O407" t="b">
        <v>0</v>
      </c>
      <c r="P407" t="b">
        <v>0</v>
      </c>
      <c r="Q407" t="s">
        <v>33</v>
      </c>
      <c r="R407" s="6">
        <f>E407/H407</f>
        <v>60.981609195402299</v>
      </c>
      <c r="S407" t="str">
        <f t="shared" si="12"/>
        <v>theater</v>
      </c>
      <c r="T407" t="str">
        <f t="shared" si="13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E408/D408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11">
        <f>(((Table1[[#This Row],[launched_at]]/60)/60/24)+DATE(1970,1,1))</f>
        <v>41304.25</v>
      </c>
      <c r="M408">
        <v>1360562400</v>
      </c>
      <c r="N408" s="11">
        <f>(((Table1[[#This Row],[deadline]]/60)/60/24)+DATE(1970,1,1))</f>
        <v>41316.25</v>
      </c>
      <c r="O408" t="b">
        <v>1</v>
      </c>
      <c r="P408" t="b">
        <v>0</v>
      </c>
      <c r="Q408" t="s">
        <v>42</v>
      </c>
      <c r="R408" s="6">
        <f>E408/H408</f>
        <v>110.98139534883721</v>
      </c>
      <c r="S408" t="str">
        <f t="shared" si="12"/>
        <v>film &amp; video</v>
      </c>
      <c r="T408" t="str">
        <f t="shared" si="13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E409/D409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11">
        <f>(((Table1[[#This Row],[launched_at]]/60)/60/24)+DATE(1970,1,1))</f>
        <v>43751.208333333328</v>
      </c>
      <c r="M409">
        <v>1571547600</v>
      </c>
      <c r="N409" s="11">
        <f>(((Table1[[#This Row],[deadline]]/60)/60/24)+DATE(1970,1,1))</f>
        <v>43758.208333333328</v>
      </c>
      <c r="O409" t="b">
        <v>0</v>
      </c>
      <c r="P409" t="b">
        <v>0</v>
      </c>
      <c r="Q409" t="s">
        <v>33</v>
      </c>
      <c r="R409" s="6">
        <f>E409/H409</f>
        <v>25</v>
      </c>
      <c r="S409" t="str">
        <f t="shared" si="12"/>
        <v>theater</v>
      </c>
      <c r="T409" t="str">
        <f t="shared" si="13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E410/D410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11">
        <f>(((Table1[[#This Row],[launched_at]]/60)/60/24)+DATE(1970,1,1))</f>
        <v>42541.208333333328</v>
      </c>
      <c r="M410">
        <v>1468126800</v>
      </c>
      <c r="N410" s="11">
        <f>(((Table1[[#This Row],[deadline]]/60)/60/24)+DATE(1970,1,1))</f>
        <v>42561.208333333328</v>
      </c>
      <c r="O410" t="b">
        <v>0</v>
      </c>
      <c r="P410" t="b">
        <v>0</v>
      </c>
      <c r="Q410" t="s">
        <v>42</v>
      </c>
      <c r="R410" s="6">
        <f>E410/H410</f>
        <v>78.759740259740255</v>
      </c>
      <c r="S410" t="str">
        <f t="shared" si="12"/>
        <v>film &amp; video</v>
      </c>
      <c r="T410" t="str">
        <f t="shared" si="13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E411/D411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11">
        <f>(((Table1[[#This Row],[launched_at]]/60)/60/24)+DATE(1970,1,1))</f>
        <v>42843.208333333328</v>
      </c>
      <c r="M411">
        <v>1492837200</v>
      </c>
      <c r="N411" s="11">
        <f>(((Table1[[#This Row],[deadline]]/60)/60/24)+DATE(1970,1,1))</f>
        <v>42847.208333333328</v>
      </c>
      <c r="O411" t="b">
        <v>0</v>
      </c>
      <c r="P411" t="b">
        <v>0</v>
      </c>
      <c r="Q411" t="s">
        <v>23</v>
      </c>
      <c r="R411" s="6">
        <f>E411/H411</f>
        <v>87.960784313725483</v>
      </c>
      <c r="S411" t="str">
        <f t="shared" si="12"/>
        <v>music</v>
      </c>
      <c r="T411" t="str">
        <f t="shared" si="13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E412/D412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11">
        <f>(((Table1[[#This Row],[launched_at]]/60)/60/24)+DATE(1970,1,1))</f>
        <v>42122.208333333328</v>
      </c>
      <c r="M412">
        <v>1430197200</v>
      </c>
      <c r="N412" s="11">
        <f>(((Table1[[#This Row],[deadline]]/60)/60/24)+DATE(1970,1,1))</f>
        <v>42122.208333333328</v>
      </c>
      <c r="O412" t="b">
        <v>0</v>
      </c>
      <c r="P412" t="b">
        <v>0</v>
      </c>
      <c r="Q412" t="s">
        <v>292</v>
      </c>
      <c r="R412" s="6">
        <f>E412/H412</f>
        <v>49.987398739873989</v>
      </c>
      <c r="S412" t="str">
        <f t="shared" si="12"/>
        <v>games</v>
      </c>
      <c r="T412" t="str">
        <f t="shared" si="13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E413/D413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11">
        <f>(((Table1[[#This Row],[launched_at]]/60)/60/24)+DATE(1970,1,1))</f>
        <v>42884.208333333328</v>
      </c>
      <c r="M413">
        <v>1496206800</v>
      </c>
      <c r="N413" s="11">
        <f>(((Table1[[#This Row],[deadline]]/60)/60/24)+DATE(1970,1,1))</f>
        <v>42886.208333333328</v>
      </c>
      <c r="O413" t="b">
        <v>0</v>
      </c>
      <c r="P413" t="b">
        <v>0</v>
      </c>
      <c r="Q413" t="s">
        <v>33</v>
      </c>
      <c r="R413" s="6">
        <f>E413/H413</f>
        <v>99.524390243902445</v>
      </c>
      <c r="S413" t="str">
        <f t="shared" si="12"/>
        <v>theater</v>
      </c>
      <c r="T413" t="str">
        <f t="shared" si="13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E414/D414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11">
        <f>(((Table1[[#This Row],[launched_at]]/60)/60/24)+DATE(1970,1,1))</f>
        <v>41642.25</v>
      </c>
      <c r="M414">
        <v>1389592800</v>
      </c>
      <c r="N414" s="11">
        <f>(((Table1[[#This Row],[deadline]]/60)/60/24)+DATE(1970,1,1))</f>
        <v>41652.25</v>
      </c>
      <c r="O414" t="b">
        <v>0</v>
      </c>
      <c r="P414" t="b">
        <v>0</v>
      </c>
      <c r="Q414" t="s">
        <v>119</v>
      </c>
      <c r="R414" s="6">
        <f>E414/H414</f>
        <v>104.82089552238806</v>
      </c>
      <c r="S414" t="str">
        <f t="shared" si="12"/>
        <v>publishing</v>
      </c>
      <c r="T414" t="str">
        <f t="shared" si="13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E415/D415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11">
        <f>(((Table1[[#This Row],[launched_at]]/60)/60/24)+DATE(1970,1,1))</f>
        <v>43431.25</v>
      </c>
      <c r="M415">
        <v>1545631200</v>
      </c>
      <c r="N415" s="11">
        <f>(((Table1[[#This Row],[deadline]]/60)/60/24)+DATE(1970,1,1))</f>
        <v>43458.25</v>
      </c>
      <c r="O415" t="b">
        <v>0</v>
      </c>
      <c r="P415" t="b">
        <v>0</v>
      </c>
      <c r="Q415" t="s">
        <v>71</v>
      </c>
      <c r="R415" s="6">
        <f>E415/H415</f>
        <v>108.01469237832875</v>
      </c>
      <c r="S415" t="str">
        <f t="shared" si="12"/>
        <v>film &amp; video</v>
      </c>
      <c r="T415" t="str">
        <f t="shared" si="13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E416/D416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11">
        <f>(((Table1[[#This Row],[launched_at]]/60)/60/24)+DATE(1970,1,1))</f>
        <v>40288.208333333336</v>
      </c>
      <c r="M416">
        <v>1272430800</v>
      </c>
      <c r="N416" s="11">
        <f>(((Table1[[#This Row],[deadline]]/60)/60/24)+DATE(1970,1,1))</f>
        <v>40296.208333333336</v>
      </c>
      <c r="O416" t="b">
        <v>0</v>
      </c>
      <c r="P416" t="b">
        <v>1</v>
      </c>
      <c r="Q416" t="s">
        <v>17</v>
      </c>
      <c r="R416" s="6">
        <f>E416/H416</f>
        <v>28.998544660724033</v>
      </c>
      <c r="S416" t="str">
        <f t="shared" si="12"/>
        <v>food</v>
      </c>
      <c r="T416" t="str">
        <f t="shared" si="13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E417/D417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11">
        <f>(((Table1[[#This Row],[launched_at]]/60)/60/24)+DATE(1970,1,1))</f>
        <v>40921.25</v>
      </c>
      <c r="M417">
        <v>1327903200</v>
      </c>
      <c r="N417" s="11">
        <f>(((Table1[[#This Row],[deadline]]/60)/60/24)+DATE(1970,1,1))</f>
        <v>40938.25</v>
      </c>
      <c r="O417" t="b">
        <v>0</v>
      </c>
      <c r="P417" t="b">
        <v>0</v>
      </c>
      <c r="Q417" t="s">
        <v>33</v>
      </c>
      <c r="R417" s="6">
        <f>E417/H417</f>
        <v>30.028708133971293</v>
      </c>
      <c r="S417" t="str">
        <f t="shared" si="12"/>
        <v>theater</v>
      </c>
      <c r="T417" t="str">
        <f t="shared" si="13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E418/D418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11">
        <f>(((Table1[[#This Row],[launched_at]]/60)/60/24)+DATE(1970,1,1))</f>
        <v>40560.25</v>
      </c>
      <c r="M418">
        <v>1296021600</v>
      </c>
      <c r="N418" s="11">
        <f>(((Table1[[#This Row],[deadline]]/60)/60/24)+DATE(1970,1,1))</f>
        <v>40569.25</v>
      </c>
      <c r="O418" t="b">
        <v>0</v>
      </c>
      <c r="P418" t="b">
        <v>1</v>
      </c>
      <c r="Q418" t="s">
        <v>42</v>
      </c>
      <c r="R418" s="6">
        <f>E418/H418</f>
        <v>41.005559416261292</v>
      </c>
      <c r="S418" t="str">
        <f t="shared" si="12"/>
        <v>film &amp; video</v>
      </c>
      <c r="T418" t="str">
        <f t="shared" si="13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E419/D419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11">
        <f>(((Table1[[#This Row],[launched_at]]/60)/60/24)+DATE(1970,1,1))</f>
        <v>43407.208333333328</v>
      </c>
      <c r="M419">
        <v>1543298400</v>
      </c>
      <c r="N419" s="11">
        <f>(((Table1[[#This Row],[deadline]]/60)/60/24)+DATE(1970,1,1))</f>
        <v>43431.25</v>
      </c>
      <c r="O419" t="b">
        <v>0</v>
      </c>
      <c r="P419" t="b">
        <v>0</v>
      </c>
      <c r="Q419" t="s">
        <v>33</v>
      </c>
      <c r="R419" s="6">
        <f>E419/H419</f>
        <v>62.866666666666667</v>
      </c>
      <c r="S419" t="str">
        <f t="shared" si="12"/>
        <v>theater</v>
      </c>
      <c r="T419" t="str">
        <f t="shared" si="13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E420/D420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11">
        <f>(((Table1[[#This Row],[launched_at]]/60)/60/24)+DATE(1970,1,1))</f>
        <v>41035.208333333336</v>
      </c>
      <c r="M420">
        <v>1336366800</v>
      </c>
      <c r="N420" s="11">
        <f>(((Table1[[#This Row],[deadline]]/60)/60/24)+DATE(1970,1,1))</f>
        <v>41036.208333333336</v>
      </c>
      <c r="O420" t="b">
        <v>0</v>
      </c>
      <c r="P420" t="b">
        <v>0</v>
      </c>
      <c r="Q420" t="s">
        <v>42</v>
      </c>
      <c r="R420" s="6">
        <f>E420/H420</f>
        <v>47.005002501250623</v>
      </c>
      <c r="S420" t="str">
        <f t="shared" si="12"/>
        <v>film &amp; video</v>
      </c>
      <c r="T420" t="str">
        <f t="shared" si="13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E421/D421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11">
        <f>(((Table1[[#This Row],[launched_at]]/60)/60/24)+DATE(1970,1,1))</f>
        <v>40899.25</v>
      </c>
      <c r="M421">
        <v>1325052000</v>
      </c>
      <c r="N421" s="11">
        <f>(((Table1[[#This Row],[deadline]]/60)/60/24)+DATE(1970,1,1))</f>
        <v>40905.25</v>
      </c>
      <c r="O421" t="b">
        <v>0</v>
      </c>
      <c r="P421" t="b">
        <v>0</v>
      </c>
      <c r="Q421" t="s">
        <v>28</v>
      </c>
      <c r="R421" s="6">
        <f>E421/H421</f>
        <v>26.997693638285604</v>
      </c>
      <c r="S421" t="str">
        <f t="shared" si="12"/>
        <v>technology</v>
      </c>
      <c r="T421" t="str">
        <f t="shared" si="13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E422/D422</f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11">
        <f>(((Table1[[#This Row],[launched_at]]/60)/60/24)+DATE(1970,1,1))</f>
        <v>42911.208333333328</v>
      </c>
      <c r="M422">
        <v>1499576400</v>
      </c>
      <c r="N422" s="11">
        <f>(((Table1[[#This Row],[deadline]]/60)/60/24)+DATE(1970,1,1))</f>
        <v>42925.208333333328</v>
      </c>
      <c r="O422" t="b">
        <v>0</v>
      </c>
      <c r="P422" t="b">
        <v>0</v>
      </c>
      <c r="Q422" t="s">
        <v>33</v>
      </c>
      <c r="R422" s="6">
        <f>E422/H422</f>
        <v>68.329787234042556</v>
      </c>
      <c r="S422" t="str">
        <f t="shared" si="12"/>
        <v>theater</v>
      </c>
      <c r="T422" t="str">
        <f t="shared" si="13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E423/D423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11">
        <f>(((Table1[[#This Row],[launched_at]]/60)/60/24)+DATE(1970,1,1))</f>
        <v>42915.208333333328</v>
      </c>
      <c r="M423">
        <v>1501304400</v>
      </c>
      <c r="N423" s="11">
        <f>(((Table1[[#This Row],[deadline]]/60)/60/24)+DATE(1970,1,1))</f>
        <v>42945.208333333328</v>
      </c>
      <c r="O423" t="b">
        <v>0</v>
      </c>
      <c r="P423" t="b">
        <v>1</v>
      </c>
      <c r="Q423" t="s">
        <v>65</v>
      </c>
      <c r="R423" s="6">
        <f>E423/H423</f>
        <v>50.974576271186443</v>
      </c>
      <c r="S423" t="str">
        <f t="shared" si="12"/>
        <v>technology</v>
      </c>
      <c r="T423" t="str">
        <f t="shared" si="13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E424/D424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11">
        <f>(((Table1[[#This Row],[launched_at]]/60)/60/24)+DATE(1970,1,1))</f>
        <v>40285.208333333336</v>
      </c>
      <c r="M424">
        <v>1273208400</v>
      </c>
      <c r="N424" s="11">
        <f>(((Table1[[#This Row],[deadline]]/60)/60/24)+DATE(1970,1,1))</f>
        <v>40305.208333333336</v>
      </c>
      <c r="O424" t="b">
        <v>0</v>
      </c>
      <c r="P424" t="b">
        <v>1</v>
      </c>
      <c r="Q424" t="s">
        <v>33</v>
      </c>
      <c r="R424" s="6">
        <f>E424/H424</f>
        <v>54.024390243902438</v>
      </c>
      <c r="S424" t="str">
        <f t="shared" si="12"/>
        <v>theater</v>
      </c>
      <c r="T424" t="str">
        <f t="shared" si="13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E425/D425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11">
        <f>(((Table1[[#This Row],[launched_at]]/60)/60/24)+DATE(1970,1,1))</f>
        <v>40808.208333333336</v>
      </c>
      <c r="M425">
        <v>1316840400</v>
      </c>
      <c r="N425" s="11">
        <f>(((Table1[[#This Row],[deadline]]/60)/60/24)+DATE(1970,1,1))</f>
        <v>40810.208333333336</v>
      </c>
      <c r="O425" t="b">
        <v>0</v>
      </c>
      <c r="P425" t="b">
        <v>1</v>
      </c>
      <c r="Q425" t="s">
        <v>17</v>
      </c>
      <c r="R425" s="6">
        <f>E425/H425</f>
        <v>97.055555555555557</v>
      </c>
      <c r="S425" t="str">
        <f t="shared" si="12"/>
        <v>food</v>
      </c>
      <c r="T425" t="str">
        <f t="shared" si="13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E426/D426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11">
        <f>(((Table1[[#This Row],[launched_at]]/60)/60/24)+DATE(1970,1,1))</f>
        <v>43208.208333333328</v>
      </c>
      <c r="M426">
        <v>1524546000</v>
      </c>
      <c r="N426" s="11">
        <f>(((Table1[[#This Row],[deadline]]/60)/60/24)+DATE(1970,1,1))</f>
        <v>43214.208333333328</v>
      </c>
      <c r="O426" t="b">
        <v>0</v>
      </c>
      <c r="P426" t="b">
        <v>0</v>
      </c>
      <c r="Q426" t="s">
        <v>60</v>
      </c>
      <c r="R426" s="6">
        <f>E426/H426</f>
        <v>24.867469879518072</v>
      </c>
      <c r="S426" t="str">
        <f t="shared" si="12"/>
        <v>music</v>
      </c>
      <c r="T426" t="str">
        <f t="shared" si="13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E427/D427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11">
        <f>(((Table1[[#This Row],[launched_at]]/60)/60/24)+DATE(1970,1,1))</f>
        <v>42213.208333333328</v>
      </c>
      <c r="M427">
        <v>1438578000</v>
      </c>
      <c r="N427" s="11">
        <f>(((Table1[[#This Row],[deadline]]/60)/60/24)+DATE(1970,1,1))</f>
        <v>42219.208333333328</v>
      </c>
      <c r="O427" t="b">
        <v>0</v>
      </c>
      <c r="P427" t="b">
        <v>0</v>
      </c>
      <c r="Q427" t="s">
        <v>122</v>
      </c>
      <c r="R427" s="6">
        <f>E427/H427</f>
        <v>84.423913043478265</v>
      </c>
      <c r="S427" t="str">
        <f t="shared" si="12"/>
        <v>photography</v>
      </c>
      <c r="T427" t="str">
        <f t="shared" si="13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E428/D428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11">
        <f>(((Table1[[#This Row],[launched_at]]/60)/60/24)+DATE(1970,1,1))</f>
        <v>41332.25</v>
      </c>
      <c r="M428">
        <v>1362549600</v>
      </c>
      <c r="N428" s="11">
        <f>(((Table1[[#This Row],[deadline]]/60)/60/24)+DATE(1970,1,1))</f>
        <v>41339.25</v>
      </c>
      <c r="O428" t="b">
        <v>0</v>
      </c>
      <c r="P428" t="b">
        <v>0</v>
      </c>
      <c r="Q428" t="s">
        <v>33</v>
      </c>
      <c r="R428" s="6">
        <f>E428/H428</f>
        <v>47.091324200913242</v>
      </c>
      <c r="S428" t="str">
        <f t="shared" si="12"/>
        <v>theater</v>
      </c>
      <c r="T428" t="str">
        <f t="shared" si="13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E429/D429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11">
        <f>(((Table1[[#This Row],[launched_at]]/60)/60/24)+DATE(1970,1,1))</f>
        <v>41895.208333333336</v>
      </c>
      <c r="M429">
        <v>1413349200</v>
      </c>
      <c r="N429" s="11">
        <f>(((Table1[[#This Row],[deadline]]/60)/60/24)+DATE(1970,1,1))</f>
        <v>41927.208333333336</v>
      </c>
      <c r="O429" t="b">
        <v>0</v>
      </c>
      <c r="P429" t="b">
        <v>1</v>
      </c>
      <c r="Q429" t="s">
        <v>33</v>
      </c>
      <c r="R429" s="6">
        <f>E429/H429</f>
        <v>77.996041171813147</v>
      </c>
      <c r="S429" t="str">
        <f t="shared" si="12"/>
        <v>theater</v>
      </c>
      <c r="T429" t="str">
        <f t="shared" si="13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E430/D430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11">
        <f>(((Table1[[#This Row],[launched_at]]/60)/60/24)+DATE(1970,1,1))</f>
        <v>40585.25</v>
      </c>
      <c r="M430">
        <v>1298008800</v>
      </c>
      <c r="N430" s="11">
        <f>(((Table1[[#This Row],[deadline]]/60)/60/24)+DATE(1970,1,1))</f>
        <v>40592.25</v>
      </c>
      <c r="O430" t="b">
        <v>0</v>
      </c>
      <c r="P430" t="b">
        <v>0</v>
      </c>
      <c r="Q430" t="s">
        <v>71</v>
      </c>
      <c r="R430" s="6">
        <f>E430/H430</f>
        <v>62.967871485943775</v>
      </c>
      <c r="S430" t="str">
        <f t="shared" si="12"/>
        <v>film &amp; video</v>
      </c>
      <c r="T430" t="str">
        <f t="shared" si="13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E431/D431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11">
        <f>(((Table1[[#This Row],[launched_at]]/60)/60/24)+DATE(1970,1,1))</f>
        <v>41680.25</v>
      </c>
      <c r="M431">
        <v>1394427600</v>
      </c>
      <c r="N431" s="11">
        <f>(((Table1[[#This Row],[deadline]]/60)/60/24)+DATE(1970,1,1))</f>
        <v>41708.208333333336</v>
      </c>
      <c r="O431" t="b">
        <v>0</v>
      </c>
      <c r="P431" t="b">
        <v>1</v>
      </c>
      <c r="Q431" t="s">
        <v>122</v>
      </c>
      <c r="R431" s="6">
        <f>E431/H431</f>
        <v>81.006080449017773</v>
      </c>
      <c r="S431" t="str">
        <f t="shared" si="12"/>
        <v>photography</v>
      </c>
      <c r="T431" t="str">
        <f t="shared" si="13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E432/D432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11">
        <f>(((Table1[[#This Row],[launched_at]]/60)/60/24)+DATE(1970,1,1))</f>
        <v>43737.208333333328</v>
      </c>
      <c r="M432">
        <v>1572670800</v>
      </c>
      <c r="N432" s="11">
        <f>(((Table1[[#This Row],[deadline]]/60)/60/24)+DATE(1970,1,1))</f>
        <v>43771.208333333328</v>
      </c>
      <c r="O432" t="b">
        <v>0</v>
      </c>
      <c r="P432" t="b">
        <v>0</v>
      </c>
      <c r="Q432" t="s">
        <v>33</v>
      </c>
      <c r="R432" s="6">
        <f>E432/H432</f>
        <v>65.321428571428569</v>
      </c>
      <c r="S432" t="str">
        <f t="shared" si="12"/>
        <v>theater</v>
      </c>
      <c r="T432" t="str">
        <f t="shared" si="13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E433/D433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11">
        <f>(((Table1[[#This Row],[launched_at]]/60)/60/24)+DATE(1970,1,1))</f>
        <v>43273.208333333328</v>
      </c>
      <c r="M433">
        <v>1531112400</v>
      </c>
      <c r="N433" s="11">
        <f>(((Table1[[#This Row],[deadline]]/60)/60/24)+DATE(1970,1,1))</f>
        <v>43290.208333333328</v>
      </c>
      <c r="O433" t="b">
        <v>1</v>
      </c>
      <c r="P433" t="b">
        <v>0</v>
      </c>
      <c r="Q433" t="s">
        <v>33</v>
      </c>
      <c r="R433" s="6">
        <f>E433/H433</f>
        <v>104.43617021276596</v>
      </c>
      <c r="S433" t="str">
        <f t="shared" si="12"/>
        <v>theater</v>
      </c>
      <c r="T433" t="str">
        <f t="shared" si="13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E434/D434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11">
        <f>(((Table1[[#This Row],[launched_at]]/60)/60/24)+DATE(1970,1,1))</f>
        <v>41761.208333333336</v>
      </c>
      <c r="M434">
        <v>1400734800</v>
      </c>
      <c r="N434" s="11">
        <f>(((Table1[[#This Row],[deadline]]/60)/60/24)+DATE(1970,1,1))</f>
        <v>41781.208333333336</v>
      </c>
      <c r="O434" t="b">
        <v>0</v>
      </c>
      <c r="P434" t="b">
        <v>0</v>
      </c>
      <c r="Q434" t="s">
        <v>33</v>
      </c>
      <c r="R434" s="6">
        <f>E434/H434</f>
        <v>69.989010989010993</v>
      </c>
      <c r="S434" t="str">
        <f t="shared" si="12"/>
        <v>theater</v>
      </c>
      <c r="T434" t="str">
        <f t="shared" si="13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E435/D435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11">
        <f>(((Table1[[#This Row],[launched_at]]/60)/60/24)+DATE(1970,1,1))</f>
        <v>41603.25</v>
      </c>
      <c r="M435">
        <v>1386741600</v>
      </c>
      <c r="N435" s="11">
        <f>(((Table1[[#This Row],[deadline]]/60)/60/24)+DATE(1970,1,1))</f>
        <v>41619.25</v>
      </c>
      <c r="O435" t="b">
        <v>0</v>
      </c>
      <c r="P435" t="b">
        <v>1</v>
      </c>
      <c r="Q435" t="s">
        <v>42</v>
      </c>
      <c r="R435" s="6">
        <f>E435/H435</f>
        <v>83.023989898989896</v>
      </c>
      <c r="S435" t="str">
        <f t="shared" si="12"/>
        <v>film &amp; video</v>
      </c>
      <c r="T435" t="str">
        <f t="shared" si="13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E436/D436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11">
        <f>(((Table1[[#This Row],[launched_at]]/60)/60/24)+DATE(1970,1,1))</f>
        <v>42705.25</v>
      </c>
      <c r="M436">
        <v>1481781600</v>
      </c>
      <c r="N436" s="11">
        <f>(((Table1[[#This Row],[deadline]]/60)/60/24)+DATE(1970,1,1))</f>
        <v>42719.25</v>
      </c>
      <c r="O436" t="b">
        <v>1</v>
      </c>
      <c r="P436" t="b">
        <v>0</v>
      </c>
      <c r="Q436" t="s">
        <v>33</v>
      </c>
      <c r="R436" s="6">
        <f>E436/H436</f>
        <v>90.3</v>
      </c>
      <c r="S436" t="str">
        <f t="shared" si="12"/>
        <v>theater</v>
      </c>
      <c r="T436" t="str">
        <f t="shared" si="13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E437/D437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11">
        <f>(((Table1[[#This Row],[launched_at]]/60)/60/24)+DATE(1970,1,1))</f>
        <v>41988.25</v>
      </c>
      <c r="M437">
        <v>1419660000</v>
      </c>
      <c r="N437" s="11">
        <f>(((Table1[[#This Row],[deadline]]/60)/60/24)+DATE(1970,1,1))</f>
        <v>42000.25</v>
      </c>
      <c r="O437" t="b">
        <v>0</v>
      </c>
      <c r="P437" t="b">
        <v>1</v>
      </c>
      <c r="Q437" t="s">
        <v>33</v>
      </c>
      <c r="R437" s="6">
        <f>E437/H437</f>
        <v>103.98131932282546</v>
      </c>
      <c r="S437" t="str">
        <f t="shared" si="12"/>
        <v>theater</v>
      </c>
      <c r="T437" t="str">
        <f t="shared" si="13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E438/D438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11">
        <f>(((Table1[[#This Row],[launched_at]]/60)/60/24)+DATE(1970,1,1))</f>
        <v>43575.208333333328</v>
      </c>
      <c r="M438">
        <v>1555822800</v>
      </c>
      <c r="N438" s="11">
        <f>(((Table1[[#This Row],[deadline]]/60)/60/24)+DATE(1970,1,1))</f>
        <v>43576.208333333328</v>
      </c>
      <c r="O438" t="b">
        <v>0</v>
      </c>
      <c r="P438" t="b">
        <v>0</v>
      </c>
      <c r="Q438" t="s">
        <v>159</v>
      </c>
      <c r="R438" s="6">
        <f>E438/H438</f>
        <v>54.931726907630519</v>
      </c>
      <c r="S438" t="str">
        <f t="shared" si="12"/>
        <v>music</v>
      </c>
      <c r="T438" t="str">
        <f t="shared" si="13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E439/D439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11">
        <f>(((Table1[[#This Row],[launched_at]]/60)/60/24)+DATE(1970,1,1))</f>
        <v>42260.208333333328</v>
      </c>
      <c r="M439">
        <v>1442379600</v>
      </c>
      <c r="N439" s="11">
        <f>(((Table1[[#This Row],[deadline]]/60)/60/24)+DATE(1970,1,1))</f>
        <v>42263.208333333328</v>
      </c>
      <c r="O439" t="b">
        <v>0</v>
      </c>
      <c r="P439" t="b">
        <v>1</v>
      </c>
      <c r="Q439" t="s">
        <v>71</v>
      </c>
      <c r="R439" s="6">
        <f>E439/H439</f>
        <v>51.921875</v>
      </c>
      <c r="S439" t="str">
        <f t="shared" si="12"/>
        <v>film &amp; video</v>
      </c>
      <c r="T439" t="str">
        <f t="shared" si="13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E440/D440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11">
        <f>(((Table1[[#This Row],[launched_at]]/60)/60/24)+DATE(1970,1,1))</f>
        <v>41337.25</v>
      </c>
      <c r="M440">
        <v>1364965200</v>
      </c>
      <c r="N440" s="11">
        <f>(((Table1[[#This Row],[deadline]]/60)/60/24)+DATE(1970,1,1))</f>
        <v>41367.208333333336</v>
      </c>
      <c r="O440" t="b">
        <v>0</v>
      </c>
      <c r="P440" t="b">
        <v>0</v>
      </c>
      <c r="Q440" t="s">
        <v>33</v>
      </c>
      <c r="R440" s="6">
        <f>E440/H440</f>
        <v>60.02834008097166</v>
      </c>
      <c r="S440" t="str">
        <f t="shared" si="12"/>
        <v>theater</v>
      </c>
      <c r="T440" t="str">
        <f t="shared" si="13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E441/D441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11">
        <f>(((Table1[[#This Row],[launched_at]]/60)/60/24)+DATE(1970,1,1))</f>
        <v>42680.208333333328</v>
      </c>
      <c r="M441">
        <v>1479016800</v>
      </c>
      <c r="N441" s="11">
        <f>(((Table1[[#This Row],[deadline]]/60)/60/24)+DATE(1970,1,1))</f>
        <v>42687.25</v>
      </c>
      <c r="O441" t="b">
        <v>0</v>
      </c>
      <c r="P441" t="b">
        <v>0</v>
      </c>
      <c r="Q441" t="s">
        <v>474</v>
      </c>
      <c r="R441" s="6">
        <f>E441/H441</f>
        <v>44.003488879197555</v>
      </c>
      <c r="S441" t="str">
        <f t="shared" si="12"/>
        <v>film &amp; video</v>
      </c>
      <c r="T441" t="str">
        <f t="shared" si="13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E442/D442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11">
        <f>(((Table1[[#This Row],[launched_at]]/60)/60/24)+DATE(1970,1,1))</f>
        <v>42916.208333333328</v>
      </c>
      <c r="M442">
        <v>1499662800</v>
      </c>
      <c r="N442" s="11">
        <f>(((Table1[[#This Row],[deadline]]/60)/60/24)+DATE(1970,1,1))</f>
        <v>42926.208333333328</v>
      </c>
      <c r="O442" t="b">
        <v>0</v>
      </c>
      <c r="P442" t="b">
        <v>0</v>
      </c>
      <c r="Q442" t="s">
        <v>269</v>
      </c>
      <c r="R442" s="6">
        <f>E442/H442</f>
        <v>53.003513254551258</v>
      </c>
      <c r="S442" t="str">
        <f t="shared" si="12"/>
        <v>film &amp; video</v>
      </c>
      <c r="T442" t="str">
        <f t="shared" si="13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E443/D443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11">
        <f>(((Table1[[#This Row],[launched_at]]/60)/60/24)+DATE(1970,1,1))</f>
        <v>41025.208333333336</v>
      </c>
      <c r="M443">
        <v>1337835600</v>
      </c>
      <c r="N443" s="11">
        <f>(((Table1[[#This Row],[deadline]]/60)/60/24)+DATE(1970,1,1))</f>
        <v>41053.208333333336</v>
      </c>
      <c r="O443" t="b">
        <v>0</v>
      </c>
      <c r="P443" t="b">
        <v>0</v>
      </c>
      <c r="Q443" t="s">
        <v>65</v>
      </c>
      <c r="R443" s="6">
        <f>E443/H443</f>
        <v>54.5</v>
      </c>
      <c r="S443" t="str">
        <f t="shared" si="12"/>
        <v>technology</v>
      </c>
      <c r="T443" t="str">
        <f t="shared" si="13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E444/D444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11">
        <f>(((Table1[[#This Row],[launched_at]]/60)/60/24)+DATE(1970,1,1))</f>
        <v>42980.208333333328</v>
      </c>
      <c r="M444">
        <v>1505710800</v>
      </c>
      <c r="N444" s="11">
        <f>(((Table1[[#This Row],[deadline]]/60)/60/24)+DATE(1970,1,1))</f>
        <v>42996.208333333328</v>
      </c>
      <c r="O444" t="b">
        <v>0</v>
      </c>
      <c r="P444" t="b">
        <v>0</v>
      </c>
      <c r="Q444" t="s">
        <v>33</v>
      </c>
      <c r="R444" s="6">
        <f>E444/H444</f>
        <v>75.04195804195804</v>
      </c>
      <c r="S444" t="str">
        <f t="shared" si="12"/>
        <v>theater</v>
      </c>
      <c r="T444" t="str">
        <f t="shared" si="13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E445/D445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11">
        <f>(((Table1[[#This Row],[launched_at]]/60)/60/24)+DATE(1970,1,1))</f>
        <v>40451.208333333336</v>
      </c>
      <c r="M445">
        <v>1287464400</v>
      </c>
      <c r="N445" s="11">
        <f>(((Table1[[#This Row],[deadline]]/60)/60/24)+DATE(1970,1,1))</f>
        <v>40470.208333333336</v>
      </c>
      <c r="O445" t="b">
        <v>0</v>
      </c>
      <c r="P445" t="b">
        <v>0</v>
      </c>
      <c r="Q445" t="s">
        <v>33</v>
      </c>
      <c r="R445" s="6">
        <f>E445/H445</f>
        <v>35.911111111111111</v>
      </c>
      <c r="S445" t="str">
        <f t="shared" si="12"/>
        <v>theater</v>
      </c>
      <c r="T445" t="str">
        <f t="shared" si="13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E446/D446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11">
        <f>(((Table1[[#This Row],[launched_at]]/60)/60/24)+DATE(1970,1,1))</f>
        <v>40748.208333333336</v>
      </c>
      <c r="M446">
        <v>1311656400</v>
      </c>
      <c r="N446" s="11">
        <f>(((Table1[[#This Row],[deadline]]/60)/60/24)+DATE(1970,1,1))</f>
        <v>40750.208333333336</v>
      </c>
      <c r="O446" t="b">
        <v>0</v>
      </c>
      <c r="P446" t="b">
        <v>1</v>
      </c>
      <c r="Q446" t="s">
        <v>60</v>
      </c>
      <c r="R446" s="6">
        <f>E446/H446</f>
        <v>36.952702702702702</v>
      </c>
      <c r="S446" t="str">
        <f t="shared" si="12"/>
        <v>music</v>
      </c>
      <c r="T446" t="str">
        <f t="shared" si="13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E447/D447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11">
        <f>(((Table1[[#This Row],[launched_at]]/60)/60/24)+DATE(1970,1,1))</f>
        <v>40515.25</v>
      </c>
      <c r="M447">
        <v>1293170400</v>
      </c>
      <c r="N447" s="11">
        <f>(((Table1[[#This Row],[deadline]]/60)/60/24)+DATE(1970,1,1))</f>
        <v>40536.25</v>
      </c>
      <c r="O447" t="b">
        <v>0</v>
      </c>
      <c r="P447" t="b">
        <v>1</v>
      </c>
      <c r="Q447" t="s">
        <v>33</v>
      </c>
      <c r="R447" s="6">
        <f>E447/H447</f>
        <v>63.170588235294119</v>
      </c>
      <c r="S447" t="str">
        <f t="shared" si="12"/>
        <v>theater</v>
      </c>
      <c r="T447" t="str">
        <f t="shared" si="13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E448/D448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11">
        <f>(((Table1[[#This Row],[launched_at]]/60)/60/24)+DATE(1970,1,1))</f>
        <v>41261.25</v>
      </c>
      <c r="M448">
        <v>1355983200</v>
      </c>
      <c r="N448" s="11">
        <f>(((Table1[[#This Row],[deadline]]/60)/60/24)+DATE(1970,1,1))</f>
        <v>41263.25</v>
      </c>
      <c r="O448" t="b">
        <v>0</v>
      </c>
      <c r="P448" t="b">
        <v>0</v>
      </c>
      <c r="Q448" t="s">
        <v>65</v>
      </c>
      <c r="R448" s="6">
        <f>E448/H448</f>
        <v>29.99462365591398</v>
      </c>
      <c r="S448" t="str">
        <f t="shared" si="12"/>
        <v>technology</v>
      </c>
      <c r="T448" t="str">
        <f t="shared" si="13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E449/D449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11">
        <f>(((Table1[[#This Row],[launched_at]]/60)/60/24)+DATE(1970,1,1))</f>
        <v>43088.25</v>
      </c>
      <c r="M449">
        <v>1515045600</v>
      </c>
      <c r="N449" s="11">
        <f>(((Table1[[#This Row],[deadline]]/60)/60/24)+DATE(1970,1,1))</f>
        <v>43104.25</v>
      </c>
      <c r="O449" t="b">
        <v>0</v>
      </c>
      <c r="P449" t="b">
        <v>0</v>
      </c>
      <c r="Q449" t="s">
        <v>269</v>
      </c>
      <c r="R449" s="6">
        <f>E449/H449</f>
        <v>86</v>
      </c>
      <c r="S449" t="str">
        <f t="shared" si="12"/>
        <v>film &amp; video</v>
      </c>
      <c r="T449" t="str">
        <f t="shared" si="13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E450/D450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11">
        <f>(((Table1[[#This Row],[launched_at]]/60)/60/24)+DATE(1970,1,1))</f>
        <v>41378.208333333336</v>
      </c>
      <c r="M450">
        <v>1366088400</v>
      </c>
      <c r="N450" s="11">
        <f>(((Table1[[#This Row],[deadline]]/60)/60/24)+DATE(1970,1,1))</f>
        <v>41380.208333333336</v>
      </c>
      <c r="O450" t="b">
        <v>0</v>
      </c>
      <c r="P450" t="b">
        <v>1</v>
      </c>
      <c r="Q450" t="s">
        <v>89</v>
      </c>
      <c r="R450" s="6">
        <f>E450/H450</f>
        <v>75.014876033057845</v>
      </c>
      <c r="S450" t="str">
        <f t="shared" si="12"/>
        <v>games</v>
      </c>
      <c r="T450" t="str">
        <f t="shared" si="13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11">
        <f>(((Table1[[#This Row],[launched_at]]/60)/60/24)+DATE(1970,1,1))</f>
        <v>43530.25</v>
      </c>
      <c r="M451">
        <v>1553317200</v>
      </c>
      <c r="N451" s="11">
        <f>(((Table1[[#This Row],[deadline]]/60)/60/24)+DATE(1970,1,1))</f>
        <v>43547.208333333328</v>
      </c>
      <c r="O451" t="b">
        <v>0</v>
      </c>
      <c r="P451" t="b">
        <v>0</v>
      </c>
      <c r="Q451" t="s">
        <v>89</v>
      </c>
      <c r="R451" s="6">
        <f>E451/H451</f>
        <v>101.19767441860465</v>
      </c>
      <c r="S451" t="str">
        <f t="shared" ref="S451:S514" si="14">_xlfn.TEXTSPLIT(Q:Q, "/", ,TRUE,1)</f>
        <v>games</v>
      </c>
      <c r="T451" t="str">
        <f t="shared" ref="T451:T514" si="15">_xlfn.TEXTAFTER(Q451,"/", 1,1,1)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E452/D452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11">
        <f>(((Table1[[#This Row],[launched_at]]/60)/60/24)+DATE(1970,1,1))</f>
        <v>43394.208333333328</v>
      </c>
      <c r="M452">
        <v>1542088800</v>
      </c>
      <c r="N452" s="11">
        <f>(((Table1[[#This Row],[deadline]]/60)/60/24)+DATE(1970,1,1))</f>
        <v>43417.25</v>
      </c>
      <c r="O452" t="b">
        <v>0</v>
      </c>
      <c r="P452" t="b">
        <v>0</v>
      </c>
      <c r="Q452" t="s">
        <v>71</v>
      </c>
      <c r="R452" s="6">
        <f>E452/H452</f>
        <v>4</v>
      </c>
      <c r="S452" t="str">
        <f t="shared" si="14"/>
        <v>film &amp; video</v>
      </c>
      <c r="T452" t="str">
        <f t="shared" si="15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E453/D453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11">
        <f>(((Table1[[#This Row],[launched_at]]/60)/60/24)+DATE(1970,1,1))</f>
        <v>42935.208333333328</v>
      </c>
      <c r="M453">
        <v>1503118800</v>
      </c>
      <c r="N453" s="11">
        <f>(((Table1[[#This Row],[deadline]]/60)/60/24)+DATE(1970,1,1))</f>
        <v>42966.208333333328</v>
      </c>
      <c r="O453" t="b">
        <v>0</v>
      </c>
      <c r="P453" t="b">
        <v>0</v>
      </c>
      <c r="Q453" t="s">
        <v>23</v>
      </c>
      <c r="R453" s="6">
        <f>E453/H453</f>
        <v>29.001272669424118</v>
      </c>
      <c r="S453" t="str">
        <f t="shared" si="14"/>
        <v>music</v>
      </c>
      <c r="T453" t="str">
        <f t="shared" si="15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E454/D454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11">
        <f>(((Table1[[#This Row],[launched_at]]/60)/60/24)+DATE(1970,1,1))</f>
        <v>40365.208333333336</v>
      </c>
      <c r="M454">
        <v>1278478800</v>
      </c>
      <c r="N454" s="11">
        <f>(((Table1[[#This Row],[deadline]]/60)/60/24)+DATE(1970,1,1))</f>
        <v>40366.208333333336</v>
      </c>
      <c r="O454" t="b">
        <v>0</v>
      </c>
      <c r="P454" t="b">
        <v>0</v>
      </c>
      <c r="Q454" t="s">
        <v>53</v>
      </c>
      <c r="R454" s="6">
        <f>E454/H454</f>
        <v>98.225806451612897</v>
      </c>
      <c r="S454" t="str">
        <f t="shared" si="14"/>
        <v>film &amp; video</v>
      </c>
      <c r="T454" t="str">
        <f t="shared" si="15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E455/D455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11">
        <f>(((Table1[[#This Row],[launched_at]]/60)/60/24)+DATE(1970,1,1))</f>
        <v>42705.25</v>
      </c>
      <c r="M455">
        <v>1484114400</v>
      </c>
      <c r="N455" s="11">
        <f>(((Table1[[#This Row],[deadline]]/60)/60/24)+DATE(1970,1,1))</f>
        <v>42746.25</v>
      </c>
      <c r="O455" t="b">
        <v>0</v>
      </c>
      <c r="P455" t="b">
        <v>0</v>
      </c>
      <c r="Q455" t="s">
        <v>474</v>
      </c>
      <c r="R455" s="6">
        <f>E455/H455</f>
        <v>87.001693480101608</v>
      </c>
      <c r="S455" t="str">
        <f t="shared" si="14"/>
        <v>film &amp; video</v>
      </c>
      <c r="T455" t="str">
        <f t="shared" si="15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E456/D456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11">
        <f>(((Table1[[#This Row],[launched_at]]/60)/60/24)+DATE(1970,1,1))</f>
        <v>41568.208333333336</v>
      </c>
      <c r="M456">
        <v>1385445600</v>
      </c>
      <c r="N456" s="11">
        <f>(((Table1[[#This Row],[deadline]]/60)/60/24)+DATE(1970,1,1))</f>
        <v>41604.25</v>
      </c>
      <c r="O456" t="b">
        <v>0</v>
      </c>
      <c r="P456" t="b">
        <v>1</v>
      </c>
      <c r="Q456" t="s">
        <v>53</v>
      </c>
      <c r="R456" s="6">
        <f>E456/H456</f>
        <v>45.205128205128204</v>
      </c>
      <c r="S456" t="str">
        <f t="shared" si="14"/>
        <v>film &amp; video</v>
      </c>
      <c r="T456" t="str">
        <f t="shared" si="15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E457/D457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11">
        <f>(((Table1[[#This Row],[launched_at]]/60)/60/24)+DATE(1970,1,1))</f>
        <v>40809.208333333336</v>
      </c>
      <c r="M457">
        <v>1318741200</v>
      </c>
      <c r="N457" s="11">
        <f>(((Table1[[#This Row],[deadline]]/60)/60/24)+DATE(1970,1,1))</f>
        <v>40832.208333333336</v>
      </c>
      <c r="O457" t="b">
        <v>0</v>
      </c>
      <c r="P457" t="b">
        <v>0</v>
      </c>
      <c r="Q457" t="s">
        <v>33</v>
      </c>
      <c r="R457" s="6">
        <f>E457/H457</f>
        <v>37.001341561577675</v>
      </c>
      <c r="S457" t="str">
        <f t="shared" si="14"/>
        <v>theater</v>
      </c>
      <c r="T457" t="str">
        <f t="shared" si="15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E458/D458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11">
        <f>(((Table1[[#This Row],[launched_at]]/60)/60/24)+DATE(1970,1,1))</f>
        <v>43141.25</v>
      </c>
      <c r="M458">
        <v>1518242400</v>
      </c>
      <c r="N458" s="11">
        <f>(((Table1[[#This Row],[deadline]]/60)/60/24)+DATE(1970,1,1))</f>
        <v>43141.25</v>
      </c>
      <c r="O458" t="b">
        <v>0</v>
      </c>
      <c r="P458" t="b">
        <v>1</v>
      </c>
      <c r="Q458" t="s">
        <v>60</v>
      </c>
      <c r="R458" s="6">
        <f>E458/H458</f>
        <v>94.976947040498445</v>
      </c>
      <c r="S458" t="str">
        <f t="shared" si="14"/>
        <v>music</v>
      </c>
      <c r="T458" t="str">
        <f t="shared" si="15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E459/D459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11">
        <f>(((Table1[[#This Row],[launched_at]]/60)/60/24)+DATE(1970,1,1))</f>
        <v>42657.208333333328</v>
      </c>
      <c r="M459">
        <v>1476594000</v>
      </c>
      <c r="N459" s="11">
        <f>(((Table1[[#This Row],[deadline]]/60)/60/24)+DATE(1970,1,1))</f>
        <v>42659.208333333328</v>
      </c>
      <c r="O459" t="b">
        <v>0</v>
      </c>
      <c r="P459" t="b">
        <v>0</v>
      </c>
      <c r="Q459" t="s">
        <v>33</v>
      </c>
      <c r="R459" s="6">
        <f>E459/H459</f>
        <v>28.956521739130434</v>
      </c>
      <c r="S459" t="str">
        <f t="shared" si="14"/>
        <v>theater</v>
      </c>
      <c r="T459" t="str">
        <f t="shared" si="15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E460/D460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11">
        <f>(((Table1[[#This Row],[launched_at]]/60)/60/24)+DATE(1970,1,1))</f>
        <v>40265.208333333336</v>
      </c>
      <c r="M460">
        <v>1273554000</v>
      </c>
      <c r="N460" s="11">
        <f>(((Table1[[#This Row],[deadline]]/60)/60/24)+DATE(1970,1,1))</f>
        <v>40309.208333333336</v>
      </c>
      <c r="O460" t="b">
        <v>0</v>
      </c>
      <c r="P460" t="b">
        <v>0</v>
      </c>
      <c r="Q460" t="s">
        <v>33</v>
      </c>
      <c r="R460" s="6">
        <f>E460/H460</f>
        <v>55.993396226415094</v>
      </c>
      <c r="S460" t="str">
        <f t="shared" si="14"/>
        <v>theater</v>
      </c>
      <c r="T460" t="str">
        <f t="shared" si="15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E461/D461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11">
        <f>(((Table1[[#This Row],[launched_at]]/60)/60/24)+DATE(1970,1,1))</f>
        <v>42001.25</v>
      </c>
      <c r="M461">
        <v>1421906400</v>
      </c>
      <c r="N461" s="11">
        <f>(((Table1[[#This Row],[deadline]]/60)/60/24)+DATE(1970,1,1))</f>
        <v>42026.25</v>
      </c>
      <c r="O461" t="b">
        <v>0</v>
      </c>
      <c r="P461" t="b">
        <v>0</v>
      </c>
      <c r="Q461" t="s">
        <v>42</v>
      </c>
      <c r="R461" s="6">
        <f>E461/H461</f>
        <v>54.038095238095238</v>
      </c>
      <c r="S461" t="str">
        <f t="shared" si="14"/>
        <v>film &amp; video</v>
      </c>
      <c r="T461" t="str">
        <f t="shared" si="15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E462/D462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11">
        <f>(((Table1[[#This Row],[launched_at]]/60)/60/24)+DATE(1970,1,1))</f>
        <v>40399.208333333336</v>
      </c>
      <c r="M462">
        <v>1281589200</v>
      </c>
      <c r="N462" s="11">
        <f>(((Table1[[#This Row],[deadline]]/60)/60/24)+DATE(1970,1,1))</f>
        <v>40402.208333333336</v>
      </c>
      <c r="O462" t="b">
        <v>0</v>
      </c>
      <c r="P462" t="b">
        <v>0</v>
      </c>
      <c r="Q462" t="s">
        <v>33</v>
      </c>
      <c r="R462" s="6">
        <f>E462/H462</f>
        <v>82.38</v>
      </c>
      <c r="S462" t="str">
        <f t="shared" si="14"/>
        <v>theater</v>
      </c>
      <c r="T462" t="str">
        <f t="shared" si="15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E463/D463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11">
        <f>(((Table1[[#This Row],[launched_at]]/60)/60/24)+DATE(1970,1,1))</f>
        <v>41757.208333333336</v>
      </c>
      <c r="M463">
        <v>1400389200</v>
      </c>
      <c r="N463" s="11">
        <f>(((Table1[[#This Row],[deadline]]/60)/60/24)+DATE(1970,1,1))</f>
        <v>41777.208333333336</v>
      </c>
      <c r="O463" t="b">
        <v>0</v>
      </c>
      <c r="P463" t="b">
        <v>0</v>
      </c>
      <c r="Q463" t="s">
        <v>53</v>
      </c>
      <c r="R463" s="6">
        <f>E463/H463</f>
        <v>66.997115384615384</v>
      </c>
      <c r="S463" t="str">
        <f t="shared" si="14"/>
        <v>film &amp; video</v>
      </c>
      <c r="T463" t="str">
        <f t="shared" si="15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E464/D464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11">
        <f>(((Table1[[#This Row],[launched_at]]/60)/60/24)+DATE(1970,1,1))</f>
        <v>41304.25</v>
      </c>
      <c r="M464">
        <v>1362808800</v>
      </c>
      <c r="N464" s="11">
        <f>(((Table1[[#This Row],[deadline]]/60)/60/24)+DATE(1970,1,1))</f>
        <v>41342.25</v>
      </c>
      <c r="O464" t="b">
        <v>0</v>
      </c>
      <c r="P464" t="b">
        <v>0</v>
      </c>
      <c r="Q464" t="s">
        <v>292</v>
      </c>
      <c r="R464" s="6">
        <f>E464/H464</f>
        <v>107.91401869158878</v>
      </c>
      <c r="S464" t="str">
        <f t="shared" si="14"/>
        <v>games</v>
      </c>
      <c r="T464" t="str">
        <f t="shared" si="15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E465/D465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11">
        <f>(((Table1[[#This Row],[launched_at]]/60)/60/24)+DATE(1970,1,1))</f>
        <v>41639.25</v>
      </c>
      <c r="M465">
        <v>1388815200</v>
      </c>
      <c r="N465" s="11">
        <f>(((Table1[[#This Row],[deadline]]/60)/60/24)+DATE(1970,1,1))</f>
        <v>41643.25</v>
      </c>
      <c r="O465" t="b">
        <v>0</v>
      </c>
      <c r="P465" t="b">
        <v>0</v>
      </c>
      <c r="Q465" t="s">
        <v>71</v>
      </c>
      <c r="R465" s="6">
        <f>E465/H465</f>
        <v>69.009501187648453</v>
      </c>
      <c r="S465" t="str">
        <f t="shared" si="14"/>
        <v>film &amp; video</v>
      </c>
      <c r="T465" t="str">
        <f t="shared" si="15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E466/D466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11">
        <f>(((Table1[[#This Row],[launched_at]]/60)/60/24)+DATE(1970,1,1))</f>
        <v>43142.25</v>
      </c>
      <c r="M466">
        <v>1519538400</v>
      </c>
      <c r="N466" s="11">
        <f>(((Table1[[#This Row],[deadline]]/60)/60/24)+DATE(1970,1,1))</f>
        <v>43156.25</v>
      </c>
      <c r="O466" t="b">
        <v>0</v>
      </c>
      <c r="P466" t="b">
        <v>0</v>
      </c>
      <c r="Q466" t="s">
        <v>33</v>
      </c>
      <c r="R466" s="6">
        <f>E466/H466</f>
        <v>39.006568144499177</v>
      </c>
      <c r="S466" t="str">
        <f t="shared" si="14"/>
        <v>theater</v>
      </c>
      <c r="T466" t="str">
        <f t="shared" si="15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E467/D467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11">
        <f>(((Table1[[#This Row],[launched_at]]/60)/60/24)+DATE(1970,1,1))</f>
        <v>43127.25</v>
      </c>
      <c r="M467">
        <v>1517810400</v>
      </c>
      <c r="N467" s="11">
        <f>(((Table1[[#This Row],[deadline]]/60)/60/24)+DATE(1970,1,1))</f>
        <v>43136.25</v>
      </c>
      <c r="O467" t="b">
        <v>0</v>
      </c>
      <c r="P467" t="b">
        <v>0</v>
      </c>
      <c r="Q467" t="s">
        <v>206</v>
      </c>
      <c r="R467" s="6">
        <f>E467/H467</f>
        <v>110.3625</v>
      </c>
      <c r="S467" t="str">
        <f t="shared" si="14"/>
        <v>publishing</v>
      </c>
      <c r="T467" t="str">
        <f t="shared" si="15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E468/D468</f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11">
        <f>(((Table1[[#This Row],[launched_at]]/60)/60/24)+DATE(1970,1,1))</f>
        <v>41409.208333333336</v>
      </c>
      <c r="M468">
        <v>1370581200</v>
      </c>
      <c r="N468" s="11">
        <f>(((Table1[[#This Row],[deadline]]/60)/60/24)+DATE(1970,1,1))</f>
        <v>41432.208333333336</v>
      </c>
      <c r="O468" t="b">
        <v>0</v>
      </c>
      <c r="P468" t="b">
        <v>1</v>
      </c>
      <c r="Q468" t="s">
        <v>65</v>
      </c>
      <c r="R468" s="6">
        <f>E468/H468</f>
        <v>94.857142857142861</v>
      </c>
      <c r="S468" t="str">
        <f t="shared" si="14"/>
        <v>technology</v>
      </c>
      <c r="T468" t="str">
        <f t="shared" si="15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E469/D469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11">
        <f>(((Table1[[#This Row],[launched_at]]/60)/60/24)+DATE(1970,1,1))</f>
        <v>42331.25</v>
      </c>
      <c r="M469">
        <v>1448863200</v>
      </c>
      <c r="N469" s="11">
        <f>(((Table1[[#This Row],[deadline]]/60)/60/24)+DATE(1970,1,1))</f>
        <v>42338.25</v>
      </c>
      <c r="O469" t="b">
        <v>0</v>
      </c>
      <c r="P469" t="b">
        <v>1</v>
      </c>
      <c r="Q469" t="s">
        <v>28</v>
      </c>
      <c r="R469" s="6">
        <f>E469/H469</f>
        <v>57.935251798561154</v>
      </c>
      <c r="S469" t="str">
        <f t="shared" si="14"/>
        <v>technology</v>
      </c>
      <c r="T469" t="str">
        <f t="shared" si="15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E470/D470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11">
        <f>(((Table1[[#This Row],[launched_at]]/60)/60/24)+DATE(1970,1,1))</f>
        <v>43569.208333333328</v>
      </c>
      <c r="M470">
        <v>1556600400</v>
      </c>
      <c r="N470" s="11">
        <f>(((Table1[[#This Row],[deadline]]/60)/60/24)+DATE(1970,1,1))</f>
        <v>43585.208333333328</v>
      </c>
      <c r="O470" t="b">
        <v>0</v>
      </c>
      <c r="P470" t="b">
        <v>0</v>
      </c>
      <c r="Q470" t="s">
        <v>33</v>
      </c>
      <c r="R470" s="6">
        <f>E470/H470</f>
        <v>101.25</v>
      </c>
      <c r="S470" t="str">
        <f t="shared" si="14"/>
        <v>theater</v>
      </c>
      <c r="T470" t="str">
        <f t="shared" si="15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E471/D471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11">
        <f>(((Table1[[#This Row],[launched_at]]/60)/60/24)+DATE(1970,1,1))</f>
        <v>42142.208333333328</v>
      </c>
      <c r="M471">
        <v>1432098000</v>
      </c>
      <c r="N471" s="11">
        <f>(((Table1[[#This Row],[deadline]]/60)/60/24)+DATE(1970,1,1))</f>
        <v>42144.208333333328</v>
      </c>
      <c r="O471" t="b">
        <v>0</v>
      </c>
      <c r="P471" t="b">
        <v>0</v>
      </c>
      <c r="Q471" t="s">
        <v>53</v>
      </c>
      <c r="R471" s="6">
        <f>E471/H471</f>
        <v>64.95597484276729</v>
      </c>
      <c r="S471" t="str">
        <f t="shared" si="14"/>
        <v>film &amp; video</v>
      </c>
      <c r="T471" t="str">
        <f t="shared" si="15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E472/D472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11">
        <f>(((Table1[[#This Row],[launched_at]]/60)/60/24)+DATE(1970,1,1))</f>
        <v>42716.25</v>
      </c>
      <c r="M472">
        <v>1482127200</v>
      </c>
      <c r="N472" s="11">
        <f>(((Table1[[#This Row],[deadline]]/60)/60/24)+DATE(1970,1,1))</f>
        <v>42723.25</v>
      </c>
      <c r="O472" t="b">
        <v>0</v>
      </c>
      <c r="P472" t="b">
        <v>0</v>
      </c>
      <c r="Q472" t="s">
        <v>65</v>
      </c>
      <c r="R472" s="6">
        <f>E472/H472</f>
        <v>27.00524934383202</v>
      </c>
      <c r="S472" t="str">
        <f t="shared" si="14"/>
        <v>technology</v>
      </c>
      <c r="T472" t="str">
        <f t="shared" si="15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E473/D473</f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11">
        <f>(((Table1[[#This Row],[launched_at]]/60)/60/24)+DATE(1970,1,1))</f>
        <v>41031.208333333336</v>
      </c>
      <c r="M473">
        <v>1335934800</v>
      </c>
      <c r="N473" s="11">
        <f>(((Table1[[#This Row],[deadline]]/60)/60/24)+DATE(1970,1,1))</f>
        <v>41031.208333333336</v>
      </c>
      <c r="O473" t="b">
        <v>0</v>
      </c>
      <c r="P473" t="b">
        <v>1</v>
      </c>
      <c r="Q473" t="s">
        <v>17</v>
      </c>
      <c r="R473" s="6">
        <f>E473/H473</f>
        <v>50.97422680412371</v>
      </c>
      <c r="S473" t="str">
        <f t="shared" si="14"/>
        <v>food</v>
      </c>
      <c r="T473" t="str">
        <f t="shared" si="15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E474/D474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11">
        <f>(((Table1[[#This Row],[launched_at]]/60)/60/24)+DATE(1970,1,1))</f>
        <v>43535.208333333328</v>
      </c>
      <c r="M474">
        <v>1556946000</v>
      </c>
      <c r="N474" s="11">
        <f>(((Table1[[#This Row],[deadline]]/60)/60/24)+DATE(1970,1,1))</f>
        <v>43589.208333333328</v>
      </c>
      <c r="O474" t="b">
        <v>0</v>
      </c>
      <c r="P474" t="b">
        <v>0</v>
      </c>
      <c r="Q474" t="s">
        <v>23</v>
      </c>
      <c r="R474" s="6">
        <f>E474/H474</f>
        <v>104.94260869565217</v>
      </c>
      <c r="S474" t="str">
        <f t="shared" si="14"/>
        <v>music</v>
      </c>
      <c r="T474" t="str">
        <f t="shared" si="15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E475/D475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11">
        <f>(((Table1[[#This Row],[launched_at]]/60)/60/24)+DATE(1970,1,1))</f>
        <v>43277.208333333328</v>
      </c>
      <c r="M475">
        <v>1530075600</v>
      </c>
      <c r="N475" s="11">
        <f>(((Table1[[#This Row],[deadline]]/60)/60/24)+DATE(1970,1,1))</f>
        <v>43278.208333333328</v>
      </c>
      <c r="O475" t="b">
        <v>0</v>
      </c>
      <c r="P475" t="b">
        <v>0</v>
      </c>
      <c r="Q475" t="s">
        <v>50</v>
      </c>
      <c r="R475" s="6">
        <f>E475/H475</f>
        <v>84.028301886792448</v>
      </c>
      <c r="S475" t="str">
        <f t="shared" si="14"/>
        <v>music</v>
      </c>
      <c r="T475" t="str">
        <f t="shared" si="15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E476/D476</f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11">
        <f>(((Table1[[#This Row],[launched_at]]/60)/60/24)+DATE(1970,1,1))</f>
        <v>41989.25</v>
      </c>
      <c r="M476">
        <v>1418796000</v>
      </c>
      <c r="N476" s="11">
        <f>(((Table1[[#This Row],[deadline]]/60)/60/24)+DATE(1970,1,1))</f>
        <v>41990.25</v>
      </c>
      <c r="O476" t="b">
        <v>0</v>
      </c>
      <c r="P476" t="b">
        <v>0</v>
      </c>
      <c r="Q476" t="s">
        <v>269</v>
      </c>
      <c r="R476" s="6">
        <f>E476/H476</f>
        <v>102.85915492957747</v>
      </c>
      <c r="S476" t="str">
        <f t="shared" si="14"/>
        <v>film &amp; video</v>
      </c>
      <c r="T476" t="str">
        <f t="shared" si="15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E477/D477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11">
        <f>(((Table1[[#This Row],[launched_at]]/60)/60/24)+DATE(1970,1,1))</f>
        <v>41450.208333333336</v>
      </c>
      <c r="M477">
        <v>1372482000</v>
      </c>
      <c r="N477" s="11">
        <f>(((Table1[[#This Row],[deadline]]/60)/60/24)+DATE(1970,1,1))</f>
        <v>41454.208333333336</v>
      </c>
      <c r="O477" t="b">
        <v>0</v>
      </c>
      <c r="P477" t="b">
        <v>1</v>
      </c>
      <c r="Q477" t="s">
        <v>206</v>
      </c>
      <c r="R477" s="6">
        <f>E477/H477</f>
        <v>39.962085308056871</v>
      </c>
      <c r="S477" t="str">
        <f t="shared" si="14"/>
        <v>publishing</v>
      </c>
      <c r="T477" t="str">
        <f t="shared" si="15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E478/D478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11">
        <f>(((Table1[[#This Row],[launched_at]]/60)/60/24)+DATE(1970,1,1))</f>
        <v>43322.208333333328</v>
      </c>
      <c r="M478">
        <v>1534395600</v>
      </c>
      <c r="N478" s="11">
        <f>(((Table1[[#This Row],[deadline]]/60)/60/24)+DATE(1970,1,1))</f>
        <v>43328.208333333328</v>
      </c>
      <c r="O478" t="b">
        <v>0</v>
      </c>
      <c r="P478" t="b">
        <v>0</v>
      </c>
      <c r="Q478" t="s">
        <v>119</v>
      </c>
      <c r="R478" s="6">
        <f>E478/H478</f>
        <v>51.001785714285717</v>
      </c>
      <c r="S478" t="str">
        <f t="shared" si="14"/>
        <v>publishing</v>
      </c>
      <c r="T478" t="str">
        <f t="shared" si="15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E479/D479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11">
        <f>(((Table1[[#This Row],[launched_at]]/60)/60/24)+DATE(1970,1,1))</f>
        <v>40720.208333333336</v>
      </c>
      <c r="M479">
        <v>1311397200</v>
      </c>
      <c r="N479" s="11">
        <f>(((Table1[[#This Row],[deadline]]/60)/60/24)+DATE(1970,1,1))</f>
        <v>40747.208333333336</v>
      </c>
      <c r="O479" t="b">
        <v>0</v>
      </c>
      <c r="P479" t="b">
        <v>0</v>
      </c>
      <c r="Q479" t="s">
        <v>474</v>
      </c>
      <c r="R479" s="6">
        <f>E479/H479</f>
        <v>40.823008849557525</v>
      </c>
      <c r="S479" t="str">
        <f t="shared" si="14"/>
        <v>film &amp; video</v>
      </c>
      <c r="T479" t="str">
        <f t="shared" si="15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E480/D480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11">
        <f>(((Table1[[#This Row],[launched_at]]/60)/60/24)+DATE(1970,1,1))</f>
        <v>42072.208333333328</v>
      </c>
      <c r="M480">
        <v>1426914000</v>
      </c>
      <c r="N480" s="11">
        <f>(((Table1[[#This Row],[deadline]]/60)/60/24)+DATE(1970,1,1))</f>
        <v>42084.208333333328</v>
      </c>
      <c r="O480" t="b">
        <v>0</v>
      </c>
      <c r="P480" t="b">
        <v>0</v>
      </c>
      <c r="Q480" t="s">
        <v>65</v>
      </c>
      <c r="R480" s="6">
        <f>E480/H480</f>
        <v>58.999637155297535</v>
      </c>
      <c r="S480" t="str">
        <f t="shared" si="14"/>
        <v>technology</v>
      </c>
      <c r="T480" t="str">
        <f t="shared" si="15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E481/D481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11">
        <f>(((Table1[[#This Row],[launched_at]]/60)/60/24)+DATE(1970,1,1))</f>
        <v>42945.208333333328</v>
      </c>
      <c r="M481">
        <v>1501477200</v>
      </c>
      <c r="N481" s="11">
        <f>(((Table1[[#This Row],[deadline]]/60)/60/24)+DATE(1970,1,1))</f>
        <v>42947.208333333328</v>
      </c>
      <c r="O481" t="b">
        <v>0</v>
      </c>
      <c r="P481" t="b">
        <v>0</v>
      </c>
      <c r="Q481" t="s">
        <v>17</v>
      </c>
      <c r="R481" s="6">
        <f>E481/H481</f>
        <v>71.156069364161851</v>
      </c>
      <c r="S481" t="str">
        <f t="shared" si="14"/>
        <v>food</v>
      </c>
      <c r="T481" t="str">
        <f t="shared" si="15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E482/D482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11">
        <f>(((Table1[[#This Row],[launched_at]]/60)/60/24)+DATE(1970,1,1))</f>
        <v>40248.25</v>
      </c>
      <c r="M482">
        <v>1269061200</v>
      </c>
      <c r="N482" s="11">
        <f>(((Table1[[#This Row],[deadline]]/60)/60/24)+DATE(1970,1,1))</f>
        <v>40257.208333333336</v>
      </c>
      <c r="O482" t="b">
        <v>0</v>
      </c>
      <c r="P482" t="b">
        <v>1</v>
      </c>
      <c r="Q482" t="s">
        <v>122</v>
      </c>
      <c r="R482" s="6">
        <f>E482/H482</f>
        <v>99.494252873563212</v>
      </c>
      <c r="S482" t="str">
        <f t="shared" si="14"/>
        <v>photography</v>
      </c>
      <c r="T482" t="str">
        <f t="shared" si="15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E483/D483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11">
        <f>(((Table1[[#This Row],[launched_at]]/60)/60/24)+DATE(1970,1,1))</f>
        <v>41913.208333333336</v>
      </c>
      <c r="M483">
        <v>1415772000</v>
      </c>
      <c r="N483" s="11">
        <f>(((Table1[[#This Row],[deadline]]/60)/60/24)+DATE(1970,1,1))</f>
        <v>41955.25</v>
      </c>
      <c r="O483" t="b">
        <v>0</v>
      </c>
      <c r="P483" t="b">
        <v>1</v>
      </c>
      <c r="Q483" t="s">
        <v>33</v>
      </c>
      <c r="R483" s="6">
        <f>E483/H483</f>
        <v>103.98634590377114</v>
      </c>
      <c r="S483" t="str">
        <f t="shared" si="14"/>
        <v>theater</v>
      </c>
      <c r="T483" t="str">
        <f t="shared" si="15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E484/D484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11">
        <f>(((Table1[[#This Row],[launched_at]]/60)/60/24)+DATE(1970,1,1))</f>
        <v>40963.25</v>
      </c>
      <c r="M484">
        <v>1331013600</v>
      </c>
      <c r="N484" s="11">
        <f>(((Table1[[#This Row],[deadline]]/60)/60/24)+DATE(1970,1,1))</f>
        <v>40974.25</v>
      </c>
      <c r="O484" t="b">
        <v>0</v>
      </c>
      <c r="P484" t="b">
        <v>1</v>
      </c>
      <c r="Q484" t="s">
        <v>119</v>
      </c>
      <c r="R484" s="6">
        <f>E484/H484</f>
        <v>76.555555555555557</v>
      </c>
      <c r="S484" t="str">
        <f t="shared" si="14"/>
        <v>publishing</v>
      </c>
      <c r="T484" t="str">
        <f t="shared" si="15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E485/D485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11">
        <f>(((Table1[[#This Row],[launched_at]]/60)/60/24)+DATE(1970,1,1))</f>
        <v>43811.25</v>
      </c>
      <c r="M485">
        <v>1576735200</v>
      </c>
      <c r="N485" s="11">
        <f>(((Table1[[#This Row],[deadline]]/60)/60/24)+DATE(1970,1,1))</f>
        <v>43818.25</v>
      </c>
      <c r="O485" t="b">
        <v>0</v>
      </c>
      <c r="P485" t="b">
        <v>0</v>
      </c>
      <c r="Q485" t="s">
        <v>33</v>
      </c>
      <c r="R485" s="6">
        <f>E485/H485</f>
        <v>87.068592057761734</v>
      </c>
      <c r="S485" t="str">
        <f t="shared" si="14"/>
        <v>theater</v>
      </c>
      <c r="T485" t="str">
        <f t="shared" si="15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E486/D486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11">
        <f>(((Table1[[#This Row],[launched_at]]/60)/60/24)+DATE(1970,1,1))</f>
        <v>41855.208333333336</v>
      </c>
      <c r="M486">
        <v>1411362000</v>
      </c>
      <c r="N486" s="11">
        <f>(((Table1[[#This Row],[deadline]]/60)/60/24)+DATE(1970,1,1))</f>
        <v>41904.208333333336</v>
      </c>
      <c r="O486" t="b">
        <v>0</v>
      </c>
      <c r="P486" t="b">
        <v>1</v>
      </c>
      <c r="Q486" t="s">
        <v>17</v>
      </c>
      <c r="R486" s="6">
        <f>E486/H486</f>
        <v>48.99554707379135</v>
      </c>
      <c r="S486" t="str">
        <f t="shared" si="14"/>
        <v>food</v>
      </c>
      <c r="T486" t="str">
        <f t="shared" si="15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E487/D487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11">
        <f>(((Table1[[#This Row],[launched_at]]/60)/60/24)+DATE(1970,1,1))</f>
        <v>43626.208333333328</v>
      </c>
      <c r="M487">
        <v>1563685200</v>
      </c>
      <c r="N487" s="11">
        <f>(((Table1[[#This Row],[deadline]]/60)/60/24)+DATE(1970,1,1))</f>
        <v>43667.208333333328</v>
      </c>
      <c r="O487" t="b">
        <v>0</v>
      </c>
      <c r="P487" t="b">
        <v>0</v>
      </c>
      <c r="Q487" t="s">
        <v>33</v>
      </c>
      <c r="R487" s="6">
        <f>E487/H487</f>
        <v>42.969135802469133</v>
      </c>
      <c r="S487" t="str">
        <f t="shared" si="14"/>
        <v>theater</v>
      </c>
      <c r="T487" t="str">
        <f t="shared" si="15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E488/D488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11">
        <f>(((Table1[[#This Row],[launched_at]]/60)/60/24)+DATE(1970,1,1))</f>
        <v>43168.25</v>
      </c>
      <c r="M488">
        <v>1521867600</v>
      </c>
      <c r="N488" s="11">
        <f>(((Table1[[#This Row],[deadline]]/60)/60/24)+DATE(1970,1,1))</f>
        <v>43183.208333333328</v>
      </c>
      <c r="O488" t="b">
        <v>0</v>
      </c>
      <c r="P488" t="b">
        <v>1</v>
      </c>
      <c r="Q488" t="s">
        <v>206</v>
      </c>
      <c r="R488" s="6">
        <f>E488/H488</f>
        <v>33.428571428571431</v>
      </c>
      <c r="S488" t="str">
        <f t="shared" si="14"/>
        <v>publishing</v>
      </c>
      <c r="T488" t="str">
        <f t="shared" si="15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E489/D489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11">
        <f>(((Table1[[#This Row],[launched_at]]/60)/60/24)+DATE(1970,1,1))</f>
        <v>42845.208333333328</v>
      </c>
      <c r="M489">
        <v>1495515600</v>
      </c>
      <c r="N489" s="11">
        <f>(((Table1[[#This Row],[deadline]]/60)/60/24)+DATE(1970,1,1))</f>
        <v>42878.208333333328</v>
      </c>
      <c r="O489" t="b">
        <v>0</v>
      </c>
      <c r="P489" t="b">
        <v>0</v>
      </c>
      <c r="Q489" t="s">
        <v>33</v>
      </c>
      <c r="R489" s="6">
        <f>E489/H489</f>
        <v>83.982949701619773</v>
      </c>
      <c r="S489" t="str">
        <f t="shared" si="14"/>
        <v>theater</v>
      </c>
      <c r="T489" t="str">
        <f t="shared" si="15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E490/D490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11">
        <f>(((Table1[[#This Row],[launched_at]]/60)/60/24)+DATE(1970,1,1))</f>
        <v>42403.25</v>
      </c>
      <c r="M490">
        <v>1455948000</v>
      </c>
      <c r="N490" s="11">
        <f>(((Table1[[#This Row],[deadline]]/60)/60/24)+DATE(1970,1,1))</f>
        <v>42420.25</v>
      </c>
      <c r="O490" t="b">
        <v>0</v>
      </c>
      <c r="P490" t="b">
        <v>0</v>
      </c>
      <c r="Q490" t="s">
        <v>33</v>
      </c>
      <c r="R490" s="6">
        <f>E490/H490</f>
        <v>101.41739130434783</v>
      </c>
      <c r="S490" t="str">
        <f t="shared" si="14"/>
        <v>theater</v>
      </c>
      <c r="T490" t="str">
        <f t="shared" si="15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E491/D491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11">
        <f>(((Table1[[#This Row],[launched_at]]/60)/60/24)+DATE(1970,1,1))</f>
        <v>40406.208333333336</v>
      </c>
      <c r="M491">
        <v>1282366800</v>
      </c>
      <c r="N491" s="11">
        <f>(((Table1[[#This Row],[deadline]]/60)/60/24)+DATE(1970,1,1))</f>
        <v>40411.208333333336</v>
      </c>
      <c r="O491" t="b">
        <v>0</v>
      </c>
      <c r="P491" t="b">
        <v>0</v>
      </c>
      <c r="Q491" t="s">
        <v>65</v>
      </c>
      <c r="R491" s="6">
        <f>E491/H491</f>
        <v>109.87058823529412</v>
      </c>
      <c r="S491" t="str">
        <f t="shared" si="14"/>
        <v>technology</v>
      </c>
      <c r="T491" t="str">
        <f t="shared" si="15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E492/D492</f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11">
        <f>(((Table1[[#This Row],[launched_at]]/60)/60/24)+DATE(1970,1,1))</f>
        <v>43786.25</v>
      </c>
      <c r="M492">
        <v>1574575200</v>
      </c>
      <c r="N492" s="11">
        <f>(((Table1[[#This Row],[deadline]]/60)/60/24)+DATE(1970,1,1))</f>
        <v>43793.25</v>
      </c>
      <c r="O492" t="b">
        <v>0</v>
      </c>
      <c r="P492" t="b">
        <v>0</v>
      </c>
      <c r="Q492" t="s">
        <v>1029</v>
      </c>
      <c r="R492" s="6">
        <f>E492/H492</f>
        <v>31.916666666666668</v>
      </c>
      <c r="S492" t="str">
        <f t="shared" si="14"/>
        <v>journalism</v>
      </c>
      <c r="T492" t="str">
        <f t="shared" si="15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E493/D493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11">
        <f>(((Table1[[#This Row],[launched_at]]/60)/60/24)+DATE(1970,1,1))</f>
        <v>41456.208333333336</v>
      </c>
      <c r="M493">
        <v>1374901200</v>
      </c>
      <c r="N493" s="11">
        <f>(((Table1[[#This Row],[deadline]]/60)/60/24)+DATE(1970,1,1))</f>
        <v>41482.208333333336</v>
      </c>
      <c r="O493" t="b">
        <v>0</v>
      </c>
      <c r="P493" t="b">
        <v>1</v>
      </c>
      <c r="Q493" t="s">
        <v>17</v>
      </c>
      <c r="R493" s="6">
        <f>E493/H493</f>
        <v>70.993450675399103</v>
      </c>
      <c r="S493" t="str">
        <f t="shared" si="14"/>
        <v>food</v>
      </c>
      <c r="T493" t="str">
        <f t="shared" si="15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E494/D494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11">
        <f>(((Table1[[#This Row],[launched_at]]/60)/60/24)+DATE(1970,1,1))</f>
        <v>40336.208333333336</v>
      </c>
      <c r="M494">
        <v>1278910800</v>
      </c>
      <c r="N494" s="11">
        <f>(((Table1[[#This Row],[deadline]]/60)/60/24)+DATE(1970,1,1))</f>
        <v>40371.208333333336</v>
      </c>
      <c r="O494" t="b">
        <v>1</v>
      </c>
      <c r="P494" t="b">
        <v>1</v>
      </c>
      <c r="Q494" t="s">
        <v>100</v>
      </c>
      <c r="R494" s="6">
        <f>E494/H494</f>
        <v>77.026890756302521</v>
      </c>
      <c r="S494" t="str">
        <f t="shared" si="14"/>
        <v>film &amp; video</v>
      </c>
      <c r="T494" t="str">
        <f t="shared" si="15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E495/D495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11">
        <f>(((Table1[[#This Row],[launched_at]]/60)/60/24)+DATE(1970,1,1))</f>
        <v>43645.208333333328</v>
      </c>
      <c r="M495">
        <v>1562907600</v>
      </c>
      <c r="N495" s="11">
        <f>(((Table1[[#This Row],[deadline]]/60)/60/24)+DATE(1970,1,1))</f>
        <v>43658.208333333328</v>
      </c>
      <c r="O495" t="b">
        <v>0</v>
      </c>
      <c r="P495" t="b">
        <v>0</v>
      </c>
      <c r="Q495" t="s">
        <v>122</v>
      </c>
      <c r="R495" s="6">
        <f>E495/H495</f>
        <v>101.78125</v>
      </c>
      <c r="S495" t="str">
        <f t="shared" si="14"/>
        <v>photography</v>
      </c>
      <c r="T495" t="str">
        <f t="shared" si="15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E496/D496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11">
        <f>(((Table1[[#This Row],[launched_at]]/60)/60/24)+DATE(1970,1,1))</f>
        <v>40990.208333333336</v>
      </c>
      <c r="M496">
        <v>1332478800</v>
      </c>
      <c r="N496" s="11">
        <f>(((Table1[[#This Row],[deadline]]/60)/60/24)+DATE(1970,1,1))</f>
        <v>40991.208333333336</v>
      </c>
      <c r="O496" t="b">
        <v>0</v>
      </c>
      <c r="P496" t="b">
        <v>0</v>
      </c>
      <c r="Q496" t="s">
        <v>65</v>
      </c>
      <c r="R496" s="6">
        <f>E496/H496</f>
        <v>51.059701492537314</v>
      </c>
      <c r="S496" t="str">
        <f t="shared" si="14"/>
        <v>technology</v>
      </c>
      <c r="T496" t="str">
        <f t="shared" si="15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E497/D497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11">
        <f>(((Table1[[#This Row],[launched_at]]/60)/60/24)+DATE(1970,1,1))</f>
        <v>41800.208333333336</v>
      </c>
      <c r="M497">
        <v>1402722000</v>
      </c>
      <c r="N497" s="11">
        <f>(((Table1[[#This Row],[deadline]]/60)/60/24)+DATE(1970,1,1))</f>
        <v>41804.208333333336</v>
      </c>
      <c r="O497" t="b">
        <v>0</v>
      </c>
      <c r="P497" t="b">
        <v>0</v>
      </c>
      <c r="Q497" t="s">
        <v>33</v>
      </c>
      <c r="R497" s="6">
        <f>E497/H497</f>
        <v>68.02051282051282</v>
      </c>
      <c r="S497" t="str">
        <f t="shared" si="14"/>
        <v>theater</v>
      </c>
      <c r="T497" t="str">
        <f t="shared" si="15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E498/D498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11">
        <f>(((Table1[[#This Row],[launched_at]]/60)/60/24)+DATE(1970,1,1))</f>
        <v>42876.208333333328</v>
      </c>
      <c r="M498">
        <v>1496811600</v>
      </c>
      <c r="N498" s="11">
        <f>(((Table1[[#This Row],[deadline]]/60)/60/24)+DATE(1970,1,1))</f>
        <v>42893.208333333328</v>
      </c>
      <c r="O498" t="b">
        <v>0</v>
      </c>
      <c r="P498" t="b">
        <v>0</v>
      </c>
      <c r="Q498" t="s">
        <v>71</v>
      </c>
      <c r="R498" s="6">
        <f>E498/H498</f>
        <v>30.87037037037037</v>
      </c>
      <c r="S498" t="str">
        <f t="shared" si="14"/>
        <v>film &amp; video</v>
      </c>
      <c r="T498" t="str">
        <f t="shared" si="15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E499/D499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11">
        <f>(((Table1[[#This Row],[launched_at]]/60)/60/24)+DATE(1970,1,1))</f>
        <v>42724.25</v>
      </c>
      <c r="M499">
        <v>1482213600</v>
      </c>
      <c r="N499" s="11">
        <f>(((Table1[[#This Row],[deadline]]/60)/60/24)+DATE(1970,1,1))</f>
        <v>42724.25</v>
      </c>
      <c r="O499" t="b">
        <v>0</v>
      </c>
      <c r="P499" t="b">
        <v>1</v>
      </c>
      <c r="Q499" t="s">
        <v>65</v>
      </c>
      <c r="R499" s="6">
        <f>E499/H499</f>
        <v>27.908333333333335</v>
      </c>
      <c r="S499" t="str">
        <f t="shared" si="14"/>
        <v>technology</v>
      </c>
      <c r="T499" t="str">
        <f t="shared" si="15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E500/D500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11">
        <f>(((Table1[[#This Row],[launched_at]]/60)/60/24)+DATE(1970,1,1))</f>
        <v>42005.25</v>
      </c>
      <c r="M500">
        <v>1420264800</v>
      </c>
      <c r="N500" s="11">
        <f>(((Table1[[#This Row],[deadline]]/60)/60/24)+DATE(1970,1,1))</f>
        <v>42007.25</v>
      </c>
      <c r="O500" t="b">
        <v>0</v>
      </c>
      <c r="P500" t="b">
        <v>0</v>
      </c>
      <c r="Q500" t="s">
        <v>28</v>
      </c>
      <c r="R500" s="6">
        <f>E500/H500</f>
        <v>79.994818652849744</v>
      </c>
      <c r="S500" t="str">
        <f t="shared" si="14"/>
        <v>technology</v>
      </c>
      <c r="T500" t="str">
        <f t="shared" si="15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E501/D501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11">
        <f>(((Table1[[#This Row],[launched_at]]/60)/60/24)+DATE(1970,1,1))</f>
        <v>42444.208333333328</v>
      </c>
      <c r="M501">
        <v>1458450000</v>
      </c>
      <c r="N501" s="11">
        <f>(((Table1[[#This Row],[deadline]]/60)/60/24)+DATE(1970,1,1))</f>
        <v>42449.208333333328</v>
      </c>
      <c r="O501" t="b">
        <v>0</v>
      </c>
      <c r="P501" t="b">
        <v>1</v>
      </c>
      <c r="Q501" t="s">
        <v>42</v>
      </c>
      <c r="R501" s="6">
        <f>E501/H501</f>
        <v>38.003378378378379</v>
      </c>
      <c r="S501" t="str">
        <f t="shared" si="14"/>
        <v>film &amp; video</v>
      </c>
      <c r="T501" t="str">
        <f t="shared" si="15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E502/D502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11">
        <f>(((Table1[[#This Row],[launched_at]]/60)/60/24)+DATE(1970,1,1))</f>
        <v>41395.208333333336</v>
      </c>
      <c r="M502">
        <v>1369803600</v>
      </c>
      <c r="N502" s="11">
        <f>(((Table1[[#This Row],[deadline]]/60)/60/24)+DATE(1970,1,1))</f>
        <v>41423.208333333336</v>
      </c>
      <c r="O502" t="b">
        <v>0</v>
      </c>
      <c r="P502" t="b">
        <v>1</v>
      </c>
      <c r="Q502" t="s">
        <v>33</v>
      </c>
      <c r="R502" s="6" t="e">
        <f>E502/H502</f>
        <v>#DIV/0!</v>
      </c>
      <c r="S502" t="str">
        <f t="shared" si="14"/>
        <v>theater</v>
      </c>
      <c r="T502" t="str">
        <f t="shared" si="15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E503/D503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11">
        <f>(((Table1[[#This Row],[launched_at]]/60)/60/24)+DATE(1970,1,1))</f>
        <v>41345.208333333336</v>
      </c>
      <c r="M503">
        <v>1363237200</v>
      </c>
      <c r="N503" s="11">
        <f>(((Table1[[#This Row],[deadline]]/60)/60/24)+DATE(1970,1,1))</f>
        <v>41347.208333333336</v>
      </c>
      <c r="O503" t="b">
        <v>0</v>
      </c>
      <c r="P503" t="b">
        <v>0</v>
      </c>
      <c r="Q503" t="s">
        <v>42</v>
      </c>
      <c r="R503" s="6">
        <f>E503/H503</f>
        <v>59.990534521158132</v>
      </c>
      <c r="S503" t="str">
        <f t="shared" si="14"/>
        <v>film &amp; video</v>
      </c>
      <c r="T503" t="str">
        <f t="shared" si="15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E504/D504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11">
        <f>(((Table1[[#This Row],[launched_at]]/60)/60/24)+DATE(1970,1,1))</f>
        <v>41117.208333333336</v>
      </c>
      <c r="M504">
        <v>1345870800</v>
      </c>
      <c r="N504" s="11">
        <f>(((Table1[[#This Row],[deadline]]/60)/60/24)+DATE(1970,1,1))</f>
        <v>41146.208333333336</v>
      </c>
      <c r="O504" t="b">
        <v>0</v>
      </c>
      <c r="P504" t="b">
        <v>1</v>
      </c>
      <c r="Q504" t="s">
        <v>89</v>
      </c>
      <c r="R504" s="6">
        <f>E504/H504</f>
        <v>37.037634408602152</v>
      </c>
      <c r="S504" t="str">
        <f t="shared" si="14"/>
        <v>games</v>
      </c>
      <c r="T504" t="str">
        <f t="shared" si="15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E505/D505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11">
        <f>(((Table1[[#This Row],[launched_at]]/60)/60/24)+DATE(1970,1,1))</f>
        <v>42186.208333333328</v>
      </c>
      <c r="M505">
        <v>1437454800</v>
      </c>
      <c r="N505" s="11">
        <f>(((Table1[[#This Row],[deadline]]/60)/60/24)+DATE(1970,1,1))</f>
        <v>42206.208333333328</v>
      </c>
      <c r="O505" t="b">
        <v>0</v>
      </c>
      <c r="P505" t="b">
        <v>0</v>
      </c>
      <c r="Q505" t="s">
        <v>53</v>
      </c>
      <c r="R505" s="6">
        <f>E505/H505</f>
        <v>99.963043478260872</v>
      </c>
      <c r="S505" t="str">
        <f t="shared" si="14"/>
        <v>film &amp; video</v>
      </c>
      <c r="T505" t="str">
        <f t="shared" si="15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E506/D506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11">
        <f>(((Table1[[#This Row],[launched_at]]/60)/60/24)+DATE(1970,1,1))</f>
        <v>42142.208333333328</v>
      </c>
      <c r="M506">
        <v>1432011600</v>
      </c>
      <c r="N506" s="11">
        <f>(((Table1[[#This Row],[deadline]]/60)/60/24)+DATE(1970,1,1))</f>
        <v>42143.208333333328</v>
      </c>
      <c r="O506" t="b">
        <v>0</v>
      </c>
      <c r="P506" t="b">
        <v>0</v>
      </c>
      <c r="Q506" t="s">
        <v>23</v>
      </c>
      <c r="R506" s="6">
        <f>E506/H506</f>
        <v>111.6774193548387</v>
      </c>
      <c r="S506" t="str">
        <f t="shared" si="14"/>
        <v>music</v>
      </c>
      <c r="T506" t="str">
        <f t="shared" si="15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E507/D507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11">
        <f>(((Table1[[#This Row],[launched_at]]/60)/60/24)+DATE(1970,1,1))</f>
        <v>41341.25</v>
      </c>
      <c r="M507">
        <v>1366347600</v>
      </c>
      <c r="N507" s="11">
        <f>(((Table1[[#This Row],[deadline]]/60)/60/24)+DATE(1970,1,1))</f>
        <v>41383.208333333336</v>
      </c>
      <c r="O507" t="b">
        <v>0</v>
      </c>
      <c r="P507" t="b">
        <v>1</v>
      </c>
      <c r="Q507" t="s">
        <v>133</v>
      </c>
      <c r="R507" s="6">
        <f>E507/H507</f>
        <v>36.014409221902014</v>
      </c>
      <c r="S507" t="str">
        <f t="shared" si="14"/>
        <v>publishing</v>
      </c>
      <c r="T507" t="str">
        <f t="shared" si="15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E508/D508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11">
        <f>(((Table1[[#This Row],[launched_at]]/60)/60/24)+DATE(1970,1,1))</f>
        <v>43062.25</v>
      </c>
      <c r="M508">
        <v>1512885600</v>
      </c>
      <c r="N508" s="11">
        <f>(((Table1[[#This Row],[deadline]]/60)/60/24)+DATE(1970,1,1))</f>
        <v>43079.25</v>
      </c>
      <c r="O508" t="b">
        <v>0</v>
      </c>
      <c r="P508" t="b">
        <v>1</v>
      </c>
      <c r="Q508" t="s">
        <v>33</v>
      </c>
      <c r="R508" s="6">
        <f>E508/H508</f>
        <v>66.010284810126578</v>
      </c>
      <c r="S508" t="str">
        <f t="shared" si="14"/>
        <v>theater</v>
      </c>
      <c r="T508" t="str">
        <f t="shared" si="15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E509/D509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11">
        <f>(((Table1[[#This Row],[launched_at]]/60)/60/24)+DATE(1970,1,1))</f>
        <v>41373.208333333336</v>
      </c>
      <c r="M509">
        <v>1369717200</v>
      </c>
      <c r="N509" s="11">
        <f>(((Table1[[#This Row],[deadline]]/60)/60/24)+DATE(1970,1,1))</f>
        <v>41422.208333333336</v>
      </c>
      <c r="O509" t="b">
        <v>0</v>
      </c>
      <c r="P509" t="b">
        <v>1</v>
      </c>
      <c r="Q509" t="s">
        <v>28</v>
      </c>
      <c r="R509" s="6">
        <f>E509/H509</f>
        <v>44.05263157894737</v>
      </c>
      <c r="S509" t="str">
        <f t="shared" si="14"/>
        <v>technology</v>
      </c>
      <c r="T509" t="str">
        <f t="shared" si="15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E510/D510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11">
        <f>(((Table1[[#This Row],[launched_at]]/60)/60/24)+DATE(1970,1,1))</f>
        <v>43310.208333333328</v>
      </c>
      <c r="M510">
        <v>1534654800</v>
      </c>
      <c r="N510" s="11">
        <f>(((Table1[[#This Row],[deadline]]/60)/60/24)+DATE(1970,1,1))</f>
        <v>43331.208333333328</v>
      </c>
      <c r="O510" t="b">
        <v>0</v>
      </c>
      <c r="P510" t="b">
        <v>0</v>
      </c>
      <c r="Q510" t="s">
        <v>33</v>
      </c>
      <c r="R510" s="6">
        <f>E510/H510</f>
        <v>52.999726551818434</v>
      </c>
      <c r="S510" t="str">
        <f t="shared" si="14"/>
        <v>theater</v>
      </c>
      <c r="T510" t="str">
        <f t="shared" si="15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E511/D511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11">
        <f>(((Table1[[#This Row],[launched_at]]/60)/60/24)+DATE(1970,1,1))</f>
        <v>41034.208333333336</v>
      </c>
      <c r="M511">
        <v>1337058000</v>
      </c>
      <c r="N511" s="11">
        <f>(((Table1[[#This Row],[deadline]]/60)/60/24)+DATE(1970,1,1))</f>
        <v>41044.208333333336</v>
      </c>
      <c r="O511" t="b">
        <v>0</v>
      </c>
      <c r="P511" t="b">
        <v>0</v>
      </c>
      <c r="Q511" t="s">
        <v>33</v>
      </c>
      <c r="R511" s="6">
        <f>E511/H511</f>
        <v>95</v>
      </c>
      <c r="S511" t="str">
        <f t="shared" si="14"/>
        <v>theater</v>
      </c>
      <c r="T511" t="str">
        <f t="shared" si="15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E512/D512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11">
        <f>(((Table1[[#This Row],[launched_at]]/60)/60/24)+DATE(1970,1,1))</f>
        <v>43251.208333333328</v>
      </c>
      <c r="M512">
        <v>1529816400</v>
      </c>
      <c r="N512" s="11">
        <f>(((Table1[[#This Row],[deadline]]/60)/60/24)+DATE(1970,1,1))</f>
        <v>43275.208333333328</v>
      </c>
      <c r="O512" t="b">
        <v>0</v>
      </c>
      <c r="P512" t="b">
        <v>0</v>
      </c>
      <c r="Q512" t="s">
        <v>53</v>
      </c>
      <c r="R512" s="6">
        <f>E512/H512</f>
        <v>70.908396946564892</v>
      </c>
      <c r="S512" t="str">
        <f t="shared" si="14"/>
        <v>film &amp; video</v>
      </c>
      <c r="T512" t="str">
        <f t="shared" si="15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E513/D513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11">
        <f>(((Table1[[#This Row],[launched_at]]/60)/60/24)+DATE(1970,1,1))</f>
        <v>43671.208333333328</v>
      </c>
      <c r="M513">
        <v>1564894800</v>
      </c>
      <c r="N513" s="11">
        <f>(((Table1[[#This Row],[deadline]]/60)/60/24)+DATE(1970,1,1))</f>
        <v>43681.208333333328</v>
      </c>
      <c r="O513" t="b">
        <v>0</v>
      </c>
      <c r="P513" t="b">
        <v>0</v>
      </c>
      <c r="Q513" t="s">
        <v>33</v>
      </c>
      <c r="R513" s="6">
        <f>E513/H513</f>
        <v>98.060773480662988</v>
      </c>
      <c r="S513" t="str">
        <f t="shared" si="14"/>
        <v>theater</v>
      </c>
      <c r="T513" t="str">
        <f t="shared" si="15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E514/D514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11">
        <f>(((Table1[[#This Row],[launched_at]]/60)/60/24)+DATE(1970,1,1))</f>
        <v>41825.208333333336</v>
      </c>
      <c r="M514">
        <v>1404622800</v>
      </c>
      <c r="N514" s="11">
        <f>(((Table1[[#This Row],[deadline]]/60)/60/24)+DATE(1970,1,1))</f>
        <v>41826.208333333336</v>
      </c>
      <c r="O514" t="b">
        <v>0</v>
      </c>
      <c r="P514" t="b">
        <v>1</v>
      </c>
      <c r="Q514" t="s">
        <v>89</v>
      </c>
      <c r="R514" s="6">
        <f>E514/H514</f>
        <v>53.046025104602514</v>
      </c>
      <c r="S514" t="str">
        <f t="shared" si="14"/>
        <v>games</v>
      </c>
      <c r="T514" t="str">
        <f t="shared" si="15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11">
        <f>(((Table1[[#This Row],[launched_at]]/60)/60/24)+DATE(1970,1,1))</f>
        <v>40430.208333333336</v>
      </c>
      <c r="M515">
        <v>1284181200</v>
      </c>
      <c r="N515" s="11">
        <f>(((Table1[[#This Row],[deadline]]/60)/60/24)+DATE(1970,1,1))</f>
        <v>40432.208333333336</v>
      </c>
      <c r="O515" t="b">
        <v>0</v>
      </c>
      <c r="P515" t="b">
        <v>0</v>
      </c>
      <c r="Q515" t="s">
        <v>269</v>
      </c>
      <c r="R515" s="6">
        <f>E515/H515</f>
        <v>93.142857142857139</v>
      </c>
      <c r="S515" t="str">
        <f t="shared" ref="S515:S578" si="16">_xlfn.TEXTSPLIT(Q:Q, "/", ,TRUE,1)</f>
        <v>film &amp; video</v>
      </c>
      <c r="T515" t="str">
        <f t="shared" ref="T515:T578" si="17">_xlfn.TEXTAFTER(Q515,"/", 1,1,1)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E516/D516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11">
        <f>(((Table1[[#This Row],[launched_at]]/60)/60/24)+DATE(1970,1,1))</f>
        <v>41614.25</v>
      </c>
      <c r="M516">
        <v>1386741600</v>
      </c>
      <c r="N516" s="11">
        <f>(((Table1[[#This Row],[deadline]]/60)/60/24)+DATE(1970,1,1))</f>
        <v>41619.25</v>
      </c>
      <c r="O516" t="b">
        <v>0</v>
      </c>
      <c r="P516" t="b">
        <v>1</v>
      </c>
      <c r="Q516" t="s">
        <v>23</v>
      </c>
      <c r="R516" s="6">
        <f>E516/H516</f>
        <v>58.945075757575758</v>
      </c>
      <c r="S516" t="str">
        <f t="shared" si="16"/>
        <v>music</v>
      </c>
      <c r="T516" t="str">
        <f t="shared" si="17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E517/D517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11">
        <f>(((Table1[[#This Row],[launched_at]]/60)/60/24)+DATE(1970,1,1))</f>
        <v>40900.25</v>
      </c>
      <c r="M517">
        <v>1324792800</v>
      </c>
      <c r="N517" s="11">
        <f>(((Table1[[#This Row],[deadline]]/60)/60/24)+DATE(1970,1,1))</f>
        <v>40902.25</v>
      </c>
      <c r="O517" t="b">
        <v>0</v>
      </c>
      <c r="P517" t="b">
        <v>1</v>
      </c>
      <c r="Q517" t="s">
        <v>33</v>
      </c>
      <c r="R517" s="6">
        <f>E517/H517</f>
        <v>36.067669172932334</v>
      </c>
      <c r="S517" t="str">
        <f t="shared" si="16"/>
        <v>theater</v>
      </c>
      <c r="T517" t="str">
        <f t="shared" si="17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E518/D518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11">
        <f>(((Table1[[#This Row],[launched_at]]/60)/60/24)+DATE(1970,1,1))</f>
        <v>40396.208333333336</v>
      </c>
      <c r="M518">
        <v>1284354000</v>
      </c>
      <c r="N518" s="11">
        <f>(((Table1[[#This Row],[deadline]]/60)/60/24)+DATE(1970,1,1))</f>
        <v>40434.208333333336</v>
      </c>
      <c r="O518" t="b">
        <v>0</v>
      </c>
      <c r="P518" t="b">
        <v>0</v>
      </c>
      <c r="Q518" t="s">
        <v>68</v>
      </c>
      <c r="R518" s="6">
        <f>E518/H518</f>
        <v>63.030732860520096</v>
      </c>
      <c r="S518" t="str">
        <f t="shared" si="16"/>
        <v>publishing</v>
      </c>
      <c r="T518" t="str">
        <f t="shared" si="17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E519/D519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11">
        <f>(((Table1[[#This Row],[launched_at]]/60)/60/24)+DATE(1970,1,1))</f>
        <v>42860.208333333328</v>
      </c>
      <c r="M519">
        <v>1494392400</v>
      </c>
      <c r="N519" s="11">
        <f>(((Table1[[#This Row],[deadline]]/60)/60/24)+DATE(1970,1,1))</f>
        <v>42865.208333333328</v>
      </c>
      <c r="O519" t="b">
        <v>0</v>
      </c>
      <c r="P519" t="b">
        <v>0</v>
      </c>
      <c r="Q519" t="s">
        <v>17</v>
      </c>
      <c r="R519" s="6">
        <f>E519/H519</f>
        <v>84.717948717948715</v>
      </c>
      <c r="S519" t="str">
        <f t="shared" si="16"/>
        <v>food</v>
      </c>
      <c r="T519" t="str">
        <f t="shared" si="17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E520/D520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11">
        <f>(((Table1[[#This Row],[launched_at]]/60)/60/24)+DATE(1970,1,1))</f>
        <v>43154.25</v>
      </c>
      <c r="M520">
        <v>1519538400</v>
      </c>
      <c r="N520" s="11">
        <f>(((Table1[[#This Row],[deadline]]/60)/60/24)+DATE(1970,1,1))</f>
        <v>43156.25</v>
      </c>
      <c r="O520" t="b">
        <v>0</v>
      </c>
      <c r="P520" t="b">
        <v>1</v>
      </c>
      <c r="Q520" t="s">
        <v>71</v>
      </c>
      <c r="R520" s="6">
        <f>E520/H520</f>
        <v>62.2</v>
      </c>
      <c r="S520" t="str">
        <f t="shared" si="16"/>
        <v>film &amp; video</v>
      </c>
      <c r="T520" t="str">
        <f t="shared" si="17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E521/D521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11">
        <f>(((Table1[[#This Row],[launched_at]]/60)/60/24)+DATE(1970,1,1))</f>
        <v>42012.25</v>
      </c>
      <c r="M521">
        <v>1421906400</v>
      </c>
      <c r="N521" s="11">
        <f>(((Table1[[#This Row],[deadline]]/60)/60/24)+DATE(1970,1,1))</f>
        <v>42026.25</v>
      </c>
      <c r="O521" t="b">
        <v>0</v>
      </c>
      <c r="P521" t="b">
        <v>1</v>
      </c>
      <c r="Q521" t="s">
        <v>23</v>
      </c>
      <c r="R521" s="6">
        <f>E521/H521</f>
        <v>101.97518330513255</v>
      </c>
      <c r="S521" t="str">
        <f t="shared" si="16"/>
        <v>music</v>
      </c>
      <c r="T521" t="str">
        <f t="shared" si="17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E522/D522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11">
        <f>(((Table1[[#This Row],[launched_at]]/60)/60/24)+DATE(1970,1,1))</f>
        <v>43574.208333333328</v>
      </c>
      <c r="M522">
        <v>1555909200</v>
      </c>
      <c r="N522" s="11">
        <f>(((Table1[[#This Row],[deadline]]/60)/60/24)+DATE(1970,1,1))</f>
        <v>43577.208333333328</v>
      </c>
      <c r="O522" t="b">
        <v>0</v>
      </c>
      <c r="P522" t="b">
        <v>0</v>
      </c>
      <c r="Q522" t="s">
        <v>33</v>
      </c>
      <c r="R522" s="6">
        <f>E522/H522</f>
        <v>106.4375</v>
      </c>
      <c r="S522" t="str">
        <f t="shared" si="16"/>
        <v>theater</v>
      </c>
      <c r="T522" t="str">
        <f t="shared" si="17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E523/D523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11">
        <f>(((Table1[[#This Row],[launched_at]]/60)/60/24)+DATE(1970,1,1))</f>
        <v>42605.208333333328</v>
      </c>
      <c r="M523">
        <v>1472446800</v>
      </c>
      <c r="N523" s="11">
        <f>(((Table1[[#This Row],[deadline]]/60)/60/24)+DATE(1970,1,1))</f>
        <v>42611.208333333328</v>
      </c>
      <c r="O523" t="b">
        <v>0</v>
      </c>
      <c r="P523" t="b">
        <v>1</v>
      </c>
      <c r="Q523" t="s">
        <v>53</v>
      </c>
      <c r="R523" s="6">
        <f>E523/H523</f>
        <v>29.975609756097562</v>
      </c>
      <c r="S523" t="str">
        <f t="shared" si="16"/>
        <v>film &amp; video</v>
      </c>
      <c r="T523" t="str">
        <f t="shared" si="17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E524/D524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11">
        <f>(((Table1[[#This Row],[launched_at]]/60)/60/24)+DATE(1970,1,1))</f>
        <v>41093.208333333336</v>
      </c>
      <c r="M524">
        <v>1342328400</v>
      </c>
      <c r="N524" s="11">
        <f>(((Table1[[#This Row],[deadline]]/60)/60/24)+DATE(1970,1,1))</f>
        <v>41105.208333333336</v>
      </c>
      <c r="O524" t="b">
        <v>0</v>
      </c>
      <c r="P524" t="b">
        <v>0</v>
      </c>
      <c r="Q524" t="s">
        <v>100</v>
      </c>
      <c r="R524" s="6">
        <f>E524/H524</f>
        <v>85.806282722513089</v>
      </c>
      <c r="S524" t="str">
        <f t="shared" si="16"/>
        <v>film &amp; video</v>
      </c>
      <c r="T524" t="str">
        <f t="shared" si="17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E525/D525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11">
        <f>(((Table1[[#This Row],[launched_at]]/60)/60/24)+DATE(1970,1,1))</f>
        <v>40241.25</v>
      </c>
      <c r="M525">
        <v>1268114400</v>
      </c>
      <c r="N525" s="11">
        <f>(((Table1[[#This Row],[deadline]]/60)/60/24)+DATE(1970,1,1))</f>
        <v>40246.25</v>
      </c>
      <c r="O525" t="b">
        <v>0</v>
      </c>
      <c r="P525" t="b">
        <v>0</v>
      </c>
      <c r="Q525" t="s">
        <v>100</v>
      </c>
      <c r="R525" s="6">
        <f>E525/H525</f>
        <v>70.82022471910112</v>
      </c>
      <c r="S525" t="str">
        <f t="shared" si="16"/>
        <v>film &amp; video</v>
      </c>
      <c r="T525" t="str">
        <f t="shared" si="17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E526/D526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11">
        <f>(((Table1[[#This Row],[launched_at]]/60)/60/24)+DATE(1970,1,1))</f>
        <v>40294.208333333336</v>
      </c>
      <c r="M526">
        <v>1273381200</v>
      </c>
      <c r="N526" s="11">
        <f>(((Table1[[#This Row],[deadline]]/60)/60/24)+DATE(1970,1,1))</f>
        <v>40307.208333333336</v>
      </c>
      <c r="O526" t="b">
        <v>0</v>
      </c>
      <c r="P526" t="b">
        <v>0</v>
      </c>
      <c r="Q526" t="s">
        <v>33</v>
      </c>
      <c r="R526" s="6">
        <f>E526/H526</f>
        <v>40.998484082870135</v>
      </c>
      <c r="S526" t="str">
        <f t="shared" si="16"/>
        <v>theater</v>
      </c>
      <c r="T526" t="str">
        <f t="shared" si="17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E527/D527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11">
        <f>(((Table1[[#This Row],[launched_at]]/60)/60/24)+DATE(1970,1,1))</f>
        <v>40505.25</v>
      </c>
      <c r="M527">
        <v>1290837600</v>
      </c>
      <c r="N527" s="11">
        <f>(((Table1[[#This Row],[deadline]]/60)/60/24)+DATE(1970,1,1))</f>
        <v>40509.25</v>
      </c>
      <c r="O527" t="b">
        <v>0</v>
      </c>
      <c r="P527" t="b">
        <v>0</v>
      </c>
      <c r="Q527" t="s">
        <v>65</v>
      </c>
      <c r="R527" s="6">
        <f>E527/H527</f>
        <v>28.063492063492063</v>
      </c>
      <c r="S527" t="str">
        <f t="shared" si="16"/>
        <v>technology</v>
      </c>
      <c r="T527" t="str">
        <f t="shared" si="17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E528/D528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11">
        <f>(((Table1[[#This Row],[launched_at]]/60)/60/24)+DATE(1970,1,1))</f>
        <v>42364.25</v>
      </c>
      <c r="M528">
        <v>1454306400</v>
      </c>
      <c r="N528" s="11">
        <f>(((Table1[[#This Row],[deadline]]/60)/60/24)+DATE(1970,1,1))</f>
        <v>42401.25</v>
      </c>
      <c r="O528" t="b">
        <v>0</v>
      </c>
      <c r="P528" t="b">
        <v>1</v>
      </c>
      <c r="Q528" t="s">
        <v>33</v>
      </c>
      <c r="R528" s="6">
        <f>E528/H528</f>
        <v>88.054421768707485</v>
      </c>
      <c r="S528" t="str">
        <f t="shared" si="16"/>
        <v>theater</v>
      </c>
      <c r="T528" t="str">
        <f t="shared" si="17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E529/D529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11">
        <f>(((Table1[[#This Row],[launched_at]]/60)/60/24)+DATE(1970,1,1))</f>
        <v>42405.25</v>
      </c>
      <c r="M529">
        <v>1457762400</v>
      </c>
      <c r="N529" s="11">
        <f>(((Table1[[#This Row],[deadline]]/60)/60/24)+DATE(1970,1,1))</f>
        <v>42441.25</v>
      </c>
      <c r="O529" t="b">
        <v>0</v>
      </c>
      <c r="P529" t="b">
        <v>0</v>
      </c>
      <c r="Q529" t="s">
        <v>71</v>
      </c>
      <c r="R529" s="6">
        <f>E529/H529</f>
        <v>31</v>
      </c>
      <c r="S529" t="str">
        <f t="shared" si="16"/>
        <v>film &amp; video</v>
      </c>
      <c r="T529" t="str">
        <f t="shared" si="17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E530/D530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11">
        <f>(((Table1[[#This Row],[launched_at]]/60)/60/24)+DATE(1970,1,1))</f>
        <v>41601.25</v>
      </c>
      <c r="M530">
        <v>1389074400</v>
      </c>
      <c r="N530" s="11">
        <f>(((Table1[[#This Row],[deadline]]/60)/60/24)+DATE(1970,1,1))</f>
        <v>41646.25</v>
      </c>
      <c r="O530" t="b">
        <v>0</v>
      </c>
      <c r="P530" t="b">
        <v>0</v>
      </c>
      <c r="Q530" t="s">
        <v>60</v>
      </c>
      <c r="R530" s="6">
        <f>E530/H530</f>
        <v>90.337500000000006</v>
      </c>
      <c r="S530" t="str">
        <f t="shared" si="16"/>
        <v>music</v>
      </c>
      <c r="T530" t="str">
        <f t="shared" si="17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E531/D531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11">
        <f>(((Table1[[#This Row],[launched_at]]/60)/60/24)+DATE(1970,1,1))</f>
        <v>41769.208333333336</v>
      </c>
      <c r="M531">
        <v>1402117200</v>
      </c>
      <c r="N531" s="11">
        <f>(((Table1[[#This Row],[deadline]]/60)/60/24)+DATE(1970,1,1))</f>
        <v>41797.208333333336</v>
      </c>
      <c r="O531" t="b">
        <v>0</v>
      </c>
      <c r="P531" t="b">
        <v>0</v>
      </c>
      <c r="Q531" t="s">
        <v>89</v>
      </c>
      <c r="R531" s="6">
        <f>E531/H531</f>
        <v>63.777777777777779</v>
      </c>
      <c r="S531" t="str">
        <f t="shared" si="16"/>
        <v>games</v>
      </c>
      <c r="T531" t="str">
        <f t="shared" si="17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E532/D532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11">
        <f>(((Table1[[#This Row],[launched_at]]/60)/60/24)+DATE(1970,1,1))</f>
        <v>40421.208333333336</v>
      </c>
      <c r="M532">
        <v>1284440400</v>
      </c>
      <c r="N532" s="11">
        <f>(((Table1[[#This Row],[deadline]]/60)/60/24)+DATE(1970,1,1))</f>
        <v>40435.208333333336</v>
      </c>
      <c r="O532" t="b">
        <v>0</v>
      </c>
      <c r="P532" t="b">
        <v>1</v>
      </c>
      <c r="Q532" t="s">
        <v>119</v>
      </c>
      <c r="R532" s="6">
        <f>E532/H532</f>
        <v>53.995515695067262</v>
      </c>
      <c r="S532" t="str">
        <f t="shared" si="16"/>
        <v>publishing</v>
      </c>
      <c r="T532" t="str">
        <f t="shared" si="17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E533/D533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11">
        <f>(((Table1[[#This Row],[launched_at]]/60)/60/24)+DATE(1970,1,1))</f>
        <v>41589.25</v>
      </c>
      <c r="M533">
        <v>1388988000</v>
      </c>
      <c r="N533" s="11">
        <f>(((Table1[[#This Row],[deadline]]/60)/60/24)+DATE(1970,1,1))</f>
        <v>41645.25</v>
      </c>
      <c r="O533" t="b">
        <v>0</v>
      </c>
      <c r="P533" t="b">
        <v>0</v>
      </c>
      <c r="Q533" t="s">
        <v>89</v>
      </c>
      <c r="R533" s="6">
        <f>E533/H533</f>
        <v>48.993956043956047</v>
      </c>
      <c r="S533" t="str">
        <f t="shared" si="16"/>
        <v>games</v>
      </c>
      <c r="T533" t="str">
        <f t="shared" si="17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E534/D534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11">
        <f>(((Table1[[#This Row],[launched_at]]/60)/60/24)+DATE(1970,1,1))</f>
        <v>43125.25</v>
      </c>
      <c r="M534">
        <v>1516946400</v>
      </c>
      <c r="N534" s="11">
        <f>(((Table1[[#This Row],[deadline]]/60)/60/24)+DATE(1970,1,1))</f>
        <v>43126.25</v>
      </c>
      <c r="O534" t="b">
        <v>0</v>
      </c>
      <c r="P534" t="b">
        <v>0</v>
      </c>
      <c r="Q534" t="s">
        <v>33</v>
      </c>
      <c r="R534" s="6">
        <f>E534/H534</f>
        <v>63.857142857142854</v>
      </c>
      <c r="S534" t="str">
        <f t="shared" si="16"/>
        <v>theater</v>
      </c>
      <c r="T534" t="str">
        <f t="shared" si="17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E535/D535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11">
        <f>(((Table1[[#This Row],[launched_at]]/60)/60/24)+DATE(1970,1,1))</f>
        <v>41479.208333333336</v>
      </c>
      <c r="M535">
        <v>1377752400</v>
      </c>
      <c r="N535" s="11">
        <f>(((Table1[[#This Row],[deadline]]/60)/60/24)+DATE(1970,1,1))</f>
        <v>41515.208333333336</v>
      </c>
      <c r="O535" t="b">
        <v>0</v>
      </c>
      <c r="P535" t="b">
        <v>0</v>
      </c>
      <c r="Q535" t="s">
        <v>60</v>
      </c>
      <c r="R535" s="6">
        <f>E535/H535</f>
        <v>82.996393146979258</v>
      </c>
      <c r="S535" t="str">
        <f t="shared" si="16"/>
        <v>music</v>
      </c>
      <c r="T535" t="str">
        <f t="shared" si="17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E536/D536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11">
        <f>(((Table1[[#This Row],[launched_at]]/60)/60/24)+DATE(1970,1,1))</f>
        <v>43329.208333333328</v>
      </c>
      <c r="M536">
        <v>1534568400</v>
      </c>
      <c r="N536" s="11">
        <f>(((Table1[[#This Row],[deadline]]/60)/60/24)+DATE(1970,1,1))</f>
        <v>43330.208333333328</v>
      </c>
      <c r="O536" t="b">
        <v>0</v>
      </c>
      <c r="P536" t="b">
        <v>1</v>
      </c>
      <c r="Q536" t="s">
        <v>53</v>
      </c>
      <c r="R536" s="6">
        <f>E536/H536</f>
        <v>55.08230452674897</v>
      </c>
      <c r="S536" t="str">
        <f t="shared" si="16"/>
        <v>film &amp; video</v>
      </c>
      <c r="T536" t="str">
        <f t="shared" si="17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E537/D537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11">
        <f>(((Table1[[#This Row],[launched_at]]/60)/60/24)+DATE(1970,1,1))</f>
        <v>43259.208333333328</v>
      </c>
      <c r="M537">
        <v>1528606800</v>
      </c>
      <c r="N537" s="11">
        <f>(((Table1[[#This Row],[deadline]]/60)/60/24)+DATE(1970,1,1))</f>
        <v>43261.208333333328</v>
      </c>
      <c r="O537" t="b">
        <v>0</v>
      </c>
      <c r="P537" t="b">
        <v>1</v>
      </c>
      <c r="Q537" t="s">
        <v>33</v>
      </c>
      <c r="R537" s="6">
        <f>E537/H537</f>
        <v>62.044554455445542</v>
      </c>
      <c r="S537" t="str">
        <f t="shared" si="16"/>
        <v>theater</v>
      </c>
      <c r="T537" t="str">
        <f t="shared" si="17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E538/D538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11">
        <f>(((Table1[[#This Row],[launched_at]]/60)/60/24)+DATE(1970,1,1))</f>
        <v>40414.208333333336</v>
      </c>
      <c r="M538">
        <v>1284872400</v>
      </c>
      <c r="N538" s="11">
        <f>(((Table1[[#This Row],[deadline]]/60)/60/24)+DATE(1970,1,1))</f>
        <v>40440.208333333336</v>
      </c>
      <c r="O538" t="b">
        <v>0</v>
      </c>
      <c r="P538" t="b">
        <v>0</v>
      </c>
      <c r="Q538" t="s">
        <v>119</v>
      </c>
      <c r="R538" s="6">
        <f>E538/H538</f>
        <v>104.97857142857143</v>
      </c>
      <c r="S538" t="str">
        <f t="shared" si="16"/>
        <v>publishing</v>
      </c>
      <c r="T538" t="str">
        <f t="shared" si="17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E539/D539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11">
        <f>(((Table1[[#This Row],[launched_at]]/60)/60/24)+DATE(1970,1,1))</f>
        <v>43342.208333333328</v>
      </c>
      <c r="M539">
        <v>1537592400</v>
      </c>
      <c r="N539" s="11">
        <f>(((Table1[[#This Row],[deadline]]/60)/60/24)+DATE(1970,1,1))</f>
        <v>43365.208333333328</v>
      </c>
      <c r="O539" t="b">
        <v>1</v>
      </c>
      <c r="P539" t="b">
        <v>1</v>
      </c>
      <c r="Q539" t="s">
        <v>42</v>
      </c>
      <c r="R539" s="6">
        <f>E539/H539</f>
        <v>94.044676806083643</v>
      </c>
      <c r="S539" t="str">
        <f t="shared" si="16"/>
        <v>film &amp; video</v>
      </c>
      <c r="T539" t="str">
        <f t="shared" si="17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E540/D540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11">
        <f>(((Table1[[#This Row],[launched_at]]/60)/60/24)+DATE(1970,1,1))</f>
        <v>41539.208333333336</v>
      </c>
      <c r="M540">
        <v>1381208400</v>
      </c>
      <c r="N540" s="11">
        <f>(((Table1[[#This Row],[deadline]]/60)/60/24)+DATE(1970,1,1))</f>
        <v>41555.208333333336</v>
      </c>
      <c r="O540" t="b">
        <v>0</v>
      </c>
      <c r="P540" t="b">
        <v>0</v>
      </c>
      <c r="Q540" t="s">
        <v>292</v>
      </c>
      <c r="R540" s="6">
        <f>E540/H540</f>
        <v>44.007716049382715</v>
      </c>
      <c r="S540" t="str">
        <f t="shared" si="16"/>
        <v>games</v>
      </c>
      <c r="T540" t="str">
        <f t="shared" si="17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E541/D541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11">
        <f>(((Table1[[#This Row],[launched_at]]/60)/60/24)+DATE(1970,1,1))</f>
        <v>43647.208333333328</v>
      </c>
      <c r="M541">
        <v>1562475600</v>
      </c>
      <c r="N541" s="11">
        <f>(((Table1[[#This Row],[deadline]]/60)/60/24)+DATE(1970,1,1))</f>
        <v>43653.208333333328</v>
      </c>
      <c r="O541" t="b">
        <v>0</v>
      </c>
      <c r="P541" t="b">
        <v>1</v>
      </c>
      <c r="Q541" t="s">
        <v>17</v>
      </c>
      <c r="R541" s="6">
        <f>E541/H541</f>
        <v>92.467532467532465</v>
      </c>
      <c r="S541" t="str">
        <f t="shared" si="16"/>
        <v>food</v>
      </c>
      <c r="T541" t="str">
        <f t="shared" si="17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E542/D542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11">
        <f>(((Table1[[#This Row],[launched_at]]/60)/60/24)+DATE(1970,1,1))</f>
        <v>43225.208333333328</v>
      </c>
      <c r="M542">
        <v>1527397200</v>
      </c>
      <c r="N542" s="11">
        <f>(((Table1[[#This Row],[deadline]]/60)/60/24)+DATE(1970,1,1))</f>
        <v>43247.208333333328</v>
      </c>
      <c r="O542" t="b">
        <v>0</v>
      </c>
      <c r="P542" t="b">
        <v>0</v>
      </c>
      <c r="Q542" t="s">
        <v>122</v>
      </c>
      <c r="R542" s="6">
        <f>E542/H542</f>
        <v>57.072874493927124</v>
      </c>
      <c r="S542" t="str">
        <f t="shared" si="16"/>
        <v>photography</v>
      </c>
      <c r="T542" t="str">
        <f t="shared" si="17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E543/D543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11">
        <f>(((Table1[[#This Row],[launched_at]]/60)/60/24)+DATE(1970,1,1))</f>
        <v>42165.208333333328</v>
      </c>
      <c r="M543">
        <v>1436158800</v>
      </c>
      <c r="N543" s="11">
        <f>(((Table1[[#This Row],[deadline]]/60)/60/24)+DATE(1970,1,1))</f>
        <v>42191.208333333328</v>
      </c>
      <c r="O543" t="b">
        <v>0</v>
      </c>
      <c r="P543" t="b">
        <v>0</v>
      </c>
      <c r="Q543" t="s">
        <v>292</v>
      </c>
      <c r="R543" s="6">
        <f>E543/H543</f>
        <v>109.07848101265823</v>
      </c>
      <c r="S543" t="str">
        <f t="shared" si="16"/>
        <v>games</v>
      </c>
      <c r="T543" t="str">
        <f t="shared" si="17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E544/D544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11">
        <f>(((Table1[[#This Row],[launched_at]]/60)/60/24)+DATE(1970,1,1))</f>
        <v>42391.25</v>
      </c>
      <c r="M544">
        <v>1456034400</v>
      </c>
      <c r="N544" s="11">
        <f>(((Table1[[#This Row],[deadline]]/60)/60/24)+DATE(1970,1,1))</f>
        <v>42421.25</v>
      </c>
      <c r="O544" t="b">
        <v>0</v>
      </c>
      <c r="P544" t="b">
        <v>0</v>
      </c>
      <c r="Q544" t="s">
        <v>60</v>
      </c>
      <c r="R544" s="6">
        <f>E544/H544</f>
        <v>39.387755102040813</v>
      </c>
      <c r="S544" t="str">
        <f t="shared" si="16"/>
        <v>music</v>
      </c>
      <c r="T544" t="str">
        <f t="shared" si="17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E545/D545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11">
        <f>(((Table1[[#This Row],[launched_at]]/60)/60/24)+DATE(1970,1,1))</f>
        <v>41528.208333333336</v>
      </c>
      <c r="M545">
        <v>1380171600</v>
      </c>
      <c r="N545" s="11">
        <f>(((Table1[[#This Row],[deadline]]/60)/60/24)+DATE(1970,1,1))</f>
        <v>41543.208333333336</v>
      </c>
      <c r="O545" t="b">
        <v>0</v>
      </c>
      <c r="P545" t="b">
        <v>0</v>
      </c>
      <c r="Q545" t="s">
        <v>89</v>
      </c>
      <c r="R545" s="6">
        <f>E545/H545</f>
        <v>77.022222222222226</v>
      </c>
      <c r="S545" t="str">
        <f t="shared" si="16"/>
        <v>games</v>
      </c>
      <c r="T545" t="str">
        <f t="shared" si="17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E546/D546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11">
        <f>(((Table1[[#This Row],[launched_at]]/60)/60/24)+DATE(1970,1,1))</f>
        <v>42377.25</v>
      </c>
      <c r="M546">
        <v>1453356000</v>
      </c>
      <c r="N546" s="11">
        <f>(((Table1[[#This Row],[deadline]]/60)/60/24)+DATE(1970,1,1))</f>
        <v>42390.25</v>
      </c>
      <c r="O546" t="b">
        <v>0</v>
      </c>
      <c r="P546" t="b">
        <v>0</v>
      </c>
      <c r="Q546" t="s">
        <v>23</v>
      </c>
      <c r="R546" s="6">
        <f>E546/H546</f>
        <v>92.166666666666671</v>
      </c>
      <c r="S546" t="str">
        <f t="shared" si="16"/>
        <v>music</v>
      </c>
      <c r="T546" t="str">
        <f t="shared" si="17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E547/D547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11">
        <f>(((Table1[[#This Row],[launched_at]]/60)/60/24)+DATE(1970,1,1))</f>
        <v>43824.25</v>
      </c>
      <c r="M547">
        <v>1578981600</v>
      </c>
      <c r="N547" s="11">
        <f>(((Table1[[#This Row],[deadline]]/60)/60/24)+DATE(1970,1,1))</f>
        <v>43844.25</v>
      </c>
      <c r="O547" t="b">
        <v>0</v>
      </c>
      <c r="P547" t="b">
        <v>0</v>
      </c>
      <c r="Q547" t="s">
        <v>33</v>
      </c>
      <c r="R547" s="6">
        <f>E547/H547</f>
        <v>61.007063197026021</v>
      </c>
      <c r="S547" t="str">
        <f t="shared" si="16"/>
        <v>theater</v>
      </c>
      <c r="T547" t="str">
        <f t="shared" si="17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E548/D548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11">
        <f>(((Table1[[#This Row],[launched_at]]/60)/60/24)+DATE(1970,1,1))</f>
        <v>43360.208333333328</v>
      </c>
      <c r="M548">
        <v>1537419600</v>
      </c>
      <c r="N548" s="11">
        <f>(((Table1[[#This Row],[deadline]]/60)/60/24)+DATE(1970,1,1))</f>
        <v>43363.208333333328</v>
      </c>
      <c r="O548" t="b">
        <v>0</v>
      </c>
      <c r="P548" t="b">
        <v>1</v>
      </c>
      <c r="Q548" t="s">
        <v>33</v>
      </c>
      <c r="R548" s="6">
        <f>E548/H548</f>
        <v>78.068181818181813</v>
      </c>
      <c r="S548" t="str">
        <f t="shared" si="16"/>
        <v>theater</v>
      </c>
      <c r="T548" t="str">
        <f t="shared" si="17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E549/D549</f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11">
        <f>(((Table1[[#This Row],[launched_at]]/60)/60/24)+DATE(1970,1,1))</f>
        <v>42029.25</v>
      </c>
      <c r="M549">
        <v>1423202400</v>
      </c>
      <c r="N549" s="11">
        <f>(((Table1[[#This Row],[deadline]]/60)/60/24)+DATE(1970,1,1))</f>
        <v>42041.25</v>
      </c>
      <c r="O549" t="b">
        <v>0</v>
      </c>
      <c r="P549" t="b">
        <v>0</v>
      </c>
      <c r="Q549" t="s">
        <v>53</v>
      </c>
      <c r="R549" s="6">
        <f>E549/H549</f>
        <v>80.75</v>
      </c>
      <c r="S549" t="str">
        <f t="shared" si="16"/>
        <v>film &amp; video</v>
      </c>
      <c r="T549" t="str">
        <f t="shared" si="17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E550/D550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11">
        <f>(((Table1[[#This Row],[launched_at]]/60)/60/24)+DATE(1970,1,1))</f>
        <v>42461.208333333328</v>
      </c>
      <c r="M550">
        <v>1460610000</v>
      </c>
      <c r="N550" s="11">
        <f>(((Table1[[#This Row],[deadline]]/60)/60/24)+DATE(1970,1,1))</f>
        <v>42474.208333333328</v>
      </c>
      <c r="O550" t="b">
        <v>0</v>
      </c>
      <c r="P550" t="b">
        <v>0</v>
      </c>
      <c r="Q550" t="s">
        <v>33</v>
      </c>
      <c r="R550" s="6">
        <f>E550/H550</f>
        <v>59.991289782244557</v>
      </c>
      <c r="S550" t="str">
        <f t="shared" si="16"/>
        <v>theater</v>
      </c>
      <c r="T550" t="str">
        <f t="shared" si="17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E551/D551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11">
        <f>(((Table1[[#This Row],[launched_at]]/60)/60/24)+DATE(1970,1,1))</f>
        <v>41422.208333333336</v>
      </c>
      <c r="M551">
        <v>1370494800</v>
      </c>
      <c r="N551" s="11">
        <f>(((Table1[[#This Row],[deadline]]/60)/60/24)+DATE(1970,1,1))</f>
        <v>41431.208333333336</v>
      </c>
      <c r="O551" t="b">
        <v>0</v>
      </c>
      <c r="P551" t="b">
        <v>0</v>
      </c>
      <c r="Q551" t="s">
        <v>65</v>
      </c>
      <c r="R551" s="6">
        <f>E551/H551</f>
        <v>110.03018372703411</v>
      </c>
      <c r="S551" t="str">
        <f t="shared" si="16"/>
        <v>technology</v>
      </c>
      <c r="T551" t="str">
        <f t="shared" si="17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E552/D552</f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11">
        <f>(((Table1[[#This Row],[launched_at]]/60)/60/24)+DATE(1970,1,1))</f>
        <v>40968.25</v>
      </c>
      <c r="M552">
        <v>1332306000</v>
      </c>
      <c r="N552" s="11">
        <f>(((Table1[[#This Row],[deadline]]/60)/60/24)+DATE(1970,1,1))</f>
        <v>40989.208333333336</v>
      </c>
      <c r="O552" t="b">
        <v>0</v>
      </c>
      <c r="P552" t="b">
        <v>0</v>
      </c>
      <c r="Q552" t="s">
        <v>60</v>
      </c>
      <c r="R552" s="6">
        <f>E552/H552</f>
        <v>4</v>
      </c>
      <c r="S552" t="str">
        <f t="shared" si="16"/>
        <v>music</v>
      </c>
      <c r="T552" t="str">
        <f t="shared" si="17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E553/D553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11">
        <f>(((Table1[[#This Row],[launched_at]]/60)/60/24)+DATE(1970,1,1))</f>
        <v>41993.25</v>
      </c>
      <c r="M553">
        <v>1422511200</v>
      </c>
      <c r="N553" s="11">
        <f>(((Table1[[#This Row],[deadline]]/60)/60/24)+DATE(1970,1,1))</f>
        <v>42033.25</v>
      </c>
      <c r="O553" t="b">
        <v>0</v>
      </c>
      <c r="P553" t="b">
        <v>1</v>
      </c>
      <c r="Q553" t="s">
        <v>28</v>
      </c>
      <c r="R553" s="6">
        <f>E553/H553</f>
        <v>37.99856063332134</v>
      </c>
      <c r="S553" t="str">
        <f t="shared" si="16"/>
        <v>technology</v>
      </c>
      <c r="T553" t="str">
        <f t="shared" si="17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E554/D554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11">
        <f>(((Table1[[#This Row],[launched_at]]/60)/60/24)+DATE(1970,1,1))</f>
        <v>42700.25</v>
      </c>
      <c r="M554">
        <v>1480312800</v>
      </c>
      <c r="N554" s="11">
        <f>(((Table1[[#This Row],[deadline]]/60)/60/24)+DATE(1970,1,1))</f>
        <v>42702.25</v>
      </c>
      <c r="O554" t="b">
        <v>0</v>
      </c>
      <c r="P554" t="b">
        <v>0</v>
      </c>
      <c r="Q554" t="s">
        <v>33</v>
      </c>
      <c r="R554" s="6">
        <f>E554/H554</f>
        <v>96.369565217391298</v>
      </c>
      <c r="S554" t="str">
        <f t="shared" si="16"/>
        <v>theater</v>
      </c>
      <c r="T554" t="str">
        <f t="shared" si="17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E555/D555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11">
        <f>(((Table1[[#This Row],[launched_at]]/60)/60/24)+DATE(1970,1,1))</f>
        <v>40545.25</v>
      </c>
      <c r="M555">
        <v>1294034400</v>
      </c>
      <c r="N555" s="11">
        <f>(((Table1[[#This Row],[deadline]]/60)/60/24)+DATE(1970,1,1))</f>
        <v>40546.25</v>
      </c>
      <c r="O555" t="b">
        <v>0</v>
      </c>
      <c r="P555" t="b">
        <v>0</v>
      </c>
      <c r="Q555" t="s">
        <v>23</v>
      </c>
      <c r="R555" s="6">
        <f>E555/H555</f>
        <v>72.978599221789878</v>
      </c>
      <c r="S555" t="str">
        <f t="shared" si="16"/>
        <v>music</v>
      </c>
      <c r="T555" t="str">
        <f t="shared" si="17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E556/D556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11">
        <f>(((Table1[[#This Row],[launched_at]]/60)/60/24)+DATE(1970,1,1))</f>
        <v>42723.25</v>
      </c>
      <c r="M556">
        <v>1482645600</v>
      </c>
      <c r="N556" s="11">
        <f>(((Table1[[#This Row],[deadline]]/60)/60/24)+DATE(1970,1,1))</f>
        <v>42729.25</v>
      </c>
      <c r="O556" t="b">
        <v>0</v>
      </c>
      <c r="P556" t="b">
        <v>0</v>
      </c>
      <c r="Q556" t="s">
        <v>60</v>
      </c>
      <c r="R556" s="6">
        <f>E556/H556</f>
        <v>26.007220216606498</v>
      </c>
      <c r="S556" t="str">
        <f t="shared" si="16"/>
        <v>music</v>
      </c>
      <c r="T556" t="str">
        <f t="shared" si="17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E557/D557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11">
        <f>(((Table1[[#This Row],[launched_at]]/60)/60/24)+DATE(1970,1,1))</f>
        <v>41731.208333333336</v>
      </c>
      <c r="M557">
        <v>1399093200</v>
      </c>
      <c r="N557" s="11">
        <f>(((Table1[[#This Row],[deadline]]/60)/60/24)+DATE(1970,1,1))</f>
        <v>41762.208333333336</v>
      </c>
      <c r="O557" t="b">
        <v>0</v>
      </c>
      <c r="P557" t="b">
        <v>0</v>
      </c>
      <c r="Q557" t="s">
        <v>23</v>
      </c>
      <c r="R557" s="6">
        <f>E557/H557</f>
        <v>104.36296296296297</v>
      </c>
      <c r="S557" t="str">
        <f t="shared" si="16"/>
        <v>music</v>
      </c>
      <c r="T557" t="str">
        <f t="shared" si="17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E558/D558</f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11">
        <f>(((Table1[[#This Row],[launched_at]]/60)/60/24)+DATE(1970,1,1))</f>
        <v>40792.208333333336</v>
      </c>
      <c r="M558">
        <v>1315890000</v>
      </c>
      <c r="N558" s="11">
        <f>(((Table1[[#This Row],[deadline]]/60)/60/24)+DATE(1970,1,1))</f>
        <v>40799.208333333336</v>
      </c>
      <c r="O558" t="b">
        <v>0</v>
      </c>
      <c r="P558" t="b">
        <v>1</v>
      </c>
      <c r="Q558" t="s">
        <v>206</v>
      </c>
      <c r="R558" s="6">
        <f>E558/H558</f>
        <v>102.18852459016394</v>
      </c>
      <c r="S558" t="str">
        <f t="shared" si="16"/>
        <v>publishing</v>
      </c>
      <c r="T558" t="str">
        <f t="shared" si="17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E559/D559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11">
        <f>(((Table1[[#This Row],[launched_at]]/60)/60/24)+DATE(1970,1,1))</f>
        <v>42279.208333333328</v>
      </c>
      <c r="M559">
        <v>1444021200</v>
      </c>
      <c r="N559" s="11">
        <f>(((Table1[[#This Row],[deadline]]/60)/60/24)+DATE(1970,1,1))</f>
        <v>42282.208333333328</v>
      </c>
      <c r="O559" t="b">
        <v>0</v>
      </c>
      <c r="P559" t="b">
        <v>1</v>
      </c>
      <c r="Q559" t="s">
        <v>474</v>
      </c>
      <c r="R559" s="6">
        <f>E559/H559</f>
        <v>54.117647058823529</v>
      </c>
      <c r="S559" t="str">
        <f t="shared" si="16"/>
        <v>film &amp; video</v>
      </c>
      <c r="T559" t="str">
        <f t="shared" si="17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E560/D560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11">
        <f>(((Table1[[#This Row],[launched_at]]/60)/60/24)+DATE(1970,1,1))</f>
        <v>42424.25</v>
      </c>
      <c r="M560">
        <v>1460005200</v>
      </c>
      <c r="N560" s="11">
        <f>(((Table1[[#This Row],[deadline]]/60)/60/24)+DATE(1970,1,1))</f>
        <v>42467.208333333328</v>
      </c>
      <c r="O560" t="b">
        <v>0</v>
      </c>
      <c r="P560" t="b">
        <v>0</v>
      </c>
      <c r="Q560" t="s">
        <v>33</v>
      </c>
      <c r="R560" s="6">
        <f>E560/H560</f>
        <v>63.222222222222221</v>
      </c>
      <c r="S560" t="str">
        <f t="shared" si="16"/>
        <v>theater</v>
      </c>
      <c r="T560" t="str">
        <f t="shared" si="17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E561/D561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11">
        <f>(((Table1[[#This Row],[launched_at]]/60)/60/24)+DATE(1970,1,1))</f>
        <v>42584.208333333328</v>
      </c>
      <c r="M561">
        <v>1470718800</v>
      </c>
      <c r="N561" s="11">
        <f>(((Table1[[#This Row],[deadline]]/60)/60/24)+DATE(1970,1,1))</f>
        <v>42591.208333333328</v>
      </c>
      <c r="O561" t="b">
        <v>0</v>
      </c>
      <c r="P561" t="b">
        <v>0</v>
      </c>
      <c r="Q561" t="s">
        <v>33</v>
      </c>
      <c r="R561" s="6">
        <f>E561/H561</f>
        <v>104.03228962818004</v>
      </c>
      <c r="S561" t="str">
        <f t="shared" si="16"/>
        <v>theater</v>
      </c>
      <c r="T561" t="str">
        <f t="shared" si="17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E562/D562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11">
        <f>(((Table1[[#This Row],[launched_at]]/60)/60/24)+DATE(1970,1,1))</f>
        <v>40865.25</v>
      </c>
      <c r="M562">
        <v>1325052000</v>
      </c>
      <c r="N562" s="11">
        <f>(((Table1[[#This Row],[deadline]]/60)/60/24)+DATE(1970,1,1))</f>
        <v>40905.25</v>
      </c>
      <c r="O562" t="b">
        <v>0</v>
      </c>
      <c r="P562" t="b">
        <v>0</v>
      </c>
      <c r="Q562" t="s">
        <v>71</v>
      </c>
      <c r="R562" s="6">
        <f>E562/H562</f>
        <v>49.994334277620396</v>
      </c>
      <c r="S562" t="str">
        <f t="shared" si="16"/>
        <v>film &amp; video</v>
      </c>
      <c r="T562" t="str">
        <f t="shared" si="17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E563/D563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11">
        <f>(((Table1[[#This Row],[launched_at]]/60)/60/24)+DATE(1970,1,1))</f>
        <v>40833.208333333336</v>
      </c>
      <c r="M563">
        <v>1319000400</v>
      </c>
      <c r="N563" s="11">
        <f>(((Table1[[#This Row],[deadline]]/60)/60/24)+DATE(1970,1,1))</f>
        <v>40835.208333333336</v>
      </c>
      <c r="O563" t="b">
        <v>0</v>
      </c>
      <c r="P563" t="b">
        <v>0</v>
      </c>
      <c r="Q563" t="s">
        <v>33</v>
      </c>
      <c r="R563" s="6">
        <f>E563/H563</f>
        <v>56.015151515151516</v>
      </c>
      <c r="S563" t="str">
        <f t="shared" si="16"/>
        <v>theater</v>
      </c>
      <c r="T563" t="str">
        <f t="shared" si="17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E564/D564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11">
        <f>(((Table1[[#This Row],[launched_at]]/60)/60/24)+DATE(1970,1,1))</f>
        <v>43536.208333333328</v>
      </c>
      <c r="M564">
        <v>1552539600</v>
      </c>
      <c r="N564" s="11">
        <f>(((Table1[[#This Row],[deadline]]/60)/60/24)+DATE(1970,1,1))</f>
        <v>43538.208333333328</v>
      </c>
      <c r="O564" t="b">
        <v>0</v>
      </c>
      <c r="P564" t="b">
        <v>0</v>
      </c>
      <c r="Q564" t="s">
        <v>23</v>
      </c>
      <c r="R564" s="6">
        <f>E564/H564</f>
        <v>48.807692307692307</v>
      </c>
      <c r="S564" t="str">
        <f t="shared" si="16"/>
        <v>music</v>
      </c>
      <c r="T564" t="str">
        <f t="shared" si="17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E565/D565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11">
        <f>(((Table1[[#This Row],[launched_at]]/60)/60/24)+DATE(1970,1,1))</f>
        <v>43417.25</v>
      </c>
      <c r="M565">
        <v>1543816800</v>
      </c>
      <c r="N565" s="11">
        <f>(((Table1[[#This Row],[deadline]]/60)/60/24)+DATE(1970,1,1))</f>
        <v>43437.25</v>
      </c>
      <c r="O565" t="b">
        <v>0</v>
      </c>
      <c r="P565" t="b">
        <v>0</v>
      </c>
      <c r="Q565" t="s">
        <v>42</v>
      </c>
      <c r="R565" s="6">
        <f>E565/H565</f>
        <v>60.082352941176474</v>
      </c>
      <c r="S565" t="str">
        <f t="shared" si="16"/>
        <v>film &amp; video</v>
      </c>
      <c r="T565" t="str">
        <f t="shared" si="17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E566/D566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11">
        <f>(((Table1[[#This Row],[launched_at]]/60)/60/24)+DATE(1970,1,1))</f>
        <v>42078.208333333328</v>
      </c>
      <c r="M566">
        <v>1427086800</v>
      </c>
      <c r="N566" s="11">
        <f>(((Table1[[#This Row],[deadline]]/60)/60/24)+DATE(1970,1,1))</f>
        <v>42086.208333333328</v>
      </c>
      <c r="O566" t="b">
        <v>0</v>
      </c>
      <c r="P566" t="b">
        <v>0</v>
      </c>
      <c r="Q566" t="s">
        <v>33</v>
      </c>
      <c r="R566" s="6">
        <f>E566/H566</f>
        <v>78.990502793296088</v>
      </c>
      <c r="S566" t="str">
        <f t="shared" si="16"/>
        <v>theater</v>
      </c>
      <c r="T566" t="str">
        <f t="shared" si="17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E567/D567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11">
        <f>(((Table1[[#This Row],[launched_at]]/60)/60/24)+DATE(1970,1,1))</f>
        <v>40862.25</v>
      </c>
      <c r="M567">
        <v>1323064800</v>
      </c>
      <c r="N567" s="11">
        <f>(((Table1[[#This Row],[deadline]]/60)/60/24)+DATE(1970,1,1))</f>
        <v>40882.25</v>
      </c>
      <c r="O567" t="b">
        <v>0</v>
      </c>
      <c r="P567" t="b">
        <v>0</v>
      </c>
      <c r="Q567" t="s">
        <v>33</v>
      </c>
      <c r="R567" s="6">
        <f>E567/H567</f>
        <v>53.99499443826474</v>
      </c>
      <c r="S567" t="str">
        <f t="shared" si="16"/>
        <v>theater</v>
      </c>
      <c r="T567" t="str">
        <f t="shared" si="17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E568/D568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11">
        <f>(((Table1[[#This Row],[launched_at]]/60)/60/24)+DATE(1970,1,1))</f>
        <v>42424.25</v>
      </c>
      <c r="M568">
        <v>1458277200</v>
      </c>
      <c r="N568" s="11">
        <f>(((Table1[[#This Row],[deadline]]/60)/60/24)+DATE(1970,1,1))</f>
        <v>42447.208333333328</v>
      </c>
      <c r="O568" t="b">
        <v>0</v>
      </c>
      <c r="P568" t="b">
        <v>1</v>
      </c>
      <c r="Q568" t="s">
        <v>50</v>
      </c>
      <c r="R568" s="6">
        <f>E568/H568</f>
        <v>111.45945945945945</v>
      </c>
      <c r="S568" t="str">
        <f t="shared" si="16"/>
        <v>music</v>
      </c>
      <c r="T568" t="str">
        <f t="shared" si="17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E569/D569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11">
        <f>(((Table1[[#This Row],[launched_at]]/60)/60/24)+DATE(1970,1,1))</f>
        <v>41830.208333333336</v>
      </c>
      <c r="M569">
        <v>1405141200</v>
      </c>
      <c r="N569" s="11">
        <f>(((Table1[[#This Row],[deadline]]/60)/60/24)+DATE(1970,1,1))</f>
        <v>41832.208333333336</v>
      </c>
      <c r="O569" t="b">
        <v>0</v>
      </c>
      <c r="P569" t="b">
        <v>0</v>
      </c>
      <c r="Q569" t="s">
        <v>23</v>
      </c>
      <c r="R569" s="6">
        <f>E569/H569</f>
        <v>60.922131147540981</v>
      </c>
      <c r="S569" t="str">
        <f t="shared" si="16"/>
        <v>music</v>
      </c>
      <c r="T569" t="str">
        <f t="shared" si="17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E570/D570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11">
        <f>(((Table1[[#This Row],[launched_at]]/60)/60/24)+DATE(1970,1,1))</f>
        <v>40374.208333333336</v>
      </c>
      <c r="M570">
        <v>1283058000</v>
      </c>
      <c r="N570" s="11">
        <f>(((Table1[[#This Row],[deadline]]/60)/60/24)+DATE(1970,1,1))</f>
        <v>40419.208333333336</v>
      </c>
      <c r="O570" t="b">
        <v>0</v>
      </c>
      <c r="P570" t="b">
        <v>0</v>
      </c>
      <c r="Q570" t="s">
        <v>33</v>
      </c>
      <c r="R570" s="6">
        <f>E570/H570</f>
        <v>26.0015444015444</v>
      </c>
      <c r="S570" t="str">
        <f t="shared" si="16"/>
        <v>theater</v>
      </c>
      <c r="T570" t="str">
        <f t="shared" si="17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E571/D571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11">
        <f>(((Table1[[#This Row],[launched_at]]/60)/60/24)+DATE(1970,1,1))</f>
        <v>40554.25</v>
      </c>
      <c r="M571">
        <v>1295762400</v>
      </c>
      <c r="N571" s="11">
        <f>(((Table1[[#This Row],[deadline]]/60)/60/24)+DATE(1970,1,1))</f>
        <v>40566.25</v>
      </c>
      <c r="O571" t="b">
        <v>0</v>
      </c>
      <c r="P571" t="b">
        <v>0</v>
      </c>
      <c r="Q571" t="s">
        <v>71</v>
      </c>
      <c r="R571" s="6">
        <f>E571/H571</f>
        <v>80.993208828522924</v>
      </c>
      <c r="S571" t="str">
        <f t="shared" si="16"/>
        <v>film &amp; video</v>
      </c>
      <c r="T571" t="str">
        <f t="shared" si="17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E572/D572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11">
        <f>(((Table1[[#This Row],[launched_at]]/60)/60/24)+DATE(1970,1,1))</f>
        <v>41993.25</v>
      </c>
      <c r="M572">
        <v>1419573600</v>
      </c>
      <c r="N572" s="11">
        <f>(((Table1[[#This Row],[deadline]]/60)/60/24)+DATE(1970,1,1))</f>
        <v>41999.25</v>
      </c>
      <c r="O572" t="b">
        <v>0</v>
      </c>
      <c r="P572" t="b">
        <v>1</v>
      </c>
      <c r="Q572" t="s">
        <v>23</v>
      </c>
      <c r="R572" s="6">
        <f>E572/H572</f>
        <v>34.995963302752294</v>
      </c>
      <c r="S572" t="str">
        <f t="shared" si="16"/>
        <v>music</v>
      </c>
      <c r="T572" t="str">
        <f t="shared" si="17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E573/D573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11">
        <f>(((Table1[[#This Row],[launched_at]]/60)/60/24)+DATE(1970,1,1))</f>
        <v>42174.208333333328</v>
      </c>
      <c r="M573">
        <v>1438750800</v>
      </c>
      <c r="N573" s="11">
        <f>(((Table1[[#This Row],[deadline]]/60)/60/24)+DATE(1970,1,1))</f>
        <v>42221.208333333328</v>
      </c>
      <c r="O573" t="b">
        <v>0</v>
      </c>
      <c r="P573" t="b">
        <v>0</v>
      </c>
      <c r="Q573" t="s">
        <v>100</v>
      </c>
      <c r="R573" s="6">
        <f>E573/H573</f>
        <v>94.142857142857139</v>
      </c>
      <c r="S573" t="str">
        <f t="shared" si="16"/>
        <v>film &amp; video</v>
      </c>
      <c r="T573" t="str">
        <f t="shared" si="17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E574/D574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11">
        <f>(((Table1[[#This Row],[launched_at]]/60)/60/24)+DATE(1970,1,1))</f>
        <v>42275.208333333328</v>
      </c>
      <c r="M574">
        <v>1444798800</v>
      </c>
      <c r="N574" s="11">
        <f>(((Table1[[#This Row],[deadline]]/60)/60/24)+DATE(1970,1,1))</f>
        <v>42291.208333333328</v>
      </c>
      <c r="O574" t="b">
        <v>0</v>
      </c>
      <c r="P574" t="b">
        <v>1</v>
      </c>
      <c r="Q574" t="s">
        <v>23</v>
      </c>
      <c r="R574" s="6">
        <f>E574/H574</f>
        <v>52.085106382978722</v>
      </c>
      <c r="S574" t="str">
        <f t="shared" si="16"/>
        <v>music</v>
      </c>
      <c r="T574" t="str">
        <f t="shared" si="17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E575/D575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11">
        <f>(((Table1[[#This Row],[launched_at]]/60)/60/24)+DATE(1970,1,1))</f>
        <v>41761.208333333336</v>
      </c>
      <c r="M575">
        <v>1399179600</v>
      </c>
      <c r="N575" s="11">
        <f>(((Table1[[#This Row],[deadline]]/60)/60/24)+DATE(1970,1,1))</f>
        <v>41763.208333333336</v>
      </c>
      <c r="O575" t="b">
        <v>0</v>
      </c>
      <c r="P575" t="b">
        <v>0</v>
      </c>
      <c r="Q575" t="s">
        <v>1029</v>
      </c>
      <c r="R575" s="6">
        <f>E575/H575</f>
        <v>24.986666666666668</v>
      </c>
      <c r="S575" t="str">
        <f t="shared" si="16"/>
        <v>journalism</v>
      </c>
      <c r="T575" t="str">
        <f t="shared" si="17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E576/D576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11">
        <f>(((Table1[[#This Row],[launched_at]]/60)/60/24)+DATE(1970,1,1))</f>
        <v>43806.25</v>
      </c>
      <c r="M576">
        <v>1576562400</v>
      </c>
      <c r="N576" s="11">
        <f>(((Table1[[#This Row],[deadline]]/60)/60/24)+DATE(1970,1,1))</f>
        <v>43816.25</v>
      </c>
      <c r="O576" t="b">
        <v>0</v>
      </c>
      <c r="P576" t="b">
        <v>1</v>
      </c>
      <c r="Q576" t="s">
        <v>17</v>
      </c>
      <c r="R576" s="6">
        <f>E576/H576</f>
        <v>69.215277777777771</v>
      </c>
      <c r="S576" t="str">
        <f t="shared" si="16"/>
        <v>food</v>
      </c>
      <c r="T576" t="str">
        <f t="shared" si="17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E577/D577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11">
        <f>(((Table1[[#This Row],[launched_at]]/60)/60/24)+DATE(1970,1,1))</f>
        <v>41779.208333333336</v>
      </c>
      <c r="M577">
        <v>1400821200</v>
      </c>
      <c r="N577" s="11">
        <f>(((Table1[[#This Row],[deadline]]/60)/60/24)+DATE(1970,1,1))</f>
        <v>41782.208333333336</v>
      </c>
      <c r="O577" t="b">
        <v>0</v>
      </c>
      <c r="P577" t="b">
        <v>1</v>
      </c>
      <c r="Q577" t="s">
        <v>33</v>
      </c>
      <c r="R577" s="6">
        <f>E577/H577</f>
        <v>93.944444444444443</v>
      </c>
      <c r="S577" t="str">
        <f t="shared" si="16"/>
        <v>theater</v>
      </c>
      <c r="T577" t="str">
        <f t="shared" si="17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E578/D578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11">
        <f>(((Table1[[#This Row],[launched_at]]/60)/60/24)+DATE(1970,1,1))</f>
        <v>43040.208333333328</v>
      </c>
      <c r="M578">
        <v>1510984800</v>
      </c>
      <c r="N578" s="11">
        <f>(((Table1[[#This Row],[deadline]]/60)/60/24)+DATE(1970,1,1))</f>
        <v>43057.25</v>
      </c>
      <c r="O578" t="b">
        <v>0</v>
      </c>
      <c r="P578" t="b">
        <v>0</v>
      </c>
      <c r="Q578" t="s">
        <v>33</v>
      </c>
      <c r="R578" s="6">
        <f>E578/H578</f>
        <v>98.40625</v>
      </c>
      <c r="S578" t="str">
        <f t="shared" si="16"/>
        <v>theater</v>
      </c>
      <c r="T578" t="str">
        <f t="shared" si="17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11">
        <f>(((Table1[[#This Row],[launched_at]]/60)/60/24)+DATE(1970,1,1))</f>
        <v>40613.25</v>
      </c>
      <c r="M579">
        <v>1302066000</v>
      </c>
      <c r="N579" s="11">
        <f>(((Table1[[#This Row],[deadline]]/60)/60/24)+DATE(1970,1,1))</f>
        <v>40639.208333333336</v>
      </c>
      <c r="O579" t="b">
        <v>0</v>
      </c>
      <c r="P579" t="b">
        <v>0</v>
      </c>
      <c r="Q579" t="s">
        <v>159</v>
      </c>
      <c r="R579" s="6">
        <f>E579/H579</f>
        <v>41.783783783783782</v>
      </c>
      <c r="S579" t="str">
        <f t="shared" ref="S579:S642" si="18">_xlfn.TEXTSPLIT(Q:Q, "/", ,TRUE,1)</f>
        <v>music</v>
      </c>
      <c r="T579" t="str">
        <f t="shared" ref="T579:T642" si="19">_xlfn.TEXTAFTER(Q579,"/", 1,1,1)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E580/D580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11">
        <f>(((Table1[[#This Row],[launched_at]]/60)/60/24)+DATE(1970,1,1))</f>
        <v>40878.25</v>
      </c>
      <c r="M580">
        <v>1322978400</v>
      </c>
      <c r="N580" s="11">
        <f>(((Table1[[#This Row],[deadline]]/60)/60/24)+DATE(1970,1,1))</f>
        <v>40881.25</v>
      </c>
      <c r="O580" t="b">
        <v>0</v>
      </c>
      <c r="P580" t="b">
        <v>0</v>
      </c>
      <c r="Q580" t="s">
        <v>474</v>
      </c>
      <c r="R580" s="6">
        <f>E580/H580</f>
        <v>65.991836734693877</v>
      </c>
      <c r="S580" t="str">
        <f t="shared" si="18"/>
        <v>film &amp; video</v>
      </c>
      <c r="T580" t="str">
        <f t="shared" si="1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E581/D581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11">
        <f>(((Table1[[#This Row],[launched_at]]/60)/60/24)+DATE(1970,1,1))</f>
        <v>40762.208333333336</v>
      </c>
      <c r="M581">
        <v>1313730000</v>
      </c>
      <c r="N581" s="11">
        <f>(((Table1[[#This Row],[deadline]]/60)/60/24)+DATE(1970,1,1))</f>
        <v>40774.208333333336</v>
      </c>
      <c r="O581" t="b">
        <v>0</v>
      </c>
      <c r="P581" t="b">
        <v>0</v>
      </c>
      <c r="Q581" t="s">
        <v>159</v>
      </c>
      <c r="R581" s="6">
        <f>E581/H581</f>
        <v>72.05747126436782</v>
      </c>
      <c r="S581" t="str">
        <f t="shared" si="18"/>
        <v>music</v>
      </c>
      <c r="T581" t="str">
        <f t="shared" si="1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E582/D582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11">
        <f>(((Table1[[#This Row],[launched_at]]/60)/60/24)+DATE(1970,1,1))</f>
        <v>41696.25</v>
      </c>
      <c r="M582">
        <v>1394085600</v>
      </c>
      <c r="N582" s="11">
        <f>(((Table1[[#This Row],[deadline]]/60)/60/24)+DATE(1970,1,1))</f>
        <v>41704.25</v>
      </c>
      <c r="O582" t="b">
        <v>0</v>
      </c>
      <c r="P582" t="b">
        <v>0</v>
      </c>
      <c r="Q582" t="s">
        <v>33</v>
      </c>
      <c r="R582" s="6">
        <f>E582/H582</f>
        <v>48.003209242618745</v>
      </c>
      <c r="S582" t="str">
        <f t="shared" si="18"/>
        <v>theater</v>
      </c>
      <c r="T582" t="str">
        <f t="shared" si="1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E583/D583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11">
        <f>(((Table1[[#This Row],[launched_at]]/60)/60/24)+DATE(1970,1,1))</f>
        <v>40662.208333333336</v>
      </c>
      <c r="M583">
        <v>1305349200</v>
      </c>
      <c r="N583" s="11">
        <f>(((Table1[[#This Row],[deadline]]/60)/60/24)+DATE(1970,1,1))</f>
        <v>40677.208333333336</v>
      </c>
      <c r="O583" t="b">
        <v>0</v>
      </c>
      <c r="P583" t="b">
        <v>0</v>
      </c>
      <c r="Q583" t="s">
        <v>28</v>
      </c>
      <c r="R583" s="6">
        <f>E583/H583</f>
        <v>54.098591549295776</v>
      </c>
      <c r="S583" t="str">
        <f t="shared" si="18"/>
        <v>technology</v>
      </c>
      <c r="T583" t="str">
        <f t="shared" si="1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E584/D584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11">
        <f>(((Table1[[#This Row],[launched_at]]/60)/60/24)+DATE(1970,1,1))</f>
        <v>42165.208333333328</v>
      </c>
      <c r="M584">
        <v>1434344400</v>
      </c>
      <c r="N584" s="11">
        <f>(((Table1[[#This Row],[deadline]]/60)/60/24)+DATE(1970,1,1))</f>
        <v>42170.208333333328</v>
      </c>
      <c r="O584" t="b">
        <v>0</v>
      </c>
      <c r="P584" t="b">
        <v>1</v>
      </c>
      <c r="Q584" t="s">
        <v>89</v>
      </c>
      <c r="R584" s="6">
        <f>E584/H584</f>
        <v>107.88095238095238</v>
      </c>
      <c r="S584" t="str">
        <f t="shared" si="18"/>
        <v>games</v>
      </c>
      <c r="T584" t="str">
        <f t="shared" si="1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E585/D585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11">
        <f>(((Table1[[#This Row],[launched_at]]/60)/60/24)+DATE(1970,1,1))</f>
        <v>40959.25</v>
      </c>
      <c r="M585">
        <v>1331186400</v>
      </c>
      <c r="N585" s="11">
        <f>(((Table1[[#This Row],[deadline]]/60)/60/24)+DATE(1970,1,1))</f>
        <v>40976.25</v>
      </c>
      <c r="O585" t="b">
        <v>0</v>
      </c>
      <c r="P585" t="b">
        <v>0</v>
      </c>
      <c r="Q585" t="s">
        <v>42</v>
      </c>
      <c r="R585" s="6">
        <f>E585/H585</f>
        <v>67.034103410341032</v>
      </c>
      <c r="S585" t="str">
        <f t="shared" si="18"/>
        <v>film &amp; video</v>
      </c>
      <c r="T585" t="str">
        <f t="shared" si="1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E586/D586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11">
        <f>(((Table1[[#This Row],[launched_at]]/60)/60/24)+DATE(1970,1,1))</f>
        <v>41024.208333333336</v>
      </c>
      <c r="M586">
        <v>1336539600</v>
      </c>
      <c r="N586" s="11">
        <f>(((Table1[[#This Row],[deadline]]/60)/60/24)+DATE(1970,1,1))</f>
        <v>41038.208333333336</v>
      </c>
      <c r="O586" t="b">
        <v>0</v>
      </c>
      <c r="P586" t="b">
        <v>0</v>
      </c>
      <c r="Q586" t="s">
        <v>28</v>
      </c>
      <c r="R586" s="6">
        <f>E586/H586</f>
        <v>64.01425914445133</v>
      </c>
      <c r="S586" t="str">
        <f t="shared" si="18"/>
        <v>technology</v>
      </c>
      <c r="T586" t="str">
        <f t="shared" si="1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E587/D587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11">
        <f>(((Table1[[#This Row],[launched_at]]/60)/60/24)+DATE(1970,1,1))</f>
        <v>40255.208333333336</v>
      </c>
      <c r="M587">
        <v>1269752400</v>
      </c>
      <c r="N587" s="11">
        <f>(((Table1[[#This Row],[deadline]]/60)/60/24)+DATE(1970,1,1))</f>
        <v>40265.208333333336</v>
      </c>
      <c r="O587" t="b">
        <v>0</v>
      </c>
      <c r="P587" t="b">
        <v>0</v>
      </c>
      <c r="Q587" t="s">
        <v>206</v>
      </c>
      <c r="R587" s="6">
        <f>E587/H587</f>
        <v>96.066176470588232</v>
      </c>
      <c r="S587" t="str">
        <f t="shared" si="18"/>
        <v>publishing</v>
      </c>
      <c r="T587" t="str">
        <f t="shared" si="1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E588/D588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11">
        <f>(((Table1[[#This Row],[launched_at]]/60)/60/24)+DATE(1970,1,1))</f>
        <v>40499.25</v>
      </c>
      <c r="M588">
        <v>1291615200</v>
      </c>
      <c r="N588" s="11">
        <f>(((Table1[[#This Row],[deadline]]/60)/60/24)+DATE(1970,1,1))</f>
        <v>40518.25</v>
      </c>
      <c r="O588" t="b">
        <v>0</v>
      </c>
      <c r="P588" t="b">
        <v>0</v>
      </c>
      <c r="Q588" t="s">
        <v>23</v>
      </c>
      <c r="R588" s="6">
        <f>E588/H588</f>
        <v>51.184615384615384</v>
      </c>
      <c r="S588" t="str">
        <f t="shared" si="18"/>
        <v>music</v>
      </c>
      <c r="T588" t="str">
        <f t="shared" si="1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E589/D589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11">
        <f>(((Table1[[#This Row],[launched_at]]/60)/60/24)+DATE(1970,1,1))</f>
        <v>43484.25</v>
      </c>
      <c r="M589">
        <v>1552366800</v>
      </c>
      <c r="N589" s="11">
        <f>(((Table1[[#This Row],[deadline]]/60)/60/24)+DATE(1970,1,1))</f>
        <v>43536.208333333328</v>
      </c>
      <c r="O589" t="b">
        <v>0</v>
      </c>
      <c r="P589" t="b">
        <v>1</v>
      </c>
      <c r="Q589" t="s">
        <v>17</v>
      </c>
      <c r="R589" s="6">
        <f>E589/H589</f>
        <v>43.92307692307692</v>
      </c>
      <c r="S589" t="str">
        <f t="shared" si="18"/>
        <v>food</v>
      </c>
      <c r="T589" t="str">
        <f t="shared" si="1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E590/D590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11">
        <f>(((Table1[[#This Row],[launched_at]]/60)/60/24)+DATE(1970,1,1))</f>
        <v>40262.208333333336</v>
      </c>
      <c r="M590">
        <v>1272171600</v>
      </c>
      <c r="N590" s="11">
        <f>(((Table1[[#This Row],[deadline]]/60)/60/24)+DATE(1970,1,1))</f>
        <v>40293.208333333336</v>
      </c>
      <c r="O590" t="b">
        <v>0</v>
      </c>
      <c r="P590" t="b">
        <v>0</v>
      </c>
      <c r="Q590" t="s">
        <v>33</v>
      </c>
      <c r="R590" s="6">
        <f>E590/H590</f>
        <v>91.021198830409361</v>
      </c>
      <c r="S590" t="str">
        <f t="shared" si="18"/>
        <v>theater</v>
      </c>
      <c r="T590" t="str">
        <f t="shared" si="1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E591/D591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11">
        <f>(((Table1[[#This Row],[launched_at]]/60)/60/24)+DATE(1970,1,1))</f>
        <v>42190.208333333328</v>
      </c>
      <c r="M591">
        <v>1436677200</v>
      </c>
      <c r="N591" s="11">
        <f>(((Table1[[#This Row],[deadline]]/60)/60/24)+DATE(1970,1,1))</f>
        <v>42197.208333333328</v>
      </c>
      <c r="O591" t="b">
        <v>0</v>
      </c>
      <c r="P591" t="b">
        <v>0</v>
      </c>
      <c r="Q591" t="s">
        <v>42</v>
      </c>
      <c r="R591" s="6">
        <f>E591/H591</f>
        <v>50.127450980392155</v>
      </c>
      <c r="S591" t="str">
        <f t="shared" si="18"/>
        <v>film &amp; video</v>
      </c>
      <c r="T591" t="str">
        <f t="shared" si="1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E592/D592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11">
        <f>(((Table1[[#This Row],[launched_at]]/60)/60/24)+DATE(1970,1,1))</f>
        <v>41994.25</v>
      </c>
      <c r="M592">
        <v>1420092000</v>
      </c>
      <c r="N592" s="11">
        <f>(((Table1[[#This Row],[deadline]]/60)/60/24)+DATE(1970,1,1))</f>
        <v>42005.25</v>
      </c>
      <c r="O592" t="b">
        <v>0</v>
      </c>
      <c r="P592" t="b">
        <v>0</v>
      </c>
      <c r="Q592" t="s">
        <v>133</v>
      </c>
      <c r="R592" s="6">
        <f>E592/H592</f>
        <v>67.720930232558146</v>
      </c>
      <c r="S592" t="str">
        <f t="shared" si="18"/>
        <v>publishing</v>
      </c>
      <c r="T592" t="str">
        <f t="shared" si="1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E593/D593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11">
        <f>(((Table1[[#This Row],[launched_at]]/60)/60/24)+DATE(1970,1,1))</f>
        <v>40373.208333333336</v>
      </c>
      <c r="M593">
        <v>1279947600</v>
      </c>
      <c r="N593" s="11">
        <f>(((Table1[[#This Row],[deadline]]/60)/60/24)+DATE(1970,1,1))</f>
        <v>40383.208333333336</v>
      </c>
      <c r="O593" t="b">
        <v>0</v>
      </c>
      <c r="P593" t="b">
        <v>0</v>
      </c>
      <c r="Q593" t="s">
        <v>89</v>
      </c>
      <c r="R593" s="6">
        <f>E593/H593</f>
        <v>61.03921568627451</v>
      </c>
      <c r="S593" t="str">
        <f t="shared" si="18"/>
        <v>games</v>
      </c>
      <c r="T593" t="str">
        <f t="shared" si="1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E594/D594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11">
        <f>(((Table1[[#This Row],[launched_at]]/60)/60/24)+DATE(1970,1,1))</f>
        <v>41789.208333333336</v>
      </c>
      <c r="M594">
        <v>1402203600</v>
      </c>
      <c r="N594" s="11">
        <f>(((Table1[[#This Row],[deadline]]/60)/60/24)+DATE(1970,1,1))</f>
        <v>41798.208333333336</v>
      </c>
      <c r="O594" t="b">
        <v>0</v>
      </c>
      <c r="P594" t="b">
        <v>0</v>
      </c>
      <c r="Q594" t="s">
        <v>33</v>
      </c>
      <c r="R594" s="6">
        <f>E594/H594</f>
        <v>80.011857707509876</v>
      </c>
      <c r="S594" t="str">
        <f t="shared" si="18"/>
        <v>theater</v>
      </c>
      <c r="T594" t="str">
        <f t="shared" si="1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E595/D595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11">
        <f>(((Table1[[#This Row],[launched_at]]/60)/60/24)+DATE(1970,1,1))</f>
        <v>41724.208333333336</v>
      </c>
      <c r="M595">
        <v>1396933200</v>
      </c>
      <c r="N595" s="11">
        <f>(((Table1[[#This Row],[deadline]]/60)/60/24)+DATE(1970,1,1))</f>
        <v>41737.208333333336</v>
      </c>
      <c r="O595" t="b">
        <v>0</v>
      </c>
      <c r="P595" t="b">
        <v>0</v>
      </c>
      <c r="Q595" t="s">
        <v>71</v>
      </c>
      <c r="R595" s="6">
        <f>E595/H595</f>
        <v>47.001497753369947</v>
      </c>
      <c r="S595" t="str">
        <f t="shared" si="18"/>
        <v>film &amp; video</v>
      </c>
      <c r="T595" t="str">
        <f t="shared" si="1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E596/D596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11">
        <f>(((Table1[[#This Row],[launched_at]]/60)/60/24)+DATE(1970,1,1))</f>
        <v>42548.208333333328</v>
      </c>
      <c r="M596">
        <v>1467262800</v>
      </c>
      <c r="N596" s="11">
        <f>(((Table1[[#This Row],[deadline]]/60)/60/24)+DATE(1970,1,1))</f>
        <v>42551.208333333328</v>
      </c>
      <c r="O596" t="b">
        <v>0</v>
      </c>
      <c r="P596" t="b">
        <v>1</v>
      </c>
      <c r="Q596" t="s">
        <v>33</v>
      </c>
      <c r="R596" s="6">
        <f>E596/H596</f>
        <v>71.127388535031841</v>
      </c>
      <c r="S596" t="str">
        <f t="shared" si="18"/>
        <v>theater</v>
      </c>
      <c r="T596" t="str">
        <f t="shared" si="1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E597/D597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11">
        <f>(((Table1[[#This Row],[launched_at]]/60)/60/24)+DATE(1970,1,1))</f>
        <v>40253.208333333336</v>
      </c>
      <c r="M597">
        <v>1270530000</v>
      </c>
      <c r="N597" s="11">
        <f>(((Table1[[#This Row],[deadline]]/60)/60/24)+DATE(1970,1,1))</f>
        <v>40274.208333333336</v>
      </c>
      <c r="O597" t="b">
        <v>0</v>
      </c>
      <c r="P597" t="b">
        <v>1</v>
      </c>
      <c r="Q597" t="s">
        <v>33</v>
      </c>
      <c r="R597" s="6">
        <f>E597/H597</f>
        <v>89.99079189686924</v>
      </c>
      <c r="S597" t="str">
        <f t="shared" si="18"/>
        <v>theater</v>
      </c>
      <c r="T597" t="str">
        <f t="shared" si="1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E598/D598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11">
        <f>(((Table1[[#This Row],[launched_at]]/60)/60/24)+DATE(1970,1,1))</f>
        <v>42434.25</v>
      </c>
      <c r="M598">
        <v>1457762400</v>
      </c>
      <c r="N598" s="11">
        <f>(((Table1[[#This Row],[deadline]]/60)/60/24)+DATE(1970,1,1))</f>
        <v>42441.25</v>
      </c>
      <c r="O598" t="b">
        <v>0</v>
      </c>
      <c r="P598" t="b">
        <v>1</v>
      </c>
      <c r="Q598" t="s">
        <v>53</v>
      </c>
      <c r="R598" s="6">
        <f>E598/H598</f>
        <v>43.032786885245905</v>
      </c>
      <c r="S598" t="str">
        <f t="shared" si="18"/>
        <v>film &amp; video</v>
      </c>
      <c r="T598" t="str">
        <f t="shared" si="1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E599/D599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11">
        <f>(((Table1[[#This Row],[launched_at]]/60)/60/24)+DATE(1970,1,1))</f>
        <v>43786.25</v>
      </c>
      <c r="M599">
        <v>1575525600</v>
      </c>
      <c r="N599" s="11">
        <f>(((Table1[[#This Row],[deadline]]/60)/60/24)+DATE(1970,1,1))</f>
        <v>43804.25</v>
      </c>
      <c r="O599" t="b">
        <v>0</v>
      </c>
      <c r="P599" t="b">
        <v>0</v>
      </c>
      <c r="Q599" t="s">
        <v>33</v>
      </c>
      <c r="R599" s="6">
        <f>E599/H599</f>
        <v>67.997714808043881</v>
      </c>
      <c r="S599" t="str">
        <f t="shared" si="18"/>
        <v>theater</v>
      </c>
      <c r="T599" t="str">
        <f t="shared" si="1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E600/D600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11">
        <f>(((Table1[[#This Row],[launched_at]]/60)/60/24)+DATE(1970,1,1))</f>
        <v>40344.208333333336</v>
      </c>
      <c r="M600">
        <v>1279083600</v>
      </c>
      <c r="N600" s="11">
        <f>(((Table1[[#This Row],[deadline]]/60)/60/24)+DATE(1970,1,1))</f>
        <v>40373.208333333336</v>
      </c>
      <c r="O600" t="b">
        <v>0</v>
      </c>
      <c r="P600" t="b">
        <v>0</v>
      </c>
      <c r="Q600" t="s">
        <v>23</v>
      </c>
      <c r="R600" s="6">
        <f>E600/H600</f>
        <v>73.004566210045667</v>
      </c>
      <c r="S600" t="str">
        <f t="shared" si="18"/>
        <v>music</v>
      </c>
      <c r="T600" t="str">
        <f t="shared" si="1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E601/D601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11">
        <f>(((Table1[[#This Row],[launched_at]]/60)/60/24)+DATE(1970,1,1))</f>
        <v>42047.25</v>
      </c>
      <c r="M601">
        <v>1424412000</v>
      </c>
      <c r="N601" s="11">
        <f>(((Table1[[#This Row],[deadline]]/60)/60/24)+DATE(1970,1,1))</f>
        <v>42055.25</v>
      </c>
      <c r="O601" t="b">
        <v>0</v>
      </c>
      <c r="P601" t="b">
        <v>0</v>
      </c>
      <c r="Q601" t="s">
        <v>42</v>
      </c>
      <c r="R601" s="6">
        <f>E601/H601</f>
        <v>62.341463414634148</v>
      </c>
      <c r="S601" t="str">
        <f t="shared" si="18"/>
        <v>film &amp; video</v>
      </c>
      <c r="T601" t="str">
        <f t="shared" si="1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E602/D602</f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11">
        <f>(((Table1[[#This Row],[launched_at]]/60)/60/24)+DATE(1970,1,1))</f>
        <v>41485.208333333336</v>
      </c>
      <c r="M602">
        <v>1376197200</v>
      </c>
      <c r="N602" s="11">
        <f>(((Table1[[#This Row],[deadline]]/60)/60/24)+DATE(1970,1,1))</f>
        <v>41497.208333333336</v>
      </c>
      <c r="O602" t="b">
        <v>0</v>
      </c>
      <c r="P602" t="b">
        <v>0</v>
      </c>
      <c r="Q602" t="s">
        <v>17</v>
      </c>
      <c r="R602" s="6">
        <f>E602/H602</f>
        <v>5</v>
      </c>
      <c r="S602" t="str">
        <f t="shared" si="18"/>
        <v>food</v>
      </c>
      <c r="T602" t="str">
        <f t="shared" si="1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E603/D603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11">
        <f>(((Table1[[#This Row],[launched_at]]/60)/60/24)+DATE(1970,1,1))</f>
        <v>41789.208333333336</v>
      </c>
      <c r="M603">
        <v>1402894800</v>
      </c>
      <c r="N603" s="11">
        <f>(((Table1[[#This Row],[deadline]]/60)/60/24)+DATE(1970,1,1))</f>
        <v>41806.208333333336</v>
      </c>
      <c r="O603" t="b">
        <v>1</v>
      </c>
      <c r="P603" t="b">
        <v>0</v>
      </c>
      <c r="Q603" t="s">
        <v>65</v>
      </c>
      <c r="R603" s="6">
        <f>E603/H603</f>
        <v>67.103092783505161</v>
      </c>
      <c r="S603" t="str">
        <f t="shared" si="18"/>
        <v>technology</v>
      </c>
      <c r="T603" t="str">
        <f t="shared" si="1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E604/D604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11">
        <f>(((Table1[[#This Row],[launched_at]]/60)/60/24)+DATE(1970,1,1))</f>
        <v>42160.208333333328</v>
      </c>
      <c r="M604">
        <v>1434430800</v>
      </c>
      <c r="N604" s="11">
        <f>(((Table1[[#This Row],[deadline]]/60)/60/24)+DATE(1970,1,1))</f>
        <v>42171.208333333328</v>
      </c>
      <c r="O604" t="b">
        <v>0</v>
      </c>
      <c r="P604" t="b">
        <v>0</v>
      </c>
      <c r="Q604" t="s">
        <v>33</v>
      </c>
      <c r="R604" s="6">
        <f>E604/H604</f>
        <v>79.978947368421046</v>
      </c>
      <c r="S604" t="str">
        <f t="shared" si="18"/>
        <v>theater</v>
      </c>
      <c r="T604" t="str">
        <f t="shared" si="1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E605/D605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11">
        <f>(((Table1[[#This Row],[launched_at]]/60)/60/24)+DATE(1970,1,1))</f>
        <v>43573.208333333328</v>
      </c>
      <c r="M605">
        <v>1557896400</v>
      </c>
      <c r="N605" s="11">
        <f>(((Table1[[#This Row],[deadline]]/60)/60/24)+DATE(1970,1,1))</f>
        <v>43600.208333333328</v>
      </c>
      <c r="O605" t="b">
        <v>0</v>
      </c>
      <c r="P605" t="b">
        <v>0</v>
      </c>
      <c r="Q605" t="s">
        <v>33</v>
      </c>
      <c r="R605" s="6">
        <f>E605/H605</f>
        <v>62.176470588235297</v>
      </c>
      <c r="S605" t="str">
        <f t="shared" si="18"/>
        <v>theater</v>
      </c>
      <c r="T605" t="str">
        <f t="shared" si="1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E606/D606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11">
        <f>(((Table1[[#This Row],[launched_at]]/60)/60/24)+DATE(1970,1,1))</f>
        <v>40565.25</v>
      </c>
      <c r="M606">
        <v>1297490400</v>
      </c>
      <c r="N606" s="11">
        <f>(((Table1[[#This Row],[deadline]]/60)/60/24)+DATE(1970,1,1))</f>
        <v>40586.25</v>
      </c>
      <c r="O606" t="b">
        <v>0</v>
      </c>
      <c r="P606" t="b">
        <v>0</v>
      </c>
      <c r="Q606" t="s">
        <v>33</v>
      </c>
      <c r="R606" s="6">
        <f>E606/H606</f>
        <v>53.005950297514879</v>
      </c>
      <c r="S606" t="str">
        <f t="shared" si="18"/>
        <v>theater</v>
      </c>
      <c r="T606" t="str">
        <f t="shared" si="1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E607/D607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11">
        <f>(((Table1[[#This Row],[launched_at]]/60)/60/24)+DATE(1970,1,1))</f>
        <v>42280.208333333328</v>
      </c>
      <c r="M607">
        <v>1447394400</v>
      </c>
      <c r="N607" s="11">
        <f>(((Table1[[#This Row],[deadline]]/60)/60/24)+DATE(1970,1,1))</f>
        <v>42321.25</v>
      </c>
      <c r="O607" t="b">
        <v>0</v>
      </c>
      <c r="P607" t="b">
        <v>0</v>
      </c>
      <c r="Q607" t="s">
        <v>68</v>
      </c>
      <c r="R607" s="6">
        <f>E607/H607</f>
        <v>57.738317757009348</v>
      </c>
      <c r="S607" t="str">
        <f t="shared" si="18"/>
        <v>publishing</v>
      </c>
      <c r="T607" t="str">
        <f t="shared" si="1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E608/D608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11">
        <f>(((Table1[[#This Row],[launched_at]]/60)/60/24)+DATE(1970,1,1))</f>
        <v>42436.25</v>
      </c>
      <c r="M608">
        <v>1458277200</v>
      </c>
      <c r="N608" s="11">
        <f>(((Table1[[#This Row],[deadline]]/60)/60/24)+DATE(1970,1,1))</f>
        <v>42447.208333333328</v>
      </c>
      <c r="O608" t="b">
        <v>0</v>
      </c>
      <c r="P608" t="b">
        <v>0</v>
      </c>
      <c r="Q608" t="s">
        <v>23</v>
      </c>
      <c r="R608" s="6">
        <f>E608/H608</f>
        <v>40.03125</v>
      </c>
      <c r="S608" t="str">
        <f t="shared" si="18"/>
        <v>music</v>
      </c>
      <c r="T608" t="str">
        <f t="shared" si="1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E609/D609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11">
        <f>(((Table1[[#This Row],[launched_at]]/60)/60/24)+DATE(1970,1,1))</f>
        <v>41721.208333333336</v>
      </c>
      <c r="M609">
        <v>1395723600</v>
      </c>
      <c r="N609" s="11">
        <f>(((Table1[[#This Row],[deadline]]/60)/60/24)+DATE(1970,1,1))</f>
        <v>41723.208333333336</v>
      </c>
      <c r="O609" t="b">
        <v>0</v>
      </c>
      <c r="P609" t="b">
        <v>0</v>
      </c>
      <c r="Q609" t="s">
        <v>17</v>
      </c>
      <c r="R609" s="6">
        <f>E609/H609</f>
        <v>81.016591928251117</v>
      </c>
      <c r="S609" t="str">
        <f t="shared" si="18"/>
        <v>food</v>
      </c>
      <c r="T609" t="str">
        <f t="shared" si="1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E610/D610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11">
        <f>(((Table1[[#This Row],[launched_at]]/60)/60/24)+DATE(1970,1,1))</f>
        <v>43530.25</v>
      </c>
      <c r="M610">
        <v>1552197600</v>
      </c>
      <c r="N610" s="11">
        <f>(((Table1[[#This Row],[deadline]]/60)/60/24)+DATE(1970,1,1))</f>
        <v>43534.25</v>
      </c>
      <c r="O610" t="b">
        <v>0</v>
      </c>
      <c r="P610" t="b">
        <v>1</v>
      </c>
      <c r="Q610" t="s">
        <v>159</v>
      </c>
      <c r="R610" s="6">
        <f>E610/H610</f>
        <v>35.047468354430379</v>
      </c>
      <c r="S610" t="str">
        <f t="shared" si="18"/>
        <v>music</v>
      </c>
      <c r="T610" t="str">
        <f t="shared" si="1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E611/D611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11">
        <f>(((Table1[[#This Row],[launched_at]]/60)/60/24)+DATE(1970,1,1))</f>
        <v>43481.25</v>
      </c>
      <c r="M611">
        <v>1549087200</v>
      </c>
      <c r="N611" s="11">
        <f>(((Table1[[#This Row],[deadline]]/60)/60/24)+DATE(1970,1,1))</f>
        <v>43498.25</v>
      </c>
      <c r="O611" t="b">
        <v>0</v>
      </c>
      <c r="P611" t="b">
        <v>0</v>
      </c>
      <c r="Q611" t="s">
        <v>474</v>
      </c>
      <c r="R611" s="6">
        <f>E611/H611</f>
        <v>102.92307692307692</v>
      </c>
      <c r="S611" t="str">
        <f t="shared" si="18"/>
        <v>film &amp; video</v>
      </c>
      <c r="T611" t="str">
        <f t="shared" si="1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E612/D612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11">
        <f>(((Table1[[#This Row],[launched_at]]/60)/60/24)+DATE(1970,1,1))</f>
        <v>41259.25</v>
      </c>
      <c r="M612">
        <v>1356847200</v>
      </c>
      <c r="N612" s="11">
        <f>(((Table1[[#This Row],[deadline]]/60)/60/24)+DATE(1970,1,1))</f>
        <v>41273.25</v>
      </c>
      <c r="O612" t="b">
        <v>0</v>
      </c>
      <c r="P612" t="b">
        <v>0</v>
      </c>
      <c r="Q612" t="s">
        <v>33</v>
      </c>
      <c r="R612" s="6">
        <f>E612/H612</f>
        <v>27.998126756166094</v>
      </c>
      <c r="S612" t="str">
        <f t="shared" si="18"/>
        <v>theater</v>
      </c>
      <c r="T612" t="str">
        <f t="shared" si="1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E613/D613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11">
        <f>(((Table1[[#This Row],[launched_at]]/60)/60/24)+DATE(1970,1,1))</f>
        <v>41480.208333333336</v>
      </c>
      <c r="M613">
        <v>1375765200</v>
      </c>
      <c r="N613" s="11">
        <f>(((Table1[[#This Row],[deadline]]/60)/60/24)+DATE(1970,1,1))</f>
        <v>41492.208333333336</v>
      </c>
      <c r="O613" t="b">
        <v>0</v>
      </c>
      <c r="P613" t="b">
        <v>0</v>
      </c>
      <c r="Q613" t="s">
        <v>33</v>
      </c>
      <c r="R613" s="6">
        <f>E613/H613</f>
        <v>75.733333333333334</v>
      </c>
      <c r="S613" t="str">
        <f t="shared" si="18"/>
        <v>theater</v>
      </c>
      <c r="T613" t="str">
        <f t="shared" si="1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E614/D614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11">
        <f>(((Table1[[#This Row],[launched_at]]/60)/60/24)+DATE(1970,1,1))</f>
        <v>40474.208333333336</v>
      </c>
      <c r="M614">
        <v>1289800800</v>
      </c>
      <c r="N614" s="11">
        <f>(((Table1[[#This Row],[deadline]]/60)/60/24)+DATE(1970,1,1))</f>
        <v>40497.25</v>
      </c>
      <c r="O614" t="b">
        <v>0</v>
      </c>
      <c r="P614" t="b">
        <v>0</v>
      </c>
      <c r="Q614" t="s">
        <v>50</v>
      </c>
      <c r="R614" s="6">
        <f>E614/H614</f>
        <v>45.026041666666664</v>
      </c>
      <c r="S614" t="str">
        <f t="shared" si="18"/>
        <v>music</v>
      </c>
      <c r="T614" t="str">
        <f t="shared" si="1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E615/D615</f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11">
        <f>(((Table1[[#This Row],[launched_at]]/60)/60/24)+DATE(1970,1,1))</f>
        <v>42973.208333333328</v>
      </c>
      <c r="M615">
        <v>1504501200</v>
      </c>
      <c r="N615" s="11">
        <f>(((Table1[[#This Row],[deadline]]/60)/60/24)+DATE(1970,1,1))</f>
        <v>42982.208333333328</v>
      </c>
      <c r="O615" t="b">
        <v>0</v>
      </c>
      <c r="P615" t="b">
        <v>0</v>
      </c>
      <c r="Q615" t="s">
        <v>33</v>
      </c>
      <c r="R615" s="6">
        <f>E615/H615</f>
        <v>73.615384615384613</v>
      </c>
      <c r="S615" t="str">
        <f t="shared" si="18"/>
        <v>theater</v>
      </c>
      <c r="T615" t="str">
        <f t="shared" si="1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E616/D616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11">
        <f>(((Table1[[#This Row],[launched_at]]/60)/60/24)+DATE(1970,1,1))</f>
        <v>42746.25</v>
      </c>
      <c r="M616">
        <v>1485669600</v>
      </c>
      <c r="N616" s="11">
        <f>(((Table1[[#This Row],[deadline]]/60)/60/24)+DATE(1970,1,1))</f>
        <v>42764.25</v>
      </c>
      <c r="O616" t="b">
        <v>0</v>
      </c>
      <c r="P616" t="b">
        <v>0</v>
      </c>
      <c r="Q616" t="s">
        <v>33</v>
      </c>
      <c r="R616" s="6">
        <f>E616/H616</f>
        <v>56.991701244813278</v>
      </c>
      <c r="S616" t="str">
        <f t="shared" si="18"/>
        <v>theater</v>
      </c>
      <c r="T616" t="str">
        <f t="shared" si="1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E617/D617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11">
        <f>(((Table1[[#This Row],[launched_at]]/60)/60/24)+DATE(1970,1,1))</f>
        <v>42489.208333333328</v>
      </c>
      <c r="M617">
        <v>1462770000</v>
      </c>
      <c r="N617" s="11">
        <f>(((Table1[[#This Row],[deadline]]/60)/60/24)+DATE(1970,1,1))</f>
        <v>42499.208333333328</v>
      </c>
      <c r="O617" t="b">
        <v>0</v>
      </c>
      <c r="P617" t="b">
        <v>0</v>
      </c>
      <c r="Q617" t="s">
        <v>33</v>
      </c>
      <c r="R617" s="6">
        <f>E617/H617</f>
        <v>85.223529411764702</v>
      </c>
      <c r="S617" t="str">
        <f t="shared" si="18"/>
        <v>theater</v>
      </c>
      <c r="T617" t="str">
        <f t="shared" si="1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E618/D618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11">
        <f>(((Table1[[#This Row],[launched_at]]/60)/60/24)+DATE(1970,1,1))</f>
        <v>41537.208333333336</v>
      </c>
      <c r="M618">
        <v>1379739600</v>
      </c>
      <c r="N618" s="11">
        <f>(((Table1[[#This Row],[deadline]]/60)/60/24)+DATE(1970,1,1))</f>
        <v>41538.208333333336</v>
      </c>
      <c r="O618" t="b">
        <v>0</v>
      </c>
      <c r="P618" t="b">
        <v>1</v>
      </c>
      <c r="Q618" t="s">
        <v>60</v>
      </c>
      <c r="R618" s="6">
        <f>E618/H618</f>
        <v>50.962184873949582</v>
      </c>
      <c r="S618" t="str">
        <f t="shared" si="18"/>
        <v>music</v>
      </c>
      <c r="T618" t="str">
        <f t="shared" si="1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E619/D619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11">
        <f>(((Table1[[#This Row],[launched_at]]/60)/60/24)+DATE(1970,1,1))</f>
        <v>41794.208333333336</v>
      </c>
      <c r="M619">
        <v>1402722000</v>
      </c>
      <c r="N619" s="11">
        <f>(((Table1[[#This Row],[deadline]]/60)/60/24)+DATE(1970,1,1))</f>
        <v>41804.208333333336</v>
      </c>
      <c r="O619" t="b">
        <v>0</v>
      </c>
      <c r="P619" t="b">
        <v>0</v>
      </c>
      <c r="Q619" t="s">
        <v>33</v>
      </c>
      <c r="R619" s="6">
        <f>E619/H619</f>
        <v>63.563636363636363</v>
      </c>
      <c r="S619" t="str">
        <f t="shared" si="18"/>
        <v>theater</v>
      </c>
      <c r="T619" t="str">
        <f t="shared" si="1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E620/D620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11">
        <f>(((Table1[[#This Row],[launched_at]]/60)/60/24)+DATE(1970,1,1))</f>
        <v>41396.208333333336</v>
      </c>
      <c r="M620">
        <v>1369285200</v>
      </c>
      <c r="N620" s="11">
        <f>(((Table1[[#This Row],[deadline]]/60)/60/24)+DATE(1970,1,1))</f>
        <v>41417.208333333336</v>
      </c>
      <c r="O620" t="b">
        <v>0</v>
      </c>
      <c r="P620" t="b">
        <v>0</v>
      </c>
      <c r="Q620" t="s">
        <v>68</v>
      </c>
      <c r="R620" s="6">
        <f>E620/H620</f>
        <v>80.999165275459092</v>
      </c>
      <c r="S620" t="str">
        <f t="shared" si="18"/>
        <v>publishing</v>
      </c>
      <c r="T620" t="str">
        <f t="shared" si="1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E621/D621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11">
        <f>(((Table1[[#This Row],[launched_at]]/60)/60/24)+DATE(1970,1,1))</f>
        <v>40669.208333333336</v>
      </c>
      <c r="M621">
        <v>1304744400</v>
      </c>
      <c r="N621" s="11">
        <f>(((Table1[[#This Row],[deadline]]/60)/60/24)+DATE(1970,1,1))</f>
        <v>40670.208333333336</v>
      </c>
      <c r="O621" t="b">
        <v>1</v>
      </c>
      <c r="P621" t="b">
        <v>1</v>
      </c>
      <c r="Q621" t="s">
        <v>33</v>
      </c>
      <c r="R621" s="6">
        <f>E621/H621</f>
        <v>86.044753086419746</v>
      </c>
      <c r="S621" t="str">
        <f t="shared" si="18"/>
        <v>theater</v>
      </c>
      <c r="T621" t="str">
        <f t="shared" si="1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E622/D622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11">
        <f>(((Table1[[#This Row],[launched_at]]/60)/60/24)+DATE(1970,1,1))</f>
        <v>42559.208333333328</v>
      </c>
      <c r="M622">
        <v>1468299600</v>
      </c>
      <c r="N622" s="11">
        <f>(((Table1[[#This Row],[deadline]]/60)/60/24)+DATE(1970,1,1))</f>
        <v>42563.208333333328</v>
      </c>
      <c r="O622" t="b">
        <v>0</v>
      </c>
      <c r="P622" t="b">
        <v>0</v>
      </c>
      <c r="Q622" t="s">
        <v>122</v>
      </c>
      <c r="R622" s="6">
        <f>E622/H622</f>
        <v>90.0390625</v>
      </c>
      <c r="S622" t="str">
        <f t="shared" si="18"/>
        <v>photography</v>
      </c>
      <c r="T622" t="str">
        <f t="shared" si="1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E623/D623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11">
        <f>(((Table1[[#This Row],[launched_at]]/60)/60/24)+DATE(1970,1,1))</f>
        <v>42626.208333333328</v>
      </c>
      <c r="M623">
        <v>1474174800</v>
      </c>
      <c r="N623" s="11">
        <f>(((Table1[[#This Row],[deadline]]/60)/60/24)+DATE(1970,1,1))</f>
        <v>42631.208333333328</v>
      </c>
      <c r="O623" t="b">
        <v>0</v>
      </c>
      <c r="P623" t="b">
        <v>0</v>
      </c>
      <c r="Q623" t="s">
        <v>33</v>
      </c>
      <c r="R623" s="6">
        <f>E623/H623</f>
        <v>74.006063432835816</v>
      </c>
      <c r="S623" t="str">
        <f t="shared" si="18"/>
        <v>theater</v>
      </c>
      <c r="T623" t="str">
        <f t="shared" si="1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E624/D624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11">
        <f>(((Table1[[#This Row],[launched_at]]/60)/60/24)+DATE(1970,1,1))</f>
        <v>43205.208333333328</v>
      </c>
      <c r="M624">
        <v>1526014800</v>
      </c>
      <c r="N624" s="11">
        <f>(((Table1[[#This Row],[deadline]]/60)/60/24)+DATE(1970,1,1))</f>
        <v>43231.208333333328</v>
      </c>
      <c r="O624" t="b">
        <v>0</v>
      </c>
      <c r="P624" t="b">
        <v>0</v>
      </c>
      <c r="Q624" t="s">
        <v>60</v>
      </c>
      <c r="R624" s="6">
        <f>E624/H624</f>
        <v>92.4375</v>
      </c>
      <c r="S624" t="str">
        <f t="shared" si="18"/>
        <v>music</v>
      </c>
      <c r="T624" t="str">
        <f t="shared" si="1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E625/D625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11">
        <f>(((Table1[[#This Row],[launched_at]]/60)/60/24)+DATE(1970,1,1))</f>
        <v>42201.208333333328</v>
      </c>
      <c r="M625">
        <v>1437454800</v>
      </c>
      <c r="N625" s="11">
        <f>(((Table1[[#This Row],[deadline]]/60)/60/24)+DATE(1970,1,1))</f>
        <v>42206.208333333328</v>
      </c>
      <c r="O625" t="b">
        <v>0</v>
      </c>
      <c r="P625" t="b">
        <v>0</v>
      </c>
      <c r="Q625" t="s">
        <v>33</v>
      </c>
      <c r="R625" s="6">
        <f>E625/H625</f>
        <v>55.999257333828446</v>
      </c>
      <c r="S625" t="str">
        <f t="shared" si="18"/>
        <v>theater</v>
      </c>
      <c r="T625" t="str">
        <f t="shared" si="1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E626/D626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11">
        <f>(((Table1[[#This Row],[launched_at]]/60)/60/24)+DATE(1970,1,1))</f>
        <v>42029.25</v>
      </c>
      <c r="M626">
        <v>1422684000</v>
      </c>
      <c r="N626" s="11">
        <f>(((Table1[[#This Row],[deadline]]/60)/60/24)+DATE(1970,1,1))</f>
        <v>42035.25</v>
      </c>
      <c r="O626" t="b">
        <v>0</v>
      </c>
      <c r="P626" t="b">
        <v>0</v>
      </c>
      <c r="Q626" t="s">
        <v>122</v>
      </c>
      <c r="R626" s="6">
        <f>E626/H626</f>
        <v>32.983796296296298</v>
      </c>
      <c r="S626" t="str">
        <f t="shared" si="18"/>
        <v>photography</v>
      </c>
      <c r="T626" t="str">
        <f t="shared" si="1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E627/D627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11">
        <f>(((Table1[[#This Row],[launched_at]]/60)/60/24)+DATE(1970,1,1))</f>
        <v>43857.25</v>
      </c>
      <c r="M627">
        <v>1581314400</v>
      </c>
      <c r="N627" s="11">
        <f>(((Table1[[#This Row],[deadline]]/60)/60/24)+DATE(1970,1,1))</f>
        <v>43871.25</v>
      </c>
      <c r="O627" t="b">
        <v>0</v>
      </c>
      <c r="P627" t="b">
        <v>0</v>
      </c>
      <c r="Q627" t="s">
        <v>33</v>
      </c>
      <c r="R627" s="6">
        <f>E627/H627</f>
        <v>93.596774193548384</v>
      </c>
      <c r="S627" t="str">
        <f t="shared" si="18"/>
        <v>theater</v>
      </c>
      <c r="T627" t="str">
        <f t="shared" si="1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E628/D628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11">
        <f>(((Table1[[#This Row],[launched_at]]/60)/60/24)+DATE(1970,1,1))</f>
        <v>40449.208333333336</v>
      </c>
      <c r="M628">
        <v>1286427600</v>
      </c>
      <c r="N628" s="11">
        <f>(((Table1[[#This Row],[deadline]]/60)/60/24)+DATE(1970,1,1))</f>
        <v>40458.208333333336</v>
      </c>
      <c r="O628" t="b">
        <v>0</v>
      </c>
      <c r="P628" t="b">
        <v>1</v>
      </c>
      <c r="Q628" t="s">
        <v>33</v>
      </c>
      <c r="R628" s="6">
        <f>E628/H628</f>
        <v>69.867724867724874</v>
      </c>
      <c r="S628" t="str">
        <f t="shared" si="18"/>
        <v>theater</v>
      </c>
      <c r="T628" t="str">
        <f t="shared" si="1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E629/D629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11">
        <f>(((Table1[[#This Row],[launched_at]]/60)/60/24)+DATE(1970,1,1))</f>
        <v>40345.208333333336</v>
      </c>
      <c r="M629">
        <v>1278738000</v>
      </c>
      <c r="N629" s="11">
        <f>(((Table1[[#This Row],[deadline]]/60)/60/24)+DATE(1970,1,1))</f>
        <v>40369.208333333336</v>
      </c>
      <c r="O629" t="b">
        <v>1</v>
      </c>
      <c r="P629" t="b">
        <v>0</v>
      </c>
      <c r="Q629" t="s">
        <v>17</v>
      </c>
      <c r="R629" s="6">
        <f>E629/H629</f>
        <v>72.129870129870127</v>
      </c>
      <c r="S629" t="str">
        <f t="shared" si="18"/>
        <v>food</v>
      </c>
      <c r="T629" t="str">
        <f t="shared" si="1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E630/D630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11">
        <f>(((Table1[[#This Row],[launched_at]]/60)/60/24)+DATE(1970,1,1))</f>
        <v>40455.208333333336</v>
      </c>
      <c r="M630">
        <v>1286427600</v>
      </c>
      <c r="N630" s="11">
        <f>(((Table1[[#This Row],[deadline]]/60)/60/24)+DATE(1970,1,1))</f>
        <v>40458.208333333336</v>
      </c>
      <c r="O630" t="b">
        <v>0</v>
      </c>
      <c r="P630" t="b">
        <v>0</v>
      </c>
      <c r="Q630" t="s">
        <v>60</v>
      </c>
      <c r="R630" s="6">
        <f>E630/H630</f>
        <v>30.041666666666668</v>
      </c>
      <c r="S630" t="str">
        <f t="shared" si="18"/>
        <v>music</v>
      </c>
      <c r="T630" t="str">
        <f t="shared" si="1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E631/D631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11">
        <f>(((Table1[[#This Row],[launched_at]]/60)/60/24)+DATE(1970,1,1))</f>
        <v>42557.208333333328</v>
      </c>
      <c r="M631">
        <v>1467954000</v>
      </c>
      <c r="N631" s="11">
        <f>(((Table1[[#This Row],[deadline]]/60)/60/24)+DATE(1970,1,1))</f>
        <v>42559.208333333328</v>
      </c>
      <c r="O631" t="b">
        <v>0</v>
      </c>
      <c r="P631" t="b">
        <v>1</v>
      </c>
      <c r="Q631" t="s">
        <v>33</v>
      </c>
      <c r="R631" s="6">
        <f>E631/H631</f>
        <v>73.968000000000004</v>
      </c>
      <c r="S631" t="str">
        <f t="shared" si="18"/>
        <v>theater</v>
      </c>
      <c r="T631" t="str">
        <f t="shared" si="1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E632/D632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11">
        <f>(((Table1[[#This Row],[launched_at]]/60)/60/24)+DATE(1970,1,1))</f>
        <v>43586.208333333328</v>
      </c>
      <c r="M632">
        <v>1557637200</v>
      </c>
      <c r="N632" s="11">
        <f>(((Table1[[#This Row],[deadline]]/60)/60/24)+DATE(1970,1,1))</f>
        <v>43597.208333333328</v>
      </c>
      <c r="O632" t="b">
        <v>0</v>
      </c>
      <c r="P632" t="b">
        <v>1</v>
      </c>
      <c r="Q632" t="s">
        <v>33</v>
      </c>
      <c r="R632" s="6">
        <f>E632/H632</f>
        <v>68.65517241379311</v>
      </c>
      <c r="S632" t="str">
        <f t="shared" si="18"/>
        <v>theater</v>
      </c>
      <c r="T632" t="str">
        <f t="shared" si="1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E633/D633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11">
        <f>(((Table1[[#This Row],[launched_at]]/60)/60/24)+DATE(1970,1,1))</f>
        <v>43550.208333333328</v>
      </c>
      <c r="M633">
        <v>1553922000</v>
      </c>
      <c r="N633" s="11">
        <f>(((Table1[[#This Row],[deadline]]/60)/60/24)+DATE(1970,1,1))</f>
        <v>43554.208333333328</v>
      </c>
      <c r="O633" t="b">
        <v>0</v>
      </c>
      <c r="P633" t="b">
        <v>0</v>
      </c>
      <c r="Q633" t="s">
        <v>33</v>
      </c>
      <c r="R633" s="6">
        <f>E633/H633</f>
        <v>59.992164544564154</v>
      </c>
      <c r="S633" t="str">
        <f t="shared" si="18"/>
        <v>theater</v>
      </c>
      <c r="T633" t="str">
        <f t="shared" si="1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E634/D634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11">
        <f>(((Table1[[#This Row],[launched_at]]/60)/60/24)+DATE(1970,1,1))</f>
        <v>41945.208333333336</v>
      </c>
      <c r="M634">
        <v>1416463200</v>
      </c>
      <c r="N634" s="11">
        <f>(((Table1[[#This Row],[deadline]]/60)/60/24)+DATE(1970,1,1))</f>
        <v>41963.25</v>
      </c>
      <c r="O634" t="b">
        <v>0</v>
      </c>
      <c r="P634" t="b">
        <v>0</v>
      </c>
      <c r="Q634" t="s">
        <v>33</v>
      </c>
      <c r="R634" s="6">
        <f>E634/H634</f>
        <v>111.15827338129496</v>
      </c>
      <c r="S634" t="str">
        <f t="shared" si="18"/>
        <v>theater</v>
      </c>
      <c r="T634" t="str">
        <f t="shared" si="1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E635/D635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11">
        <f>(((Table1[[#This Row],[launched_at]]/60)/60/24)+DATE(1970,1,1))</f>
        <v>42315.25</v>
      </c>
      <c r="M635">
        <v>1447221600</v>
      </c>
      <c r="N635" s="11">
        <f>(((Table1[[#This Row],[deadline]]/60)/60/24)+DATE(1970,1,1))</f>
        <v>42319.25</v>
      </c>
      <c r="O635" t="b">
        <v>0</v>
      </c>
      <c r="P635" t="b">
        <v>0</v>
      </c>
      <c r="Q635" t="s">
        <v>71</v>
      </c>
      <c r="R635" s="6">
        <f>E635/H635</f>
        <v>53.038095238095238</v>
      </c>
      <c r="S635" t="str">
        <f t="shared" si="18"/>
        <v>film &amp; video</v>
      </c>
      <c r="T635" t="str">
        <f t="shared" si="1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E636/D636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11">
        <f>(((Table1[[#This Row],[launched_at]]/60)/60/24)+DATE(1970,1,1))</f>
        <v>42819.208333333328</v>
      </c>
      <c r="M636">
        <v>1491627600</v>
      </c>
      <c r="N636" s="11">
        <f>(((Table1[[#This Row],[deadline]]/60)/60/24)+DATE(1970,1,1))</f>
        <v>42833.208333333328</v>
      </c>
      <c r="O636" t="b">
        <v>0</v>
      </c>
      <c r="P636" t="b">
        <v>0</v>
      </c>
      <c r="Q636" t="s">
        <v>269</v>
      </c>
      <c r="R636" s="6">
        <f>E636/H636</f>
        <v>55.985524728588658</v>
      </c>
      <c r="S636" t="str">
        <f t="shared" si="18"/>
        <v>film &amp; video</v>
      </c>
      <c r="T636" t="str">
        <f t="shared" si="1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E637/D637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11">
        <f>(((Table1[[#This Row],[launched_at]]/60)/60/24)+DATE(1970,1,1))</f>
        <v>41314.25</v>
      </c>
      <c r="M637">
        <v>1363150800</v>
      </c>
      <c r="N637" s="11">
        <f>(((Table1[[#This Row],[deadline]]/60)/60/24)+DATE(1970,1,1))</f>
        <v>41346.208333333336</v>
      </c>
      <c r="O637" t="b">
        <v>0</v>
      </c>
      <c r="P637" t="b">
        <v>0</v>
      </c>
      <c r="Q637" t="s">
        <v>269</v>
      </c>
      <c r="R637" s="6">
        <f>E637/H637</f>
        <v>69.986760812003524</v>
      </c>
      <c r="S637" t="str">
        <f t="shared" si="18"/>
        <v>film &amp; video</v>
      </c>
      <c r="T637" t="str">
        <f t="shared" si="1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E638/D638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11">
        <f>(((Table1[[#This Row],[launched_at]]/60)/60/24)+DATE(1970,1,1))</f>
        <v>40926.25</v>
      </c>
      <c r="M638">
        <v>1330754400</v>
      </c>
      <c r="N638" s="11">
        <f>(((Table1[[#This Row],[deadline]]/60)/60/24)+DATE(1970,1,1))</f>
        <v>40971.25</v>
      </c>
      <c r="O638" t="b">
        <v>0</v>
      </c>
      <c r="P638" t="b">
        <v>1</v>
      </c>
      <c r="Q638" t="s">
        <v>71</v>
      </c>
      <c r="R638" s="6">
        <f>E638/H638</f>
        <v>48.998079877112133</v>
      </c>
      <c r="S638" t="str">
        <f t="shared" si="18"/>
        <v>film &amp; video</v>
      </c>
      <c r="T638" t="str">
        <f t="shared" si="1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E639/D639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11">
        <f>(((Table1[[#This Row],[launched_at]]/60)/60/24)+DATE(1970,1,1))</f>
        <v>42688.25</v>
      </c>
      <c r="M639">
        <v>1479794400</v>
      </c>
      <c r="N639" s="11">
        <f>(((Table1[[#This Row],[deadline]]/60)/60/24)+DATE(1970,1,1))</f>
        <v>42696.25</v>
      </c>
      <c r="O639" t="b">
        <v>0</v>
      </c>
      <c r="P639" t="b">
        <v>0</v>
      </c>
      <c r="Q639" t="s">
        <v>33</v>
      </c>
      <c r="R639" s="6">
        <f>E639/H639</f>
        <v>103.84615384615384</v>
      </c>
      <c r="S639" t="str">
        <f t="shared" si="18"/>
        <v>theater</v>
      </c>
      <c r="T639" t="str">
        <f t="shared" si="1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E640/D640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11">
        <f>(((Table1[[#This Row],[launched_at]]/60)/60/24)+DATE(1970,1,1))</f>
        <v>40386.208333333336</v>
      </c>
      <c r="M640">
        <v>1281243600</v>
      </c>
      <c r="N640" s="11">
        <f>(((Table1[[#This Row],[deadline]]/60)/60/24)+DATE(1970,1,1))</f>
        <v>40398.208333333336</v>
      </c>
      <c r="O640" t="b">
        <v>0</v>
      </c>
      <c r="P640" t="b">
        <v>1</v>
      </c>
      <c r="Q640" t="s">
        <v>33</v>
      </c>
      <c r="R640" s="6">
        <f>E640/H640</f>
        <v>99.127659574468083</v>
      </c>
      <c r="S640" t="str">
        <f t="shared" si="18"/>
        <v>theater</v>
      </c>
      <c r="T640" t="str">
        <f t="shared" si="1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E641/D641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11">
        <f>(((Table1[[#This Row],[launched_at]]/60)/60/24)+DATE(1970,1,1))</f>
        <v>43309.208333333328</v>
      </c>
      <c r="M641">
        <v>1532754000</v>
      </c>
      <c r="N641" s="11">
        <f>(((Table1[[#This Row],[deadline]]/60)/60/24)+DATE(1970,1,1))</f>
        <v>43309.208333333328</v>
      </c>
      <c r="O641" t="b">
        <v>0</v>
      </c>
      <c r="P641" t="b">
        <v>1</v>
      </c>
      <c r="Q641" t="s">
        <v>53</v>
      </c>
      <c r="R641" s="6">
        <f>E641/H641</f>
        <v>107.37777777777778</v>
      </c>
      <c r="S641" t="str">
        <f t="shared" si="18"/>
        <v>film &amp; video</v>
      </c>
      <c r="T641" t="str">
        <f t="shared" si="1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E642/D642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11">
        <f>(((Table1[[#This Row],[launched_at]]/60)/60/24)+DATE(1970,1,1))</f>
        <v>42387.25</v>
      </c>
      <c r="M642">
        <v>1453356000</v>
      </c>
      <c r="N642" s="11">
        <f>(((Table1[[#This Row],[deadline]]/60)/60/24)+DATE(1970,1,1))</f>
        <v>42390.25</v>
      </c>
      <c r="O642" t="b">
        <v>0</v>
      </c>
      <c r="P642" t="b">
        <v>0</v>
      </c>
      <c r="Q642" t="s">
        <v>33</v>
      </c>
      <c r="R642" s="6">
        <f>E642/H642</f>
        <v>76.922178988326849</v>
      </c>
      <c r="S642" t="str">
        <f t="shared" si="18"/>
        <v>theater</v>
      </c>
      <c r="T642" t="str">
        <f t="shared" si="1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11">
        <f>(((Table1[[#This Row],[launched_at]]/60)/60/24)+DATE(1970,1,1))</f>
        <v>42786.25</v>
      </c>
      <c r="M643">
        <v>1489986000</v>
      </c>
      <c r="N643" s="11">
        <f>(((Table1[[#This Row],[deadline]]/60)/60/24)+DATE(1970,1,1))</f>
        <v>42814.208333333328</v>
      </c>
      <c r="O643" t="b">
        <v>0</v>
      </c>
      <c r="P643" t="b">
        <v>0</v>
      </c>
      <c r="Q643" t="s">
        <v>33</v>
      </c>
      <c r="R643" s="6">
        <f>E643/H643</f>
        <v>58.128865979381445</v>
      </c>
      <c r="S643" t="str">
        <f t="shared" ref="S643:S706" si="20">_xlfn.TEXTSPLIT(Q:Q, "/", ,TRUE,1)</f>
        <v>theater</v>
      </c>
      <c r="T643" t="str">
        <f t="shared" ref="T643:T706" si="21">_xlfn.TEXTAFTER(Q643,"/", 1,1,1)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E644/D644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11">
        <f>(((Table1[[#This Row],[launched_at]]/60)/60/24)+DATE(1970,1,1))</f>
        <v>43451.25</v>
      </c>
      <c r="M644">
        <v>1545804000</v>
      </c>
      <c r="N644" s="11">
        <f>(((Table1[[#This Row],[deadline]]/60)/60/24)+DATE(1970,1,1))</f>
        <v>43460.25</v>
      </c>
      <c r="O644" t="b">
        <v>0</v>
      </c>
      <c r="P644" t="b">
        <v>0</v>
      </c>
      <c r="Q644" t="s">
        <v>65</v>
      </c>
      <c r="R644" s="6">
        <f>E644/H644</f>
        <v>103.73643410852713</v>
      </c>
      <c r="S644" t="str">
        <f t="shared" si="20"/>
        <v>technology</v>
      </c>
      <c r="T644" t="str">
        <f t="shared" si="21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E645/D645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11">
        <f>(((Table1[[#This Row],[launched_at]]/60)/60/24)+DATE(1970,1,1))</f>
        <v>42795.25</v>
      </c>
      <c r="M645">
        <v>1489899600</v>
      </c>
      <c r="N645" s="11">
        <f>(((Table1[[#This Row],[deadline]]/60)/60/24)+DATE(1970,1,1))</f>
        <v>42813.208333333328</v>
      </c>
      <c r="O645" t="b">
        <v>0</v>
      </c>
      <c r="P645" t="b">
        <v>0</v>
      </c>
      <c r="Q645" t="s">
        <v>33</v>
      </c>
      <c r="R645" s="6">
        <f>E645/H645</f>
        <v>87.962666666666664</v>
      </c>
      <c r="S645" t="str">
        <f t="shared" si="20"/>
        <v>theater</v>
      </c>
      <c r="T645" t="str">
        <f t="shared" si="21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E646/D646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11">
        <f>(((Table1[[#This Row],[launched_at]]/60)/60/24)+DATE(1970,1,1))</f>
        <v>43452.25</v>
      </c>
      <c r="M646">
        <v>1546495200</v>
      </c>
      <c r="N646" s="11">
        <f>(((Table1[[#This Row],[deadline]]/60)/60/24)+DATE(1970,1,1))</f>
        <v>43468.25</v>
      </c>
      <c r="O646" t="b">
        <v>0</v>
      </c>
      <c r="P646" t="b">
        <v>0</v>
      </c>
      <c r="Q646" t="s">
        <v>33</v>
      </c>
      <c r="R646" s="6">
        <f>E646/H646</f>
        <v>28</v>
      </c>
      <c r="S646" t="str">
        <f t="shared" si="20"/>
        <v>theater</v>
      </c>
      <c r="T646" t="str">
        <f t="shared" si="21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E647/D647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11">
        <f>(((Table1[[#This Row],[launched_at]]/60)/60/24)+DATE(1970,1,1))</f>
        <v>43369.208333333328</v>
      </c>
      <c r="M647">
        <v>1539752400</v>
      </c>
      <c r="N647" s="11">
        <f>(((Table1[[#This Row],[deadline]]/60)/60/24)+DATE(1970,1,1))</f>
        <v>43390.208333333328</v>
      </c>
      <c r="O647" t="b">
        <v>0</v>
      </c>
      <c r="P647" t="b">
        <v>1</v>
      </c>
      <c r="Q647" t="s">
        <v>23</v>
      </c>
      <c r="R647" s="6">
        <f>E647/H647</f>
        <v>37.999361294443261</v>
      </c>
      <c r="S647" t="str">
        <f t="shared" si="20"/>
        <v>music</v>
      </c>
      <c r="T647" t="str">
        <f t="shared" si="21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E648/D648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11">
        <f>(((Table1[[#This Row],[launched_at]]/60)/60/24)+DATE(1970,1,1))</f>
        <v>41346.208333333336</v>
      </c>
      <c r="M648">
        <v>1364101200</v>
      </c>
      <c r="N648" s="11">
        <f>(((Table1[[#This Row],[deadline]]/60)/60/24)+DATE(1970,1,1))</f>
        <v>41357.208333333336</v>
      </c>
      <c r="O648" t="b">
        <v>0</v>
      </c>
      <c r="P648" t="b">
        <v>0</v>
      </c>
      <c r="Q648" t="s">
        <v>89</v>
      </c>
      <c r="R648" s="6">
        <f>E648/H648</f>
        <v>29.999313893653515</v>
      </c>
      <c r="S648" t="str">
        <f t="shared" si="20"/>
        <v>games</v>
      </c>
      <c r="T648" t="str">
        <f t="shared" si="21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E649/D649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11">
        <f>(((Table1[[#This Row],[launched_at]]/60)/60/24)+DATE(1970,1,1))</f>
        <v>43199.208333333328</v>
      </c>
      <c r="M649">
        <v>1525323600</v>
      </c>
      <c r="N649" s="11">
        <f>(((Table1[[#This Row],[deadline]]/60)/60/24)+DATE(1970,1,1))</f>
        <v>43223.208333333328</v>
      </c>
      <c r="O649" t="b">
        <v>0</v>
      </c>
      <c r="P649" t="b">
        <v>0</v>
      </c>
      <c r="Q649" t="s">
        <v>206</v>
      </c>
      <c r="R649" s="6">
        <f>E649/H649</f>
        <v>103.5</v>
      </c>
      <c r="S649" t="str">
        <f t="shared" si="20"/>
        <v>publishing</v>
      </c>
      <c r="T649" t="str">
        <f t="shared" si="21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E650/D650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11">
        <f>(((Table1[[#This Row],[launched_at]]/60)/60/24)+DATE(1970,1,1))</f>
        <v>42922.208333333328</v>
      </c>
      <c r="M650">
        <v>1500872400</v>
      </c>
      <c r="N650" s="11">
        <f>(((Table1[[#This Row],[deadline]]/60)/60/24)+DATE(1970,1,1))</f>
        <v>42940.208333333328</v>
      </c>
      <c r="O650" t="b">
        <v>1</v>
      </c>
      <c r="P650" t="b">
        <v>0</v>
      </c>
      <c r="Q650" t="s">
        <v>17</v>
      </c>
      <c r="R650" s="6">
        <f>E650/H650</f>
        <v>85.994467496542185</v>
      </c>
      <c r="S650" t="str">
        <f t="shared" si="20"/>
        <v>food</v>
      </c>
      <c r="T650" t="str">
        <f t="shared" si="21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E651/D651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11">
        <f>(((Table1[[#This Row],[launched_at]]/60)/60/24)+DATE(1970,1,1))</f>
        <v>40471.208333333336</v>
      </c>
      <c r="M651">
        <v>1288501200</v>
      </c>
      <c r="N651" s="11">
        <f>(((Table1[[#This Row],[deadline]]/60)/60/24)+DATE(1970,1,1))</f>
        <v>40482.208333333336</v>
      </c>
      <c r="O651" t="b">
        <v>1</v>
      </c>
      <c r="P651" t="b">
        <v>1</v>
      </c>
      <c r="Q651" t="s">
        <v>33</v>
      </c>
      <c r="R651" s="6">
        <f>E651/H651</f>
        <v>98.011627906976742</v>
      </c>
      <c r="S651" t="str">
        <f t="shared" si="20"/>
        <v>theater</v>
      </c>
      <c r="T651" t="str">
        <f t="shared" si="21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E652/D652</f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11">
        <f>(((Table1[[#This Row],[launched_at]]/60)/60/24)+DATE(1970,1,1))</f>
        <v>41828.208333333336</v>
      </c>
      <c r="M652">
        <v>1407128400</v>
      </c>
      <c r="N652" s="11">
        <f>(((Table1[[#This Row],[deadline]]/60)/60/24)+DATE(1970,1,1))</f>
        <v>41855.208333333336</v>
      </c>
      <c r="O652" t="b">
        <v>0</v>
      </c>
      <c r="P652" t="b">
        <v>0</v>
      </c>
      <c r="Q652" t="s">
        <v>159</v>
      </c>
      <c r="R652" s="6">
        <f>E652/H652</f>
        <v>2</v>
      </c>
      <c r="S652" t="str">
        <f t="shared" si="20"/>
        <v>music</v>
      </c>
      <c r="T652" t="str">
        <f t="shared" si="21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E653/D653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11">
        <f>(((Table1[[#This Row],[launched_at]]/60)/60/24)+DATE(1970,1,1))</f>
        <v>41692.25</v>
      </c>
      <c r="M653">
        <v>1394344800</v>
      </c>
      <c r="N653" s="11">
        <f>(((Table1[[#This Row],[deadline]]/60)/60/24)+DATE(1970,1,1))</f>
        <v>41707.25</v>
      </c>
      <c r="O653" t="b">
        <v>0</v>
      </c>
      <c r="P653" t="b">
        <v>0</v>
      </c>
      <c r="Q653" t="s">
        <v>100</v>
      </c>
      <c r="R653" s="6">
        <f>E653/H653</f>
        <v>44.994570837642193</v>
      </c>
      <c r="S653" t="str">
        <f t="shared" si="20"/>
        <v>film &amp; video</v>
      </c>
      <c r="T653" t="str">
        <f t="shared" si="21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E654/D654</f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11">
        <f>(((Table1[[#This Row],[launched_at]]/60)/60/24)+DATE(1970,1,1))</f>
        <v>42587.208333333328</v>
      </c>
      <c r="M654">
        <v>1474088400</v>
      </c>
      <c r="N654" s="11">
        <f>(((Table1[[#This Row],[deadline]]/60)/60/24)+DATE(1970,1,1))</f>
        <v>42630.208333333328</v>
      </c>
      <c r="O654" t="b">
        <v>0</v>
      </c>
      <c r="P654" t="b">
        <v>0</v>
      </c>
      <c r="Q654" t="s">
        <v>28</v>
      </c>
      <c r="R654" s="6">
        <f>E654/H654</f>
        <v>31.012224938875306</v>
      </c>
      <c r="S654" t="str">
        <f t="shared" si="20"/>
        <v>technology</v>
      </c>
      <c r="T654" t="str">
        <f t="shared" si="21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E655/D655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11">
        <f>(((Table1[[#This Row],[launched_at]]/60)/60/24)+DATE(1970,1,1))</f>
        <v>42468.208333333328</v>
      </c>
      <c r="M655">
        <v>1460264400</v>
      </c>
      <c r="N655" s="11">
        <f>(((Table1[[#This Row],[deadline]]/60)/60/24)+DATE(1970,1,1))</f>
        <v>42470.208333333328</v>
      </c>
      <c r="O655" t="b">
        <v>0</v>
      </c>
      <c r="P655" t="b">
        <v>0</v>
      </c>
      <c r="Q655" t="s">
        <v>28</v>
      </c>
      <c r="R655" s="6">
        <f>E655/H655</f>
        <v>59.970085470085472</v>
      </c>
      <c r="S655" t="str">
        <f t="shared" si="20"/>
        <v>technology</v>
      </c>
      <c r="T655" t="str">
        <f t="shared" si="21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E656/D656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11">
        <f>(((Table1[[#This Row],[launched_at]]/60)/60/24)+DATE(1970,1,1))</f>
        <v>42240.208333333328</v>
      </c>
      <c r="M656">
        <v>1440824400</v>
      </c>
      <c r="N656" s="11">
        <f>(((Table1[[#This Row],[deadline]]/60)/60/24)+DATE(1970,1,1))</f>
        <v>42245.208333333328</v>
      </c>
      <c r="O656" t="b">
        <v>0</v>
      </c>
      <c r="P656" t="b">
        <v>0</v>
      </c>
      <c r="Q656" t="s">
        <v>148</v>
      </c>
      <c r="R656" s="6">
        <f>E656/H656</f>
        <v>58.9973474801061</v>
      </c>
      <c r="S656" t="str">
        <f t="shared" si="20"/>
        <v>music</v>
      </c>
      <c r="T656" t="str">
        <f t="shared" si="21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E657/D657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11">
        <f>(((Table1[[#This Row],[launched_at]]/60)/60/24)+DATE(1970,1,1))</f>
        <v>42796.25</v>
      </c>
      <c r="M657">
        <v>1489554000</v>
      </c>
      <c r="N657" s="11">
        <f>(((Table1[[#This Row],[deadline]]/60)/60/24)+DATE(1970,1,1))</f>
        <v>42809.208333333328</v>
      </c>
      <c r="O657" t="b">
        <v>1</v>
      </c>
      <c r="P657" t="b">
        <v>0</v>
      </c>
      <c r="Q657" t="s">
        <v>122</v>
      </c>
      <c r="R657" s="6">
        <f>E657/H657</f>
        <v>50.045454545454547</v>
      </c>
      <c r="S657" t="str">
        <f t="shared" si="20"/>
        <v>photography</v>
      </c>
      <c r="T657" t="str">
        <f t="shared" si="21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E658/D658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11">
        <f>(((Table1[[#This Row],[launched_at]]/60)/60/24)+DATE(1970,1,1))</f>
        <v>43097.25</v>
      </c>
      <c r="M658">
        <v>1514872800</v>
      </c>
      <c r="N658" s="11">
        <f>(((Table1[[#This Row],[deadline]]/60)/60/24)+DATE(1970,1,1))</f>
        <v>43102.25</v>
      </c>
      <c r="O658" t="b">
        <v>0</v>
      </c>
      <c r="P658" t="b">
        <v>0</v>
      </c>
      <c r="Q658" t="s">
        <v>17</v>
      </c>
      <c r="R658" s="6">
        <f>E658/H658</f>
        <v>98.966269841269835</v>
      </c>
      <c r="S658" t="str">
        <f t="shared" si="20"/>
        <v>food</v>
      </c>
      <c r="T658" t="str">
        <f t="shared" si="21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E659/D659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11">
        <f>(((Table1[[#This Row],[launched_at]]/60)/60/24)+DATE(1970,1,1))</f>
        <v>43096.25</v>
      </c>
      <c r="M659">
        <v>1515736800</v>
      </c>
      <c r="N659" s="11">
        <f>(((Table1[[#This Row],[deadline]]/60)/60/24)+DATE(1970,1,1))</f>
        <v>43112.25</v>
      </c>
      <c r="O659" t="b">
        <v>0</v>
      </c>
      <c r="P659" t="b">
        <v>0</v>
      </c>
      <c r="Q659" t="s">
        <v>474</v>
      </c>
      <c r="R659" s="6">
        <f>E659/H659</f>
        <v>58.857142857142854</v>
      </c>
      <c r="S659" t="str">
        <f t="shared" si="20"/>
        <v>film &amp; video</v>
      </c>
      <c r="T659" t="str">
        <f t="shared" si="21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E660/D660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11">
        <f>(((Table1[[#This Row],[launched_at]]/60)/60/24)+DATE(1970,1,1))</f>
        <v>42246.208333333328</v>
      </c>
      <c r="M660">
        <v>1442898000</v>
      </c>
      <c r="N660" s="11">
        <f>(((Table1[[#This Row],[deadline]]/60)/60/24)+DATE(1970,1,1))</f>
        <v>42269.208333333328</v>
      </c>
      <c r="O660" t="b">
        <v>0</v>
      </c>
      <c r="P660" t="b">
        <v>0</v>
      </c>
      <c r="Q660" t="s">
        <v>23</v>
      </c>
      <c r="R660" s="6">
        <f>E660/H660</f>
        <v>81.010256410256417</v>
      </c>
      <c r="S660" t="str">
        <f t="shared" si="20"/>
        <v>music</v>
      </c>
      <c r="T660" t="str">
        <f t="shared" si="21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E661/D661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11">
        <f>(((Table1[[#This Row],[launched_at]]/60)/60/24)+DATE(1970,1,1))</f>
        <v>40570.25</v>
      </c>
      <c r="M661">
        <v>1296194400</v>
      </c>
      <c r="N661" s="11">
        <f>(((Table1[[#This Row],[deadline]]/60)/60/24)+DATE(1970,1,1))</f>
        <v>40571.25</v>
      </c>
      <c r="O661" t="b">
        <v>0</v>
      </c>
      <c r="P661" t="b">
        <v>0</v>
      </c>
      <c r="Q661" t="s">
        <v>42</v>
      </c>
      <c r="R661" s="6">
        <f>E661/H661</f>
        <v>76.013333333333335</v>
      </c>
      <c r="S661" t="str">
        <f t="shared" si="20"/>
        <v>film &amp; video</v>
      </c>
      <c r="T661" t="str">
        <f t="shared" si="21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E662/D662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11">
        <f>(((Table1[[#This Row],[launched_at]]/60)/60/24)+DATE(1970,1,1))</f>
        <v>42237.208333333328</v>
      </c>
      <c r="M662">
        <v>1440910800</v>
      </c>
      <c r="N662" s="11">
        <f>(((Table1[[#This Row],[deadline]]/60)/60/24)+DATE(1970,1,1))</f>
        <v>42246.208333333328</v>
      </c>
      <c r="O662" t="b">
        <v>1</v>
      </c>
      <c r="P662" t="b">
        <v>0</v>
      </c>
      <c r="Q662" t="s">
        <v>33</v>
      </c>
      <c r="R662" s="6">
        <f>E662/H662</f>
        <v>96.597402597402592</v>
      </c>
      <c r="S662" t="str">
        <f t="shared" si="20"/>
        <v>theater</v>
      </c>
      <c r="T662" t="str">
        <f t="shared" si="21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E663/D663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11">
        <f>(((Table1[[#This Row],[launched_at]]/60)/60/24)+DATE(1970,1,1))</f>
        <v>40996.208333333336</v>
      </c>
      <c r="M663">
        <v>1335502800</v>
      </c>
      <c r="N663" s="11">
        <f>(((Table1[[#This Row],[deadline]]/60)/60/24)+DATE(1970,1,1))</f>
        <v>41026.208333333336</v>
      </c>
      <c r="O663" t="b">
        <v>0</v>
      </c>
      <c r="P663" t="b">
        <v>0</v>
      </c>
      <c r="Q663" t="s">
        <v>159</v>
      </c>
      <c r="R663" s="6">
        <f>E663/H663</f>
        <v>76.957446808510639</v>
      </c>
      <c r="S663" t="str">
        <f t="shared" si="20"/>
        <v>music</v>
      </c>
      <c r="T663" t="str">
        <f t="shared" si="21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E664/D664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11">
        <f>(((Table1[[#This Row],[launched_at]]/60)/60/24)+DATE(1970,1,1))</f>
        <v>43443.25</v>
      </c>
      <c r="M664">
        <v>1544680800</v>
      </c>
      <c r="N664" s="11">
        <f>(((Table1[[#This Row],[deadline]]/60)/60/24)+DATE(1970,1,1))</f>
        <v>43447.25</v>
      </c>
      <c r="O664" t="b">
        <v>0</v>
      </c>
      <c r="P664" t="b">
        <v>0</v>
      </c>
      <c r="Q664" t="s">
        <v>33</v>
      </c>
      <c r="R664" s="6">
        <f>E664/H664</f>
        <v>67.984732824427482</v>
      </c>
      <c r="S664" t="str">
        <f t="shared" si="20"/>
        <v>theater</v>
      </c>
      <c r="T664" t="str">
        <f t="shared" si="21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E665/D665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11">
        <f>(((Table1[[#This Row],[launched_at]]/60)/60/24)+DATE(1970,1,1))</f>
        <v>40458.208333333336</v>
      </c>
      <c r="M665">
        <v>1288414800</v>
      </c>
      <c r="N665" s="11">
        <f>(((Table1[[#This Row],[deadline]]/60)/60/24)+DATE(1970,1,1))</f>
        <v>40481.208333333336</v>
      </c>
      <c r="O665" t="b">
        <v>0</v>
      </c>
      <c r="P665" t="b">
        <v>0</v>
      </c>
      <c r="Q665" t="s">
        <v>33</v>
      </c>
      <c r="R665" s="6">
        <f>E665/H665</f>
        <v>88.781609195402297</v>
      </c>
      <c r="S665" t="str">
        <f t="shared" si="20"/>
        <v>theater</v>
      </c>
      <c r="T665" t="str">
        <f t="shared" si="21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E666/D666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11">
        <f>(((Table1[[#This Row],[launched_at]]/60)/60/24)+DATE(1970,1,1))</f>
        <v>40959.25</v>
      </c>
      <c r="M666">
        <v>1330581600</v>
      </c>
      <c r="N666" s="11">
        <f>(((Table1[[#This Row],[deadline]]/60)/60/24)+DATE(1970,1,1))</f>
        <v>40969.25</v>
      </c>
      <c r="O666" t="b">
        <v>0</v>
      </c>
      <c r="P666" t="b">
        <v>0</v>
      </c>
      <c r="Q666" t="s">
        <v>159</v>
      </c>
      <c r="R666" s="6">
        <f>E666/H666</f>
        <v>24.99623706491063</v>
      </c>
      <c r="S666" t="str">
        <f t="shared" si="20"/>
        <v>music</v>
      </c>
      <c r="T666" t="str">
        <f t="shared" si="21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E667/D667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11">
        <f>(((Table1[[#This Row],[launched_at]]/60)/60/24)+DATE(1970,1,1))</f>
        <v>40733.208333333336</v>
      </c>
      <c r="M667">
        <v>1311397200</v>
      </c>
      <c r="N667" s="11">
        <f>(((Table1[[#This Row],[deadline]]/60)/60/24)+DATE(1970,1,1))</f>
        <v>40747.208333333336</v>
      </c>
      <c r="O667" t="b">
        <v>0</v>
      </c>
      <c r="P667" t="b">
        <v>1</v>
      </c>
      <c r="Q667" t="s">
        <v>42</v>
      </c>
      <c r="R667" s="6">
        <f>E667/H667</f>
        <v>44.922794117647058</v>
      </c>
      <c r="S667" t="str">
        <f t="shared" si="20"/>
        <v>film &amp; video</v>
      </c>
      <c r="T667" t="str">
        <f t="shared" si="21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E668/D668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11">
        <f>(((Table1[[#This Row],[launched_at]]/60)/60/24)+DATE(1970,1,1))</f>
        <v>41516.208333333336</v>
      </c>
      <c r="M668">
        <v>1378357200</v>
      </c>
      <c r="N668" s="11">
        <f>(((Table1[[#This Row],[deadline]]/60)/60/24)+DATE(1970,1,1))</f>
        <v>41522.208333333336</v>
      </c>
      <c r="O668" t="b">
        <v>0</v>
      </c>
      <c r="P668" t="b">
        <v>1</v>
      </c>
      <c r="Q668" t="s">
        <v>33</v>
      </c>
      <c r="R668" s="6">
        <f>E668/H668</f>
        <v>79.400000000000006</v>
      </c>
      <c r="S668" t="str">
        <f t="shared" si="20"/>
        <v>theater</v>
      </c>
      <c r="T668" t="str">
        <f t="shared" si="21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E669/D669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11">
        <f>(((Table1[[#This Row],[launched_at]]/60)/60/24)+DATE(1970,1,1))</f>
        <v>41892.208333333336</v>
      </c>
      <c r="M669">
        <v>1411102800</v>
      </c>
      <c r="N669" s="11">
        <f>(((Table1[[#This Row],[deadline]]/60)/60/24)+DATE(1970,1,1))</f>
        <v>41901.208333333336</v>
      </c>
      <c r="O669" t="b">
        <v>0</v>
      </c>
      <c r="P669" t="b">
        <v>0</v>
      </c>
      <c r="Q669" t="s">
        <v>1029</v>
      </c>
      <c r="R669" s="6">
        <f>E669/H669</f>
        <v>29.009546539379475</v>
      </c>
      <c r="S669" t="str">
        <f t="shared" si="20"/>
        <v>journalism</v>
      </c>
      <c r="T669" t="str">
        <f t="shared" si="21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E670/D670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11">
        <f>(((Table1[[#This Row],[launched_at]]/60)/60/24)+DATE(1970,1,1))</f>
        <v>41122.208333333336</v>
      </c>
      <c r="M670">
        <v>1344834000</v>
      </c>
      <c r="N670" s="11">
        <f>(((Table1[[#This Row],[deadline]]/60)/60/24)+DATE(1970,1,1))</f>
        <v>41134.208333333336</v>
      </c>
      <c r="O670" t="b">
        <v>0</v>
      </c>
      <c r="P670" t="b">
        <v>0</v>
      </c>
      <c r="Q670" t="s">
        <v>33</v>
      </c>
      <c r="R670" s="6">
        <f>E670/H670</f>
        <v>73.59210526315789</v>
      </c>
      <c r="S670" t="str">
        <f t="shared" si="20"/>
        <v>theater</v>
      </c>
      <c r="T670" t="str">
        <f t="shared" si="21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E671/D671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11">
        <f>(((Table1[[#This Row],[launched_at]]/60)/60/24)+DATE(1970,1,1))</f>
        <v>42912.208333333328</v>
      </c>
      <c r="M671">
        <v>1499230800</v>
      </c>
      <c r="N671" s="11">
        <f>(((Table1[[#This Row],[deadline]]/60)/60/24)+DATE(1970,1,1))</f>
        <v>42921.208333333328</v>
      </c>
      <c r="O671" t="b">
        <v>0</v>
      </c>
      <c r="P671" t="b">
        <v>0</v>
      </c>
      <c r="Q671" t="s">
        <v>33</v>
      </c>
      <c r="R671" s="6">
        <f>E671/H671</f>
        <v>107.97038864898211</v>
      </c>
      <c r="S671" t="str">
        <f t="shared" si="20"/>
        <v>theater</v>
      </c>
      <c r="T671" t="str">
        <f t="shared" si="21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E672/D672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11">
        <f>(((Table1[[#This Row],[launched_at]]/60)/60/24)+DATE(1970,1,1))</f>
        <v>42425.25</v>
      </c>
      <c r="M672">
        <v>1457416800</v>
      </c>
      <c r="N672" s="11">
        <f>(((Table1[[#This Row],[deadline]]/60)/60/24)+DATE(1970,1,1))</f>
        <v>42437.25</v>
      </c>
      <c r="O672" t="b">
        <v>0</v>
      </c>
      <c r="P672" t="b">
        <v>0</v>
      </c>
      <c r="Q672" t="s">
        <v>60</v>
      </c>
      <c r="R672" s="6">
        <f>E672/H672</f>
        <v>68.987284287011803</v>
      </c>
      <c r="S672" t="str">
        <f t="shared" si="20"/>
        <v>music</v>
      </c>
      <c r="T672" t="str">
        <f t="shared" si="21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E673/D673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11">
        <f>(((Table1[[#This Row],[launched_at]]/60)/60/24)+DATE(1970,1,1))</f>
        <v>40390.208333333336</v>
      </c>
      <c r="M673">
        <v>1280898000</v>
      </c>
      <c r="N673" s="11">
        <f>(((Table1[[#This Row],[deadline]]/60)/60/24)+DATE(1970,1,1))</f>
        <v>40394.208333333336</v>
      </c>
      <c r="O673" t="b">
        <v>0</v>
      </c>
      <c r="P673" t="b">
        <v>1</v>
      </c>
      <c r="Q673" t="s">
        <v>33</v>
      </c>
      <c r="R673" s="6">
        <f>E673/H673</f>
        <v>111.02236719478098</v>
      </c>
      <c r="S673" t="str">
        <f t="shared" si="20"/>
        <v>theater</v>
      </c>
      <c r="T673" t="str">
        <f t="shared" si="21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E674/D674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11">
        <f>(((Table1[[#This Row],[launched_at]]/60)/60/24)+DATE(1970,1,1))</f>
        <v>43180.208333333328</v>
      </c>
      <c r="M674">
        <v>1522472400</v>
      </c>
      <c r="N674" s="11">
        <f>(((Table1[[#This Row],[deadline]]/60)/60/24)+DATE(1970,1,1))</f>
        <v>43190.208333333328</v>
      </c>
      <c r="O674" t="b">
        <v>0</v>
      </c>
      <c r="P674" t="b">
        <v>0</v>
      </c>
      <c r="Q674" t="s">
        <v>33</v>
      </c>
      <c r="R674" s="6">
        <f>E674/H674</f>
        <v>24.997515808491418</v>
      </c>
      <c r="S674" t="str">
        <f t="shared" si="20"/>
        <v>theater</v>
      </c>
      <c r="T674" t="str">
        <f t="shared" si="21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E675/D675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11">
        <f>(((Table1[[#This Row],[launched_at]]/60)/60/24)+DATE(1970,1,1))</f>
        <v>42475.208333333328</v>
      </c>
      <c r="M675">
        <v>1462510800</v>
      </c>
      <c r="N675" s="11">
        <f>(((Table1[[#This Row],[deadline]]/60)/60/24)+DATE(1970,1,1))</f>
        <v>42496.208333333328</v>
      </c>
      <c r="O675" t="b">
        <v>0</v>
      </c>
      <c r="P675" t="b">
        <v>0</v>
      </c>
      <c r="Q675" t="s">
        <v>60</v>
      </c>
      <c r="R675" s="6">
        <f>E675/H675</f>
        <v>42.155172413793103</v>
      </c>
      <c r="S675" t="str">
        <f t="shared" si="20"/>
        <v>music</v>
      </c>
      <c r="T675" t="str">
        <f t="shared" si="21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E676/D676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11">
        <f>(((Table1[[#This Row],[launched_at]]/60)/60/24)+DATE(1970,1,1))</f>
        <v>40774.208333333336</v>
      </c>
      <c r="M676">
        <v>1317790800</v>
      </c>
      <c r="N676" s="11">
        <f>(((Table1[[#This Row],[deadline]]/60)/60/24)+DATE(1970,1,1))</f>
        <v>40821.208333333336</v>
      </c>
      <c r="O676" t="b">
        <v>0</v>
      </c>
      <c r="P676" t="b">
        <v>0</v>
      </c>
      <c r="Q676" t="s">
        <v>122</v>
      </c>
      <c r="R676" s="6">
        <f>E676/H676</f>
        <v>47.003284072249592</v>
      </c>
      <c r="S676" t="str">
        <f t="shared" si="20"/>
        <v>photography</v>
      </c>
      <c r="T676" t="str">
        <f t="shared" si="21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E677/D677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11">
        <f>(((Table1[[#This Row],[launched_at]]/60)/60/24)+DATE(1970,1,1))</f>
        <v>43719.208333333328</v>
      </c>
      <c r="M677">
        <v>1568782800</v>
      </c>
      <c r="N677" s="11">
        <f>(((Table1[[#This Row],[deadline]]/60)/60/24)+DATE(1970,1,1))</f>
        <v>43726.208333333328</v>
      </c>
      <c r="O677" t="b">
        <v>0</v>
      </c>
      <c r="P677" t="b">
        <v>0</v>
      </c>
      <c r="Q677" t="s">
        <v>1029</v>
      </c>
      <c r="R677" s="6">
        <f>E677/H677</f>
        <v>36.0392749244713</v>
      </c>
      <c r="S677" t="str">
        <f t="shared" si="20"/>
        <v>journalism</v>
      </c>
      <c r="T677" t="str">
        <f t="shared" si="21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E678/D678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11">
        <f>(((Table1[[#This Row],[launched_at]]/60)/60/24)+DATE(1970,1,1))</f>
        <v>41178.208333333336</v>
      </c>
      <c r="M678">
        <v>1349413200</v>
      </c>
      <c r="N678" s="11">
        <f>(((Table1[[#This Row],[deadline]]/60)/60/24)+DATE(1970,1,1))</f>
        <v>41187.208333333336</v>
      </c>
      <c r="O678" t="b">
        <v>0</v>
      </c>
      <c r="P678" t="b">
        <v>0</v>
      </c>
      <c r="Q678" t="s">
        <v>122</v>
      </c>
      <c r="R678" s="6">
        <f>E678/H678</f>
        <v>101.03760683760684</v>
      </c>
      <c r="S678" t="str">
        <f t="shared" si="20"/>
        <v>photography</v>
      </c>
      <c r="T678" t="str">
        <f t="shared" si="21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E679/D679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11">
        <f>(((Table1[[#This Row],[launched_at]]/60)/60/24)+DATE(1970,1,1))</f>
        <v>42561.208333333328</v>
      </c>
      <c r="M679">
        <v>1472446800</v>
      </c>
      <c r="N679" s="11">
        <f>(((Table1[[#This Row],[deadline]]/60)/60/24)+DATE(1970,1,1))</f>
        <v>42611.208333333328</v>
      </c>
      <c r="O679" t="b">
        <v>0</v>
      </c>
      <c r="P679" t="b">
        <v>0</v>
      </c>
      <c r="Q679" t="s">
        <v>119</v>
      </c>
      <c r="R679" s="6">
        <f>E679/H679</f>
        <v>39.927927927927925</v>
      </c>
      <c r="S679" t="str">
        <f t="shared" si="20"/>
        <v>publishing</v>
      </c>
      <c r="T679" t="str">
        <f t="shared" si="21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E680/D680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11">
        <f>(((Table1[[#This Row],[launched_at]]/60)/60/24)+DATE(1970,1,1))</f>
        <v>43484.25</v>
      </c>
      <c r="M680">
        <v>1548050400</v>
      </c>
      <c r="N680" s="11">
        <f>(((Table1[[#This Row],[deadline]]/60)/60/24)+DATE(1970,1,1))</f>
        <v>43486.25</v>
      </c>
      <c r="O680" t="b">
        <v>0</v>
      </c>
      <c r="P680" t="b">
        <v>0</v>
      </c>
      <c r="Q680" t="s">
        <v>53</v>
      </c>
      <c r="R680" s="6">
        <f>E680/H680</f>
        <v>83.158139534883716</v>
      </c>
      <c r="S680" t="str">
        <f t="shared" si="20"/>
        <v>film &amp; video</v>
      </c>
      <c r="T680" t="str">
        <f t="shared" si="21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E681/D681</f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11">
        <f>(((Table1[[#This Row],[launched_at]]/60)/60/24)+DATE(1970,1,1))</f>
        <v>43756.208333333328</v>
      </c>
      <c r="M681">
        <v>1571806800</v>
      </c>
      <c r="N681" s="11">
        <f>(((Table1[[#This Row],[deadline]]/60)/60/24)+DATE(1970,1,1))</f>
        <v>43761.208333333328</v>
      </c>
      <c r="O681" t="b">
        <v>0</v>
      </c>
      <c r="P681" t="b">
        <v>1</v>
      </c>
      <c r="Q681" t="s">
        <v>17</v>
      </c>
      <c r="R681" s="6">
        <f>E681/H681</f>
        <v>39.97520661157025</v>
      </c>
      <c r="S681" t="str">
        <f t="shared" si="20"/>
        <v>food</v>
      </c>
      <c r="T681" t="str">
        <f t="shared" si="21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E682/D682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11">
        <f>(((Table1[[#This Row],[launched_at]]/60)/60/24)+DATE(1970,1,1))</f>
        <v>43813.25</v>
      </c>
      <c r="M682">
        <v>1576476000</v>
      </c>
      <c r="N682" s="11">
        <f>(((Table1[[#This Row],[deadline]]/60)/60/24)+DATE(1970,1,1))</f>
        <v>43815.25</v>
      </c>
      <c r="O682" t="b">
        <v>0</v>
      </c>
      <c r="P682" t="b">
        <v>1</v>
      </c>
      <c r="Q682" t="s">
        <v>292</v>
      </c>
      <c r="R682" s="6">
        <f>E682/H682</f>
        <v>47.993908629441627</v>
      </c>
      <c r="S682" t="str">
        <f t="shared" si="20"/>
        <v>games</v>
      </c>
      <c r="T682" t="str">
        <f t="shared" si="21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E683/D683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11">
        <f>(((Table1[[#This Row],[launched_at]]/60)/60/24)+DATE(1970,1,1))</f>
        <v>40898.25</v>
      </c>
      <c r="M683">
        <v>1324965600</v>
      </c>
      <c r="N683" s="11">
        <f>(((Table1[[#This Row],[deadline]]/60)/60/24)+DATE(1970,1,1))</f>
        <v>40904.25</v>
      </c>
      <c r="O683" t="b">
        <v>0</v>
      </c>
      <c r="P683" t="b">
        <v>0</v>
      </c>
      <c r="Q683" t="s">
        <v>33</v>
      </c>
      <c r="R683" s="6">
        <f>E683/H683</f>
        <v>95.978877489438744</v>
      </c>
      <c r="S683" t="str">
        <f t="shared" si="20"/>
        <v>theater</v>
      </c>
      <c r="T683" t="str">
        <f t="shared" si="21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E684/D684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11">
        <f>(((Table1[[#This Row],[launched_at]]/60)/60/24)+DATE(1970,1,1))</f>
        <v>41619.25</v>
      </c>
      <c r="M684">
        <v>1387519200</v>
      </c>
      <c r="N684" s="11">
        <f>(((Table1[[#This Row],[deadline]]/60)/60/24)+DATE(1970,1,1))</f>
        <v>41628.25</v>
      </c>
      <c r="O684" t="b">
        <v>0</v>
      </c>
      <c r="P684" t="b">
        <v>0</v>
      </c>
      <c r="Q684" t="s">
        <v>33</v>
      </c>
      <c r="R684" s="6">
        <f>E684/H684</f>
        <v>78.728155339805824</v>
      </c>
      <c r="S684" t="str">
        <f t="shared" si="20"/>
        <v>theater</v>
      </c>
      <c r="T684" t="str">
        <f t="shared" si="21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E685/D685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11">
        <f>(((Table1[[#This Row],[launched_at]]/60)/60/24)+DATE(1970,1,1))</f>
        <v>43359.208333333328</v>
      </c>
      <c r="M685">
        <v>1537246800</v>
      </c>
      <c r="N685" s="11">
        <f>(((Table1[[#This Row],[deadline]]/60)/60/24)+DATE(1970,1,1))</f>
        <v>43361.208333333328</v>
      </c>
      <c r="O685" t="b">
        <v>0</v>
      </c>
      <c r="P685" t="b">
        <v>0</v>
      </c>
      <c r="Q685" t="s">
        <v>33</v>
      </c>
      <c r="R685" s="6">
        <f>E685/H685</f>
        <v>56.081632653061227</v>
      </c>
      <c r="S685" t="str">
        <f t="shared" si="20"/>
        <v>theater</v>
      </c>
      <c r="T685" t="str">
        <f t="shared" si="21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E686/D686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11">
        <f>(((Table1[[#This Row],[launched_at]]/60)/60/24)+DATE(1970,1,1))</f>
        <v>40358.208333333336</v>
      </c>
      <c r="M686">
        <v>1279515600</v>
      </c>
      <c r="N686" s="11">
        <f>(((Table1[[#This Row],[deadline]]/60)/60/24)+DATE(1970,1,1))</f>
        <v>40378.208333333336</v>
      </c>
      <c r="O686" t="b">
        <v>0</v>
      </c>
      <c r="P686" t="b">
        <v>0</v>
      </c>
      <c r="Q686" t="s">
        <v>68</v>
      </c>
      <c r="R686" s="6">
        <f>E686/H686</f>
        <v>69.090909090909093</v>
      </c>
      <c r="S686" t="str">
        <f t="shared" si="20"/>
        <v>publishing</v>
      </c>
      <c r="T686" t="str">
        <f t="shared" si="21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E687/D687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11">
        <f>(((Table1[[#This Row],[launched_at]]/60)/60/24)+DATE(1970,1,1))</f>
        <v>42239.208333333328</v>
      </c>
      <c r="M687">
        <v>1442379600</v>
      </c>
      <c r="N687" s="11">
        <f>(((Table1[[#This Row],[deadline]]/60)/60/24)+DATE(1970,1,1))</f>
        <v>42263.208333333328</v>
      </c>
      <c r="O687" t="b">
        <v>0</v>
      </c>
      <c r="P687" t="b">
        <v>0</v>
      </c>
      <c r="Q687" t="s">
        <v>33</v>
      </c>
      <c r="R687" s="6">
        <f>E687/H687</f>
        <v>102.05291576673866</v>
      </c>
      <c r="S687" t="str">
        <f t="shared" si="20"/>
        <v>theater</v>
      </c>
      <c r="T687" t="str">
        <f t="shared" si="21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E688/D688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11">
        <f>(((Table1[[#This Row],[launched_at]]/60)/60/24)+DATE(1970,1,1))</f>
        <v>43186.208333333328</v>
      </c>
      <c r="M688">
        <v>1523077200</v>
      </c>
      <c r="N688" s="11">
        <f>(((Table1[[#This Row],[deadline]]/60)/60/24)+DATE(1970,1,1))</f>
        <v>43197.208333333328</v>
      </c>
      <c r="O688" t="b">
        <v>0</v>
      </c>
      <c r="P688" t="b">
        <v>0</v>
      </c>
      <c r="Q688" t="s">
        <v>65</v>
      </c>
      <c r="R688" s="6">
        <f>E688/H688</f>
        <v>107.32089552238806</v>
      </c>
      <c r="S688" t="str">
        <f t="shared" si="20"/>
        <v>technology</v>
      </c>
      <c r="T688" t="str">
        <f t="shared" si="21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E689/D689</f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11">
        <f>(((Table1[[#This Row],[launched_at]]/60)/60/24)+DATE(1970,1,1))</f>
        <v>42806.25</v>
      </c>
      <c r="M689">
        <v>1489554000</v>
      </c>
      <c r="N689" s="11">
        <f>(((Table1[[#This Row],[deadline]]/60)/60/24)+DATE(1970,1,1))</f>
        <v>42809.208333333328</v>
      </c>
      <c r="O689" t="b">
        <v>0</v>
      </c>
      <c r="P689" t="b">
        <v>0</v>
      </c>
      <c r="Q689" t="s">
        <v>33</v>
      </c>
      <c r="R689" s="6">
        <f>E689/H689</f>
        <v>51.970260223048328</v>
      </c>
      <c r="S689" t="str">
        <f t="shared" si="20"/>
        <v>theater</v>
      </c>
      <c r="T689" t="str">
        <f t="shared" si="21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E690/D690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11">
        <f>(((Table1[[#This Row],[launched_at]]/60)/60/24)+DATE(1970,1,1))</f>
        <v>43475.25</v>
      </c>
      <c r="M690">
        <v>1548482400</v>
      </c>
      <c r="N690" s="11">
        <f>(((Table1[[#This Row],[deadline]]/60)/60/24)+DATE(1970,1,1))</f>
        <v>43491.25</v>
      </c>
      <c r="O690" t="b">
        <v>0</v>
      </c>
      <c r="P690" t="b">
        <v>1</v>
      </c>
      <c r="Q690" t="s">
        <v>269</v>
      </c>
      <c r="R690" s="6">
        <f>E690/H690</f>
        <v>71.137142857142862</v>
      </c>
      <c r="S690" t="str">
        <f t="shared" si="20"/>
        <v>film &amp; video</v>
      </c>
      <c r="T690" t="str">
        <f t="shared" si="21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E691/D691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11">
        <f>(((Table1[[#This Row],[launched_at]]/60)/60/24)+DATE(1970,1,1))</f>
        <v>41576.208333333336</v>
      </c>
      <c r="M691">
        <v>1384063200</v>
      </c>
      <c r="N691" s="11">
        <f>(((Table1[[#This Row],[deadline]]/60)/60/24)+DATE(1970,1,1))</f>
        <v>41588.25</v>
      </c>
      <c r="O691" t="b">
        <v>0</v>
      </c>
      <c r="P691" t="b">
        <v>0</v>
      </c>
      <c r="Q691" t="s">
        <v>28</v>
      </c>
      <c r="R691" s="6">
        <f>E691/H691</f>
        <v>106.49275362318841</v>
      </c>
      <c r="S691" t="str">
        <f t="shared" si="20"/>
        <v>technology</v>
      </c>
      <c r="T691" t="str">
        <f t="shared" si="21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E692/D692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11">
        <f>(((Table1[[#This Row],[launched_at]]/60)/60/24)+DATE(1970,1,1))</f>
        <v>40874.25</v>
      </c>
      <c r="M692">
        <v>1322892000</v>
      </c>
      <c r="N692" s="11">
        <f>(((Table1[[#This Row],[deadline]]/60)/60/24)+DATE(1970,1,1))</f>
        <v>40880.25</v>
      </c>
      <c r="O692" t="b">
        <v>0</v>
      </c>
      <c r="P692" t="b">
        <v>1</v>
      </c>
      <c r="Q692" t="s">
        <v>42</v>
      </c>
      <c r="R692" s="6">
        <f>E692/H692</f>
        <v>42.93684210526316</v>
      </c>
      <c r="S692" t="str">
        <f t="shared" si="20"/>
        <v>film &amp; video</v>
      </c>
      <c r="T692" t="str">
        <f t="shared" si="21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E693/D693</f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11">
        <f>(((Table1[[#This Row],[launched_at]]/60)/60/24)+DATE(1970,1,1))</f>
        <v>41185.208333333336</v>
      </c>
      <c r="M693">
        <v>1350709200</v>
      </c>
      <c r="N693" s="11">
        <f>(((Table1[[#This Row],[deadline]]/60)/60/24)+DATE(1970,1,1))</f>
        <v>41202.208333333336</v>
      </c>
      <c r="O693" t="b">
        <v>1</v>
      </c>
      <c r="P693" t="b">
        <v>1</v>
      </c>
      <c r="Q693" t="s">
        <v>42</v>
      </c>
      <c r="R693" s="6">
        <f>E693/H693</f>
        <v>30.037974683544302</v>
      </c>
      <c r="S693" t="str">
        <f t="shared" si="20"/>
        <v>film &amp; video</v>
      </c>
      <c r="T693" t="str">
        <f t="shared" si="21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E694/D694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11">
        <f>(((Table1[[#This Row],[launched_at]]/60)/60/24)+DATE(1970,1,1))</f>
        <v>43655.208333333328</v>
      </c>
      <c r="M694">
        <v>1564203600</v>
      </c>
      <c r="N694" s="11">
        <f>(((Table1[[#This Row],[deadline]]/60)/60/24)+DATE(1970,1,1))</f>
        <v>43673.208333333328</v>
      </c>
      <c r="O694" t="b">
        <v>0</v>
      </c>
      <c r="P694" t="b">
        <v>0</v>
      </c>
      <c r="Q694" t="s">
        <v>23</v>
      </c>
      <c r="R694" s="6">
        <f>E694/H694</f>
        <v>70.623376623376629</v>
      </c>
      <c r="S694" t="str">
        <f t="shared" si="20"/>
        <v>music</v>
      </c>
      <c r="T694" t="str">
        <f t="shared" si="21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E695/D695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11">
        <f>(((Table1[[#This Row],[launched_at]]/60)/60/24)+DATE(1970,1,1))</f>
        <v>43025.208333333328</v>
      </c>
      <c r="M695">
        <v>1509685200</v>
      </c>
      <c r="N695" s="11">
        <f>(((Table1[[#This Row],[deadline]]/60)/60/24)+DATE(1970,1,1))</f>
        <v>43042.208333333328</v>
      </c>
      <c r="O695" t="b">
        <v>0</v>
      </c>
      <c r="P695" t="b">
        <v>0</v>
      </c>
      <c r="Q695" t="s">
        <v>33</v>
      </c>
      <c r="R695" s="6">
        <f>E695/H695</f>
        <v>66.016018306636155</v>
      </c>
      <c r="S695" t="str">
        <f t="shared" si="20"/>
        <v>theater</v>
      </c>
      <c r="T695" t="str">
        <f t="shared" si="21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E696/D696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11">
        <f>(((Table1[[#This Row],[launched_at]]/60)/60/24)+DATE(1970,1,1))</f>
        <v>43066.25</v>
      </c>
      <c r="M696">
        <v>1514959200</v>
      </c>
      <c r="N696" s="11">
        <f>(((Table1[[#This Row],[deadline]]/60)/60/24)+DATE(1970,1,1))</f>
        <v>43103.25</v>
      </c>
      <c r="O696" t="b">
        <v>0</v>
      </c>
      <c r="P696" t="b">
        <v>0</v>
      </c>
      <c r="Q696" t="s">
        <v>33</v>
      </c>
      <c r="R696" s="6">
        <f>E696/H696</f>
        <v>96.911392405063296</v>
      </c>
      <c r="S696" t="str">
        <f t="shared" si="20"/>
        <v>theater</v>
      </c>
      <c r="T696" t="str">
        <f t="shared" si="21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E697/D697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11">
        <f>(((Table1[[#This Row],[launched_at]]/60)/60/24)+DATE(1970,1,1))</f>
        <v>42322.25</v>
      </c>
      <c r="M697">
        <v>1448863200</v>
      </c>
      <c r="N697" s="11">
        <f>(((Table1[[#This Row],[deadline]]/60)/60/24)+DATE(1970,1,1))</f>
        <v>42338.25</v>
      </c>
      <c r="O697" t="b">
        <v>1</v>
      </c>
      <c r="P697" t="b">
        <v>0</v>
      </c>
      <c r="Q697" t="s">
        <v>23</v>
      </c>
      <c r="R697" s="6">
        <f>E697/H697</f>
        <v>62.867346938775512</v>
      </c>
      <c r="S697" t="str">
        <f t="shared" si="20"/>
        <v>music</v>
      </c>
      <c r="T697" t="str">
        <f t="shared" si="21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E698/D698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11">
        <f>(((Table1[[#This Row],[launched_at]]/60)/60/24)+DATE(1970,1,1))</f>
        <v>42114.208333333328</v>
      </c>
      <c r="M698">
        <v>1429592400</v>
      </c>
      <c r="N698" s="11">
        <f>(((Table1[[#This Row],[deadline]]/60)/60/24)+DATE(1970,1,1))</f>
        <v>42115.208333333328</v>
      </c>
      <c r="O698" t="b">
        <v>0</v>
      </c>
      <c r="P698" t="b">
        <v>1</v>
      </c>
      <c r="Q698" t="s">
        <v>33</v>
      </c>
      <c r="R698" s="6">
        <f>E698/H698</f>
        <v>108.98537682789652</v>
      </c>
      <c r="S698" t="str">
        <f t="shared" si="20"/>
        <v>theater</v>
      </c>
      <c r="T698" t="str">
        <f t="shared" si="21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E699/D699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11">
        <f>(((Table1[[#This Row],[launched_at]]/60)/60/24)+DATE(1970,1,1))</f>
        <v>43190.208333333328</v>
      </c>
      <c r="M699">
        <v>1522645200</v>
      </c>
      <c r="N699" s="11">
        <f>(((Table1[[#This Row],[deadline]]/60)/60/24)+DATE(1970,1,1))</f>
        <v>43192.208333333328</v>
      </c>
      <c r="O699" t="b">
        <v>0</v>
      </c>
      <c r="P699" t="b">
        <v>0</v>
      </c>
      <c r="Q699" t="s">
        <v>50</v>
      </c>
      <c r="R699" s="6">
        <f>E699/H699</f>
        <v>26.999314599040439</v>
      </c>
      <c r="S699" t="str">
        <f t="shared" si="20"/>
        <v>music</v>
      </c>
      <c r="T699" t="str">
        <f t="shared" si="21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E700/D700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11">
        <f>(((Table1[[#This Row],[launched_at]]/60)/60/24)+DATE(1970,1,1))</f>
        <v>40871.25</v>
      </c>
      <c r="M700">
        <v>1323324000</v>
      </c>
      <c r="N700" s="11">
        <f>(((Table1[[#This Row],[deadline]]/60)/60/24)+DATE(1970,1,1))</f>
        <v>40885.25</v>
      </c>
      <c r="O700" t="b">
        <v>0</v>
      </c>
      <c r="P700" t="b">
        <v>0</v>
      </c>
      <c r="Q700" t="s">
        <v>65</v>
      </c>
      <c r="R700" s="6">
        <f>E700/H700</f>
        <v>65.004147943311438</v>
      </c>
      <c r="S700" t="str">
        <f t="shared" si="20"/>
        <v>technology</v>
      </c>
      <c r="T700" t="str">
        <f t="shared" si="21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E701/D701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11">
        <f>(((Table1[[#This Row],[launched_at]]/60)/60/24)+DATE(1970,1,1))</f>
        <v>43641.208333333328</v>
      </c>
      <c r="M701">
        <v>1561525200</v>
      </c>
      <c r="N701" s="11">
        <f>(((Table1[[#This Row],[deadline]]/60)/60/24)+DATE(1970,1,1))</f>
        <v>43642.208333333328</v>
      </c>
      <c r="O701" t="b">
        <v>0</v>
      </c>
      <c r="P701" t="b">
        <v>0</v>
      </c>
      <c r="Q701" t="s">
        <v>53</v>
      </c>
      <c r="R701" s="6">
        <f>E701/H701</f>
        <v>111.51785714285714</v>
      </c>
      <c r="S701" t="str">
        <f t="shared" si="20"/>
        <v>film &amp; video</v>
      </c>
      <c r="T701" t="str">
        <f t="shared" si="21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E702/D702</f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11">
        <f>(((Table1[[#This Row],[launched_at]]/60)/60/24)+DATE(1970,1,1))</f>
        <v>40203.25</v>
      </c>
      <c r="M702">
        <v>1265695200</v>
      </c>
      <c r="N702" s="11">
        <f>(((Table1[[#This Row],[deadline]]/60)/60/24)+DATE(1970,1,1))</f>
        <v>40218.25</v>
      </c>
      <c r="O702" t="b">
        <v>0</v>
      </c>
      <c r="P702" t="b">
        <v>0</v>
      </c>
      <c r="Q702" t="s">
        <v>65</v>
      </c>
      <c r="R702" s="6">
        <f>E702/H702</f>
        <v>3</v>
      </c>
      <c r="S702" t="str">
        <f t="shared" si="20"/>
        <v>technology</v>
      </c>
      <c r="T702" t="str">
        <f t="shared" si="21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E703/D703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11">
        <f>(((Table1[[#This Row],[launched_at]]/60)/60/24)+DATE(1970,1,1))</f>
        <v>40629.208333333336</v>
      </c>
      <c r="M703">
        <v>1301806800</v>
      </c>
      <c r="N703" s="11">
        <f>(((Table1[[#This Row],[deadline]]/60)/60/24)+DATE(1970,1,1))</f>
        <v>40636.208333333336</v>
      </c>
      <c r="O703" t="b">
        <v>1</v>
      </c>
      <c r="P703" t="b">
        <v>0</v>
      </c>
      <c r="Q703" t="s">
        <v>33</v>
      </c>
      <c r="R703" s="6">
        <f>E703/H703</f>
        <v>110.99268292682927</v>
      </c>
      <c r="S703" t="str">
        <f t="shared" si="20"/>
        <v>theater</v>
      </c>
      <c r="T703" t="str">
        <f t="shared" si="21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E704/D704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11">
        <f>(((Table1[[#This Row],[launched_at]]/60)/60/24)+DATE(1970,1,1))</f>
        <v>41477.208333333336</v>
      </c>
      <c r="M704">
        <v>1374901200</v>
      </c>
      <c r="N704" s="11">
        <f>(((Table1[[#This Row],[deadline]]/60)/60/24)+DATE(1970,1,1))</f>
        <v>41482.208333333336</v>
      </c>
      <c r="O704" t="b">
        <v>0</v>
      </c>
      <c r="P704" t="b">
        <v>0</v>
      </c>
      <c r="Q704" t="s">
        <v>65</v>
      </c>
      <c r="R704" s="6">
        <f>E704/H704</f>
        <v>56.746987951807228</v>
      </c>
      <c r="S704" t="str">
        <f t="shared" si="20"/>
        <v>technology</v>
      </c>
      <c r="T704" t="str">
        <f t="shared" si="21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E705/D705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11">
        <f>(((Table1[[#This Row],[launched_at]]/60)/60/24)+DATE(1970,1,1))</f>
        <v>41020.208333333336</v>
      </c>
      <c r="M705">
        <v>1336453200</v>
      </c>
      <c r="N705" s="11">
        <f>(((Table1[[#This Row],[deadline]]/60)/60/24)+DATE(1970,1,1))</f>
        <v>41037.208333333336</v>
      </c>
      <c r="O705" t="b">
        <v>1</v>
      </c>
      <c r="P705" t="b">
        <v>1</v>
      </c>
      <c r="Q705" t="s">
        <v>206</v>
      </c>
      <c r="R705" s="6">
        <f>E705/H705</f>
        <v>97.020608439646708</v>
      </c>
      <c r="S705" t="str">
        <f t="shared" si="20"/>
        <v>publishing</v>
      </c>
      <c r="T705" t="str">
        <f t="shared" si="21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E706/D706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11">
        <f>(((Table1[[#This Row],[launched_at]]/60)/60/24)+DATE(1970,1,1))</f>
        <v>42555.208333333328</v>
      </c>
      <c r="M706">
        <v>1468904400</v>
      </c>
      <c r="N706" s="11">
        <f>(((Table1[[#This Row],[deadline]]/60)/60/24)+DATE(1970,1,1))</f>
        <v>42570.208333333328</v>
      </c>
      <c r="O706" t="b">
        <v>0</v>
      </c>
      <c r="P706" t="b">
        <v>0</v>
      </c>
      <c r="Q706" t="s">
        <v>71</v>
      </c>
      <c r="R706" s="6">
        <f>E706/H706</f>
        <v>92.08620689655173</v>
      </c>
      <c r="S706" t="str">
        <f t="shared" si="20"/>
        <v>film &amp; video</v>
      </c>
      <c r="T706" t="str">
        <f t="shared" si="21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11">
        <f>(((Table1[[#This Row],[launched_at]]/60)/60/24)+DATE(1970,1,1))</f>
        <v>41619.25</v>
      </c>
      <c r="M707">
        <v>1387087200</v>
      </c>
      <c r="N707" s="11">
        <f>(((Table1[[#This Row],[deadline]]/60)/60/24)+DATE(1970,1,1))</f>
        <v>41623.25</v>
      </c>
      <c r="O707" t="b">
        <v>0</v>
      </c>
      <c r="P707" t="b">
        <v>0</v>
      </c>
      <c r="Q707" t="s">
        <v>68</v>
      </c>
      <c r="R707" s="6">
        <f>E707/H707</f>
        <v>82.986666666666665</v>
      </c>
      <c r="S707" t="str">
        <f t="shared" ref="S707:S770" si="22">_xlfn.TEXTSPLIT(Q:Q, "/", ,TRUE,1)</f>
        <v>publishing</v>
      </c>
      <c r="T707" t="str">
        <f t="shared" ref="T707:T770" si="23">_xlfn.TEXTAFTER(Q707,"/", 1,1,1)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E708/D708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11">
        <f>(((Table1[[#This Row],[launched_at]]/60)/60/24)+DATE(1970,1,1))</f>
        <v>43471.25</v>
      </c>
      <c r="M708">
        <v>1547445600</v>
      </c>
      <c r="N708" s="11">
        <f>(((Table1[[#This Row],[deadline]]/60)/60/24)+DATE(1970,1,1))</f>
        <v>43479.25</v>
      </c>
      <c r="O708" t="b">
        <v>0</v>
      </c>
      <c r="P708" t="b">
        <v>1</v>
      </c>
      <c r="Q708" t="s">
        <v>28</v>
      </c>
      <c r="R708" s="6">
        <f>E708/H708</f>
        <v>103.03791821561339</v>
      </c>
      <c r="S708" t="str">
        <f t="shared" si="22"/>
        <v>technology</v>
      </c>
      <c r="T708" t="str">
        <f t="shared" si="23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E709/D709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11">
        <f>(((Table1[[#This Row],[launched_at]]/60)/60/24)+DATE(1970,1,1))</f>
        <v>43442.25</v>
      </c>
      <c r="M709">
        <v>1547359200</v>
      </c>
      <c r="N709" s="11">
        <f>(((Table1[[#This Row],[deadline]]/60)/60/24)+DATE(1970,1,1))</f>
        <v>43478.25</v>
      </c>
      <c r="O709" t="b">
        <v>0</v>
      </c>
      <c r="P709" t="b">
        <v>0</v>
      </c>
      <c r="Q709" t="s">
        <v>53</v>
      </c>
      <c r="R709" s="6">
        <f>E709/H709</f>
        <v>68.922619047619051</v>
      </c>
      <c r="S709" t="str">
        <f t="shared" si="22"/>
        <v>film &amp; video</v>
      </c>
      <c r="T709" t="str">
        <f t="shared" si="23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E710/D710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11">
        <f>(((Table1[[#This Row],[launched_at]]/60)/60/24)+DATE(1970,1,1))</f>
        <v>42877.208333333328</v>
      </c>
      <c r="M710">
        <v>1496293200</v>
      </c>
      <c r="N710" s="11">
        <f>(((Table1[[#This Row],[deadline]]/60)/60/24)+DATE(1970,1,1))</f>
        <v>42887.208333333328</v>
      </c>
      <c r="O710" t="b">
        <v>0</v>
      </c>
      <c r="P710" t="b">
        <v>0</v>
      </c>
      <c r="Q710" t="s">
        <v>33</v>
      </c>
      <c r="R710" s="6">
        <f>E710/H710</f>
        <v>87.737226277372258</v>
      </c>
      <c r="S710" t="str">
        <f t="shared" si="22"/>
        <v>theater</v>
      </c>
      <c r="T710" t="str">
        <f t="shared" si="23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E711/D711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11">
        <f>(((Table1[[#This Row],[launched_at]]/60)/60/24)+DATE(1970,1,1))</f>
        <v>41018.208333333336</v>
      </c>
      <c r="M711">
        <v>1335416400</v>
      </c>
      <c r="N711" s="11">
        <f>(((Table1[[#This Row],[deadline]]/60)/60/24)+DATE(1970,1,1))</f>
        <v>41025.208333333336</v>
      </c>
      <c r="O711" t="b">
        <v>0</v>
      </c>
      <c r="P711" t="b">
        <v>0</v>
      </c>
      <c r="Q711" t="s">
        <v>33</v>
      </c>
      <c r="R711" s="6">
        <f>E711/H711</f>
        <v>75.021505376344081</v>
      </c>
      <c r="S711" t="str">
        <f t="shared" si="22"/>
        <v>theater</v>
      </c>
      <c r="T711" t="str">
        <f t="shared" si="23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E712/D712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11">
        <f>(((Table1[[#This Row],[launched_at]]/60)/60/24)+DATE(1970,1,1))</f>
        <v>43295.208333333328</v>
      </c>
      <c r="M712">
        <v>1532149200</v>
      </c>
      <c r="N712" s="11">
        <f>(((Table1[[#This Row],[deadline]]/60)/60/24)+DATE(1970,1,1))</f>
        <v>43302.208333333328</v>
      </c>
      <c r="O712" t="b">
        <v>0</v>
      </c>
      <c r="P712" t="b">
        <v>1</v>
      </c>
      <c r="Q712" t="s">
        <v>33</v>
      </c>
      <c r="R712" s="6">
        <f>E712/H712</f>
        <v>50.863999999999997</v>
      </c>
      <c r="S712" t="str">
        <f t="shared" si="22"/>
        <v>theater</v>
      </c>
      <c r="T712" t="str">
        <f t="shared" si="23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E713/D713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11">
        <f>(((Table1[[#This Row],[launched_at]]/60)/60/24)+DATE(1970,1,1))</f>
        <v>42393.25</v>
      </c>
      <c r="M713">
        <v>1453788000</v>
      </c>
      <c r="N713" s="11">
        <f>(((Table1[[#This Row],[deadline]]/60)/60/24)+DATE(1970,1,1))</f>
        <v>42395.25</v>
      </c>
      <c r="O713" t="b">
        <v>1</v>
      </c>
      <c r="P713" t="b">
        <v>1</v>
      </c>
      <c r="Q713" t="s">
        <v>33</v>
      </c>
      <c r="R713" s="6">
        <f>E713/H713</f>
        <v>90</v>
      </c>
      <c r="S713" t="str">
        <f t="shared" si="22"/>
        <v>theater</v>
      </c>
      <c r="T713" t="str">
        <f t="shared" si="23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E714/D714</f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11">
        <f>(((Table1[[#This Row],[launched_at]]/60)/60/24)+DATE(1970,1,1))</f>
        <v>42559.208333333328</v>
      </c>
      <c r="M714">
        <v>1471496400</v>
      </c>
      <c r="N714" s="11">
        <f>(((Table1[[#This Row],[deadline]]/60)/60/24)+DATE(1970,1,1))</f>
        <v>42600.208333333328</v>
      </c>
      <c r="O714" t="b">
        <v>0</v>
      </c>
      <c r="P714" t="b">
        <v>0</v>
      </c>
      <c r="Q714" t="s">
        <v>33</v>
      </c>
      <c r="R714" s="6">
        <f>E714/H714</f>
        <v>72.896039603960389</v>
      </c>
      <c r="S714" t="str">
        <f t="shared" si="22"/>
        <v>theater</v>
      </c>
      <c r="T714" t="str">
        <f t="shared" si="23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E715/D715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11">
        <f>(((Table1[[#This Row],[launched_at]]/60)/60/24)+DATE(1970,1,1))</f>
        <v>42604.208333333328</v>
      </c>
      <c r="M715">
        <v>1472878800</v>
      </c>
      <c r="N715" s="11">
        <f>(((Table1[[#This Row],[deadline]]/60)/60/24)+DATE(1970,1,1))</f>
        <v>42616.208333333328</v>
      </c>
      <c r="O715" t="b">
        <v>0</v>
      </c>
      <c r="P715" t="b">
        <v>0</v>
      </c>
      <c r="Q715" t="s">
        <v>133</v>
      </c>
      <c r="R715" s="6">
        <f>E715/H715</f>
        <v>108.48543689320388</v>
      </c>
      <c r="S715" t="str">
        <f t="shared" si="22"/>
        <v>publishing</v>
      </c>
      <c r="T715" t="str">
        <f t="shared" si="23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E716/D716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11">
        <f>(((Table1[[#This Row],[launched_at]]/60)/60/24)+DATE(1970,1,1))</f>
        <v>41870.208333333336</v>
      </c>
      <c r="M716">
        <v>1408510800</v>
      </c>
      <c r="N716" s="11">
        <f>(((Table1[[#This Row],[deadline]]/60)/60/24)+DATE(1970,1,1))</f>
        <v>41871.208333333336</v>
      </c>
      <c r="O716" t="b">
        <v>0</v>
      </c>
      <c r="P716" t="b">
        <v>0</v>
      </c>
      <c r="Q716" t="s">
        <v>23</v>
      </c>
      <c r="R716" s="6">
        <f>E716/H716</f>
        <v>101.98095238095237</v>
      </c>
      <c r="S716" t="str">
        <f t="shared" si="22"/>
        <v>music</v>
      </c>
      <c r="T716" t="str">
        <f t="shared" si="23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E717/D717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11">
        <f>(((Table1[[#This Row],[launched_at]]/60)/60/24)+DATE(1970,1,1))</f>
        <v>40397.208333333336</v>
      </c>
      <c r="M717">
        <v>1281589200</v>
      </c>
      <c r="N717" s="11">
        <f>(((Table1[[#This Row],[deadline]]/60)/60/24)+DATE(1970,1,1))</f>
        <v>40402.208333333336</v>
      </c>
      <c r="O717" t="b">
        <v>0</v>
      </c>
      <c r="P717" t="b">
        <v>0</v>
      </c>
      <c r="Q717" t="s">
        <v>292</v>
      </c>
      <c r="R717" s="6">
        <f>E717/H717</f>
        <v>44.009146341463413</v>
      </c>
      <c r="S717" t="str">
        <f t="shared" si="22"/>
        <v>games</v>
      </c>
      <c r="T717" t="str">
        <f t="shared" si="23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E718/D718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11">
        <f>(((Table1[[#This Row],[launched_at]]/60)/60/24)+DATE(1970,1,1))</f>
        <v>41465.208333333336</v>
      </c>
      <c r="M718">
        <v>1375851600</v>
      </c>
      <c r="N718" s="11">
        <f>(((Table1[[#This Row],[deadline]]/60)/60/24)+DATE(1970,1,1))</f>
        <v>41493.208333333336</v>
      </c>
      <c r="O718" t="b">
        <v>0</v>
      </c>
      <c r="P718" t="b">
        <v>1</v>
      </c>
      <c r="Q718" t="s">
        <v>33</v>
      </c>
      <c r="R718" s="6">
        <f>E718/H718</f>
        <v>65.942675159235662</v>
      </c>
      <c r="S718" t="str">
        <f t="shared" si="22"/>
        <v>theater</v>
      </c>
      <c r="T718" t="str">
        <f t="shared" si="23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E719/D719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11">
        <f>(((Table1[[#This Row],[launched_at]]/60)/60/24)+DATE(1970,1,1))</f>
        <v>40777.208333333336</v>
      </c>
      <c r="M719">
        <v>1315803600</v>
      </c>
      <c r="N719" s="11">
        <f>(((Table1[[#This Row],[deadline]]/60)/60/24)+DATE(1970,1,1))</f>
        <v>40798.208333333336</v>
      </c>
      <c r="O719" t="b">
        <v>0</v>
      </c>
      <c r="P719" t="b">
        <v>0</v>
      </c>
      <c r="Q719" t="s">
        <v>42</v>
      </c>
      <c r="R719" s="6">
        <f>E719/H719</f>
        <v>24.987387387387386</v>
      </c>
      <c r="S719" t="str">
        <f t="shared" si="22"/>
        <v>film &amp; video</v>
      </c>
      <c r="T719" t="str">
        <f t="shared" si="23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E720/D720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11">
        <f>(((Table1[[#This Row],[launched_at]]/60)/60/24)+DATE(1970,1,1))</f>
        <v>41442.208333333336</v>
      </c>
      <c r="M720">
        <v>1373691600</v>
      </c>
      <c r="N720" s="11">
        <f>(((Table1[[#This Row],[deadline]]/60)/60/24)+DATE(1970,1,1))</f>
        <v>41468.208333333336</v>
      </c>
      <c r="O720" t="b">
        <v>0</v>
      </c>
      <c r="P720" t="b">
        <v>0</v>
      </c>
      <c r="Q720" t="s">
        <v>65</v>
      </c>
      <c r="R720" s="6">
        <f>E720/H720</f>
        <v>28.003367003367003</v>
      </c>
      <c r="S720" t="str">
        <f t="shared" si="22"/>
        <v>technology</v>
      </c>
      <c r="T720" t="str">
        <f t="shared" si="23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E721/D721</f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11">
        <f>(((Table1[[#This Row],[launched_at]]/60)/60/24)+DATE(1970,1,1))</f>
        <v>41058.208333333336</v>
      </c>
      <c r="M721">
        <v>1339218000</v>
      </c>
      <c r="N721" s="11">
        <f>(((Table1[[#This Row],[deadline]]/60)/60/24)+DATE(1970,1,1))</f>
        <v>41069.208333333336</v>
      </c>
      <c r="O721" t="b">
        <v>0</v>
      </c>
      <c r="P721" t="b">
        <v>0</v>
      </c>
      <c r="Q721" t="s">
        <v>119</v>
      </c>
      <c r="R721" s="6">
        <f>E721/H721</f>
        <v>85.829268292682926</v>
      </c>
      <c r="S721" t="str">
        <f t="shared" si="22"/>
        <v>publishing</v>
      </c>
      <c r="T721" t="str">
        <f t="shared" si="23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E722/D722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11">
        <f>(((Table1[[#This Row],[launched_at]]/60)/60/24)+DATE(1970,1,1))</f>
        <v>43152.25</v>
      </c>
      <c r="M722">
        <v>1520402400</v>
      </c>
      <c r="N722" s="11">
        <f>(((Table1[[#This Row],[deadline]]/60)/60/24)+DATE(1970,1,1))</f>
        <v>43166.25</v>
      </c>
      <c r="O722" t="b">
        <v>0</v>
      </c>
      <c r="P722" t="b">
        <v>1</v>
      </c>
      <c r="Q722" t="s">
        <v>33</v>
      </c>
      <c r="R722" s="6">
        <f>E722/H722</f>
        <v>84.921052631578945</v>
      </c>
      <c r="S722" t="str">
        <f t="shared" si="22"/>
        <v>theater</v>
      </c>
      <c r="T722" t="str">
        <f t="shared" si="23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E723/D723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11">
        <f>(((Table1[[#This Row],[launched_at]]/60)/60/24)+DATE(1970,1,1))</f>
        <v>43194.208333333328</v>
      </c>
      <c r="M723">
        <v>1523336400</v>
      </c>
      <c r="N723" s="11">
        <f>(((Table1[[#This Row],[deadline]]/60)/60/24)+DATE(1970,1,1))</f>
        <v>43200.208333333328</v>
      </c>
      <c r="O723" t="b">
        <v>0</v>
      </c>
      <c r="P723" t="b">
        <v>0</v>
      </c>
      <c r="Q723" t="s">
        <v>23</v>
      </c>
      <c r="R723" s="6">
        <f>E723/H723</f>
        <v>90.483333333333334</v>
      </c>
      <c r="S723" t="str">
        <f t="shared" si="22"/>
        <v>music</v>
      </c>
      <c r="T723" t="str">
        <f t="shared" si="23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E724/D724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11">
        <f>(((Table1[[#This Row],[launched_at]]/60)/60/24)+DATE(1970,1,1))</f>
        <v>43045.25</v>
      </c>
      <c r="M724">
        <v>1512280800</v>
      </c>
      <c r="N724" s="11">
        <f>(((Table1[[#This Row],[deadline]]/60)/60/24)+DATE(1970,1,1))</f>
        <v>43072.25</v>
      </c>
      <c r="O724" t="b">
        <v>0</v>
      </c>
      <c r="P724" t="b">
        <v>0</v>
      </c>
      <c r="Q724" t="s">
        <v>42</v>
      </c>
      <c r="R724" s="6">
        <f>E724/H724</f>
        <v>25.00197628458498</v>
      </c>
      <c r="S724" t="str">
        <f t="shared" si="22"/>
        <v>film &amp; video</v>
      </c>
      <c r="T724" t="str">
        <f t="shared" si="23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E725/D725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11">
        <f>(((Table1[[#This Row],[launched_at]]/60)/60/24)+DATE(1970,1,1))</f>
        <v>42431.25</v>
      </c>
      <c r="M725">
        <v>1458709200</v>
      </c>
      <c r="N725" s="11">
        <f>(((Table1[[#This Row],[deadline]]/60)/60/24)+DATE(1970,1,1))</f>
        <v>42452.208333333328</v>
      </c>
      <c r="O725" t="b">
        <v>0</v>
      </c>
      <c r="P725" t="b">
        <v>0</v>
      </c>
      <c r="Q725" t="s">
        <v>33</v>
      </c>
      <c r="R725" s="6">
        <f>E725/H725</f>
        <v>92.013888888888886</v>
      </c>
      <c r="S725" t="str">
        <f t="shared" si="22"/>
        <v>theater</v>
      </c>
      <c r="T725" t="str">
        <f t="shared" si="23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E726/D726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11">
        <f>(((Table1[[#This Row],[launched_at]]/60)/60/24)+DATE(1970,1,1))</f>
        <v>41934.208333333336</v>
      </c>
      <c r="M726">
        <v>1414126800</v>
      </c>
      <c r="N726" s="11">
        <f>(((Table1[[#This Row],[deadline]]/60)/60/24)+DATE(1970,1,1))</f>
        <v>41936.208333333336</v>
      </c>
      <c r="O726" t="b">
        <v>0</v>
      </c>
      <c r="P726" t="b">
        <v>1</v>
      </c>
      <c r="Q726" t="s">
        <v>33</v>
      </c>
      <c r="R726" s="6">
        <f>E726/H726</f>
        <v>93.066115702479337</v>
      </c>
      <c r="S726" t="str">
        <f t="shared" si="22"/>
        <v>theater</v>
      </c>
      <c r="T726" t="str">
        <f t="shared" si="23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E727/D727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11">
        <f>(((Table1[[#This Row],[launched_at]]/60)/60/24)+DATE(1970,1,1))</f>
        <v>41958.25</v>
      </c>
      <c r="M727">
        <v>1416204000</v>
      </c>
      <c r="N727" s="11">
        <f>(((Table1[[#This Row],[deadline]]/60)/60/24)+DATE(1970,1,1))</f>
        <v>41960.25</v>
      </c>
      <c r="O727" t="b">
        <v>0</v>
      </c>
      <c r="P727" t="b">
        <v>0</v>
      </c>
      <c r="Q727" t="s">
        <v>292</v>
      </c>
      <c r="R727" s="6">
        <f>E727/H727</f>
        <v>61.008145363408524</v>
      </c>
      <c r="S727" t="str">
        <f t="shared" si="22"/>
        <v>games</v>
      </c>
      <c r="T727" t="str">
        <f t="shared" si="23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E728/D728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11">
        <f>(((Table1[[#This Row],[launched_at]]/60)/60/24)+DATE(1970,1,1))</f>
        <v>40476.208333333336</v>
      </c>
      <c r="M728">
        <v>1288501200</v>
      </c>
      <c r="N728" s="11">
        <f>(((Table1[[#This Row],[deadline]]/60)/60/24)+DATE(1970,1,1))</f>
        <v>40482.208333333336</v>
      </c>
      <c r="O728" t="b">
        <v>0</v>
      </c>
      <c r="P728" t="b">
        <v>1</v>
      </c>
      <c r="Q728" t="s">
        <v>33</v>
      </c>
      <c r="R728" s="6">
        <f>E728/H728</f>
        <v>92.036259541984734</v>
      </c>
      <c r="S728" t="str">
        <f t="shared" si="22"/>
        <v>theater</v>
      </c>
      <c r="T728" t="str">
        <f t="shared" si="23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E729/D729</f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11">
        <f>(((Table1[[#This Row],[launched_at]]/60)/60/24)+DATE(1970,1,1))</f>
        <v>43485.25</v>
      </c>
      <c r="M729">
        <v>1552971600</v>
      </c>
      <c r="N729" s="11">
        <f>(((Table1[[#This Row],[deadline]]/60)/60/24)+DATE(1970,1,1))</f>
        <v>43543.208333333328</v>
      </c>
      <c r="O729" t="b">
        <v>0</v>
      </c>
      <c r="P729" t="b">
        <v>0</v>
      </c>
      <c r="Q729" t="s">
        <v>28</v>
      </c>
      <c r="R729" s="6">
        <f>E729/H729</f>
        <v>81.132596685082873</v>
      </c>
      <c r="S729" t="str">
        <f t="shared" si="22"/>
        <v>technology</v>
      </c>
      <c r="T729" t="str">
        <f t="shared" si="23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E730/D730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11">
        <f>(((Table1[[#This Row],[launched_at]]/60)/60/24)+DATE(1970,1,1))</f>
        <v>42515.208333333328</v>
      </c>
      <c r="M730">
        <v>1465102800</v>
      </c>
      <c r="N730" s="11">
        <f>(((Table1[[#This Row],[deadline]]/60)/60/24)+DATE(1970,1,1))</f>
        <v>42526.208333333328</v>
      </c>
      <c r="O730" t="b">
        <v>0</v>
      </c>
      <c r="P730" t="b">
        <v>0</v>
      </c>
      <c r="Q730" t="s">
        <v>33</v>
      </c>
      <c r="R730" s="6">
        <f>E730/H730</f>
        <v>73.5</v>
      </c>
      <c r="S730" t="str">
        <f t="shared" si="22"/>
        <v>theater</v>
      </c>
      <c r="T730" t="str">
        <f t="shared" si="23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E731/D731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11">
        <f>(((Table1[[#This Row],[launched_at]]/60)/60/24)+DATE(1970,1,1))</f>
        <v>41309.25</v>
      </c>
      <c r="M731">
        <v>1360130400</v>
      </c>
      <c r="N731" s="11">
        <f>(((Table1[[#This Row],[deadline]]/60)/60/24)+DATE(1970,1,1))</f>
        <v>41311.25</v>
      </c>
      <c r="O731" t="b">
        <v>0</v>
      </c>
      <c r="P731" t="b">
        <v>0</v>
      </c>
      <c r="Q731" t="s">
        <v>53</v>
      </c>
      <c r="R731" s="6">
        <f>E731/H731</f>
        <v>85.221311475409834</v>
      </c>
      <c r="S731" t="str">
        <f t="shared" si="22"/>
        <v>film &amp; video</v>
      </c>
      <c r="T731" t="str">
        <f t="shared" si="23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E732/D732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11">
        <f>(((Table1[[#This Row],[launched_at]]/60)/60/24)+DATE(1970,1,1))</f>
        <v>42147.208333333328</v>
      </c>
      <c r="M732">
        <v>1432875600</v>
      </c>
      <c r="N732" s="11">
        <f>(((Table1[[#This Row],[deadline]]/60)/60/24)+DATE(1970,1,1))</f>
        <v>42153.208333333328</v>
      </c>
      <c r="O732" t="b">
        <v>0</v>
      </c>
      <c r="P732" t="b">
        <v>0</v>
      </c>
      <c r="Q732" t="s">
        <v>65</v>
      </c>
      <c r="R732" s="6">
        <f>E732/H732</f>
        <v>110.96825396825396</v>
      </c>
      <c r="S732" t="str">
        <f t="shared" si="22"/>
        <v>technology</v>
      </c>
      <c r="T732" t="str">
        <f t="shared" si="23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E733/D733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11">
        <f>(((Table1[[#This Row],[launched_at]]/60)/60/24)+DATE(1970,1,1))</f>
        <v>42939.208333333328</v>
      </c>
      <c r="M733">
        <v>1500872400</v>
      </c>
      <c r="N733" s="11">
        <f>(((Table1[[#This Row],[deadline]]/60)/60/24)+DATE(1970,1,1))</f>
        <v>42940.208333333328</v>
      </c>
      <c r="O733" t="b">
        <v>0</v>
      </c>
      <c r="P733" t="b">
        <v>0</v>
      </c>
      <c r="Q733" t="s">
        <v>28</v>
      </c>
      <c r="R733" s="6">
        <f>E733/H733</f>
        <v>32.968036529680369</v>
      </c>
      <c r="S733" t="str">
        <f t="shared" si="22"/>
        <v>technology</v>
      </c>
      <c r="T733" t="str">
        <f t="shared" si="23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E734/D734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11">
        <f>(((Table1[[#This Row],[launched_at]]/60)/60/24)+DATE(1970,1,1))</f>
        <v>42816.208333333328</v>
      </c>
      <c r="M734">
        <v>1492146000</v>
      </c>
      <c r="N734" s="11">
        <f>(((Table1[[#This Row],[deadline]]/60)/60/24)+DATE(1970,1,1))</f>
        <v>42839.208333333328</v>
      </c>
      <c r="O734" t="b">
        <v>0</v>
      </c>
      <c r="P734" t="b">
        <v>1</v>
      </c>
      <c r="Q734" t="s">
        <v>23</v>
      </c>
      <c r="R734" s="6">
        <f>E734/H734</f>
        <v>96.005352363960753</v>
      </c>
      <c r="S734" t="str">
        <f t="shared" si="22"/>
        <v>music</v>
      </c>
      <c r="T734" t="str">
        <f t="shared" si="23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E735/D735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11">
        <f>(((Table1[[#This Row],[launched_at]]/60)/60/24)+DATE(1970,1,1))</f>
        <v>41844.208333333336</v>
      </c>
      <c r="M735">
        <v>1407301200</v>
      </c>
      <c r="N735" s="11">
        <f>(((Table1[[#This Row],[deadline]]/60)/60/24)+DATE(1970,1,1))</f>
        <v>41857.208333333336</v>
      </c>
      <c r="O735" t="b">
        <v>0</v>
      </c>
      <c r="P735" t="b">
        <v>0</v>
      </c>
      <c r="Q735" t="s">
        <v>148</v>
      </c>
      <c r="R735" s="6">
        <f>E735/H735</f>
        <v>84.96632653061225</v>
      </c>
      <c r="S735" t="str">
        <f t="shared" si="22"/>
        <v>music</v>
      </c>
      <c r="T735" t="str">
        <f t="shared" si="23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E736/D736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11">
        <f>(((Table1[[#This Row],[launched_at]]/60)/60/24)+DATE(1970,1,1))</f>
        <v>42763.25</v>
      </c>
      <c r="M736">
        <v>1486620000</v>
      </c>
      <c r="N736" s="11">
        <f>(((Table1[[#This Row],[deadline]]/60)/60/24)+DATE(1970,1,1))</f>
        <v>42775.25</v>
      </c>
      <c r="O736" t="b">
        <v>0</v>
      </c>
      <c r="P736" t="b">
        <v>1</v>
      </c>
      <c r="Q736" t="s">
        <v>33</v>
      </c>
      <c r="R736" s="6">
        <f>E736/H736</f>
        <v>25.007462686567163</v>
      </c>
      <c r="S736" t="str">
        <f t="shared" si="22"/>
        <v>theater</v>
      </c>
      <c r="T736" t="str">
        <f t="shared" si="23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E737/D737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11">
        <f>(((Table1[[#This Row],[launched_at]]/60)/60/24)+DATE(1970,1,1))</f>
        <v>42459.208333333328</v>
      </c>
      <c r="M737">
        <v>1459918800</v>
      </c>
      <c r="N737" s="11">
        <f>(((Table1[[#This Row],[deadline]]/60)/60/24)+DATE(1970,1,1))</f>
        <v>42466.208333333328</v>
      </c>
      <c r="O737" t="b">
        <v>0</v>
      </c>
      <c r="P737" t="b">
        <v>0</v>
      </c>
      <c r="Q737" t="s">
        <v>122</v>
      </c>
      <c r="R737" s="6">
        <f>E737/H737</f>
        <v>65.998995479658461</v>
      </c>
      <c r="S737" t="str">
        <f t="shared" si="22"/>
        <v>photography</v>
      </c>
      <c r="T737" t="str">
        <f t="shared" si="23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E738/D738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11">
        <f>(((Table1[[#This Row],[launched_at]]/60)/60/24)+DATE(1970,1,1))</f>
        <v>42055.25</v>
      </c>
      <c r="M738">
        <v>1424757600</v>
      </c>
      <c r="N738" s="11">
        <f>(((Table1[[#This Row],[deadline]]/60)/60/24)+DATE(1970,1,1))</f>
        <v>42059.25</v>
      </c>
      <c r="O738" t="b">
        <v>0</v>
      </c>
      <c r="P738" t="b">
        <v>0</v>
      </c>
      <c r="Q738" t="s">
        <v>68</v>
      </c>
      <c r="R738" s="6">
        <f>E738/H738</f>
        <v>87.34482758620689</v>
      </c>
      <c r="S738" t="str">
        <f t="shared" si="22"/>
        <v>publishing</v>
      </c>
      <c r="T738" t="str">
        <f t="shared" si="23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E739/D739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11">
        <f>(((Table1[[#This Row],[launched_at]]/60)/60/24)+DATE(1970,1,1))</f>
        <v>42685.25</v>
      </c>
      <c r="M739">
        <v>1479880800</v>
      </c>
      <c r="N739" s="11">
        <f>(((Table1[[#This Row],[deadline]]/60)/60/24)+DATE(1970,1,1))</f>
        <v>42697.25</v>
      </c>
      <c r="O739" t="b">
        <v>0</v>
      </c>
      <c r="P739" t="b">
        <v>0</v>
      </c>
      <c r="Q739" t="s">
        <v>60</v>
      </c>
      <c r="R739" s="6">
        <f>E739/H739</f>
        <v>27.933333333333334</v>
      </c>
      <c r="S739" t="str">
        <f t="shared" si="22"/>
        <v>music</v>
      </c>
      <c r="T739" t="str">
        <f t="shared" si="23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E740/D740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11">
        <f>(((Table1[[#This Row],[launched_at]]/60)/60/24)+DATE(1970,1,1))</f>
        <v>41959.25</v>
      </c>
      <c r="M740">
        <v>1418018400</v>
      </c>
      <c r="N740" s="11">
        <f>(((Table1[[#This Row],[deadline]]/60)/60/24)+DATE(1970,1,1))</f>
        <v>41981.25</v>
      </c>
      <c r="O740" t="b">
        <v>0</v>
      </c>
      <c r="P740" t="b">
        <v>1</v>
      </c>
      <c r="Q740" t="s">
        <v>33</v>
      </c>
      <c r="R740" s="6">
        <f>E740/H740</f>
        <v>103.8</v>
      </c>
      <c r="S740" t="str">
        <f t="shared" si="22"/>
        <v>theater</v>
      </c>
      <c r="T740" t="str">
        <f t="shared" si="23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E741/D741</f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11">
        <f>(((Table1[[#This Row],[launched_at]]/60)/60/24)+DATE(1970,1,1))</f>
        <v>41089.208333333336</v>
      </c>
      <c r="M741">
        <v>1341032400</v>
      </c>
      <c r="N741" s="11">
        <f>(((Table1[[#This Row],[deadline]]/60)/60/24)+DATE(1970,1,1))</f>
        <v>41090.208333333336</v>
      </c>
      <c r="O741" t="b">
        <v>0</v>
      </c>
      <c r="P741" t="b">
        <v>0</v>
      </c>
      <c r="Q741" t="s">
        <v>60</v>
      </c>
      <c r="R741" s="6">
        <f>E741/H741</f>
        <v>31.937172774869111</v>
      </c>
      <c r="S741" t="str">
        <f t="shared" si="22"/>
        <v>music</v>
      </c>
      <c r="T741" t="str">
        <f t="shared" si="23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E742/D742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11">
        <f>(((Table1[[#This Row],[launched_at]]/60)/60/24)+DATE(1970,1,1))</f>
        <v>42769.25</v>
      </c>
      <c r="M742">
        <v>1486360800</v>
      </c>
      <c r="N742" s="11">
        <f>(((Table1[[#This Row],[deadline]]/60)/60/24)+DATE(1970,1,1))</f>
        <v>42772.25</v>
      </c>
      <c r="O742" t="b">
        <v>0</v>
      </c>
      <c r="P742" t="b">
        <v>0</v>
      </c>
      <c r="Q742" t="s">
        <v>33</v>
      </c>
      <c r="R742" s="6">
        <f>E742/H742</f>
        <v>99.5</v>
      </c>
      <c r="S742" t="str">
        <f t="shared" si="22"/>
        <v>theater</v>
      </c>
      <c r="T742" t="str">
        <f t="shared" si="23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E743/D743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11">
        <f>(((Table1[[#This Row],[launched_at]]/60)/60/24)+DATE(1970,1,1))</f>
        <v>40321.208333333336</v>
      </c>
      <c r="M743">
        <v>1274677200</v>
      </c>
      <c r="N743" s="11">
        <f>(((Table1[[#This Row],[deadline]]/60)/60/24)+DATE(1970,1,1))</f>
        <v>40322.208333333336</v>
      </c>
      <c r="O743" t="b">
        <v>0</v>
      </c>
      <c r="P743" t="b">
        <v>0</v>
      </c>
      <c r="Q743" t="s">
        <v>33</v>
      </c>
      <c r="R743" s="6">
        <f>E743/H743</f>
        <v>108.84615384615384</v>
      </c>
      <c r="S743" t="str">
        <f t="shared" si="22"/>
        <v>theater</v>
      </c>
      <c r="T743" t="str">
        <f t="shared" si="23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E744/D744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11">
        <f>(((Table1[[#This Row],[launched_at]]/60)/60/24)+DATE(1970,1,1))</f>
        <v>40197.25</v>
      </c>
      <c r="M744">
        <v>1267509600</v>
      </c>
      <c r="N744" s="11">
        <f>(((Table1[[#This Row],[deadline]]/60)/60/24)+DATE(1970,1,1))</f>
        <v>40239.25</v>
      </c>
      <c r="O744" t="b">
        <v>0</v>
      </c>
      <c r="P744" t="b">
        <v>0</v>
      </c>
      <c r="Q744" t="s">
        <v>50</v>
      </c>
      <c r="R744" s="6">
        <f>E744/H744</f>
        <v>110.76229508196721</v>
      </c>
      <c r="S744" t="str">
        <f t="shared" si="22"/>
        <v>music</v>
      </c>
      <c r="T744" t="str">
        <f t="shared" si="23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E745/D745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11">
        <f>(((Table1[[#This Row],[launched_at]]/60)/60/24)+DATE(1970,1,1))</f>
        <v>42298.208333333328</v>
      </c>
      <c r="M745">
        <v>1445922000</v>
      </c>
      <c r="N745" s="11">
        <f>(((Table1[[#This Row],[deadline]]/60)/60/24)+DATE(1970,1,1))</f>
        <v>42304.208333333328</v>
      </c>
      <c r="O745" t="b">
        <v>0</v>
      </c>
      <c r="P745" t="b">
        <v>1</v>
      </c>
      <c r="Q745" t="s">
        <v>33</v>
      </c>
      <c r="R745" s="6">
        <f>E745/H745</f>
        <v>29.647058823529413</v>
      </c>
      <c r="S745" t="str">
        <f t="shared" si="22"/>
        <v>theater</v>
      </c>
      <c r="T745" t="str">
        <f t="shared" si="23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E746/D746</f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11">
        <f>(((Table1[[#This Row],[launched_at]]/60)/60/24)+DATE(1970,1,1))</f>
        <v>43322.208333333328</v>
      </c>
      <c r="M746">
        <v>1534050000</v>
      </c>
      <c r="N746" s="11">
        <f>(((Table1[[#This Row],[deadline]]/60)/60/24)+DATE(1970,1,1))</f>
        <v>43324.208333333328</v>
      </c>
      <c r="O746" t="b">
        <v>0</v>
      </c>
      <c r="P746" t="b">
        <v>1</v>
      </c>
      <c r="Q746" t="s">
        <v>33</v>
      </c>
      <c r="R746" s="6">
        <f>E746/H746</f>
        <v>101.71428571428571</v>
      </c>
      <c r="S746" t="str">
        <f t="shared" si="22"/>
        <v>theater</v>
      </c>
      <c r="T746" t="str">
        <f t="shared" si="23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E747/D747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11">
        <f>(((Table1[[#This Row],[launched_at]]/60)/60/24)+DATE(1970,1,1))</f>
        <v>40328.208333333336</v>
      </c>
      <c r="M747">
        <v>1277528400</v>
      </c>
      <c r="N747" s="11">
        <f>(((Table1[[#This Row],[deadline]]/60)/60/24)+DATE(1970,1,1))</f>
        <v>40355.208333333336</v>
      </c>
      <c r="O747" t="b">
        <v>0</v>
      </c>
      <c r="P747" t="b">
        <v>0</v>
      </c>
      <c r="Q747" t="s">
        <v>65</v>
      </c>
      <c r="R747" s="6">
        <f>E747/H747</f>
        <v>61.5</v>
      </c>
      <c r="S747" t="str">
        <f t="shared" si="22"/>
        <v>technology</v>
      </c>
      <c r="T747" t="str">
        <f t="shared" si="23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E748/D748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11">
        <f>(((Table1[[#This Row],[launched_at]]/60)/60/24)+DATE(1970,1,1))</f>
        <v>40825.208333333336</v>
      </c>
      <c r="M748">
        <v>1318568400</v>
      </c>
      <c r="N748" s="11">
        <f>(((Table1[[#This Row],[deadline]]/60)/60/24)+DATE(1970,1,1))</f>
        <v>40830.208333333336</v>
      </c>
      <c r="O748" t="b">
        <v>0</v>
      </c>
      <c r="P748" t="b">
        <v>0</v>
      </c>
      <c r="Q748" t="s">
        <v>28</v>
      </c>
      <c r="R748" s="6">
        <f>E748/H748</f>
        <v>35</v>
      </c>
      <c r="S748" t="str">
        <f t="shared" si="22"/>
        <v>technology</v>
      </c>
      <c r="T748" t="str">
        <f t="shared" si="23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E749/D749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11">
        <f>(((Table1[[#This Row],[launched_at]]/60)/60/24)+DATE(1970,1,1))</f>
        <v>40423.208333333336</v>
      </c>
      <c r="M749">
        <v>1284354000</v>
      </c>
      <c r="N749" s="11">
        <f>(((Table1[[#This Row],[deadline]]/60)/60/24)+DATE(1970,1,1))</f>
        <v>40434.208333333336</v>
      </c>
      <c r="O749" t="b">
        <v>0</v>
      </c>
      <c r="P749" t="b">
        <v>0</v>
      </c>
      <c r="Q749" t="s">
        <v>33</v>
      </c>
      <c r="R749" s="6">
        <f>E749/H749</f>
        <v>40.049999999999997</v>
      </c>
      <c r="S749" t="str">
        <f t="shared" si="22"/>
        <v>theater</v>
      </c>
      <c r="T749" t="str">
        <f t="shared" si="23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E750/D750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11">
        <f>(((Table1[[#This Row],[launched_at]]/60)/60/24)+DATE(1970,1,1))</f>
        <v>40238.25</v>
      </c>
      <c r="M750">
        <v>1269579600</v>
      </c>
      <c r="N750" s="11">
        <f>(((Table1[[#This Row],[deadline]]/60)/60/24)+DATE(1970,1,1))</f>
        <v>40263.208333333336</v>
      </c>
      <c r="O750" t="b">
        <v>0</v>
      </c>
      <c r="P750" t="b">
        <v>1</v>
      </c>
      <c r="Q750" t="s">
        <v>71</v>
      </c>
      <c r="R750" s="6">
        <f>E750/H750</f>
        <v>110.97231270358306</v>
      </c>
      <c r="S750" t="str">
        <f t="shared" si="22"/>
        <v>film &amp; video</v>
      </c>
      <c r="T750" t="str">
        <f t="shared" si="23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E751/D751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11">
        <f>(((Table1[[#This Row],[launched_at]]/60)/60/24)+DATE(1970,1,1))</f>
        <v>41920.208333333336</v>
      </c>
      <c r="M751">
        <v>1413781200</v>
      </c>
      <c r="N751" s="11">
        <f>(((Table1[[#This Row],[deadline]]/60)/60/24)+DATE(1970,1,1))</f>
        <v>41932.208333333336</v>
      </c>
      <c r="O751" t="b">
        <v>0</v>
      </c>
      <c r="P751" t="b">
        <v>1</v>
      </c>
      <c r="Q751" t="s">
        <v>65</v>
      </c>
      <c r="R751" s="6">
        <f>E751/H751</f>
        <v>36.959016393442624</v>
      </c>
      <c r="S751" t="str">
        <f t="shared" si="22"/>
        <v>technology</v>
      </c>
      <c r="T751" t="str">
        <f t="shared" si="23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E752/D752</f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11">
        <f>(((Table1[[#This Row],[launched_at]]/60)/60/24)+DATE(1970,1,1))</f>
        <v>40360.208333333336</v>
      </c>
      <c r="M752">
        <v>1280120400</v>
      </c>
      <c r="N752" s="11">
        <f>(((Table1[[#This Row],[deadline]]/60)/60/24)+DATE(1970,1,1))</f>
        <v>40385.208333333336</v>
      </c>
      <c r="O752" t="b">
        <v>0</v>
      </c>
      <c r="P752" t="b">
        <v>0</v>
      </c>
      <c r="Q752" t="s">
        <v>50</v>
      </c>
      <c r="R752" s="6">
        <f>E752/H752</f>
        <v>1</v>
      </c>
      <c r="S752" t="str">
        <f t="shared" si="22"/>
        <v>music</v>
      </c>
      <c r="T752" t="str">
        <f t="shared" si="23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E753/D753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11">
        <f>(((Table1[[#This Row],[launched_at]]/60)/60/24)+DATE(1970,1,1))</f>
        <v>42446.208333333328</v>
      </c>
      <c r="M753">
        <v>1459486800</v>
      </c>
      <c r="N753" s="11">
        <f>(((Table1[[#This Row],[deadline]]/60)/60/24)+DATE(1970,1,1))</f>
        <v>42461.208333333328</v>
      </c>
      <c r="O753" t="b">
        <v>1</v>
      </c>
      <c r="P753" t="b">
        <v>1</v>
      </c>
      <c r="Q753" t="s">
        <v>68</v>
      </c>
      <c r="R753" s="6">
        <f>E753/H753</f>
        <v>30.974074074074075</v>
      </c>
      <c r="S753" t="str">
        <f t="shared" si="22"/>
        <v>publishing</v>
      </c>
      <c r="T753" t="str">
        <f t="shared" si="23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E754/D754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11">
        <f>(((Table1[[#This Row],[launched_at]]/60)/60/24)+DATE(1970,1,1))</f>
        <v>40395.208333333336</v>
      </c>
      <c r="M754">
        <v>1282539600</v>
      </c>
      <c r="N754" s="11">
        <f>(((Table1[[#This Row],[deadline]]/60)/60/24)+DATE(1970,1,1))</f>
        <v>40413.208333333336</v>
      </c>
      <c r="O754" t="b">
        <v>0</v>
      </c>
      <c r="P754" t="b">
        <v>1</v>
      </c>
      <c r="Q754" t="s">
        <v>33</v>
      </c>
      <c r="R754" s="6">
        <f>E754/H754</f>
        <v>47.035087719298247</v>
      </c>
      <c r="S754" t="str">
        <f t="shared" si="22"/>
        <v>theater</v>
      </c>
      <c r="T754" t="str">
        <f t="shared" si="23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E755/D755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11">
        <f>(((Table1[[#This Row],[launched_at]]/60)/60/24)+DATE(1970,1,1))</f>
        <v>40321.208333333336</v>
      </c>
      <c r="M755">
        <v>1275886800</v>
      </c>
      <c r="N755" s="11">
        <f>(((Table1[[#This Row],[deadline]]/60)/60/24)+DATE(1970,1,1))</f>
        <v>40336.208333333336</v>
      </c>
      <c r="O755" t="b">
        <v>0</v>
      </c>
      <c r="P755" t="b">
        <v>0</v>
      </c>
      <c r="Q755" t="s">
        <v>122</v>
      </c>
      <c r="R755" s="6">
        <f>E755/H755</f>
        <v>88.065693430656935</v>
      </c>
      <c r="S755" t="str">
        <f t="shared" si="22"/>
        <v>photography</v>
      </c>
      <c r="T755" t="str">
        <f t="shared" si="23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E756/D756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11">
        <f>(((Table1[[#This Row],[launched_at]]/60)/60/24)+DATE(1970,1,1))</f>
        <v>41210.208333333336</v>
      </c>
      <c r="M756">
        <v>1355983200</v>
      </c>
      <c r="N756" s="11">
        <f>(((Table1[[#This Row],[deadline]]/60)/60/24)+DATE(1970,1,1))</f>
        <v>41263.25</v>
      </c>
      <c r="O756" t="b">
        <v>0</v>
      </c>
      <c r="P756" t="b">
        <v>0</v>
      </c>
      <c r="Q756" t="s">
        <v>33</v>
      </c>
      <c r="R756" s="6">
        <f>E756/H756</f>
        <v>37.005616224648989</v>
      </c>
      <c r="S756" t="str">
        <f t="shared" si="22"/>
        <v>theater</v>
      </c>
      <c r="T756" t="str">
        <f t="shared" si="23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E757/D757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11">
        <f>(((Table1[[#This Row],[launched_at]]/60)/60/24)+DATE(1970,1,1))</f>
        <v>43096.25</v>
      </c>
      <c r="M757">
        <v>1515391200</v>
      </c>
      <c r="N757" s="11">
        <f>(((Table1[[#This Row],[deadline]]/60)/60/24)+DATE(1970,1,1))</f>
        <v>43108.25</v>
      </c>
      <c r="O757" t="b">
        <v>0</v>
      </c>
      <c r="P757" t="b">
        <v>1</v>
      </c>
      <c r="Q757" t="s">
        <v>33</v>
      </c>
      <c r="R757" s="6">
        <f>E757/H757</f>
        <v>26.027777777777779</v>
      </c>
      <c r="S757" t="str">
        <f t="shared" si="22"/>
        <v>theater</v>
      </c>
      <c r="T757" t="str">
        <f t="shared" si="23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E758/D758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11">
        <f>(((Table1[[#This Row],[launched_at]]/60)/60/24)+DATE(1970,1,1))</f>
        <v>42024.25</v>
      </c>
      <c r="M758">
        <v>1422252000</v>
      </c>
      <c r="N758" s="11">
        <f>(((Table1[[#This Row],[deadline]]/60)/60/24)+DATE(1970,1,1))</f>
        <v>42030.25</v>
      </c>
      <c r="O758" t="b">
        <v>0</v>
      </c>
      <c r="P758" t="b">
        <v>0</v>
      </c>
      <c r="Q758" t="s">
        <v>33</v>
      </c>
      <c r="R758" s="6">
        <f>E758/H758</f>
        <v>67.817567567567565</v>
      </c>
      <c r="S758" t="str">
        <f t="shared" si="22"/>
        <v>theater</v>
      </c>
      <c r="T758" t="str">
        <f t="shared" si="23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E759/D759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11">
        <f>(((Table1[[#This Row],[launched_at]]/60)/60/24)+DATE(1970,1,1))</f>
        <v>40675.208333333336</v>
      </c>
      <c r="M759">
        <v>1305522000</v>
      </c>
      <c r="N759" s="11">
        <f>(((Table1[[#This Row],[deadline]]/60)/60/24)+DATE(1970,1,1))</f>
        <v>40679.208333333336</v>
      </c>
      <c r="O759" t="b">
        <v>0</v>
      </c>
      <c r="P759" t="b">
        <v>0</v>
      </c>
      <c r="Q759" t="s">
        <v>53</v>
      </c>
      <c r="R759" s="6">
        <f>E759/H759</f>
        <v>49.964912280701753</v>
      </c>
      <c r="S759" t="str">
        <f t="shared" si="22"/>
        <v>film &amp; video</v>
      </c>
      <c r="T759" t="str">
        <f t="shared" si="23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E760/D760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11">
        <f>(((Table1[[#This Row],[launched_at]]/60)/60/24)+DATE(1970,1,1))</f>
        <v>41936.208333333336</v>
      </c>
      <c r="M760">
        <v>1414904400</v>
      </c>
      <c r="N760" s="11">
        <f>(((Table1[[#This Row],[deadline]]/60)/60/24)+DATE(1970,1,1))</f>
        <v>41945.208333333336</v>
      </c>
      <c r="O760" t="b">
        <v>0</v>
      </c>
      <c r="P760" t="b">
        <v>0</v>
      </c>
      <c r="Q760" t="s">
        <v>23</v>
      </c>
      <c r="R760" s="6">
        <f>E760/H760</f>
        <v>110.01646903820817</v>
      </c>
      <c r="S760" t="str">
        <f t="shared" si="22"/>
        <v>music</v>
      </c>
      <c r="T760" t="str">
        <f t="shared" si="23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E761/D761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11">
        <f>(((Table1[[#This Row],[launched_at]]/60)/60/24)+DATE(1970,1,1))</f>
        <v>43136.25</v>
      </c>
      <c r="M761">
        <v>1520402400</v>
      </c>
      <c r="N761" s="11">
        <f>(((Table1[[#This Row],[deadline]]/60)/60/24)+DATE(1970,1,1))</f>
        <v>43166.25</v>
      </c>
      <c r="O761" t="b">
        <v>0</v>
      </c>
      <c r="P761" t="b">
        <v>0</v>
      </c>
      <c r="Q761" t="s">
        <v>50</v>
      </c>
      <c r="R761" s="6">
        <f>E761/H761</f>
        <v>89.964678178963894</v>
      </c>
      <c r="S761" t="str">
        <f t="shared" si="22"/>
        <v>music</v>
      </c>
      <c r="T761" t="str">
        <f t="shared" si="23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E762/D762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11">
        <f>(((Table1[[#This Row],[launched_at]]/60)/60/24)+DATE(1970,1,1))</f>
        <v>43678.208333333328</v>
      </c>
      <c r="M762">
        <v>1567141200</v>
      </c>
      <c r="N762" s="11">
        <f>(((Table1[[#This Row],[deadline]]/60)/60/24)+DATE(1970,1,1))</f>
        <v>43707.208333333328</v>
      </c>
      <c r="O762" t="b">
        <v>0</v>
      </c>
      <c r="P762" t="b">
        <v>1</v>
      </c>
      <c r="Q762" t="s">
        <v>89</v>
      </c>
      <c r="R762" s="6">
        <f>E762/H762</f>
        <v>79.009523809523813</v>
      </c>
      <c r="S762" t="str">
        <f t="shared" si="22"/>
        <v>games</v>
      </c>
      <c r="T762" t="str">
        <f t="shared" si="23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E763/D763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11">
        <f>(((Table1[[#This Row],[launched_at]]/60)/60/24)+DATE(1970,1,1))</f>
        <v>42938.208333333328</v>
      </c>
      <c r="M763">
        <v>1501131600</v>
      </c>
      <c r="N763" s="11">
        <f>(((Table1[[#This Row],[deadline]]/60)/60/24)+DATE(1970,1,1))</f>
        <v>42943.208333333328</v>
      </c>
      <c r="O763" t="b">
        <v>0</v>
      </c>
      <c r="P763" t="b">
        <v>0</v>
      </c>
      <c r="Q763" t="s">
        <v>23</v>
      </c>
      <c r="R763" s="6">
        <f>E763/H763</f>
        <v>86.867469879518069</v>
      </c>
      <c r="S763" t="str">
        <f t="shared" si="22"/>
        <v>music</v>
      </c>
      <c r="T763" t="str">
        <f t="shared" si="23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E764/D764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11">
        <f>(((Table1[[#This Row],[launched_at]]/60)/60/24)+DATE(1970,1,1))</f>
        <v>41241.25</v>
      </c>
      <c r="M764">
        <v>1355032800</v>
      </c>
      <c r="N764" s="11">
        <f>(((Table1[[#This Row],[deadline]]/60)/60/24)+DATE(1970,1,1))</f>
        <v>41252.25</v>
      </c>
      <c r="O764" t="b">
        <v>0</v>
      </c>
      <c r="P764" t="b">
        <v>0</v>
      </c>
      <c r="Q764" t="s">
        <v>159</v>
      </c>
      <c r="R764" s="6">
        <f>E764/H764</f>
        <v>62.04</v>
      </c>
      <c r="S764" t="str">
        <f t="shared" si="22"/>
        <v>music</v>
      </c>
      <c r="T764" t="str">
        <f t="shared" si="23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E765/D765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11">
        <f>(((Table1[[#This Row],[launched_at]]/60)/60/24)+DATE(1970,1,1))</f>
        <v>41037.208333333336</v>
      </c>
      <c r="M765">
        <v>1339477200</v>
      </c>
      <c r="N765" s="11">
        <f>(((Table1[[#This Row],[deadline]]/60)/60/24)+DATE(1970,1,1))</f>
        <v>41072.208333333336</v>
      </c>
      <c r="O765" t="b">
        <v>0</v>
      </c>
      <c r="P765" t="b">
        <v>1</v>
      </c>
      <c r="Q765" t="s">
        <v>33</v>
      </c>
      <c r="R765" s="6">
        <f>E765/H765</f>
        <v>26.970212765957445</v>
      </c>
      <c r="S765" t="str">
        <f t="shared" si="22"/>
        <v>theater</v>
      </c>
      <c r="T765" t="str">
        <f t="shared" si="23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E766/D766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11">
        <f>(((Table1[[#This Row],[launched_at]]/60)/60/24)+DATE(1970,1,1))</f>
        <v>40676.208333333336</v>
      </c>
      <c r="M766">
        <v>1305954000</v>
      </c>
      <c r="N766" s="11">
        <f>(((Table1[[#This Row],[deadline]]/60)/60/24)+DATE(1970,1,1))</f>
        <v>40684.208333333336</v>
      </c>
      <c r="O766" t="b">
        <v>0</v>
      </c>
      <c r="P766" t="b">
        <v>0</v>
      </c>
      <c r="Q766" t="s">
        <v>23</v>
      </c>
      <c r="R766" s="6">
        <f>E766/H766</f>
        <v>54.121621621621621</v>
      </c>
      <c r="S766" t="str">
        <f t="shared" si="22"/>
        <v>music</v>
      </c>
      <c r="T766" t="str">
        <f t="shared" si="23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E767/D767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11">
        <f>(((Table1[[#This Row],[launched_at]]/60)/60/24)+DATE(1970,1,1))</f>
        <v>42840.208333333328</v>
      </c>
      <c r="M767">
        <v>1494392400</v>
      </c>
      <c r="N767" s="11">
        <f>(((Table1[[#This Row],[deadline]]/60)/60/24)+DATE(1970,1,1))</f>
        <v>42865.208333333328</v>
      </c>
      <c r="O767" t="b">
        <v>1</v>
      </c>
      <c r="P767" t="b">
        <v>1</v>
      </c>
      <c r="Q767" t="s">
        <v>60</v>
      </c>
      <c r="R767" s="6">
        <f>E767/H767</f>
        <v>41.035353535353536</v>
      </c>
      <c r="S767" t="str">
        <f t="shared" si="22"/>
        <v>music</v>
      </c>
      <c r="T767" t="str">
        <f t="shared" si="23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E768/D768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11">
        <f>(((Table1[[#This Row],[launched_at]]/60)/60/24)+DATE(1970,1,1))</f>
        <v>43362.208333333328</v>
      </c>
      <c r="M768">
        <v>1537419600</v>
      </c>
      <c r="N768" s="11">
        <f>(((Table1[[#This Row],[deadline]]/60)/60/24)+DATE(1970,1,1))</f>
        <v>43363.208333333328</v>
      </c>
      <c r="O768" t="b">
        <v>0</v>
      </c>
      <c r="P768" t="b">
        <v>0</v>
      </c>
      <c r="Q768" t="s">
        <v>474</v>
      </c>
      <c r="R768" s="6">
        <f>E768/H768</f>
        <v>55.052419354838712</v>
      </c>
      <c r="S768" t="str">
        <f t="shared" si="22"/>
        <v>film &amp; video</v>
      </c>
      <c r="T768" t="str">
        <f t="shared" si="23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E769/D769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11">
        <f>(((Table1[[#This Row],[launched_at]]/60)/60/24)+DATE(1970,1,1))</f>
        <v>42283.208333333328</v>
      </c>
      <c r="M769">
        <v>1447999200</v>
      </c>
      <c r="N769" s="11">
        <f>(((Table1[[#This Row],[deadline]]/60)/60/24)+DATE(1970,1,1))</f>
        <v>42328.25</v>
      </c>
      <c r="O769" t="b">
        <v>0</v>
      </c>
      <c r="P769" t="b">
        <v>0</v>
      </c>
      <c r="Q769" t="s">
        <v>206</v>
      </c>
      <c r="R769" s="6">
        <f>E769/H769</f>
        <v>107.93762183235867</v>
      </c>
      <c r="S769" t="str">
        <f t="shared" si="22"/>
        <v>publishing</v>
      </c>
      <c r="T769" t="str">
        <f t="shared" si="23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E770/D770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11">
        <f>(((Table1[[#This Row],[launched_at]]/60)/60/24)+DATE(1970,1,1))</f>
        <v>41619.25</v>
      </c>
      <c r="M770">
        <v>1388037600</v>
      </c>
      <c r="N770" s="11">
        <f>(((Table1[[#This Row],[deadline]]/60)/60/24)+DATE(1970,1,1))</f>
        <v>41634.25</v>
      </c>
      <c r="O770" t="b">
        <v>0</v>
      </c>
      <c r="P770" t="b">
        <v>0</v>
      </c>
      <c r="Q770" t="s">
        <v>33</v>
      </c>
      <c r="R770" s="6">
        <f>E770/H770</f>
        <v>73.92</v>
      </c>
      <c r="S770" t="str">
        <f t="shared" si="22"/>
        <v>theater</v>
      </c>
      <c r="T770" t="str">
        <f t="shared" si="23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11">
        <f>(((Table1[[#This Row],[launched_at]]/60)/60/24)+DATE(1970,1,1))</f>
        <v>41501.208333333336</v>
      </c>
      <c r="M771">
        <v>1378789200</v>
      </c>
      <c r="N771" s="11">
        <f>(((Table1[[#This Row],[deadline]]/60)/60/24)+DATE(1970,1,1))</f>
        <v>41527.208333333336</v>
      </c>
      <c r="O771" t="b">
        <v>0</v>
      </c>
      <c r="P771" t="b">
        <v>0</v>
      </c>
      <c r="Q771" t="s">
        <v>89</v>
      </c>
      <c r="R771" s="6">
        <f>E771/H771</f>
        <v>31.995894428152493</v>
      </c>
      <c r="S771" t="str">
        <f t="shared" ref="S771:S834" si="24">_xlfn.TEXTSPLIT(Q:Q, "/", ,TRUE,1)</f>
        <v>games</v>
      </c>
      <c r="T771" t="str">
        <f t="shared" ref="T771:T834" si="25">_xlfn.TEXTAFTER(Q771,"/", 1,1,1)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E772/D772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11">
        <f>(((Table1[[#This Row],[launched_at]]/60)/60/24)+DATE(1970,1,1))</f>
        <v>41743.208333333336</v>
      </c>
      <c r="M772">
        <v>1398056400</v>
      </c>
      <c r="N772" s="11">
        <f>(((Table1[[#This Row],[deadline]]/60)/60/24)+DATE(1970,1,1))</f>
        <v>41750.208333333336</v>
      </c>
      <c r="O772" t="b">
        <v>0</v>
      </c>
      <c r="P772" t="b">
        <v>1</v>
      </c>
      <c r="Q772" t="s">
        <v>33</v>
      </c>
      <c r="R772" s="6">
        <f>E772/H772</f>
        <v>53.898148148148145</v>
      </c>
      <c r="S772" t="str">
        <f t="shared" si="24"/>
        <v>theater</v>
      </c>
      <c r="T772" t="str">
        <f t="shared" si="25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E773/D773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11">
        <f>(((Table1[[#This Row],[launched_at]]/60)/60/24)+DATE(1970,1,1))</f>
        <v>43491.25</v>
      </c>
      <c r="M773">
        <v>1550815200</v>
      </c>
      <c r="N773" s="11">
        <f>(((Table1[[#This Row],[deadline]]/60)/60/24)+DATE(1970,1,1))</f>
        <v>43518.25</v>
      </c>
      <c r="O773" t="b">
        <v>0</v>
      </c>
      <c r="P773" t="b">
        <v>0</v>
      </c>
      <c r="Q773" t="s">
        <v>33</v>
      </c>
      <c r="R773" s="6">
        <f>E773/H773</f>
        <v>106.5</v>
      </c>
      <c r="S773" t="str">
        <f t="shared" si="24"/>
        <v>theater</v>
      </c>
      <c r="T773" t="str">
        <f t="shared" si="25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E774/D774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11">
        <f>(((Table1[[#This Row],[launched_at]]/60)/60/24)+DATE(1970,1,1))</f>
        <v>43505.25</v>
      </c>
      <c r="M774">
        <v>1550037600</v>
      </c>
      <c r="N774" s="11">
        <f>(((Table1[[#This Row],[deadline]]/60)/60/24)+DATE(1970,1,1))</f>
        <v>43509.25</v>
      </c>
      <c r="O774" t="b">
        <v>0</v>
      </c>
      <c r="P774" t="b">
        <v>0</v>
      </c>
      <c r="Q774" t="s">
        <v>60</v>
      </c>
      <c r="R774" s="6">
        <f>E774/H774</f>
        <v>32.999805409612762</v>
      </c>
      <c r="S774" t="str">
        <f t="shared" si="24"/>
        <v>music</v>
      </c>
      <c r="T774" t="str">
        <f t="shared" si="25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E775/D775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11">
        <f>(((Table1[[#This Row],[launched_at]]/60)/60/24)+DATE(1970,1,1))</f>
        <v>42838.208333333328</v>
      </c>
      <c r="M775">
        <v>1492923600</v>
      </c>
      <c r="N775" s="11">
        <f>(((Table1[[#This Row],[deadline]]/60)/60/24)+DATE(1970,1,1))</f>
        <v>42848.208333333328</v>
      </c>
      <c r="O775" t="b">
        <v>0</v>
      </c>
      <c r="P775" t="b">
        <v>0</v>
      </c>
      <c r="Q775" t="s">
        <v>33</v>
      </c>
      <c r="R775" s="6">
        <f>E775/H775</f>
        <v>43.00254993625159</v>
      </c>
      <c r="S775" t="str">
        <f t="shared" si="24"/>
        <v>theater</v>
      </c>
      <c r="T775" t="str">
        <f t="shared" si="25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E776/D776</f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11">
        <f>(((Table1[[#This Row],[launched_at]]/60)/60/24)+DATE(1970,1,1))</f>
        <v>42513.208333333328</v>
      </c>
      <c r="M776">
        <v>1467522000</v>
      </c>
      <c r="N776" s="11">
        <f>(((Table1[[#This Row],[deadline]]/60)/60/24)+DATE(1970,1,1))</f>
        <v>42554.208333333328</v>
      </c>
      <c r="O776" t="b">
        <v>0</v>
      </c>
      <c r="P776" t="b">
        <v>0</v>
      </c>
      <c r="Q776" t="s">
        <v>28</v>
      </c>
      <c r="R776" s="6">
        <f>E776/H776</f>
        <v>86.858974358974365</v>
      </c>
      <c r="S776" t="str">
        <f t="shared" si="24"/>
        <v>technology</v>
      </c>
      <c r="T776" t="str">
        <f t="shared" si="25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E777/D777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11">
        <f>(((Table1[[#This Row],[launched_at]]/60)/60/24)+DATE(1970,1,1))</f>
        <v>41949.25</v>
      </c>
      <c r="M777">
        <v>1416117600</v>
      </c>
      <c r="N777" s="11">
        <f>(((Table1[[#This Row],[deadline]]/60)/60/24)+DATE(1970,1,1))</f>
        <v>41959.25</v>
      </c>
      <c r="O777" t="b">
        <v>0</v>
      </c>
      <c r="P777" t="b">
        <v>0</v>
      </c>
      <c r="Q777" t="s">
        <v>23</v>
      </c>
      <c r="R777" s="6">
        <f>E777/H777</f>
        <v>96.8</v>
      </c>
      <c r="S777" t="str">
        <f t="shared" si="24"/>
        <v>music</v>
      </c>
      <c r="T777" t="str">
        <f t="shared" si="25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E778/D778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11">
        <f>(((Table1[[#This Row],[launched_at]]/60)/60/24)+DATE(1970,1,1))</f>
        <v>43650.208333333328</v>
      </c>
      <c r="M778">
        <v>1563771600</v>
      </c>
      <c r="N778" s="11">
        <f>(((Table1[[#This Row],[deadline]]/60)/60/24)+DATE(1970,1,1))</f>
        <v>43668.208333333328</v>
      </c>
      <c r="O778" t="b">
        <v>0</v>
      </c>
      <c r="P778" t="b">
        <v>0</v>
      </c>
      <c r="Q778" t="s">
        <v>33</v>
      </c>
      <c r="R778" s="6">
        <f>E778/H778</f>
        <v>32.995456610631528</v>
      </c>
      <c r="S778" t="str">
        <f t="shared" si="24"/>
        <v>theater</v>
      </c>
      <c r="T778" t="str">
        <f t="shared" si="25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E779/D779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11">
        <f>(((Table1[[#This Row],[launched_at]]/60)/60/24)+DATE(1970,1,1))</f>
        <v>40809.208333333336</v>
      </c>
      <c r="M779">
        <v>1319259600</v>
      </c>
      <c r="N779" s="11">
        <f>(((Table1[[#This Row],[deadline]]/60)/60/24)+DATE(1970,1,1))</f>
        <v>40838.208333333336</v>
      </c>
      <c r="O779" t="b">
        <v>0</v>
      </c>
      <c r="P779" t="b">
        <v>0</v>
      </c>
      <c r="Q779" t="s">
        <v>33</v>
      </c>
      <c r="R779" s="6">
        <f>E779/H779</f>
        <v>68.028106508875737</v>
      </c>
      <c r="S779" t="str">
        <f t="shared" si="24"/>
        <v>theater</v>
      </c>
      <c r="T779" t="str">
        <f t="shared" si="25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E780/D780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11">
        <f>(((Table1[[#This Row],[launched_at]]/60)/60/24)+DATE(1970,1,1))</f>
        <v>40768.208333333336</v>
      </c>
      <c r="M780">
        <v>1313643600</v>
      </c>
      <c r="N780" s="11">
        <f>(((Table1[[#This Row],[deadline]]/60)/60/24)+DATE(1970,1,1))</f>
        <v>40773.208333333336</v>
      </c>
      <c r="O780" t="b">
        <v>0</v>
      </c>
      <c r="P780" t="b">
        <v>0</v>
      </c>
      <c r="Q780" t="s">
        <v>71</v>
      </c>
      <c r="R780" s="6">
        <f>E780/H780</f>
        <v>58.867816091954026</v>
      </c>
      <c r="S780" t="str">
        <f t="shared" si="24"/>
        <v>film &amp; video</v>
      </c>
      <c r="T780" t="str">
        <f t="shared" si="25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E781/D781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11">
        <f>(((Table1[[#This Row],[launched_at]]/60)/60/24)+DATE(1970,1,1))</f>
        <v>42230.208333333328</v>
      </c>
      <c r="M781">
        <v>1440306000</v>
      </c>
      <c r="N781" s="11">
        <f>(((Table1[[#This Row],[deadline]]/60)/60/24)+DATE(1970,1,1))</f>
        <v>42239.208333333328</v>
      </c>
      <c r="O781" t="b">
        <v>0</v>
      </c>
      <c r="P781" t="b">
        <v>1</v>
      </c>
      <c r="Q781" t="s">
        <v>33</v>
      </c>
      <c r="R781" s="6">
        <f>E781/H781</f>
        <v>105.04572803850782</v>
      </c>
      <c r="S781" t="str">
        <f t="shared" si="24"/>
        <v>theater</v>
      </c>
      <c r="T781" t="str">
        <f t="shared" si="25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E782/D782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11">
        <f>(((Table1[[#This Row],[launched_at]]/60)/60/24)+DATE(1970,1,1))</f>
        <v>42573.208333333328</v>
      </c>
      <c r="M782">
        <v>1470805200</v>
      </c>
      <c r="N782" s="11">
        <f>(((Table1[[#This Row],[deadline]]/60)/60/24)+DATE(1970,1,1))</f>
        <v>42592.208333333328</v>
      </c>
      <c r="O782" t="b">
        <v>0</v>
      </c>
      <c r="P782" t="b">
        <v>1</v>
      </c>
      <c r="Q782" t="s">
        <v>53</v>
      </c>
      <c r="R782" s="6">
        <f>E782/H782</f>
        <v>33.054878048780488</v>
      </c>
      <c r="S782" t="str">
        <f t="shared" si="24"/>
        <v>film &amp; video</v>
      </c>
      <c r="T782" t="str">
        <f t="shared" si="25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E783/D783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11">
        <f>(((Table1[[#This Row],[launched_at]]/60)/60/24)+DATE(1970,1,1))</f>
        <v>40482.208333333336</v>
      </c>
      <c r="M783">
        <v>1292911200</v>
      </c>
      <c r="N783" s="11">
        <f>(((Table1[[#This Row],[deadline]]/60)/60/24)+DATE(1970,1,1))</f>
        <v>40533.25</v>
      </c>
      <c r="O783" t="b">
        <v>0</v>
      </c>
      <c r="P783" t="b">
        <v>0</v>
      </c>
      <c r="Q783" t="s">
        <v>33</v>
      </c>
      <c r="R783" s="6">
        <f>E783/H783</f>
        <v>78.821428571428569</v>
      </c>
      <c r="S783" t="str">
        <f t="shared" si="24"/>
        <v>theater</v>
      </c>
      <c r="T783" t="str">
        <f t="shared" si="25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E784/D784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11">
        <f>(((Table1[[#This Row],[launched_at]]/60)/60/24)+DATE(1970,1,1))</f>
        <v>40603.25</v>
      </c>
      <c r="M784">
        <v>1301374800</v>
      </c>
      <c r="N784" s="11">
        <f>(((Table1[[#This Row],[deadline]]/60)/60/24)+DATE(1970,1,1))</f>
        <v>40631.208333333336</v>
      </c>
      <c r="O784" t="b">
        <v>0</v>
      </c>
      <c r="P784" t="b">
        <v>1</v>
      </c>
      <c r="Q784" t="s">
        <v>71</v>
      </c>
      <c r="R784" s="6">
        <f>E784/H784</f>
        <v>68.204968944099377</v>
      </c>
      <c r="S784" t="str">
        <f t="shared" si="24"/>
        <v>film &amp; video</v>
      </c>
      <c r="T784" t="str">
        <f t="shared" si="25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E785/D785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11">
        <f>(((Table1[[#This Row],[launched_at]]/60)/60/24)+DATE(1970,1,1))</f>
        <v>41625.25</v>
      </c>
      <c r="M785">
        <v>1387864800</v>
      </c>
      <c r="N785" s="11">
        <f>(((Table1[[#This Row],[deadline]]/60)/60/24)+DATE(1970,1,1))</f>
        <v>41632.25</v>
      </c>
      <c r="O785" t="b">
        <v>0</v>
      </c>
      <c r="P785" t="b">
        <v>0</v>
      </c>
      <c r="Q785" t="s">
        <v>23</v>
      </c>
      <c r="R785" s="6">
        <f>E785/H785</f>
        <v>75.731884057971016</v>
      </c>
      <c r="S785" t="str">
        <f t="shared" si="24"/>
        <v>music</v>
      </c>
      <c r="T785" t="str">
        <f t="shared" si="25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E786/D786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11">
        <f>(((Table1[[#This Row],[launched_at]]/60)/60/24)+DATE(1970,1,1))</f>
        <v>42435.25</v>
      </c>
      <c r="M786">
        <v>1458190800</v>
      </c>
      <c r="N786" s="11">
        <f>(((Table1[[#This Row],[deadline]]/60)/60/24)+DATE(1970,1,1))</f>
        <v>42446.208333333328</v>
      </c>
      <c r="O786" t="b">
        <v>0</v>
      </c>
      <c r="P786" t="b">
        <v>0</v>
      </c>
      <c r="Q786" t="s">
        <v>28</v>
      </c>
      <c r="R786" s="6">
        <f>E786/H786</f>
        <v>30.996070133010882</v>
      </c>
      <c r="S786" t="str">
        <f t="shared" si="24"/>
        <v>technology</v>
      </c>
      <c r="T786" t="str">
        <f t="shared" si="25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E787/D787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11">
        <f>(((Table1[[#This Row],[launched_at]]/60)/60/24)+DATE(1970,1,1))</f>
        <v>43582.208333333328</v>
      </c>
      <c r="M787">
        <v>1559278800</v>
      </c>
      <c r="N787" s="11">
        <f>(((Table1[[#This Row],[deadline]]/60)/60/24)+DATE(1970,1,1))</f>
        <v>43616.208333333328</v>
      </c>
      <c r="O787" t="b">
        <v>0</v>
      </c>
      <c r="P787" t="b">
        <v>1</v>
      </c>
      <c r="Q787" t="s">
        <v>71</v>
      </c>
      <c r="R787" s="6">
        <f>E787/H787</f>
        <v>101.88188976377953</v>
      </c>
      <c r="S787" t="str">
        <f t="shared" si="24"/>
        <v>film &amp; video</v>
      </c>
      <c r="T787" t="str">
        <f t="shared" si="25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E788/D788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11">
        <f>(((Table1[[#This Row],[launched_at]]/60)/60/24)+DATE(1970,1,1))</f>
        <v>43186.208333333328</v>
      </c>
      <c r="M788">
        <v>1522731600</v>
      </c>
      <c r="N788" s="11">
        <f>(((Table1[[#This Row],[deadline]]/60)/60/24)+DATE(1970,1,1))</f>
        <v>43193.208333333328</v>
      </c>
      <c r="O788" t="b">
        <v>0</v>
      </c>
      <c r="P788" t="b">
        <v>1</v>
      </c>
      <c r="Q788" t="s">
        <v>159</v>
      </c>
      <c r="R788" s="6">
        <f>E788/H788</f>
        <v>52.879227053140099</v>
      </c>
      <c r="S788" t="str">
        <f t="shared" si="24"/>
        <v>music</v>
      </c>
      <c r="T788" t="str">
        <f t="shared" si="25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E789/D789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11">
        <f>(((Table1[[#This Row],[launched_at]]/60)/60/24)+DATE(1970,1,1))</f>
        <v>40684.208333333336</v>
      </c>
      <c r="M789">
        <v>1306731600</v>
      </c>
      <c r="N789" s="11">
        <f>(((Table1[[#This Row],[deadline]]/60)/60/24)+DATE(1970,1,1))</f>
        <v>40693.208333333336</v>
      </c>
      <c r="O789" t="b">
        <v>0</v>
      </c>
      <c r="P789" t="b">
        <v>0</v>
      </c>
      <c r="Q789" t="s">
        <v>23</v>
      </c>
      <c r="R789" s="6">
        <f>E789/H789</f>
        <v>71.005820721769496</v>
      </c>
      <c r="S789" t="str">
        <f t="shared" si="24"/>
        <v>music</v>
      </c>
      <c r="T789" t="str">
        <f t="shared" si="25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E790/D790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11">
        <f>(((Table1[[#This Row],[launched_at]]/60)/60/24)+DATE(1970,1,1))</f>
        <v>41202.208333333336</v>
      </c>
      <c r="M790">
        <v>1352527200</v>
      </c>
      <c r="N790" s="11">
        <f>(((Table1[[#This Row],[deadline]]/60)/60/24)+DATE(1970,1,1))</f>
        <v>41223.25</v>
      </c>
      <c r="O790" t="b">
        <v>0</v>
      </c>
      <c r="P790" t="b">
        <v>0</v>
      </c>
      <c r="Q790" t="s">
        <v>71</v>
      </c>
      <c r="R790" s="6">
        <f>E790/H790</f>
        <v>102.38709677419355</v>
      </c>
      <c r="S790" t="str">
        <f t="shared" si="24"/>
        <v>film &amp; video</v>
      </c>
      <c r="T790" t="str">
        <f t="shared" si="25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E791/D791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11">
        <f>(((Table1[[#This Row],[launched_at]]/60)/60/24)+DATE(1970,1,1))</f>
        <v>41786.208333333336</v>
      </c>
      <c r="M791">
        <v>1404363600</v>
      </c>
      <c r="N791" s="11">
        <f>(((Table1[[#This Row],[deadline]]/60)/60/24)+DATE(1970,1,1))</f>
        <v>41823.208333333336</v>
      </c>
      <c r="O791" t="b">
        <v>0</v>
      </c>
      <c r="P791" t="b">
        <v>0</v>
      </c>
      <c r="Q791" t="s">
        <v>33</v>
      </c>
      <c r="R791" s="6">
        <f>E791/H791</f>
        <v>74.466666666666669</v>
      </c>
      <c r="S791" t="str">
        <f t="shared" si="24"/>
        <v>theater</v>
      </c>
      <c r="T791" t="str">
        <f t="shared" si="25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E792/D792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11">
        <f>(((Table1[[#This Row],[launched_at]]/60)/60/24)+DATE(1970,1,1))</f>
        <v>40223.25</v>
      </c>
      <c r="M792">
        <v>1266645600</v>
      </c>
      <c r="N792" s="11">
        <f>(((Table1[[#This Row],[deadline]]/60)/60/24)+DATE(1970,1,1))</f>
        <v>40229.25</v>
      </c>
      <c r="O792" t="b">
        <v>0</v>
      </c>
      <c r="P792" t="b">
        <v>0</v>
      </c>
      <c r="Q792" t="s">
        <v>33</v>
      </c>
      <c r="R792" s="6">
        <f>E792/H792</f>
        <v>51.009883198562441</v>
      </c>
      <c r="S792" t="str">
        <f t="shared" si="24"/>
        <v>theater</v>
      </c>
      <c r="T792" t="str">
        <f t="shared" si="25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E793/D793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11">
        <f>(((Table1[[#This Row],[launched_at]]/60)/60/24)+DATE(1970,1,1))</f>
        <v>42715.25</v>
      </c>
      <c r="M793">
        <v>1482818400</v>
      </c>
      <c r="N793" s="11">
        <f>(((Table1[[#This Row],[deadline]]/60)/60/24)+DATE(1970,1,1))</f>
        <v>42731.25</v>
      </c>
      <c r="O793" t="b">
        <v>0</v>
      </c>
      <c r="P793" t="b">
        <v>0</v>
      </c>
      <c r="Q793" t="s">
        <v>17</v>
      </c>
      <c r="R793" s="6">
        <f>E793/H793</f>
        <v>90</v>
      </c>
      <c r="S793" t="str">
        <f t="shared" si="24"/>
        <v>food</v>
      </c>
      <c r="T793" t="str">
        <f t="shared" si="25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E794/D794</f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11">
        <f>(((Table1[[#This Row],[launched_at]]/60)/60/24)+DATE(1970,1,1))</f>
        <v>41451.208333333336</v>
      </c>
      <c r="M794">
        <v>1374642000</v>
      </c>
      <c r="N794" s="11">
        <f>(((Table1[[#This Row],[deadline]]/60)/60/24)+DATE(1970,1,1))</f>
        <v>41479.208333333336</v>
      </c>
      <c r="O794" t="b">
        <v>0</v>
      </c>
      <c r="P794" t="b">
        <v>1</v>
      </c>
      <c r="Q794" t="s">
        <v>33</v>
      </c>
      <c r="R794" s="6">
        <f>E794/H794</f>
        <v>97.142857142857139</v>
      </c>
      <c r="S794" t="str">
        <f t="shared" si="24"/>
        <v>theater</v>
      </c>
      <c r="T794" t="str">
        <f t="shared" si="25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E795/D795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11">
        <f>(((Table1[[#This Row],[launched_at]]/60)/60/24)+DATE(1970,1,1))</f>
        <v>41450.208333333336</v>
      </c>
      <c r="M795">
        <v>1372482000</v>
      </c>
      <c r="N795" s="11">
        <f>(((Table1[[#This Row],[deadline]]/60)/60/24)+DATE(1970,1,1))</f>
        <v>41454.208333333336</v>
      </c>
      <c r="O795" t="b">
        <v>0</v>
      </c>
      <c r="P795" t="b">
        <v>0</v>
      </c>
      <c r="Q795" t="s">
        <v>68</v>
      </c>
      <c r="R795" s="6">
        <f>E795/H795</f>
        <v>72.071823204419886</v>
      </c>
      <c r="S795" t="str">
        <f t="shared" si="24"/>
        <v>publishing</v>
      </c>
      <c r="T795" t="str">
        <f t="shared" si="25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E796/D796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11">
        <f>(((Table1[[#This Row],[launched_at]]/60)/60/24)+DATE(1970,1,1))</f>
        <v>43091.25</v>
      </c>
      <c r="M796">
        <v>1514959200</v>
      </c>
      <c r="N796" s="11">
        <f>(((Table1[[#This Row],[deadline]]/60)/60/24)+DATE(1970,1,1))</f>
        <v>43103.25</v>
      </c>
      <c r="O796" t="b">
        <v>0</v>
      </c>
      <c r="P796" t="b">
        <v>0</v>
      </c>
      <c r="Q796" t="s">
        <v>23</v>
      </c>
      <c r="R796" s="6">
        <f>E796/H796</f>
        <v>75.236363636363635</v>
      </c>
      <c r="S796" t="str">
        <f t="shared" si="24"/>
        <v>music</v>
      </c>
      <c r="T796" t="str">
        <f t="shared" si="25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E797/D797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11">
        <f>(((Table1[[#This Row],[launched_at]]/60)/60/24)+DATE(1970,1,1))</f>
        <v>42675.208333333328</v>
      </c>
      <c r="M797">
        <v>1478235600</v>
      </c>
      <c r="N797" s="11">
        <f>(((Table1[[#This Row],[deadline]]/60)/60/24)+DATE(1970,1,1))</f>
        <v>42678.208333333328</v>
      </c>
      <c r="O797" t="b">
        <v>0</v>
      </c>
      <c r="P797" t="b">
        <v>0</v>
      </c>
      <c r="Q797" t="s">
        <v>53</v>
      </c>
      <c r="R797" s="6">
        <f>E797/H797</f>
        <v>32.967741935483872</v>
      </c>
      <c r="S797" t="str">
        <f t="shared" si="24"/>
        <v>film &amp; video</v>
      </c>
      <c r="T797" t="str">
        <f t="shared" si="25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E798/D798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11">
        <f>(((Table1[[#This Row],[launched_at]]/60)/60/24)+DATE(1970,1,1))</f>
        <v>41859.208333333336</v>
      </c>
      <c r="M798">
        <v>1408078800</v>
      </c>
      <c r="N798" s="11">
        <f>(((Table1[[#This Row],[deadline]]/60)/60/24)+DATE(1970,1,1))</f>
        <v>41866.208333333336</v>
      </c>
      <c r="O798" t="b">
        <v>0</v>
      </c>
      <c r="P798" t="b">
        <v>1</v>
      </c>
      <c r="Q798" t="s">
        <v>292</v>
      </c>
      <c r="R798" s="6">
        <f>E798/H798</f>
        <v>54.807692307692307</v>
      </c>
      <c r="S798" t="str">
        <f t="shared" si="24"/>
        <v>games</v>
      </c>
      <c r="T798" t="str">
        <f t="shared" si="25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E799/D799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11">
        <f>(((Table1[[#This Row],[launched_at]]/60)/60/24)+DATE(1970,1,1))</f>
        <v>43464.25</v>
      </c>
      <c r="M799">
        <v>1548136800</v>
      </c>
      <c r="N799" s="11">
        <f>(((Table1[[#This Row],[deadline]]/60)/60/24)+DATE(1970,1,1))</f>
        <v>43487.25</v>
      </c>
      <c r="O799" t="b">
        <v>0</v>
      </c>
      <c r="P799" t="b">
        <v>0</v>
      </c>
      <c r="Q799" t="s">
        <v>28</v>
      </c>
      <c r="R799" s="6">
        <f>E799/H799</f>
        <v>45.037837837837834</v>
      </c>
      <c r="S799" t="str">
        <f t="shared" si="24"/>
        <v>technology</v>
      </c>
      <c r="T799" t="str">
        <f t="shared" si="25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E800/D800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11">
        <f>(((Table1[[#This Row],[launched_at]]/60)/60/24)+DATE(1970,1,1))</f>
        <v>41060.208333333336</v>
      </c>
      <c r="M800">
        <v>1340859600</v>
      </c>
      <c r="N800" s="11">
        <f>(((Table1[[#This Row],[deadline]]/60)/60/24)+DATE(1970,1,1))</f>
        <v>41088.208333333336</v>
      </c>
      <c r="O800" t="b">
        <v>0</v>
      </c>
      <c r="P800" t="b">
        <v>1</v>
      </c>
      <c r="Q800" t="s">
        <v>33</v>
      </c>
      <c r="R800" s="6">
        <f>E800/H800</f>
        <v>52.958677685950413</v>
      </c>
      <c r="S800" t="str">
        <f t="shared" si="24"/>
        <v>theater</v>
      </c>
      <c r="T800" t="str">
        <f t="shared" si="25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E801/D801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11">
        <f>(((Table1[[#This Row],[launched_at]]/60)/60/24)+DATE(1970,1,1))</f>
        <v>42399.25</v>
      </c>
      <c r="M801">
        <v>1454479200</v>
      </c>
      <c r="N801" s="11">
        <f>(((Table1[[#This Row],[deadline]]/60)/60/24)+DATE(1970,1,1))</f>
        <v>42403.25</v>
      </c>
      <c r="O801" t="b">
        <v>0</v>
      </c>
      <c r="P801" t="b">
        <v>0</v>
      </c>
      <c r="Q801" t="s">
        <v>33</v>
      </c>
      <c r="R801" s="6">
        <f>E801/H801</f>
        <v>60.017959183673469</v>
      </c>
      <c r="S801" t="str">
        <f t="shared" si="24"/>
        <v>theater</v>
      </c>
      <c r="T801" t="str">
        <f t="shared" si="25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E802/D802</f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11">
        <f>(((Table1[[#This Row],[launched_at]]/60)/60/24)+DATE(1970,1,1))</f>
        <v>42167.208333333328</v>
      </c>
      <c r="M802">
        <v>1434430800</v>
      </c>
      <c r="N802" s="11">
        <f>(((Table1[[#This Row],[deadline]]/60)/60/24)+DATE(1970,1,1))</f>
        <v>42171.208333333328</v>
      </c>
      <c r="O802" t="b">
        <v>0</v>
      </c>
      <c r="P802" t="b">
        <v>0</v>
      </c>
      <c r="Q802" t="s">
        <v>23</v>
      </c>
      <c r="R802" s="6">
        <f>E802/H802</f>
        <v>1</v>
      </c>
      <c r="S802" t="str">
        <f t="shared" si="24"/>
        <v>music</v>
      </c>
      <c r="T802" t="str">
        <f t="shared" si="25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E803/D803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11">
        <f>(((Table1[[#This Row],[launched_at]]/60)/60/24)+DATE(1970,1,1))</f>
        <v>43830.25</v>
      </c>
      <c r="M803">
        <v>1579672800</v>
      </c>
      <c r="N803" s="11">
        <f>(((Table1[[#This Row],[deadline]]/60)/60/24)+DATE(1970,1,1))</f>
        <v>43852.25</v>
      </c>
      <c r="O803" t="b">
        <v>0</v>
      </c>
      <c r="P803" t="b">
        <v>1</v>
      </c>
      <c r="Q803" t="s">
        <v>122</v>
      </c>
      <c r="R803" s="6">
        <f>E803/H803</f>
        <v>44.028301886792455</v>
      </c>
      <c r="S803" t="str">
        <f t="shared" si="24"/>
        <v>photography</v>
      </c>
      <c r="T803" t="str">
        <f t="shared" si="25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E804/D804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11">
        <f>(((Table1[[#This Row],[launched_at]]/60)/60/24)+DATE(1970,1,1))</f>
        <v>43650.208333333328</v>
      </c>
      <c r="M804">
        <v>1562389200</v>
      </c>
      <c r="N804" s="11">
        <f>(((Table1[[#This Row],[deadline]]/60)/60/24)+DATE(1970,1,1))</f>
        <v>43652.208333333328</v>
      </c>
      <c r="O804" t="b">
        <v>0</v>
      </c>
      <c r="P804" t="b">
        <v>0</v>
      </c>
      <c r="Q804" t="s">
        <v>122</v>
      </c>
      <c r="R804" s="6">
        <f>E804/H804</f>
        <v>86.028169014084511</v>
      </c>
      <c r="S804" t="str">
        <f t="shared" si="24"/>
        <v>photography</v>
      </c>
      <c r="T804" t="str">
        <f t="shared" si="25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E805/D805</f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11">
        <f>(((Table1[[#This Row],[launched_at]]/60)/60/24)+DATE(1970,1,1))</f>
        <v>43492.25</v>
      </c>
      <c r="M805">
        <v>1551506400</v>
      </c>
      <c r="N805" s="11">
        <f>(((Table1[[#This Row],[deadline]]/60)/60/24)+DATE(1970,1,1))</f>
        <v>43526.25</v>
      </c>
      <c r="O805" t="b">
        <v>0</v>
      </c>
      <c r="P805" t="b">
        <v>0</v>
      </c>
      <c r="Q805" t="s">
        <v>33</v>
      </c>
      <c r="R805" s="6">
        <f>E805/H805</f>
        <v>28.012875536480685</v>
      </c>
      <c r="S805" t="str">
        <f t="shared" si="24"/>
        <v>theater</v>
      </c>
      <c r="T805" t="str">
        <f t="shared" si="25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E806/D806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11">
        <f>(((Table1[[#This Row],[launched_at]]/60)/60/24)+DATE(1970,1,1))</f>
        <v>43102.25</v>
      </c>
      <c r="M806">
        <v>1516600800</v>
      </c>
      <c r="N806" s="11">
        <f>(((Table1[[#This Row],[deadline]]/60)/60/24)+DATE(1970,1,1))</f>
        <v>43122.25</v>
      </c>
      <c r="O806" t="b">
        <v>0</v>
      </c>
      <c r="P806" t="b">
        <v>0</v>
      </c>
      <c r="Q806" t="s">
        <v>23</v>
      </c>
      <c r="R806" s="6">
        <f>E806/H806</f>
        <v>32.050458715596328</v>
      </c>
      <c r="S806" t="str">
        <f t="shared" si="24"/>
        <v>music</v>
      </c>
      <c r="T806" t="str">
        <f t="shared" si="25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E807/D807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11">
        <f>(((Table1[[#This Row],[launched_at]]/60)/60/24)+DATE(1970,1,1))</f>
        <v>41958.25</v>
      </c>
      <c r="M807">
        <v>1420437600</v>
      </c>
      <c r="N807" s="11">
        <f>(((Table1[[#This Row],[deadline]]/60)/60/24)+DATE(1970,1,1))</f>
        <v>42009.25</v>
      </c>
      <c r="O807" t="b">
        <v>0</v>
      </c>
      <c r="P807" t="b">
        <v>0</v>
      </c>
      <c r="Q807" t="s">
        <v>42</v>
      </c>
      <c r="R807" s="6">
        <f>E807/H807</f>
        <v>73.611940298507463</v>
      </c>
      <c r="S807" t="str">
        <f t="shared" si="24"/>
        <v>film &amp; video</v>
      </c>
      <c r="T807" t="str">
        <f t="shared" si="25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E808/D808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11">
        <f>(((Table1[[#This Row],[launched_at]]/60)/60/24)+DATE(1970,1,1))</f>
        <v>40973.25</v>
      </c>
      <c r="M808">
        <v>1332997200</v>
      </c>
      <c r="N808" s="11">
        <f>(((Table1[[#This Row],[deadline]]/60)/60/24)+DATE(1970,1,1))</f>
        <v>40997.208333333336</v>
      </c>
      <c r="O808" t="b">
        <v>0</v>
      </c>
      <c r="P808" t="b">
        <v>1</v>
      </c>
      <c r="Q808" t="s">
        <v>53</v>
      </c>
      <c r="R808" s="6">
        <f>E808/H808</f>
        <v>108.71052631578948</v>
      </c>
      <c r="S808" t="str">
        <f t="shared" si="24"/>
        <v>film &amp; video</v>
      </c>
      <c r="T808" t="str">
        <f t="shared" si="25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E809/D809</f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11">
        <f>(((Table1[[#This Row],[launched_at]]/60)/60/24)+DATE(1970,1,1))</f>
        <v>43753.208333333328</v>
      </c>
      <c r="M809">
        <v>1574920800</v>
      </c>
      <c r="N809" s="11">
        <f>(((Table1[[#This Row],[deadline]]/60)/60/24)+DATE(1970,1,1))</f>
        <v>43797.25</v>
      </c>
      <c r="O809" t="b">
        <v>0</v>
      </c>
      <c r="P809" t="b">
        <v>1</v>
      </c>
      <c r="Q809" t="s">
        <v>33</v>
      </c>
      <c r="R809" s="6">
        <f>E809/H809</f>
        <v>42.97674418604651</v>
      </c>
      <c r="S809" t="str">
        <f t="shared" si="24"/>
        <v>theater</v>
      </c>
      <c r="T809" t="str">
        <f t="shared" si="25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E810/D810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11">
        <f>(((Table1[[#This Row],[launched_at]]/60)/60/24)+DATE(1970,1,1))</f>
        <v>42507.208333333328</v>
      </c>
      <c r="M810">
        <v>1464930000</v>
      </c>
      <c r="N810" s="11">
        <f>(((Table1[[#This Row],[deadline]]/60)/60/24)+DATE(1970,1,1))</f>
        <v>42524.208333333328</v>
      </c>
      <c r="O810" t="b">
        <v>0</v>
      </c>
      <c r="P810" t="b">
        <v>0</v>
      </c>
      <c r="Q810" t="s">
        <v>17</v>
      </c>
      <c r="R810" s="6">
        <f>E810/H810</f>
        <v>83.315789473684205</v>
      </c>
      <c r="S810" t="str">
        <f t="shared" si="24"/>
        <v>food</v>
      </c>
      <c r="T810" t="str">
        <f t="shared" si="25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E811/D811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11">
        <f>(((Table1[[#This Row],[launched_at]]/60)/60/24)+DATE(1970,1,1))</f>
        <v>41135.208333333336</v>
      </c>
      <c r="M811">
        <v>1345006800</v>
      </c>
      <c r="N811" s="11">
        <f>(((Table1[[#This Row],[deadline]]/60)/60/24)+DATE(1970,1,1))</f>
        <v>41136.208333333336</v>
      </c>
      <c r="O811" t="b">
        <v>0</v>
      </c>
      <c r="P811" t="b">
        <v>0</v>
      </c>
      <c r="Q811" t="s">
        <v>42</v>
      </c>
      <c r="R811" s="6">
        <f>E811/H811</f>
        <v>42</v>
      </c>
      <c r="S811" t="str">
        <f t="shared" si="24"/>
        <v>film &amp; video</v>
      </c>
      <c r="T811" t="str">
        <f t="shared" si="25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E812/D812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11">
        <f>(((Table1[[#This Row],[launched_at]]/60)/60/24)+DATE(1970,1,1))</f>
        <v>43067.25</v>
      </c>
      <c r="M812">
        <v>1512712800</v>
      </c>
      <c r="N812" s="11">
        <f>(((Table1[[#This Row],[deadline]]/60)/60/24)+DATE(1970,1,1))</f>
        <v>43077.25</v>
      </c>
      <c r="O812" t="b">
        <v>0</v>
      </c>
      <c r="P812" t="b">
        <v>1</v>
      </c>
      <c r="Q812" t="s">
        <v>33</v>
      </c>
      <c r="R812" s="6">
        <f>E812/H812</f>
        <v>55.927601809954751</v>
      </c>
      <c r="S812" t="str">
        <f t="shared" si="24"/>
        <v>theater</v>
      </c>
      <c r="T812" t="str">
        <f t="shared" si="25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E813/D813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11">
        <f>(((Table1[[#This Row],[launched_at]]/60)/60/24)+DATE(1970,1,1))</f>
        <v>42378.25</v>
      </c>
      <c r="M813">
        <v>1452492000</v>
      </c>
      <c r="N813" s="11">
        <f>(((Table1[[#This Row],[deadline]]/60)/60/24)+DATE(1970,1,1))</f>
        <v>42380.25</v>
      </c>
      <c r="O813" t="b">
        <v>0</v>
      </c>
      <c r="P813" t="b">
        <v>1</v>
      </c>
      <c r="Q813" t="s">
        <v>89</v>
      </c>
      <c r="R813" s="6">
        <f>E813/H813</f>
        <v>105.03681885125184</v>
      </c>
      <c r="S813" t="str">
        <f t="shared" si="24"/>
        <v>games</v>
      </c>
      <c r="T813" t="str">
        <f t="shared" si="25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E814/D814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11">
        <f>(((Table1[[#This Row],[launched_at]]/60)/60/24)+DATE(1970,1,1))</f>
        <v>43206.208333333328</v>
      </c>
      <c r="M814">
        <v>1524286800</v>
      </c>
      <c r="N814" s="11">
        <f>(((Table1[[#This Row],[deadline]]/60)/60/24)+DATE(1970,1,1))</f>
        <v>43211.208333333328</v>
      </c>
      <c r="O814" t="b">
        <v>0</v>
      </c>
      <c r="P814" t="b">
        <v>0</v>
      </c>
      <c r="Q814" t="s">
        <v>68</v>
      </c>
      <c r="R814" s="6">
        <f>E814/H814</f>
        <v>48</v>
      </c>
      <c r="S814" t="str">
        <f t="shared" si="24"/>
        <v>publishing</v>
      </c>
      <c r="T814" t="str">
        <f t="shared" si="25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E815/D815</f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11">
        <f>(((Table1[[#This Row],[launched_at]]/60)/60/24)+DATE(1970,1,1))</f>
        <v>41148.208333333336</v>
      </c>
      <c r="M815">
        <v>1346907600</v>
      </c>
      <c r="N815" s="11">
        <f>(((Table1[[#This Row],[deadline]]/60)/60/24)+DATE(1970,1,1))</f>
        <v>41158.208333333336</v>
      </c>
      <c r="O815" t="b">
        <v>0</v>
      </c>
      <c r="P815" t="b">
        <v>0</v>
      </c>
      <c r="Q815" t="s">
        <v>89</v>
      </c>
      <c r="R815" s="6">
        <f>E815/H815</f>
        <v>112.66176470588235</v>
      </c>
      <c r="S815" t="str">
        <f t="shared" si="24"/>
        <v>games</v>
      </c>
      <c r="T815" t="str">
        <f t="shared" si="25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E816/D816</f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11">
        <f>(((Table1[[#This Row],[launched_at]]/60)/60/24)+DATE(1970,1,1))</f>
        <v>42517.208333333328</v>
      </c>
      <c r="M816">
        <v>1464498000</v>
      </c>
      <c r="N816" s="11">
        <f>(((Table1[[#This Row],[deadline]]/60)/60/24)+DATE(1970,1,1))</f>
        <v>42519.208333333328</v>
      </c>
      <c r="O816" t="b">
        <v>0</v>
      </c>
      <c r="P816" t="b">
        <v>1</v>
      </c>
      <c r="Q816" t="s">
        <v>23</v>
      </c>
      <c r="R816" s="6">
        <f>E816/H816</f>
        <v>81.944444444444443</v>
      </c>
      <c r="S816" t="str">
        <f t="shared" si="24"/>
        <v>music</v>
      </c>
      <c r="T816" t="str">
        <f t="shared" si="25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E817/D817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11">
        <f>(((Table1[[#This Row],[launched_at]]/60)/60/24)+DATE(1970,1,1))</f>
        <v>43068.25</v>
      </c>
      <c r="M817">
        <v>1514181600</v>
      </c>
      <c r="N817" s="11">
        <f>(((Table1[[#This Row],[deadline]]/60)/60/24)+DATE(1970,1,1))</f>
        <v>43094.25</v>
      </c>
      <c r="O817" t="b">
        <v>0</v>
      </c>
      <c r="P817" t="b">
        <v>0</v>
      </c>
      <c r="Q817" t="s">
        <v>23</v>
      </c>
      <c r="R817" s="6">
        <f>E817/H817</f>
        <v>64.049180327868854</v>
      </c>
      <c r="S817" t="str">
        <f t="shared" si="24"/>
        <v>music</v>
      </c>
      <c r="T817" t="str">
        <f t="shared" si="25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E818/D818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11">
        <f>(((Table1[[#This Row],[launched_at]]/60)/60/24)+DATE(1970,1,1))</f>
        <v>41680.25</v>
      </c>
      <c r="M818">
        <v>1392184800</v>
      </c>
      <c r="N818" s="11">
        <f>(((Table1[[#This Row],[deadline]]/60)/60/24)+DATE(1970,1,1))</f>
        <v>41682.25</v>
      </c>
      <c r="O818" t="b">
        <v>1</v>
      </c>
      <c r="P818" t="b">
        <v>1</v>
      </c>
      <c r="Q818" t="s">
        <v>33</v>
      </c>
      <c r="R818" s="6">
        <f>E818/H818</f>
        <v>106.39097744360902</v>
      </c>
      <c r="S818" t="str">
        <f t="shared" si="24"/>
        <v>theater</v>
      </c>
      <c r="T818" t="str">
        <f t="shared" si="25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E819/D819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11">
        <f>(((Table1[[#This Row],[launched_at]]/60)/60/24)+DATE(1970,1,1))</f>
        <v>43589.208333333328</v>
      </c>
      <c r="M819">
        <v>1559365200</v>
      </c>
      <c r="N819" s="11">
        <f>(((Table1[[#This Row],[deadline]]/60)/60/24)+DATE(1970,1,1))</f>
        <v>43617.208333333328</v>
      </c>
      <c r="O819" t="b">
        <v>0</v>
      </c>
      <c r="P819" t="b">
        <v>1</v>
      </c>
      <c r="Q819" t="s">
        <v>68</v>
      </c>
      <c r="R819" s="6">
        <f>E819/H819</f>
        <v>76.011249497790274</v>
      </c>
      <c r="S819" t="str">
        <f t="shared" si="24"/>
        <v>publishing</v>
      </c>
      <c r="T819" t="str">
        <f t="shared" si="25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E820/D820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11">
        <f>(((Table1[[#This Row],[launched_at]]/60)/60/24)+DATE(1970,1,1))</f>
        <v>43486.25</v>
      </c>
      <c r="M820">
        <v>1549173600</v>
      </c>
      <c r="N820" s="11">
        <f>(((Table1[[#This Row],[deadline]]/60)/60/24)+DATE(1970,1,1))</f>
        <v>43499.25</v>
      </c>
      <c r="O820" t="b">
        <v>0</v>
      </c>
      <c r="P820" t="b">
        <v>1</v>
      </c>
      <c r="Q820" t="s">
        <v>33</v>
      </c>
      <c r="R820" s="6">
        <f>E820/H820</f>
        <v>111.07246376811594</v>
      </c>
      <c r="S820" t="str">
        <f t="shared" si="24"/>
        <v>theater</v>
      </c>
      <c r="T820" t="str">
        <f t="shared" si="25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E821/D821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11">
        <f>(((Table1[[#This Row],[launched_at]]/60)/60/24)+DATE(1970,1,1))</f>
        <v>41237.25</v>
      </c>
      <c r="M821">
        <v>1355032800</v>
      </c>
      <c r="N821" s="11">
        <f>(((Table1[[#This Row],[deadline]]/60)/60/24)+DATE(1970,1,1))</f>
        <v>41252.25</v>
      </c>
      <c r="O821" t="b">
        <v>1</v>
      </c>
      <c r="P821" t="b">
        <v>0</v>
      </c>
      <c r="Q821" t="s">
        <v>89</v>
      </c>
      <c r="R821" s="6">
        <f>E821/H821</f>
        <v>95.936170212765958</v>
      </c>
      <c r="S821" t="str">
        <f t="shared" si="24"/>
        <v>games</v>
      </c>
      <c r="T821" t="str">
        <f t="shared" si="25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E822/D822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11">
        <f>(((Table1[[#This Row],[launched_at]]/60)/60/24)+DATE(1970,1,1))</f>
        <v>43310.208333333328</v>
      </c>
      <c r="M822">
        <v>1533963600</v>
      </c>
      <c r="N822" s="11">
        <f>(((Table1[[#This Row],[deadline]]/60)/60/24)+DATE(1970,1,1))</f>
        <v>43323.208333333328</v>
      </c>
      <c r="O822" t="b">
        <v>0</v>
      </c>
      <c r="P822" t="b">
        <v>1</v>
      </c>
      <c r="Q822" t="s">
        <v>23</v>
      </c>
      <c r="R822" s="6">
        <f>E822/H822</f>
        <v>43.043010752688176</v>
      </c>
      <c r="S822" t="str">
        <f t="shared" si="24"/>
        <v>music</v>
      </c>
      <c r="T822" t="str">
        <f t="shared" si="25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E823/D823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11">
        <f>(((Table1[[#This Row],[launched_at]]/60)/60/24)+DATE(1970,1,1))</f>
        <v>42794.25</v>
      </c>
      <c r="M823">
        <v>1489381200</v>
      </c>
      <c r="N823" s="11">
        <f>(((Table1[[#This Row],[deadline]]/60)/60/24)+DATE(1970,1,1))</f>
        <v>42807.208333333328</v>
      </c>
      <c r="O823" t="b">
        <v>0</v>
      </c>
      <c r="P823" t="b">
        <v>0</v>
      </c>
      <c r="Q823" t="s">
        <v>42</v>
      </c>
      <c r="R823" s="6">
        <f>E823/H823</f>
        <v>67.966666666666669</v>
      </c>
      <c r="S823" t="str">
        <f t="shared" si="24"/>
        <v>film &amp; video</v>
      </c>
      <c r="T823" t="str">
        <f t="shared" si="25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E824/D824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11">
        <f>(((Table1[[#This Row],[launched_at]]/60)/60/24)+DATE(1970,1,1))</f>
        <v>41698.25</v>
      </c>
      <c r="M824">
        <v>1395032400</v>
      </c>
      <c r="N824" s="11">
        <f>(((Table1[[#This Row],[deadline]]/60)/60/24)+DATE(1970,1,1))</f>
        <v>41715.208333333336</v>
      </c>
      <c r="O824" t="b">
        <v>0</v>
      </c>
      <c r="P824" t="b">
        <v>0</v>
      </c>
      <c r="Q824" t="s">
        <v>23</v>
      </c>
      <c r="R824" s="6">
        <f>E824/H824</f>
        <v>89.991428571428571</v>
      </c>
      <c r="S824" t="str">
        <f t="shared" si="24"/>
        <v>music</v>
      </c>
      <c r="T824" t="str">
        <f t="shared" si="25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E825/D825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11">
        <f>(((Table1[[#This Row],[launched_at]]/60)/60/24)+DATE(1970,1,1))</f>
        <v>41892.208333333336</v>
      </c>
      <c r="M825">
        <v>1412485200</v>
      </c>
      <c r="N825" s="11">
        <f>(((Table1[[#This Row],[deadline]]/60)/60/24)+DATE(1970,1,1))</f>
        <v>41917.208333333336</v>
      </c>
      <c r="O825" t="b">
        <v>1</v>
      </c>
      <c r="P825" t="b">
        <v>1</v>
      </c>
      <c r="Q825" t="s">
        <v>23</v>
      </c>
      <c r="R825" s="6">
        <f>E825/H825</f>
        <v>58.095238095238095</v>
      </c>
      <c r="S825" t="str">
        <f t="shared" si="24"/>
        <v>music</v>
      </c>
      <c r="T825" t="str">
        <f t="shared" si="25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E826/D826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11">
        <f>(((Table1[[#This Row],[launched_at]]/60)/60/24)+DATE(1970,1,1))</f>
        <v>40348.208333333336</v>
      </c>
      <c r="M826">
        <v>1279688400</v>
      </c>
      <c r="N826" s="11">
        <f>(((Table1[[#This Row],[deadline]]/60)/60/24)+DATE(1970,1,1))</f>
        <v>40380.208333333336</v>
      </c>
      <c r="O826" t="b">
        <v>0</v>
      </c>
      <c r="P826" t="b">
        <v>1</v>
      </c>
      <c r="Q826" t="s">
        <v>68</v>
      </c>
      <c r="R826" s="6">
        <f>E826/H826</f>
        <v>83.996875000000003</v>
      </c>
      <c r="S826" t="str">
        <f t="shared" si="24"/>
        <v>publishing</v>
      </c>
      <c r="T826" t="str">
        <f t="shared" si="25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E827/D827</f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11">
        <f>(((Table1[[#This Row],[launched_at]]/60)/60/24)+DATE(1970,1,1))</f>
        <v>42941.208333333328</v>
      </c>
      <c r="M827">
        <v>1501995600</v>
      </c>
      <c r="N827" s="11">
        <f>(((Table1[[#This Row],[deadline]]/60)/60/24)+DATE(1970,1,1))</f>
        <v>42953.208333333328</v>
      </c>
      <c r="O827" t="b">
        <v>0</v>
      </c>
      <c r="P827" t="b">
        <v>0</v>
      </c>
      <c r="Q827" t="s">
        <v>100</v>
      </c>
      <c r="R827" s="6">
        <f>E827/H827</f>
        <v>88.853503184713375</v>
      </c>
      <c r="S827" t="str">
        <f t="shared" si="24"/>
        <v>film &amp; video</v>
      </c>
      <c r="T827" t="str">
        <f t="shared" si="25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E828/D828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11">
        <f>(((Table1[[#This Row],[launched_at]]/60)/60/24)+DATE(1970,1,1))</f>
        <v>40525.25</v>
      </c>
      <c r="M828">
        <v>1294639200</v>
      </c>
      <c r="N828" s="11">
        <f>(((Table1[[#This Row],[deadline]]/60)/60/24)+DATE(1970,1,1))</f>
        <v>40553.25</v>
      </c>
      <c r="O828" t="b">
        <v>0</v>
      </c>
      <c r="P828" t="b">
        <v>1</v>
      </c>
      <c r="Q828" t="s">
        <v>33</v>
      </c>
      <c r="R828" s="6">
        <f>E828/H828</f>
        <v>65.963917525773198</v>
      </c>
      <c r="S828" t="str">
        <f t="shared" si="24"/>
        <v>theater</v>
      </c>
      <c r="T828" t="str">
        <f t="shared" si="25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E829/D829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11">
        <f>(((Table1[[#This Row],[launched_at]]/60)/60/24)+DATE(1970,1,1))</f>
        <v>40666.208333333336</v>
      </c>
      <c r="M829">
        <v>1305435600</v>
      </c>
      <c r="N829" s="11">
        <f>(((Table1[[#This Row],[deadline]]/60)/60/24)+DATE(1970,1,1))</f>
        <v>40678.208333333336</v>
      </c>
      <c r="O829" t="b">
        <v>0</v>
      </c>
      <c r="P829" t="b">
        <v>1</v>
      </c>
      <c r="Q829" t="s">
        <v>53</v>
      </c>
      <c r="R829" s="6">
        <f>E829/H829</f>
        <v>74.804878048780495</v>
      </c>
      <c r="S829" t="str">
        <f t="shared" si="24"/>
        <v>film &amp; video</v>
      </c>
      <c r="T829" t="str">
        <f t="shared" si="25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E830/D830</f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11">
        <f>(((Table1[[#This Row],[launched_at]]/60)/60/24)+DATE(1970,1,1))</f>
        <v>43340.208333333328</v>
      </c>
      <c r="M830">
        <v>1537592400</v>
      </c>
      <c r="N830" s="11">
        <f>(((Table1[[#This Row],[deadline]]/60)/60/24)+DATE(1970,1,1))</f>
        <v>43365.208333333328</v>
      </c>
      <c r="O830" t="b">
        <v>0</v>
      </c>
      <c r="P830" t="b">
        <v>0</v>
      </c>
      <c r="Q830" t="s">
        <v>33</v>
      </c>
      <c r="R830" s="6">
        <f>E830/H830</f>
        <v>69.98571428571428</v>
      </c>
      <c r="S830" t="str">
        <f t="shared" si="24"/>
        <v>theater</v>
      </c>
      <c r="T830" t="str">
        <f t="shared" si="25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E831/D831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11">
        <f>(((Table1[[#This Row],[launched_at]]/60)/60/24)+DATE(1970,1,1))</f>
        <v>42164.208333333328</v>
      </c>
      <c r="M831">
        <v>1435122000</v>
      </c>
      <c r="N831" s="11">
        <f>(((Table1[[#This Row],[deadline]]/60)/60/24)+DATE(1970,1,1))</f>
        <v>42179.208333333328</v>
      </c>
      <c r="O831" t="b">
        <v>0</v>
      </c>
      <c r="P831" t="b">
        <v>0</v>
      </c>
      <c r="Q831" t="s">
        <v>33</v>
      </c>
      <c r="R831" s="6">
        <f>E831/H831</f>
        <v>32.006493506493506</v>
      </c>
      <c r="S831" t="str">
        <f t="shared" si="24"/>
        <v>theater</v>
      </c>
      <c r="T831" t="str">
        <f t="shared" si="25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E832/D832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11">
        <f>(((Table1[[#This Row],[launched_at]]/60)/60/24)+DATE(1970,1,1))</f>
        <v>43103.25</v>
      </c>
      <c r="M832">
        <v>1520056800</v>
      </c>
      <c r="N832" s="11">
        <f>(((Table1[[#This Row],[deadline]]/60)/60/24)+DATE(1970,1,1))</f>
        <v>43162.25</v>
      </c>
      <c r="O832" t="b">
        <v>0</v>
      </c>
      <c r="P832" t="b">
        <v>0</v>
      </c>
      <c r="Q832" t="s">
        <v>33</v>
      </c>
      <c r="R832" s="6">
        <f>E832/H832</f>
        <v>64.727272727272734</v>
      </c>
      <c r="S832" t="str">
        <f t="shared" si="24"/>
        <v>theater</v>
      </c>
      <c r="T832" t="str">
        <f t="shared" si="25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E833/D833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11">
        <f>(((Table1[[#This Row],[launched_at]]/60)/60/24)+DATE(1970,1,1))</f>
        <v>40994.208333333336</v>
      </c>
      <c r="M833">
        <v>1335675600</v>
      </c>
      <c r="N833" s="11">
        <f>(((Table1[[#This Row],[deadline]]/60)/60/24)+DATE(1970,1,1))</f>
        <v>41028.208333333336</v>
      </c>
      <c r="O833" t="b">
        <v>0</v>
      </c>
      <c r="P833" t="b">
        <v>0</v>
      </c>
      <c r="Q833" t="s">
        <v>122</v>
      </c>
      <c r="R833" s="6">
        <f>E833/H833</f>
        <v>24.998110087408456</v>
      </c>
      <c r="S833" t="str">
        <f t="shared" si="24"/>
        <v>photography</v>
      </c>
      <c r="T833" t="str">
        <f t="shared" si="25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E834/D834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11">
        <f>(((Table1[[#This Row],[launched_at]]/60)/60/24)+DATE(1970,1,1))</f>
        <v>42299.208333333328</v>
      </c>
      <c r="M834">
        <v>1448431200</v>
      </c>
      <c r="N834" s="11">
        <f>(((Table1[[#This Row],[deadline]]/60)/60/24)+DATE(1970,1,1))</f>
        <v>42333.25</v>
      </c>
      <c r="O834" t="b">
        <v>1</v>
      </c>
      <c r="P834" t="b">
        <v>0</v>
      </c>
      <c r="Q834" t="s">
        <v>206</v>
      </c>
      <c r="R834" s="6">
        <f>E834/H834</f>
        <v>104.97764070932922</v>
      </c>
      <c r="S834" t="str">
        <f t="shared" si="24"/>
        <v>publishing</v>
      </c>
      <c r="T834" t="str">
        <f t="shared" si="25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11">
        <f>(((Table1[[#This Row],[launched_at]]/60)/60/24)+DATE(1970,1,1))</f>
        <v>40588.25</v>
      </c>
      <c r="M835">
        <v>1298613600</v>
      </c>
      <c r="N835" s="11">
        <f>(((Table1[[#This Row],[deadline]]/60)/60/24)+DATE(1970,1,1))</f>
        <v>40599.25</v>
      </c>
      <c r="O835" t="b">
        <v>0</v>
      </c>
      <c r="P835" t="b">
        <v>0</v>
      </c>
      <c r="Q835" t="s">
        <v>206</v>
      </c>
      <c r="R835" s="6">
        <f>E835/H835</f>
        <v>64.987878787878785</v>
      </c>
      <c r="S835" t="str">
        <f t="shared" ref="S835:S898" si="26">_xlfn.TEXTSPLIT(Q:Q, "/", ,TRUE,1)</f>
        <v>publishing</v>
      </c>
      <c r="T835" t="str">
        <f t="shared" ref="T835:T898" si="27">_xlfn.TEXTAFTER(Q835,"/", 1,1,1)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E836/D836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11">
        <f>(((Table1[[#This Row],[launched_at]]/60)/60/24)+DATE(1970,1,1))</f>
        <v>41448.208333333336</v>
      </c>
      <c r="M836">
        <v>1372482000</v>
      </c>
      <c r="N836" s="11">
        <f>(((Table1[[#This Row],[deadline]]/60)/60/24)+DATE(1970,1,1))</f>
        <v>41454.208333333336</v>
      </c>
      <c r="O836" t="b">
        <v>0</v>
      </c>
      <c r="P836" t="b">
        <v>0</v>
      </c>
      <c r="Q836" t="s">
        <v>33</v>
      </c>
      <c r="R836" s="6">
        <f>E836/H836</f>
        <v>94.352941176470594</v>
      </c>
      <c r="S836" t="str">
        <f t="shared" si="26"/>
        <v>theater</v>
      </c>
      <c r="T836" t="str">
        <f t="shared" si="27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E837/D837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11">
        <f>(((Table1[[#This Row],[launched_at]]/60)/60/24)+DATE(1970,1,1))</f>
        <v>42063.25</v>
      </c>
      <c r="M837">
        <v>1425621600</v>
      </c>
      <c r="N837" s="11">
        <f>(((Table1[[#This Row],[deadline]]/60)/60/24)+DATE(1970,1,1))</f>
        <v>42069.25</v>
      </c>
      <c r="O837" t="b">
        <v>0</v>
      </c>
      <c r="P837" t="b">
        <v>0</v>
      </c>
      <c r="Q837" t="s">
        <v>28</v>
      </c>
      <c r="R837" s="6">
        <f>E837/H837</f>
        <v>44.001706484641637</v>
      </c>
      <c r="S837" t="str">
        <f t="shared" si="26"/>
        <v>technology</v>
      </c>
      <c r="T837" t="str">
        <f t="shared" si="27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E838/D838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11">
        <f>(((Table1[[#This Row],[launched_at]]/60)/60/24)+DATE(1970,1,1))</f>
        <v>40214.25</v>
      </c>
      <c r="M838">
        <v>1266300000</v>
      </c>
      <c r="N838" s="11">
        <f>(((Table1[[#This Row],[deadline]]/60)/60/24)+DATE(1970,1,1))</f>
        <v>40225.25</v>
      </c>
      <c r="O838" t="b">
        <v>0</v>
      </c>
      <c r="P838" t="b">
        <v>0</v>
      </c>
      <c r="Q838" t="s">
        <v>60</v>
      </c>
      <c r="R838" s="6">
        <f>E838/H838</f>
        <v>64.744680851063833</v>
      </c>
      <c r="S838" t="str">
        <f t="shared" si="26"/>
        <v>music</v>
      </c>
      <c r="T838" t="str">
        <f t="shared" si="27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E839/D839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11">
        <f>(((Table1[[#This Row],[launched_at]]/60)/60/24)+DATE(1970,1,1))</f>
        <v>40629.208333333336</v>
      </c>
      <c r="M839">
        <v>1305867600</v>
      </c>
      <c r="N839" s="11">
        <f>(((Table1[[#This Row],[deadline]]/60)/60/24)+DATE(1970,1,1))</f>
        <v>40683.208333333336</v>
      </c>
      <c r="O839" t="b">
        <v>0</v>
      </c>
      <c r="P839" t="b">
        <v>0</v>
      </c>
      <c r="Q839" t="s">
        <v>159</v>
      </c>
      <c r="R839" s="6">
        <f>E839/H839</f>
        <v>84.00667779632721</v>
      </c>
      <c r="S839" t="str">
        <f t="shared" si="26"/>
        <v>music</v>
      </c>
      <c r="T839" t="str">
        <f t="shared" si="27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E840/D840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11">
        <f>(((Table1[[#This Row],[launched_at]]/60)/60/24)+DATE(1970,1,1))</f>
        <v>43370.208333333328</v>
      </c>
      <c r="M840">
        <v>1538802000</v>
      </c>
      <c r="N840" s="11">
        <f>(((Table1[[#This Row],[deadline]]/60)/60/24)+DATE(1970,1,1))</f>
        <v>43379.208333333328</v>
      </c>
      <c r="O840" t="b">
        <v>0</v>
      </c>
      <c r="P840" t="b">
        <v>0</v>
      </c>
      <c r="Q840" t="s">
        <v>33</v>
      </c>
      <c r="R840" s="6">
        <f>E840/H840</f>
        <v>34.061302681992338</v>
      </c>
      <c r="S840" t="str">
        <f t="shared" si="26"/>
        <v>theater</v>
      </c>
      <c r="T840" t="str">
        <f t="shared" si="27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E841/D841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11">
        <f>(((Table1[[#This Row],[launched_at]]/60)/60/24)+DATE(1970,1,1))</f>
        <v>41715.208333333336</v>
      </c>
      <c r="M841">
        <v>1398920400</v>
      </c>
      <c r="N841" s="11">
        <f>(((Table1[[#This Row],[deadline]]/60)/60/24)+DATE(1970,1,1))</f>
        <v>41760.208333333336</v>
      </c>
      <c r="O841" t="b">
        <v>0</v>
      </c>
      <c r="P841" t="b">
        <v>1</v>
      </c>
      <c r="Q841" t="s">
        <v>42</v>
      </c>
      <c r="R841" s="6">
        <f>E841/H841</f>
        <v>93.273885350318466</v>
      </c>
      <c r="S841" t="str">
        <f t="shared" si="26"/>
        <v>film &amp; video</v>
      </c>
      <c r="T841" t="str">
        <f t="shared" si="27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E842/D842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11">
        <f>(((Table1[[#This Row],[launched_at]]/60)/60/24)+DATE(1970,1,1))</f>
        <v>41836.208333333336</v>
      </c>
      <c r="M842">
        <v>1405659600</v>
      </c>
      <c r="N842" s="11">
        <f>(((Table1[[#This Row],[deadline]]/60)/60/24)+DATE(1970,1,1))</f>
        <v>41838.208333333336</v>
      </c>
      <c r="O842" t="b">
        <v>0</v>
      </c>
      <c r="P842" t="b">
        <v>1</v>
      </c>
      <c r="Q842" t="s">
        <v>33</v>
      </c>
      <c r="R842" s="6">
        <f>E842/H842</f>
        <v>32.998301726577978</v>
      </c>
      <c r="S842" t="str">
        <f t="shared" si="26"/>
        <v>theater</v>
      </c>
      <c r="T842" t="str">
        <f t="shared" si="27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E843/D843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11">
        <f>(((Table1[[#This Row],[launched_at]]/60)/60/24)+DATE(1970,1,1))</f>
        <v>42419.25</v>
      </c>
      <c r="M843">
        <v>1457244000</v>
      </c>
      <c r="N843" s="11">
        <f>(((Table1[[#This Row],[deadline]]/60)/60/24)+DATE(1970,1,1))</f>
        <v>42435.25</v>
      </c>
      <c r="O843" t="b">
        <v>0</v>
      </c>
      <c r="P843" t="b">
        <v>0</v>
      </c>
      <c r="Q843" t="s">
        <v>28</v>
      </c>
      <c r="R843" s="6">
        <f>E843/H843</f>
        <v>83.812903225806451</v>
      </c>
      <c r="S843" t="str">
        <f t="shared" si="26"/>
        <v>technology</v>
      </c>
      <c r="T843" t="str">
        <f t="shared" si="27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E844/D844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11">
        <f>(((Table1[[#This Row],[launched_at]]/60)/60/24)+DATE(1970,1,1))</f>
        <v>43266.208333333328</v>
      </c>
      <c r="M844">
        <v>1529298000</v>
      </c>
      <c r="N844" s="11">
        <f>(((Table1[[#This Row],[deadline]]/60)/60/24)+DATE(1970,1,1))</f>
        <v>43269.208333333328</v>
      </c>
      <c r="O844" t="b">
        <v>0</v>
      </c>
      <c r="P844" t="b">
        <v>0</v>
      </c>
      <c r="Q844" t="s">
        <v>65</v>
      </c>
      <c r="R844" s="6">
        <f>E844/H844</f>
        <v>63.992424242424242</v>
      </c>
      <c r="S844" t="str">
        <f t="shared" si="26"/>
        <v>technology</v>
      </c>
      <c r="T844" t="str">
        <f t="shared" si="27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E845/D845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11">
        <f>(((Table1[[#This Row],[launched_at]]/60)/60/24)+DATE(1970,1,1))</f>
        <v>43338.208333333328</v>
      </c>
      <c r="M845">
        <v>1535778000</v>
      </c>
      <c r="N845" s="11">
        <f>(((Table1[[#This Row],[deadline]]/60)/60/24)+DATE(1970,1,1))</f>
        <v>43344.208333333328</v>
      </c>
      <c r="O845" t="b">
        <v>0</v>
      </c>
      <c r="P845" t="b">
        <v>0</v>
      </c>
      <c r="Q845" t="s">
        <v>122</v>
      </c>
      <c r="R845" s="6">
        <f>E845/H845</f>
        <v>81.909090909090907</v>
      </c>
      <c r="S845" t="str">
        <f t="shared" si="26"/>
        <v>photography</v>
      </c>
      <c r="T845" t="str">
        <f t="shared" si="27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E846/D846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11">
        <f>(((Table1[[#This Row],[launched_at]]/60)/60/24)+DATE(1970,1,1))</f>
        <v>40930.25</v>
      </c>
      <c r="M846">
        <v>1327471200</v>
      </c>
      <c r="N846" s="11">
        <f>(((Table1[[#This Row],[deadline]]/60)/60/24)+DATE(1970,1,1))</f>
        <v>40933.25</v>
      </c>
      <c r="O846" t="b">
        <v>0</v>
      </c>
      <c r="P846" t="b">
        <v>0</v>
      </c>
      <c r="Q846" t="s">
        <v>42</v>
      </c>
      <c r="R846" s="6">
        <f>E846/H846</f>
        <v>93.053191489361708</v>
      </c>
      <c r="S846" t="str">
        <f t="shared" si="26"/>
        <v>film &amp; video</v>
      </c>
      <c r="T846" t="str">
        <f t="shared" si="27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E847/D847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11">
        <f>(((Table1[[#This Row],[launched_at]]/60)/60/24)+DATE(1970,1,1))</f>
        <v>43235.208333333328</v>
      </c>
      <c r="M847">
        <v>1529557200</v>
      </c>
      <c r="N847" s="11">
        <f>(((Table1[[#This Row],[deadline]]/60)/60/24)+DATE(1970,1,1))</f>
        <v>43272.208333333328</v>
      </c>
      <c r="O847" t="b">
        <v>0</v>
      </c>
      <c r="P847" t="b">
        <v>0</v>
      </c>
      <c r="Q847" t="s">
        <v>28</v>
      </c>
      <c r="R847" s="6">
        <f>E847/H847</f>
        <v>101.98449039881831</v>
      </c>
      <c r="S847" t="str">
        <f t="shared" si="26"/>
        <v>technology</v>
      </c>
      <c r="T847" t="str">
        <f t="shared" si="27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E848/D848</f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11">
        <f>(((Table1[[#This Row],[launched_at]]/60)/60/24)+DATE(1970,1,1))</f>
        <v>43302.208333333328</v>
      </c>
      <c r="M848">
        <v>1535259600</v>
      </c>
      <c r="N848" s="11">
        <f>(((Table1[[#This Row],[deadline]]/60)/60/24)+DATE(1970,1,1))</f>
        <v>43338.208333333328</v>
      </c>
      <c r="O848" t="b">
        <v>1</v>
      </c>
      <c r="P848" t="b">
        <v>1</v>
      </c>
      <c r="Q848" t="s">
        <v>28</v>
      </c>
      <c r="R848" s="6">
        <f>E848/H848</f>
        <v>105.9375</v>
      </c>
      <c r="S848" t="str">
        <f t="shared" si="26"/>
        <v>technology</v>
      </c>
      <c r="T848" t="str">
        <f t="shared" si="27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E849/D849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11">
        <f>(((Table1[[#This Row],[launched_at]]/60)/60/24)+DATE(1970,1,1))</f>
        <v>43107.25</v>
      </c>
      <c r="M849">
        <v>1515564000</v>
      </c>
      <c r="N849" s="11">
        <f>(((Table1[[#This Row],[deadline]]/60)/60/24)+DATE(1970,1,1))</f>
        <v>43110.25</v>
      </c>
      <c r="O849" t="b">
        <v>0</v>
      </c>
      <c r="P849" t="b">
        <v>0</v>
      </c>
      <c r="Q849" t="s">
        <v>17</v>
      </c>
      <c r="R849" s="6">
        <f>E849/H849</f>
        <v>101.58181818181818</v>
      </c>
      <c r="S849" t="str">
        <f t="shared" si="26"/>
        <v>food</v>
      </c>
      <c r="T849" t="str">
        <f t="shared" si="27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E850/D850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11">
        <f>(((Table1[[#This Row],[launched_at]]/60)/60/24)+DATE(1970,1,1))</f>
        <v>40341.208333333336</v>
      </c>
      <c r="M850">
        <v>1277096400</v>
      </c>
      <c r="N850" s="11">
        <f>(((Table1[[#This Row],[deadline]]/60)/60/24)+DATE(1970,1,1))</f>
        <v>40350.208333333336</v>
      </c>
      <c r="O850" t="b">
        <v>0</v>
      </c>
      <c r="P850" t="b">
        <v>0</v>
      </c>
      <c r="Q850" t="s">
        <v>53</v>
      </c>
      <c r="R850" s="6">
        <f>E850/H850</f>
        <v>62.970930232558139</v>
      </c>
      <c r="S850" t="str">
        <f t="shared" si="26"/>
        <v>film &amp; video</v>
      </c>
      <c r="T850" t="str">
        <f t="shared" si="27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E851/D851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11">
        <f>(((Table1[[#This Row],[launched_at]]/60)/60/24)+DATE(1970,1,1))</f>
        <v>40948.25</v>
      </c>
      <c r="M851">
        <v>1329026400</v>
      </c>
      <c r="N851" s="11">
        <f>(((Table1[[#This Row],[deadline]]/60)/60/24)+DATE(1970,1,1))</f>
        <v>40951.25</v>
      </c>
      <c r="O851" t="b">
        <v>0</v>
      </c>
      <c r="P851" t="b">
        <v>1</v>
      </c>
      <c r="Q851" t="s">
        <v>60</v>
      </c>
      <c r="R851" s="6">
        <f>E851/H851</f>
        <v>29.045602605863191</v>
      </c>
      <c r="S851" t="str">
        <f t="shared" si="26"/>
        <v>music</v>
      </c>
      <c r="T851" t="str">
        <f t="shared" si="27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E852/D852</f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11">
        <f>(((Table1[[#This Row],[launched_at]]/60)/60/24)+DATE(1970,1,1))</f>
        <v>40866.25</v>
      </c>
      <c r="M852">
        <v>1322978400</v>
      </c>
      <c r="N852" s="11">
        <f>(((Table1[[#This Row],[deadline]]/60)/60/24)+DATE(1970,1,1))</f>
        <v>40881.25</v>
      </c>
      <c r="O852" t="b">
        <v>1</v>
      </c>
      <c r="P852" t="b">
        <v>0</v>
      </c>
      <c r="Q852" t="s">
        <v>23</v>
      </c>
      <c r="R852" s="6">
        <f>E852/H852</f>
        <v>1</v>
      </c>
      <c r="S852" t="str">
        <f t="shared" si="26"/>
        <v>music</v>
      </c>
      <c r="T852" t="str">
        <f t="shared" si="27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E853/D853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11">
        <f>(((Table1[[#This Row],[launched_at]]/60)/60/24)+DATE(1970,1,1))</f>
        <v>41031.208333333336</v>
      </c>
      <c r="M853">
        <v>1338786000</v>
      </c>
      <c r="N853" s="11">
        <f>(((Table1[[#This Row],[deadline]]/60)/60/24)+DATE(1970,1,1))</f>
        <v>41064.208333333336</v>
      </c>
      <c r="O853" t="b">
        <v>0</v>
      </c>
      <c r="P853" t="b">
        <v>0</v>
      </c>
      <c r="Q853" t="s">
        <v>50</v>
      </c>
      <c r="R853" s="6">
        <f>E853/H853</f>
        <v>77.924999999999997</v>
      </c>
      <c r="S853" t="str">
        <f t="shared" si="26"/>
        <v>music</v>
      </c>
      <c r="T853" t="str">
        <f t="shared" si="27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E854/D854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11">
        <f>(((Table1[[#This Row],[launched_at]]/60)/60/24)+DATE(1970,1,1))</f>
        <v>40740.208333333336</v>
      </c>
      <c r="M854">
        <v>1311656400</v>
      </c>
      <c r="N854" s="11">
        <f>(((Table1[[#This Row],[deadline]]/60)/60/24)+DATE(1970,1,1))</f>
        <v>40750.208333333336</v>
      </c>
      <c r="O854" t="b">
        <v>0</v>
      </c>
      <c r="P854" t="b">
        <v>1</v>
      </c>
      <c r="Q854" t="s">
        <v>89</v>
      </c>
      <c r="R854" s="6">
        <f>E854/H854</f>
        <v>80.806451612903231</v>
      </c>
      <c r="S854" t="str">
        <f t="shared" si="26"/>
        <v>games</v>
      </c>
      <c r="T854" t="str">
        <f t="shared" si="27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E855/D855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11">
        <f>(((Table1[[#This Row],[launched_at]]/60)/60/24)+DATE(1970,1,1))</f>
        <v>40714.208333333336</v>
      </c>
      <c r="M855">
        <v>1308978000</v>
      </c>
      <c r="N855" s="11">
        <f>(((Table1[[#This Row],[deadline]]/60)/60/24)+DATE(1970,1,1))</f>
        <v>40719.208333333336</v>
      </c>
      <c r="O855" t="b">
        <v>0</v>
      </c>
      <c r="P855" t="b">
        <v>1</v>
      </c>
      <c r="Q855" t="s">
        <v>60</v>
      </c>
      <c r="R855" s="6">
        <f>E855/H855</f>
        <v>76.006816632583508</v>
      </c>
      <c r="S855" t="str">
        <f t="shared" si="26"/>
        <v>music</v>
      </c>
      <c r="T855" t="str">
        <f t="shared" si="27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E856/D856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11">
        <f>(((Table1[[#This Row],[launched_at]]/60)/60/24)+DATE(1970,1,1))</f>
        <v>43787.25</v>
      </c>
      <c r="M856">
        <v>1576389600</v>
      </c>
      <c r="N856" s="11">
        <f>(((Table1[[#This Row],[deadline]]/60)/60/24)+DATE(1970,1,1))</f>
        <v>43814.25</v>
      </c>
      <c r="O856" t="b">
        <v>0</v>
      </c>
      <c r="P856" t="b">
        <v>0</v>
      </c>
      <c r="Q856" t="s">
        <v>119</v>
      </c>
      <c r="R856" s="6">
        <f>E856/H856</f>
        <v>72.993613824192337</v>
      </c>
      <c r="S856" t="str">
        <f t="shared" si="26"/>
        <v>publishing</v>
      </c>
      <c r="T856" t="str">
        <f t="shared" si="27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E857/D857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11">
        <f>(((Table1[[#This Row],[launched_at]]/60)/60/24)+DATE(1970,1,1))</f>
        <v>40712.208333333336</v>
      </c>
      <c r="M857">
        <v>1311051600</v>
      </c>
      <c r="N857" s="11">
        <f>(((Table1[[#This Row],[deadline]]/60)/60/24)+DATE(1970,1,1))</f>
        <v>40743.208333333336</v>
      </c>
      <c r="O857" t="b">
        <v>0</v>
      </c>
      <c r="P857" t="b">
        <v>0</v>
      </c>
      <c r="Q857" t="s">
        <v>33</v>
      </c>
      <c r="R857" s="6">
        <f>E857/H857</f>
        <v>53</v>
      </c>
      <c r="S857" t="str">
        <f t="shared" si="26"/>
        <v>theater</v>
      </c>
      <c r="T857" t="str">
        <f t="shared" si="27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E858/D858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11">
        <f>(((Table1[[#This Row],[launched_at]]/60)/60/24)+DATE(1970,1,1))</f>
        <v>41023.208333333336</v>
      </c>
      <c r="M858">
        <v>1336712400</v>
      </c>
      <c r="N858" s="11">
        <f>(((Table1[[#This Row],[deadline]]/60)/60/24)+DATE(1970,1,1))</f>
        <v>41040.208333333336</v>
      </c>
      <c r="O858" t="b">
        <v>0</v>
      </c>
      <c r="P858" t="b">
        <v>0</v>
      </c>
      <c r="Q858" t="s">
        <v>17</v>
      </c>
      <c r="R858" s="6">
        <f>E858/H858</f>
        <v>54.164556962025316</v>
      </c>
      <c r="S858" t="str">
        <f t="shared" si="26"/>
        <v>food</v>
      </c>
      <c r="T858" t="str">
        <f t="shared" si="27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E859/D859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11">
        <f>(((Table1[[#This Row],[launched_at]]/60)/60/24)+DATE(1970,1,1))</f>
        <v>40944.25</v>
      </c>
      <c r="M859">
        <v>1330408800</v>
      </c>
      <c r="N859" s="11">
        <f>(((Table1[[#This Row],[deadline]]/60)/60/24)+DATE(1970,1,1))</f>
        <v>40967.25</v>
      </c>
      <c r="O859" t="b">
        <v>1</v>
      </c>
      <c r="P859" t="b">
        <v>0</v>
      </c>
      <c r="Q859" t="s">
        <v>100</v>
      </c>
      <c r="R859" s="6">
        <f>E859/H859</f>
        <v>32.946666666666665</v>
      </c>
      <c r="S859" t="str">
        <f t="shared" si="26"/>
        <v>film &amp; video</v>
      </c>
      <c r="T859" t="str">
        <f t="shared" si="27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E860/D860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11">
        <f>(((Table1[[#This Row],[launched_at]]/60)/60/24)+DATE(1970,1,1))</f>
        <v>43211.208333333328</v>
      </c>
      <c r="M860">
        <v>1524891600</v>
      </c>
      <c r="N860" s="11">
        <f>(((Table1[[#This Row],[deadline]]/60)/60/24)+DATE(1970,1,1))</f>
        <v>43218.208333333328</v>
      </c>
      <c r="O860" t="b">
        <v>1</v>
      </c>
      <c r="P860" t="b">
        <v>0</v>
      </c>
      <c r="Q860" t="s">
        <v>17</v>
      </c>
      <c r="R860" s="6">
        <f>E860/H860</f>
        <v>79.371428571428567</v>
      </c>
      <c r="S860" t="str">
        <f t="shared" si="26"/>
        <v>food</v>
      </c>
      <c r="T860" t="str">
        <f t="shared" si="27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E861/D861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11">
        <f>(((Table1[[#This Row],[launched_at]]/60)/60/24)+DATE(1970,1,1))</f>
        <v>41334.25</v>
      </c>
      <c r="M861">
        <v>1363669200</v>
      </c>
      <c r="N861" s="11">
        <f>(((Table1[[#This Row],[deadline]]/60)/60/24)+DATE(1970,1,1))</f>
        <v>41352.208333333336</v>
      </c>
      <c r="O861" t="b">
        <v>0</v>
      </c>
      <c r="P861" t="b">
        <v>1</v>
      </c>
      <c r="Q861" t="s">
        <v>33</v>
      </c>
      <c r="R861" s="6">
        <f>E861/H861</f>
        <v>41.174603174603178</v>
      </c>
      <c r="S861" t="str">
        <f t="shared" si="26"/>
        <v>theater</v>
      </c>
      <c r="T861" t="str">
        <f t="shared" si="27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E862/D862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11">
        <f>(((Table1[[#This Row],[launched_at]]/60)/60/24)+DATE(1970,1,1))</f>
        <v>43515.25</v>
      </c>
      <c r="M862">
        <v>1551420000</v>
      </c>
      <c r="N862" s="11">
        <f>(((Table1[[#This Row],[deadline]]/60)/60/24)+DATE(1970,1,1))</f>
        <v>43525.25</v>
      </c>
      <c r="O862" t="b">
        <v>0</v>
      </c>
      <c r="P862" t="b">
        <v>1</v>
      </c>
      <c r="Q862" t="s">
        <v>65</v>
      </c>
      <c r="R862" s="6">
        <f>E862/H862</f>
        <v>77.430769230769229</v>
      </c>
      <c r="S862" t="str">
        <f t="shared" si="26"/>
        <v>technology</v>
      </c>
      <c r="T862" t="str">
        <f t="shared" si="27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E863/D863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11">
        <f>(((Table1[[#This Row],[launched_at]]/60)/60/24)+DATE(1970,1,1))</f>
        <v>40258.208333333336</v>
      </c>
      <c r="M863">
        <v>1269838800</v>
      </c>
      <c r="N863" s="11">
        <f>(((Table1[[#This Row],[deadline]]/60)/60/24)+DATE(1970,1,1))</f>
        <v>40266.208333333336</v>
      </c>
      <c r="O863" t="b">
        <v>0</v>
      </c>
      <c r="P863" t="b">
        <v>0</v>
      </c>
      <c r="Q863" t="s">
        <v>33</v>
      </c>
      <c r="R863" s="6">
        <f>E863/H863</f>
        <v>57.159509202453989</v>
      </c>
      <c r="S863" t="str">
        <f t="shared" si="26"/>
        <v>theater</v>
      </c>
      <c r="T863" t="str">
        <f t="shared" si="27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E864/D864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11">
        <f>(((Table1[[#This Row],[launched_at]]/60)/60/24)+DATE(1970,1,1))</f>
        <v>40756.208333333336</v>
      </c>
      <c r="M864">
        <v>1312520400</v>
      </c>
      <c r="N864" s="11">
        <f>(((Table1[[#This Row],[deadline]]/60)/60/24)+DATE(1970,1,1))</f>
        <v>40760.208333333336</v>
      </c>
      <c r="O864" t="b">
        <v>0</v>
      </c>
      <c r="P864" t="b">
        <v>0</v>
      </c>
      <c r="Q864" t="s">
        <v>33</v>
      </c>
      <c r="R864" s="6">
        <f>E864/H864</f>
        <v>77.17647058823529</v>
      </c>
      <c r="S864" t="str">
        <f t="shared" si="26"/>
        <v>theater</v>
      </c>
      <c r="T864" t="str">
        <f t="shared" si="27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E865/D865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11">
        <f>(((Table1[[#This Row],[launched_at]]/60)/60/24)+DATE(1970,1,1))</f>
        <v>42172.208333333328</v>
      </c>
      <c r="M865">
        <v>1436504400</v>
      </c>
      <c r="N865" s="11">
        <f>(((Table1[[#This Row],[deadline]]/60)/60/24)+DATE(1970,1,1))</f>
        <v>42195.208333333328</v>
      </c>
      <c r="O865" t="b">
        <v>0</v>
      </c>
      <c r="P865" t="b">
        <v>1</v>
      </c>
      <c r="Q865" t="s">
        <v>269</v>
      </c>
      <c r="R865" s="6">
        <f>E865/H865</f>
        <v>24.953917050691246</v>
      </c>
      <c r="S865" t="str">
        <f t="shared" si="26"/>
        <v>film &amp; video</v>
      </c>
      <c r="T865" t="str">
        <f t="shared" si="27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E866/D866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11">
        <f>(((Table1[[#This Row],[launched_at]]/60)/60/24)+DATE(1970,1,1))</f>
        <v>42601.208333333328</v>
      </c>
      <c r="M866">
        <v>1472014800</v>
      </c>
      <c r="N866" s="11">
        <f>(((Table1[[#This Row],[deadline]]/60)/60/24)+DATE(1970,1,1))</f>
        <v>42606.208333333328</v>
      </c>
      <c r="O866" t="b">
        <v>0</v>
      </c>
      <c r="P866" t="b">
        <v>0</v>
      </c>
      <c r="Q866" t="s">
        <v>100</v>
      </c>
      <c r="R866" s="6">
        <f>E866/H866</f>
        <v>97.18</v>
      </c>
      <c r="S866" t="str">
        <f t="shared" si="26"/>
        <v>film &amp; video</v>
      </c>
      <c r="T866" t="str">
        <f t="shared" si="27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E867/D867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11">
        <f>(((Table1[[#This Row],[launched_at]]/60)/60/24)+DATE(1970,1,1))</f>
        <v>41897.208333333336</v>
      </c>
      <c r="M867">
        <v>1411534800</v>
      </c>
      <c r="N867" s="11">
        <f>(((Table1[[#This Row],[deadline]]/60)/60/24)+DATE(1970,1,1))</f>
        <v>41906.208333333336</v>
      </c>
      <c r="O867" t="b">
        <v>0</v>
      </c>
      <c r="P867" t="b">
        <v>0</v>
      </c>
      <c r="Q867" t="s">
        <v>33</v>
      </c>
      <c r="R867" s="6">
        <f>E867/H867</f>
        <v>46.000916870415651</v>
      </c>
      <c r="S867" t="str">
        <f t="shared" si="26"/>
        <v>theater</v>
      </c>
      <c r="T867" t="str">
        <f t="shared" si="27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E868/D868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11">
        <f>(((Table1[[#This Row],[launched_at]]/60)/60/24)+DATE(1970,1,1))</f>
        <v>40671.208333333336</v>
      </c>
      <c r="M868">
        <v>1304917200</v>
      </c>
      <c r="N868" s="11">
        <f>(((Table1[[#This Row],[deadline]]/60)/60/24)+DATE(1970,1,1))</f>
        <v>40672.208333333336</v>
      </c>
      <c r="O868" t="b">
        <v>0</v>
      </c>
      <c r="P868" t="b">
        <v>0</v>
      </c>
      <c r="Q868" t="s">
        <v>122</v>
      </c>
      <c r="R868" s="6">
        <f>E868/H868</f>
        <v>88.023385300668153</v>
      </c>
      <c r="S868" t="str">
        <f t="shared" si="26"/>
        <v>photography</v>
      </c>
      <c r="T868" t="str">
        <f t="shared" si="27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E869/D869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11">
        <f>(((Table1[[#This Row],[launched_at]]/60)/60/24)+DATE(1970,1,1))</f>
        <v>43382.208333333328</v>
      </c>
      <c r="M869">
        <v>1539579600</v>
      </c>
      <c r="N869" s="11">
        <f>(((Table1[[#This Row],[deadline]]/60)/60/24)+DATE(1970,1,1))</f>
        <v>43388.208333333328</v>
      </c>
      <c r="O869" t="b">
        <v>0</v>
      </c>
      <c r="P869" t="b">
        <v>0</v>
      </c>
      <c r="Q869" t="s">
        <v>17</v>
      </c>
      <c r="R869" s="6">
        <f>E869/H869</f>
        <v>25.99</v>
      </c>
      <c r="S869" t="str">
        <f t="shared" si="26"/>
        <v>food</v>
      </c>
      <c r="T869" t="str">
        <f t="shared" si="27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E870/D870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11">
        <f>(((Table1[[#This Row],[launched_at]]/60)/60/24)+DATE(1970,1,1))</f>
        <v>41559.208333333336</v>
      </c>
      <c r="M870">
        <v>1382504400</v>
      </c>
      <c r="N870" s="11">
        <f>(((Table1[[#This Row],[deadline]]/60)/60/24)+DATE(1970,1,1))</f>
        <v>41570.208333333336</v>
      </c>
      <c r="O870" t="b">
        <v>0</v>
      </c>
      <c r="P870" t="b">
        <v>0</v>
      </c>
      <c r="Q870" t="s">
        <v>33</v>
      </c>
      <c r="R870" s="6">
        <f>E870/H870</f>
        <v>102.69047619047619</v>
      </c>
      <c r="S870" t="str">
        <f t="shared" si="26"/>
        <v>theater</v>
      </c>
      <c r="T870" t="str">
        <f t="shared" si="27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E871/D871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11">
        <f>(((Table1[[#This Row],[launched_at]]/60)/60/24)+DATE(1970,1,1))</f>
        <v>40350.208333333336</v>
      </c>
      <c r="M871">
        <v>1278306000</v>
      </c>
      <c r="N871" s="11">
        <f>(((Table1[[#This Row],[deadline]]/60)/60/24)+DATE(1970,1,1))</f>
        <v>40364.208333333336</v>
      </c>
      <c r="O871" t="b">
        <v>0</v>
      </c>
      <c r="P871" t="b">
        <v>0</v>
      </c>
      <c r="Q871" t="s">
        <v>53</v>
      </c>
      <c r="R871" s="6">
        <f>E871/H871</f>
        <v>72.958174904942965</v>
      </c>
      <c r="S871" t="str">
        <f t="shared" si="26"/>
        <v>film &amp; video</v>
      </c>
      <c r="T871" t="str">
        <f t="shared" si="27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E872/D872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11">
        <f>(((Table1[[#This Row],[launched_at]]/60)/60/24)+DATE(1970,1,1))</f>
        <v>42240.208333333328</v>
      </c>
      <c r="M872">
        <v>1442552400</v>
      </c>
      <c r="N872" s="11">
        <f>(((Table1[[#This Row],[deadline]]/60)/60/24)+DATE(1970,1,1))</f>
        <v>42265.208333333328</v>
      </c>
      <c r="O872" t="b">
        <v>0</v>
      </c>
      <c r="P872" t="b">
        <v>0</v>
      </c>
      <c r="Q872" t="s">
        <v>33</v>
      </c>
      <c r="R872" s="6">
        <f>E872/H872</f>
        <v>57.190082644628099</v>
      </c>
      <c r="S872" t="str">
        <f t="shared" si="26"/>
        <v>theater</v>
      </c>
      <c r="T872" t="str">
        <f t="shared" si="27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E873/D873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11">
        <f>(((Table1[[#This Row],[launched_at]]/60)/60/24)+DATE(1970,1,1))</f>
        <v>43040.208333333328</v>
      </c>
      <c r="M873">
        <v>1511071200</v>
      </c>
      <c r="N873" s="11">
        <f>(((Table1[[#This Row],[deadline]]/60)/60/24)+DATE(1970,1,1))</f>
        <v>43058.25</v>
      </c>
      <c r="O873" t="b">
        <v>0</v>
      </c>
      <c r="P873" t="b">
        <v>1</v>
      </c>
      <c r="Q873" t="s">
        <v>33</v>
      </c>
      <c r="R873" s="6">
        <f>E873/H873</f>
        <v>84.013793103448279</v>
      </c>
      <c r="S873" t="str">
        <f t="shared" si="26"/>
        <v>theater</v>
      </c>
      <c r="T873" t="str">
        <f t="shared" si="27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E874/D874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11">
        <f>(((Table1[[#This Row],[launched_at]]/60)/60/24)+DATE(1970,1,1))</f>
        <v>43346.208333333328</v>
      </c>
      <c r="M874">
        <v>1536382800</v>
      </c>
      <c r="N874" s="11">
        <f>(((Table1[[#This Row],[deadline]]/60)/60/24)+DATE(1970,1,1))</f>
        <v>43351.208333333328</v>
      </c>
      <c r="O874" t="b">
        <v>0</v>
      </c>
      <c r="P874" t="b">
        <v>0</v>
      </c>
      <c r="Q874" t="s">
        <v>474</v>
      </c>
      <c r="R874" s="6">
        <f>E874/H874</f>
        <v>98.666666666666671</v>
      </c>
      <c r="S874" t="str">
        <f t="shared" si="26"/>
        <v>film &amp; video</v>
      </c>
      <c r="T874" t="str">
        <f t="shared" si="27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E875/D875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11">
        <f>(((Table1[[#This Row],[launched_at]]/60)/60/24)+DATE(1970,1,1))</f>
        <v>41647.25</v>
      </c>
      <c r="M875">
        <v>1389592800</v>
      </c>
      <c r="N875" s="11">
        <f>(((Table1[[#This Row],[deadline]]/60)/60/24)+DATE(1970,1,1))</f>
        <v>41652.25</v>
      </c>
      <c r="O875" t="b">
        <v>0</v>
      </c>
      <c r="P875" t="b">
        <v>0</v>
      </c>
      <c r="Q875" t="s">
        <v>122</v>
      </c>
      <c r="R875" s="6">
        <f>E875/H875</f>
        <v>42.007419183889773</v>
      </c>
      <c r="S875" t="str">
        <f t="shared" si="26"/>
        <v>photography</v>
      </c>
      <c r="T875" t="str">
        <f t="shared" si="27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E876/D876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11">
        <f>(((Table1[[#This Row],[launched_at]]/60)/60/24)+DATE(1970,1,1))</f>
        <v>40291.208333333336</v>
      </c>
      <c r="M876">
        <v>1275282000</v>
      </c>
      <c r="N876" s="11">
        <f>(((Table1[[#This Row],[deadline]]/60)/60/24)+DATE(1970,1,1))</f>
        <v>40329.208333333336</v>
      </c>
      <c r="O876" t="b">
        <v>0</v>
      </c>
      <c r="P876" t="b">
        <v>1</v>
      </c>
      <c r="Q876" t="s">
        <v>122</v>
      </c>
      <c r="R876" s="6">
        <f>E876/H876</f>
        <v>32.002753556677376</v>
      </c>
      <c r="S876" t="str">
        <f t="shared" si="26"/>
        <v>photography</v>
      </c>
      <c r="T876" t="str">
        <f t="shared" si="27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E877/D877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11">
        <f>(((Table1[[#This Row],[launched_at]]/60)/60/24)+DATE(1970,1,1))</f>
        <v>40556.25</v>
      </c>
      <c r="M877">
        <v>1294984800</v>
      </c>
      <c r="N877" s="11">
        <f>(((Table1[[#This Row],[deadline]]/60)/60/24)+DATE(1970,1,1))</f>
        <v>40557.25</v>
      </c>
      <c r="O877" t="b">
        <v>0</v>
      </c>
      <c r="P877" t="b">
        <v>0</v>
      </c>
      <c r="Q877" t="s">
        <v>23</v>
      </c>
      <c r="R877" s="6">
        <f>E877/H877</f>
        <v>81.567164179104481</v>
      </c>
      <c r="S877" t="str">
        <f t="shared" si="26"/>
        <v>music</v>
      </c>
      <c r="T877" t="str">
        <f t="shared" si="27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E878/D878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11">
        <f>(((Table1[[#This Row],[launched_at]]/60)/60/24)+DATE(1970,1,1))</f>
        <v>43624.208333333328</v>
      </c>
      <c r="M878">
        <v>1562043600</v>
      </c>
      <c r="N878" s="11">
        <f>(((Table1[[#This Row],[deadline]]/60)/60/24)+DATE(1970,1,1))</f>
        <v>43648.208333333328</v>
      </c>
      <c r="O878" t="b">
        <v>0</v>
      </c>
      <c r="P878" t="b">
        <v>0</v>
      </c>
      <c r="Q878" t="s">
        <v>122</v>
      </c>
      <c r="R878" s="6">
        <f>E878/H878</f>
        <v>37.035087719298247</v>
      </c>
      <c r="S878" t="str">
        <f t="shared" si="26"/>
        <v>photography</v>
      </c>
      <c r="T878" t="str">
        <f t="shared" si="27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E879/D879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11">
        <f>(((Table1[[#This Row],[launched_at]]/60)/60/24)+DATE(1970,1,1))</f>
        <v>42577.208333333328</v>
      </c>
      <c r="M879">
        <v>1469595600</v>
      </c>
      <c r="N879" s="11">
        <f>(((Table1[[#This Row],[deadline]]/60)/60/24)+DATE(1970,1,1))</f>
        <v>42578.208333333328</v>
      </c>
      <c r="O879" t="b">
        <v>0</v>
      </c>
      <c r="P879" t="b">
        <v>0</v>
      </c>
      <c r="Q879" t="s">
        <v>17</v>
      </c>
      <c r="R879" s="6">
        <f>E879/H879</f>
        <v>103.033360455655</v>
      </c>
      <c r="S879" t="str">
        <f t="shared" si="26"/>
        <v>food</v>
      </c>
      <c r="T879" t="str">
        <f t="shared" si="27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E880/D880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11">
        <f>(((Table1[[#This Row],[launched_at]]/60)/60/24)+DATE(1970,1,1))</f>
        <v>43845.25</v>
      </c>
      <c r="M880">
        <v>1581141600</v>
      </c>
      <c r="N880" s="11">
        <f>(((Table1[[#This Row],[deadline]]/60)/60/24)+DATE(1970,1,1))</f>
        <v>43869.25</v>
      </c>
      <c r="O880" t="b">
        <v>0</v>
      </c>
      <c r="P880" t="b">
        <v>0</v>
      </c>
      <c r="Q880" t="s">
        <v>148</v>
      </c>
      <c r="R880" s="6">
        <f>E880/H880</f>
        <v>84.333333333333329</v>
      </c>
      <c r="S880" t="str">
        <f t="shared" si="26"/>
        <v>music</v>
      </c>
      <c r="T880" t="str">
        <f t="shared" si="27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E881/D881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11">
        <f>(((Table1[[#This Row],[launched_at]]/60)/60/24)+DATE(1970,1,1))</f>
        <v>42788.25</v>
      </c>
      <c r="M881">
        <v>1488520800</v>
      </c>
      <c r="N881" s="11">
        <f>(((Table1[[#This Row],[deadline]]/60)/60/24)+DATE(1970,1,1))</f>
        <v>42797.25</v>
      </c>
      <c r="O881" t="b">
        <v>0</v>
      </c>
      <c r="P881" t="b">
        <v>0</v>
      </c>
      <c r="Q881" t="s">
        <v>68</v>
      </c>
      <c r="R881" s="6">
        <f>E881/H881</f>
        <v>102.60377358490567</v>
      </c>
      <c r="S881" t="str">
        <f t="shared" si="26"/>
        <v>publishing</v>
      </c>
      <c r="T881" t="str">
        <f t="shared" si="27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E882/D882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11">
        <f>(((Table1[[#This Row],[launched_at]]/60)/60/24)+DATE(1970,1,1))</f>
        <v>43667.208333333328</v>
      </c>
      <c r="M882">
        <v>1563858000</v>
      </c>
      <c r="N882" s="11">
        <f>(((Table1[[#This Row],[deadline]]/60)/60/24)+DATE(1970,1,1))</f>
        <v>43669.208333333328</v>
      </c>
      <c r="O882" t="b">
        <v>0</v>
      </c>
      <c r="P882" t="b">
        <v>0</v>
      </c>
      <c r="Q882" t="s">
        <v>50</v>
      </c>
      <c r="R882" s="6">
        <f>E882/H882</f>
        <v>79.992129246064621</v>
      </c>
      <c r="S882" t="str">
        <f t="shared" si="26"/>
        <v>music</v>
      </c>
      <c r="T882" t="str">
        <f t="shared" si="27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E883/D883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11">
        <f>(((Table1[[#This Row],[launched_at]]/60)/60/24)+DATE(1970,1,1))</f>
        <v>42194.208333333328</v>
      </c>
      <c r="M883">
        <v>1438923600</v>
      </c>
      <c r="N883" s="11">
        <f>(((Table1[[#This Row],[deadline]]/60)/60/24)+DATE(1970,1,1))</f>
        <v>42223.208333333328</v>
      </c>
      <c r="O883" t="b">
        <v>0</v>
      </c>
      <c r="P883" t="b">
        <v>1</v>
      </c>
      <c r="Q883" t="s">
        <v>33</v>
      </c>
      <c r="R883" s="6">
        <f>E883/H883</f>
        <v>70.055309734513273</v>
      </c>
      <c r="S883" t="str">
        <f t="shared" si="26"/>
        <v>theater</v>
      </c>
      <c r="T883" t="str">
        <f t="shared" si="27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E884/D884</f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11">
        <f>(((Table1[[#This Row],[launched_at]]/60)/60/24)+DATE(1970,1,1))</f>
        <v>42025.25</v>
      </c>
      <c r="M884">
        <v>1422165600</v>
      </c>
      <c r="N884" s="11">
        <f>(((Table1[[#This Row],[deadline]]/60)/60/24)+DATE(1970,1,1))</f>
        <v>42029.25</v>
      </c>
      <c r="O884" t="b">
        <v>0</v>
      </c>
      <c r="P884" t="b">
        <v>0</v>
      </c>
      <c r="Q884" t="s">
        <v>33</v>
      </c>
      <c r="R884" s="6">
        <f>E884/H884</f>
        <v>37</v>
      </c>
      <c r="S884" t="str">
        <f t="shared" si="26"/>
        <v>theater</v>
      </c>
      <c r="T884" t="str">
        <f t="shared" si="27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E885/D885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11">
        <f>(((Table1[[#This Row],[launched_at]]/60)/60/24)+DATE(1970,1,1))</f>
        <v>40323.208333333336</v>
      </c>
      <c r="M885">
        <v>1277874000</v>
      </c>
      <c r="N885" s="11">
        <f>(((Table1[[#This Row],[deadline]]/60)/60/24)+DATE(1970,1,1))</f>
        <v>40359.208333333336</v>
      </c>
      <c r="O885" t="b">
        <v>0</v>
      </c>
      <c r="P885" t="b">
        <v>0</v>
      </c>
      <c r="Q885" t="s">
        <v>100</v>
      </c>
      <c r="R885" s="6">
        <f>E885/H885</f>
        <v>41.911917098445599</v>
      </c>
      <c r="S885" t="str">
        <f t="shared" si="26"/>
        <v>film &amp; video</v>
      </c>
      <c r="T885" t="str">
        <f t="shared" si="27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E886/D886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11">
        <f>(((Table1[[#This Row],[launched_at]]/60)/60/24)+DATE(1970,1,1))</f>
        <v>41763.208333333336</v>
      </c>
      <c r="M886">
        <v>1399352400</v>
      </c>
      <c r="N886" s="11">
        <f>(((Table1[[#This Row],[deadline]]/60)/60/24)+DATE(1970,1,1))</f>
        <v>41765.208333333336</v>
      </c>
      <c r="O886" t="b">
        <v>0</v>
      </c>
      <c r="P886" t="b">
        <v>1</v>
      </c>
      <c r="Q886" t="s">
        <v>33</v>
      </c>
      <c r="R886" s="6">
        <f>E886/H886</f>
        <v>57.992576882290564</v>
      </c>
      <c r="S886" t="str">
        <f t="shared" si="26"/>
        <v>theater</v>
      </c>
      <c r="T886" t="str">
        <f t="shared" si="27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E887/D887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11">
        <f>(((Table1[[#This Row],[launched_at]]/60)/60/24)+DATE(1970,1,1))</f>
        <v>40335.208333333336</v>
      </c>
      <c r="M887">
        <v>1279083600</v>
      </c>
      <c r="N887" s="11">
        <f>(((Table1[[#This Row],[deadline]]/60)/60/24)+DATE(1970,1,1))</f>
        <v>40373.208333333336</v>
      </c>
      <c r="O887" t="b">
        <v>0</v>
      </c>
      <c r="P887" t="b">
        <v>0</v>
      </c>
      <c r="Q887" t="s">
        <v>33</v>
      </c>
      <c r="R887" s="6">
        <f>E887/H887</f>
        <v>40.942307692307693</v>
      </c>
      <c r="S887" t="str">
        <f t="shared" si="26"/>
        <v>theater</v>
      </c>
      <c r="T887" t="str">
        <f t="shared" si="27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E888/D888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11">
        <f>(((Table1[[#This Row],[launched_at]]/60)/60/24)+DATE(1970,1,1))</f>
        <v>40416.208333333336</v>
      </c>
      <c r="M888">
        <v>1284354000</v>
      </c>
      <c r="N888" s="11">
        <f>(((Table1[[#This Row],[deadline]]/60)/60/24)+DATE(1970,1,1))</f>
        <v>40434.208333333336</v>
      </c>
      <c r="O888" t="b">
        <v>0</v>
      </c>
      <c r="P888" t="b">
        <v>0</v>
      </c>
      <c r="Q888" t="s">
        <v>60</v>
      </c>
      <c r="R888" s="6">
        <f>E888/H888</f>
        <v>69.9972602739726</v>
      </c>
      <c r="S888" t="str">
        <f t="shared" si="26"/>
        <v>music</v>
      </c>
      <c r="T888" t="str">
        <f t="shared" si="27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E889/D889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11">
        <f>(((Table1[[#This Row],[launched_at]]/60)/60/24)+DATE(1970,1,1))</f>
        <v>42202.208333333328</v>
      </c>
      <c r="M889">
        <v>1441170000</v>
      </c>
      <c r="N889" s="11">
        <f>(((Table1[[#This Row],[deadline]]/60)/60/24)+DATE(1970,1,1))</f>
        <v>42249.208333333328</v>
      </c>
      <c r="O889" t="b">
        <v>0</v>
      </c>
      <c r="P889" t="b">
        <v>1</v>
      </c>
      <c r="Q889" t="s">
        <v>33</v>
      </c>
      <c r="R889" s="6">
        <f>E889/H889</f>
        <v>73.838709677419359</v>
      </c>
      <c r="S889" t="str">
        <f t="shared" si="26"/>
        <v>theater</v>
      </c>
      <c r="T889" t="str">
        <f t="shared" si="27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E890/D890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11">
        <f>(((Table1[[#This Row],[launched_at]]/60)/60/24)+DATE(1970,1,1))</f>
        <v>42836.208333333328</v>
      </c>
      <c r="M890">
        <v>1493528400</v>
      </c>
      <c r="N890" s="11">
        <f>(((Table1[[#This Row],[deadline]]/60)/60/24)+DATE(1970,1,1))</f>
        <v>42855.208333333328</v>
      </c>
      <c r="O890" t="b">
        <v>0</v>
      </c>
      <c r="P890" t="b">
        <v>0</v>
      </c>
      <c r="Q890" t="s">
        <v>33</v>
      </c>
      <c r="R890" s="6">
        <f>E890/H890</f>
        <v>41.979310344827589</v>
      </c>
      <c r="S890" t="str">
        <f t="shared" si="26"/>
        <v>theater</v>
      </c>
      <c r="T890" t="str">
        <f t="shared" si="27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E891/D891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11">
        <f>(((Table1[[#This Row],[launched_at]]/60)/60/24)+DATE(1970,1,1))</f>
        <v>41710.208333333336</v>
      </c>
      <c r="M891">
        <v>1395205200</v>
      </c>
      <c r="N891" s="11">
        <f>(((Table1[[#This Row],[deadline]]/60)/60/24)+DATE(1970,1,1))</f>
        <v>41717.208333333336</v>
      </c>
      <c r="O891" t="b">
        <v>0</v>
      </c>
      <c r="P891" t="b">
        <v>1</v>
      </c>
      <c r="Q891" t="s">
        <v>50</v>
      </c>
      <c r="R891" s="6">
        <f>E891/H891</f>
        <v>77.93442622950819</v>
      </c>
      <c r="S891" t="str">
        <f t="shared" si="26"/>
        <v>music</v>
      </c>
      <c r="T891" t="str">
        <f t="shared" si="27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E892/D892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11">
        <f>(((Table1[[#This Row],[launched_at]]/60)/60/24)+DATE(1970,1,1))</f>
        <v>43640.208333333328</v>
      </c>
      <c r="M892">
        <v>1561438800</v>
      </c>
      <c r="N892" s="11">
        <f>(((Table1[[#This Row],[deadline]]/60)/60/24)+DATE(1970,1,1))</f>
        <v>43641.208333333328</v>
      </c>
      <c r="O892" t="b">
        <v>0</v>
      </c>
      <c r="P892" t="b">
        <v>0</v>
      </c>
      <c r="Q892" t="s">
        <v>60</v>
      </c>
      <c r="R892" s="6">
        <f>E892/H892</f>
        <v>106.01972789115646</v>
      </c>
      <c r="S892" t="str">
        <f t="shared" si="26"/>
        <v>music</v>
      </c>
      <c r="T892" t="str">
        <f t="shared" si="27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E893/D893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11">
        <f>(((Table1[[#This Row],[launched_at]]/60)/60/24)+DATE(1970,1,1))</f>
        <v>40880.25</v>
      </c>
      <c r="M893">
        <v>1326693600</v>
      </c>
      <c r="N893" s="11">
        <f>(((Table1[[#This Row],[deadline]]/60)/60/24)+DATE(1970,1,1))</f>
        <v>40924.25</v>
      </c>
      <c r="O893" t="b">
        <v>0</v>
      </c>
      <c r="P893" t="b">
        <v>0</v>
      </c>
      <c r="Q893" t="s">
        <v>42</v>
      </c>
      <c r="R893" s="6">
        <f>E893/H893</f>
        <v>47.018181818181816</v>
      </c>
      <c r="S893" t="str">
        <f t="shared" si="26"/>
        <v>film &amp; video</v>
      </c>
      <c r="T893" t="str">
        <f t="shared" si="27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E894/D894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11">
        <f>(((Table1[[#This Row],[launched_at]]/60)/60/24)+DATE(1970,1,1))</f>
        <v>40319.208333333336</v>
      </c>
      <c r="M894">
        <v>1277960400</v>
      </c>
      <c r="N894" s="11">
        <f>(((Table1[[#This Row],[deadline]]/60)/60/24)+DATE(1970,1,1))</f>
        <v>40360.208333333336</v>
      </c>
      <c r="O894" t="b">
        <v>0</v>
      </c>
      <c r="P894" t="b">
        <v>0</v>
      </c>
      <c r="Q894" t="s">
        <v>206</v>
      </c>
      <c r="R894" s="6">
        <f>E894/H894</f>
        <v>76.016483516483518</v>
      </c>
      <c r="S894" t="str">
        <f t="shared" si="26"/>
        <v>publishing</v>
      </c>
      <c r="T894" t="str">
        <f t="shared" si="27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E895/D895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11">
        <f>(((Table1[[#This Row],[launched_at]]/60)/60/24)+DATE(1970,1,1))</f>
        <v>42170.208333333328</v>
      </c>
      <c r="M895">
        <v>1434690000</v>
      </c>
      <c r="N895" s="11">
        <f>(((Table1[[#This Row],[deadline]]/60)/60/24)+DATE(1970,1,1))</f>
        <v>42174.208333333328</v>
      </c>
      <c r="O895" t="b">
        <v>0</v>
      </c>
      <c r="P895" t="b">
        <v>1</v>
      </c>
      <c r="Q895" t="s">
        <v>42</v>
      </c>
      <c r="R895" s="6">
        <f>E895/H895</f>
        <v>54.120603015075375</v>
      </c>
      <c r="S895" t="str">
        <f t="shared" si="26"/>
        <v>film &amp; video</v>
      </c>
      <c r="T895" t="str">
        <f t="shared" si="27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E896/D896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11">
        <f>(((Table1[[#This Row],[launched_at]]/60)/60/24)+DATE(1970,1,1))</f>
        <v>41466.208333333336</v>
      </c>
      <c r="M896">
        <v>1376110800</v>
      </c>
      <c r="N896" s="11">
        <f>(((Table1[[#This Row],[deadline]]/60)/60/24)+DATE(1970,1,1))</f>
        <v>41496.208333333336</v>
      </c>
      <c r="O896" t="b">
        <v>0</v>
      </c>
      <c r="P896" t="b">
        <v>1</v>
      </c>
      <c r="Q896" t="s">
        <v>269</v>
      </c>
      <c r="R896" s="6">
        <f>E896/H896</f>
        <v>57.285714285714285</v>
      </c>
      <c r="S896" t="str">
        <f t="shared" si="26"/>
        <v>film &amp; video</v>
      </c>
      <c r="T896" t="str">
        <f t="shared" si="27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E897/D897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11">
        <f>(((Table1[[#This Row],[launched_at]]/60)/60/24)+DATE(1970,1,1))</f>
        <v>43134.25</v>
      </c>
      <c r="M897">
        <v>1518415200</v>
      </c>
      <c r="N897" s="11">
        <f>(((Table1[[#This Row],[deadline]]/60)/60/24)+DATE(1970,1,1))</f>
        <v>43143.25</v>
      </c>
      <c r="O897" t="b">
        <v>0</v>
      </c>
      <c r="P897" t="b">
        <v>0</v>
      </c>
      <c r="Q897" t="s">
        <v>33</v>
      </c>
      <c r="R897" s="6">
        <f>E897/H897</f>
        <v>103.81308411214954</v>
      </c>
      <c r="S897" t="str">
        <f t="shared" si="26"/>
        <v>theater</v>
      </c>
      <c r="T897" t="str">
        <f t="shared" si="27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E898/D898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11">
        <f>(((Table1[[#This Row],[launched_at]]/60)/60/24)+DATE(1970,1,1))</f>
        <v>40738.208333333336</v>
      </c>
      <c r="M898">
        <v>1310878800</v>
      </c>
      <c r="N898" s="11">
        <f>(((Table1[[#This Row],[deadline]]/60)/60/24)+DATE(1970,1,1))</f>
        <v>40741.208333333336</v>
      </c>
      <c r="O898" t="b">
        <v>0</v>
      </c>
      <c r="P898" t="b">
        <v>1</v>
      </c>
      <c r="Q898" t="s">
        <v>17</v>
      </c>
      <c r="R898" s="6">
        <f>E898/H898</f>
        <v>105.02602739726028</v>
      </c>
      <c r="S898" t="str">
        <f t="shared" si="26"/>
        <v>food</v>
      </c>
      <c r="T898" t="str">
        <f t="shared" si="27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11">
        <f>(((Table1[[#This Row],[launched_at]]/60)/60/24)+DATE(1970,1,1))</f>
        <v>43583.208333333328</v>
      </c>
      <c r="M899">
        <v>1556600400</v>
      </c>
      <c r="N899" s="11">
        <f>(((Table1[[#This Row],[deadline]]/60)/60/24)+DATE(1970,1,1))</f>
        <v>43585.208333333328</v>
      </c>
      <c r="O899" t="b">
        <v>0</v>
      </c>
      <c r="P899" t="b">
        <v>0</v>
      </c>
      <c r="Q899" t="s">
        <v>33</v>
      </c>
      <c r="R899" s="6">
        <f>E899/H899</f>
        <v>90.259259259259252</v>
      </c>
      <c r="S899" t="str">
        <f t="shared" ref="S899:S962" si="28">_xlfn.TEXTSPLIT(Q:Q, "/", ,TRUE,1)</f>
        <v>theater</v>
      </c>
      <c r="T899" t="str">
        <f t="shared" ref="T899:T962" si="29">_xlfn.TEXTAFTER(Q899,"/", 1,1,1)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E900/D900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11">
        <f>(((Table1[[#This Row],[launched_at]]/60)/60/24)+DATE(1970,1,1))</f>
        <v>43815.25</v>
      </c>
      <c r="M900">
        <v>1576994400</v>
      </c>
      <c r="N900" s="11">
        <f>(((Table1[[#This Row],[deadline]]/60)/60/24)+DATE(1970,1,1))</f>
        <v>43821.25</v>
      </c>
      <c r="O900" t="b">
        <v>0</v>
      </c>
      <c r="P900" t="b">
        <v>0</v>
      </c>
      <c r="Q900" t="s">
        <v>42</v>
      </c>
      <c r="R900" s="6">
        <f>E900/H900</f>
        <v>76.978705978705975</v>
      </c>
      <c r="S900" t="str">
        <f t="shared" si="28"/>
        <v>film &amp; video</v>
      </c>
      <c r="T900" t="str">
        <f t="shared" si="2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E901/D901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11">
        <f>(((Table1[[#This Row],[launched_at]]/60)/60/24)+DATE(1970,1,1))</f>
        <v>41554.208333333336</v>
      </c>
      <c r="M901">
        <v>1382677200</v>
      </c>
      <c r="N901" s="11">
        <f>(((Table1[[#This Row],[deadline]]/60)/60/24)+DATE(1970,1,1))</f>
        <v>41572.208333333336</v>
      </c>
      <c r="O901" t="b">
        <v>0</v>
      </c>
      <c r="P901" t="b">
        <v>0</v>
      </c>
      <c r="Q901" t="s">
        <v>159</v>
      </c>
      <c r="R901" s="6">
        <f>E901/H901</f>
        <v>102.60162601626017</v>
      </c>
      <c r="S901" t="str">
        <f t="shared" si="28"/>
        <v>music</v>
      </c>
      <c r="T901" t="str">
        <f t="shared" si="2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E902/D902</f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11">
        <f>(((Table1[[#This Row],[launched_at]]/60)/60/24)+DATE(1970,1,1))</f>
        <v>41901.208333333336</v>
      </c>
      <c r="M902">
        <v>1411189200</v>
      </c>
      <c r="N902" s="11">
        <f>(((Table1[[#This Row],[deadline]]/60)/60/24)+DATE(1970,1,1))</f>
        <v>41902.208333333336</v>
      </c>
      <c r="O902" t="b">
        <v>0</v>
      </c>
      <c r="P902" t="b">
        <v>1</v>
      </c>
      <c r="Q902" t="s">
        <v>28</v>
      </c>
      <c r="R902" s="6">
        <f>E902/H902</f>
        <v>2</v>
      </c>
      <c r="S902" t="str">
        <f t="shared" si="28"/>
        <v>technology</v>
      </c>
      <c r="T902" t="str">
        <f t="shared" si="2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E903/D903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11">
        <f>(((Table1[[#This Row],[launched_at]]/60)/60/24)+DATE(1970,1,1))</f>
        <v>43298.208333333328</v>
      </c>
      <c r="M903">
        <v>1534654800</v>
      </c>
      <c r="N903" s="11">
        <f>(((Table1[[#This Row],[deadline]]/60)/60/24)+DATE(1970,1,1))</f>
        <v>43331.208333333328</v>
      </c>
      <c r="O903" t="b">
        <v>0</v>
      </c>
      <c r="P903" t="b">
        <v>1</v>
      </c>
      <c r="Q903" t="s">
        <v>23</v>
      </c>
      <c r="R903" s="6">
        <f>E903/H903</f>
        <v>55.0062893081761</v>
      </c>
      <c r="S903" t="str">
        <f t="shared" si="28"/>
        <v>music</v>
      </c>
      <c r="T903" t="str">
        <f t="shared" si="2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E904/D904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11">
        <f>(((Table1[[#This Row],[launched_at]]/60)/60/24)+DATE(1970,1,1))</f>
        <v>42399.25</v>
      </c>
      <c r="M904">
        <v>1457762400</v>
      </c>
      <c r="N904" s="11">
        <f>(((Table1[[#This Row],[deadline]]/60)/60/24)+DATE(1970,1,1))</f>
        <v>42441.25</v>
      </c>
      <c r="O904" t="b">
        <v>0</v>
      </c>
      <c r="P904" t="b">
        <v>0</v>
      </c>
      <c r="Q904" t="s">
        <v>28</v>
      </c>
      <c r="R904" s="6">
        <f>E904/H904</f>
        <v>32.127272727272725</v>
      </c>
      <c r="S904" t="str">
        <f t="shared" si="28"/>
        <v>technology</v>
      </c>
      <c r="T904" t="str">
        <f t="shared" si="2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E905/D905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11">
        <f>(((Table1[[#This Row],[launched_at]]/60)/60/24)+DATE(1970,1,1))</f>
        <v>41034.208333333336</v>
      </c>
      <c r="M905">
        <v>1337490000</v>
      </c>
      <c r="N905" s="11">
        <f>(((Table1[[#This Row],[deadline]]/60)/60/24)+DATE(1970,1,1))</f>
        <v>41049.208333333336</v>
      </c>
      <c r="O905" t="b">
        <v>0</v>
      </c>
      <c r="P905" t="b">
        <v>1</v>
      </c>
      <c r="Q905" t="s">
        <v>68</v>
      </c>
      <c r="R905" s="6">
        <f>E905/H905</f>
        <v>50.642857142857146</v>
      </c>
      <c r="S905" t="str">
        <f t="shared" si="28"/>
        <v>publishing</v>
      </c>
      <c r="T905" t="str">
        <f t="shared" si="2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E906/D906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11">
        <f>(((Table1[[#This Row],[launched_at]]/60)/60/24)+DATE(1970,1,1))</f>
        <v>41186.208333333336</v>
      </c>
      <c r="M906">
        <v>1349672400</v>
      </c>
      <c r="N906" s="11">
        <f>(((Table1[[#This Row],[deadline]]/60)/60/24)+DATE(1970,1,1))</f>
        <v>41190.208333333336</v>
      </c>
      <c r="O906" t="b">
        <v>0</v>
      </c>
      <c r="P906" t="b">
        <v>0</v>
      </c>
      <c r="Q906" t="s">
        <v>133</v>
      </c>
      <c r="R906" s="6">
        <f>E906/H906</f>
        <v>49.6875</v>
      </c>
      <c r="S906" t="str">
        <f t="shared" si="28"/>
        <v>publishing</v>
      </c>
      <c r="T906" t="str">
        <f t="shared" si="2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E907/D907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11">
        <f>(((Table1[[#This Row],[launched_at]]/60)/60/24)+DATE(1970,1,1))</f>
        <v>41536.208333333336</v>
      </c>
      <c r="M907">
        <v>1379826000</v>
      </c>
      <c r="N907" s="11">
        <f>(((Table1[[#This Row],[deadline]]/60)/60/24)+DATE(1970,1,1))</f>
        <v>41539.208333333336</v>
      </c>
      <c r="O907" t="b">
        <v>0</v>
      </c>
      <c r="P907" t="b">
        <v>0</v>
      </c>
      <c r="Q907" t="s">
        <v>33</v>
      </c>
      <c r="R907" s="6">
        <f>E907/H907</f>
        <v>54.894067796610166</v>
      </c>
      <c r="S907" t="str">
        <f t="shared" si="28"/>
        <v>theater</v>
      </c>
      <c r="T907" t="str">
        <f t="shared" si="2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E908/D908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11">
        <f>(((Table1[[#This Row],[launched_at]]/60)/60/24)+DATE(1970,1,1))</f>
        <v>42868.208333333328</v>
      </c>
      <c r="M908">
        <v>1497762000</v>
      </c>
      <c r="N908" s="11">
        <f>(((Table1[[#This Row],[deadline]]/60)/60/24)+DATE(1970,1,1))</f>
        <v>42904.208333333328</v>
      </c>
      <c r="O908" t="b">
        <v>1</v>
      </c>
      <c r="P908" t="b">
        <v>1</v>
      </c>
      <c r="Q908" t="s">
        <v>42</v>
      </c>
      <c r="R908" s="6">
        <f>E908/H908</f>
        <v>46.931937172774866</v>
      </c>
      <c r="S908" t="str">
        <f t="shared" si="28"/>
        <v>film &amp; video</v>
      </c>
      <c r="T908" t="str">
        <f t="shared" si="2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E909/D909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11">
        <f>(((Table1[[#This Row],[launched_at]]/60)/60/24)+DATE(1970,1,1))</f>
        <v>40660.208333333336</v>
      </c>
      <c r="M909">
        <v>1304485200</v>
      </c>
      <c r="N909" s="11">
        <f>(((Table1[[#This Row],[deadline]]/60)/60/24)+DATE(1970,1,1))</f>
        <v>40667.208333333336</v>
      </c>
      <c r="O909" t="b">
        <v>0</v>
      </c>
      <c r="P909" t="b">
        <v>0</v>
      </c>
      <c r="Q909" t="s">
        <v>33</v>
      </c>
      <c r="R909" s="6">
        <f>E909/H909</f>
        <v>44.951219512195124</v>
      </c>
      <c r="S909" t="str">
        <f t="shared" si="28"/>
        <v>theater</v>
      </c>
      <c r="T909" t="str">
        <f t="shared" si="2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E910/D910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11">
        <f>(((Table1[[#This Row],[launched_at]]/60)/60/24)+DATE(1970,1,1))</f>
        <v>41031.208333333336</v>
      </c>
      <c r="M910">
        <v>1336885200</v>
      </c>
      <c r="N910" s="11">
        <f>(((Table1[[#This Row],[deadline]]/60)/60/24)+DATE(1970,1,1))</f>
        <v>41042.208333333336</v>
      </c>
      <c r="O910" t="b">
        <v>0</v>
      </c>
      <c r="P910" t="b">
        <v>0</v>
      </c>
      <c r="Q910" t="s">
        <v>89</v>
      </c>
      <c r="R910" s="6">
        <f>E910/H910</f>
        <v>30.99898322318251</v>
      </c>
      <c r="S910" t="str">
        <f t="shared" si="28"/>
        <v>games</v>
      </c>
      <c r="T910" t="str">
        <f t="shared" si="2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E911/D911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11">
        <f>(((Table1[[#This Row],[launched_at]]/60)/60/24)+DATE(1970,1,1))</f>
        <v>43255.208333333328</v>
      </c>
      <c r="M911">
        <v>1530421200</v>
      </c>
      <c r="N911" s="11">
        <f>(((Table1[[#This Row],[deadline]]/60)/60/24)+DATE(1970,1,1))</f>
        <v>43282.208333333328</v>
      </c>
      <c r="O911" t="b">
        <v>0</v>
      </c>
      <c r="P911" t="b">
        <v>1</v>
      </c>
      <c r="Q911" t="s">
        <v>33</v>
      </c>
      <c r="R911" s="6">
        <f>E911/H911</f>
        <v>107.7625</v>
      </c>
      <c r="S911" t="str">
        <f t="shared" si="28"/>
        <v>theater</v>
      </c>
      <c r="T911" t="str">
        <f t="shared" si="2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E912/D912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11">
        <f>(((Table1[[#This Row],[launched_at]]/60)/60/24)+DATE(1970,1,1))</f>
        <v>42026.25</v>
      </c>
      <c r="M912">
        <v>1421992800</v>
      </c>
      <c r="N912" s="11">
        <f>(((Table1[[#This Row],[deadline]]/60)/60/24)+DATE(1970,1,1))</f>
        <v>42027.25</v>
      </c>
      <c r="O912" t="b">
        <v>0</v>
      </c>
      <c r="P912" t="b">
        <v>0</v>
      </c>
      <c r="Q912" t="s">
        <v>33</v>
      </c>
      <c r="R912" s="6">
        <f>E912/H912</f>
        <v>102.07770270270271</v>
      </c>
      <c r="S912" t="str">
        <f t="shared" si="28"/>
        <v>theater</v>
      </c>
      <c r="T912" t="str">
        <f t="shared" si="2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E913/D913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11">
        <f>(((Table1[[#This Row],[launched_at]]/60)/60/24)+DATE(1970,1,1))</f>
        <v>43717.208333333328</v>
      </c>
      <c r="M913">
        <v>1568178000</v>
      </c>
      <c r="N913" s="11">
        <f>(((Table1[[#This Row],[deadline]]/60)/60/24)+DATE(1970,1,1))</f>
        <v>43719.208333333328</v>
      </c>
      <c r="O913" t="b">
        <v>1</v>
      </c>
      <c r="P913" t="b">
        <v>0</v>
      </c>
      <c r="Q913" t="s">
        <v>28</v>
      </c>
      <c r="R913" s="6">
        <f>E913/H913</f>
        <v>24.976190476190474</v>
      </c>
      <c r="S913" t="str">
        <f t="shared" si="28"/>
        <v>technology</v>
      </c>
      <c r="T913" t="str">
        <f t="shared" si="2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E914/D914</f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11">
        <f>(((Table1[[#This Row],[launched_at]]/60)/60/24)+DATE(1970,1,1))</f>
        <v>41157.208333333336</v>
      </c>
      <c r="M914">
        <v>1347944400</v>
      </c>
      <c r="N914" s="11">
        <f>(((Table1[[#This Row],[deadline]]/60)/60/24)+DATE(1970,1,1))</f>
        <v>41170.208333333336</v>
      </c>
      <c r="O914" t="b">
        <v>1</v>
      </c>
      <c r="P914" t="b">
        <v>0</v>
      </c>
      <c r="Q914" t="s">
        <v>53</v>
      </c>
      <c r="R914" s="6">
        <f>E914/H914</f>
        <v>79.944134078212286</v>
      </c>
      <c r="S914" t="str">
        <f t="shared" si="28"/>
        <v>film &amp; video</v>
      </c>
      <c r="T914" t="str">
        <f t="shared" si="2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E915/D915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11">
        <f>(((Table1[[#This Row],[launched_at]]/60)/60/24)+DATE(1970,1,1))</f>
        <v>43597.208333333328</v>
      </c>
      <c r="M915">
        <v>1558760400</v>
      </c>
      <c r="N915" s="11">
        <f>(((Table1[[#This Row],[deadline]]/60)/60/24)+DATE(1970,1,1))</f>
        <v>43610.208333333328</v>
      </c>
      <c r="O915" t="b">
        <v>0</v>
      </c>
      <c r="P915" t="b">
        <v>0</v>
      </c>
      <c r="Q915" t="s">
        <v>53</v>
      </c>
      <c r="R915" s="6">
        <f>E915/H915</f>
        <v>67.946462715105156</v>
      </c>
      <c r="S915" t="str">
        <f t="shared" si="28"/>
        <v>film &amp; video</v>
      </c>
      <c r="T915" t="str">
        <f t="shared" si="2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E916/D916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11">
        <f>(((Table1[[#This Row],[launched_at]]/60)/60/24)+DATE(1970,1,1))</f>
        <v>41490.208333333336</v>
      </c>
      <c r="M916">
        <v>1376629200</v>
      </c>
      <c r="N916" s="11">
        <f>(((Table1[[#This Row],[deadline]]/60)/60/24)+DATE(1970,1,1))</f>
        <v>41502.208333333336</v>
      </c>
      <c r="O916" t="b">
        <v>0</v>
      </c>
      <c r="P916" t="b">
        <v>0</v>
      </c>
      <c r="Q916" t="s">
        <v>33</v>
      </c>
      <c r="R916" s="6">
        <f>E916/H916</f>
        <v>26.070921985815602</v>
      </c>
      <c r="S916" t="str">
        <f t="shared" si="28"/>
        <v>theater</v>
      </c>
      <c r="T916" t="str">
        <f t="shared" si="2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E917/D917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11">
        <f>(((Table1[[#This Row],[launched_at]]/60)/60/24)+DATE(1970,1,1))</f>
        <v>42976.208333333328</v>
      </c>
      <c r="M917">
        <v>1504760400</v>
      </c>
      <c r="N917" s="11">
        <f>(((Table1[[#This Row],[deadline]]/60)/60/24)+DATE(1970,1,1))</f>
        <v>42985.208333333328</v>
      </c>
      <c r="O917" t="b">
        <v>0</v>
      </c>
      <c r="P917" t="b">
        <v>0</v>
      </c>
      <c r="Q917" t="s">
        <v>269</v>
      </c>
      <c r="R917" s="6">
        <f>E917/H917</f>
        <v>105.0032154340836</v>
      </c>
      <c r="S917" t="str">
        <f t="shared" si="28"/>
        <v>film &amp; video</v>
      </c>
      <c r="T917" t="str">
        <f t="shared" si="2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E918/D918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11">
        <f>(((Table1[[#This Row],[launched_at]]/60)/60/24)+DATE(1970,1,1))</f>
        <v>41991.25</v>
      </c>
      <c r="M918">
        <v>1419660000</v>
      </c>
      <c r="N918" s="11">
        <f>(((Table1[[#This Row],[deadline]]/60)/60/24)+DATE(1970,1,1))</f>
        <v>42000.25</v>
      </c>
      <c r="O918" t="b">
        <v>0</v>
      </c>
      <c r="P918" t="b">
        <v>0</v>
      </c>
      <c r="Q918" t="s">
        <v>122</v>
      </c>
      <c r="R918" s="6">
        <f>E918/H918</f>
        <v>25.826923076923077</v>
      </c>
      <c r="S918" t="str">
        <f t="shared" si="28"/>
        <v>photography</v>
      </c>
      <c r="T918" t="str">
        <f t="shared" si="2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E919/D919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11">
        <f>(((Table1[[#This Row],[launched_at]]/60)/60/24)+DATE(1970,1,1))</f>
        <v>40722.208333333336</v>
      </c>
      <c r="M919">
        <v>1311310800</v>
      </c>
      <c r="N919" s="11">
        <f>(((Table1[[#This Row],[deadline]]/60)/60/24)+DATE(1970,1,1))</f>
        <v>40746.208333333336</v>
      </c>
      <c r="O919" t="b">
        <v>0</v>
      </c>
      <c r="P919" t="b">
        <v>1</v>
      </c>
      <c r="Q919" t="s">
        <v>100</v>
      </c>
      <c r="R919" s="6">
        <f>E919/H919</f>
        <v>77.666666666666671</v>
      </c>
      <c r="S919" t="str">
        <f t="shared" si="28"/>
        <v>film &amp; video</v>
      </c>
      <c r="T919" t="str">
        <f t="shared" si="2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E920/D920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11">
        <f>(((Table1[[#This Row],[launched_at]]/60)/60/24)+DATE(1970,1,1))</f>
        <v>41117.208333333336</v>
      </c>
      <c r="M920">
        <v>1344315600</v>
      </c>
      <c r="N920" s="11">
        <f>(((Table1[[#This Row],[deadline]]/60)/60/24)+DATE(1970,1,1))</f>
        <v>41128.208333333336</v>
      </c>
      <c r="O920" t="b">
        <v>0</v>
      </c>
      <c r="P920" t="b">
        <v>0</v>
      </c>
      <c r="Q920" t="s">
        <v>133</v>
      </c>
      <c r="R920" s="6">
        <f>E920/H920</f>
        <v>57.82692307692308</v>
      </c>
      <c r="S920" t="str">
        <f t="shared" si="28"/>
        <v>publishing</v>
      </c>
      <c r="T920" t="str">
        <f t="shared" si="2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E921/D921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11">
        <f>(((Table1[[#This Row],[launched_at]]/60)/60/24)+DATE(1970,1,1))</f>
        <v>43022.208333333328</v>
      </c>
      <c r="M921">
        <v>1510725600</v>
      </c>
      <c r="N921" s="11">
        <f>(((Table1[[#This Row],[deadline]]/60)/60/24)+DATE(1970,1,1))</f>
        <v>43054.25</v>
      </c>
      <c r="O921" t="b">
        <v>0</v>
      </c>
      <c r="P921" t="b">
        <v>1</v>
      </c>
      <c r="Q921" t="s">
        <v>33</v>
      </c>
      <c r="R921" s="6">
        <f>E921/H921</f>
        <v>92.955555555555549</v>
      </c>
      <c r="S921" t="str">
        <f t="shared" si="28"/>
        <v>theater</v>
      </c>
      <c r="T921" t="str">
        <f t="shared" si="2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E922/D922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11">
        <f>(((Table1[[#This Row],[launched_at]]/60)/60/24)+DATE(1970,1,1))</f>
        <v>43503.25</v>
      </c>
      <c r="M922">
        <v>1551247200</v>
      </c>
      <c r="N922" s="11">
        <f>(((Table1[[#This Row],[deadline]]/60)/60/24)+DATE(1970,1,1))</f>
        <v>43523.25</v>
      </c>
      <c r="O922" t="b">
        <v>1</v>
      </c>
      <c r="P922" t="b">
        <v>0</v>
      </c>
      <c r="Q922" t="s">
        <v>71</v>
      </c>
      <c r="R922" s="6">
        <f>E922/H922</f>
        <v>37.945098039215686</v>
      </c>
      <c r="S922" t="str">
        <f t="shared" si="28"/>
        <v>film &amp; video</v>
      </c>
      <c r="T922" t="str">
        <f t="shared" si="2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E923/D923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11">
        <f>(((Table1[[#This Row],[launched_at]]/60)/60/24)+DATE(1970,1,1))</f>
        <v>40951.25</v>
      </c>
      <c r="M923">
        <v>1330236000</v>
      </c>
      <c r="N923" s="11">
        <f>(((Table1[[#This Row],[deadline]]/60)/60/24)+DATE(1970,1,1))</f>
        <v>40965.25</v>
      </c>
      <c r="O923" t="b">
        <v>0</v>
      </c>
      <c r="P923" t="b">
        <v>0</v>
      </c>
      <c r="Q923" t="s">
        <v>28</v>
      </c>
      <c r="R923" s="6">
        <f>E923/H923</f>
        <v>31.842105263157894</v>
      </c>
      <c r="S923" t="str">
        <f t="shared" si="28"/>
        <v>technology</v>
      </c>
      <c r="T923" t="str">
        <f t="shared" si="2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E924/D924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11">
        <f>(((Table1[[#This Row],[launched_at]]/60)/60/24)+DATE(1970,1,1))</f>
        <v>43443.25</v>
      </c>
      <c r="M924">
        <v>1545112800</v>
      </c>
      <c r="N924" s="11">
        <f>(((Table1[[#This Row],[deadline]]/60)/60/24)+DATE(1970,1,1))</f>
        <v>43452.25</v>
      </c>
      <c r="O924" t="b">
        <v>0</v>
      </c>
      <c r="P924" t="b">
        <v>1</v>
      </c>
      <c r="Q924" t="s">
        <v>319</v>
      </c>
      <c r="R924" s="6">
        <f>E924/H924</f>
        <v>40</v>
      </c>
      <c r="S924" t="str">
        <f t="shared" si="28"/>
        <v>music</v>
      </c>
      <c r="T924" t="str">
        <f t="shared" si="2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E925/D925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11">
        <f>(((Table1[[#This Row],[launched_at]]/60)/60/24)+DATE(1970,1,1))</f>
        <v>40373.208333333336</v>
      </c>
      <c r="M925">
        <v>1279170000</v>
      </c>
      <c r="N925" s="11">
        <f>(((Table1[[#This Row],[deadline]]/60)/60/24)+DATE(1970,1,1))</f>
        <v>40374.208333333336</v>
      </c>
      <c r="O925" t="b">
        <v>0</v>
      </c>
      <c r="P925" t="b">
        <v>0</v>
      </c>
      <c r="Q925" t="s">
        <v>33</v>
      </c>
      <c r="R925" s="6">
        <f>E925/H925</f>
        <v>101.1</v>
      </c>
      <c r="S925" t="str">
        <f t="shared" si="28"/>
        <v>theater</v>
      </c>
      <c r="T925" t="str">
        <f t="shared" si="2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E926/D926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11">
        <f>(((Table1[[#This Row],[launched_at]]/60)/60/24)+DATE(1970,1,1))</f>
        <v>43769.208333333328</v>
      </c>
      <c r="M926">
        <v>1573452000</v>
      </c>
      <c r="N926" s="11">
        <f>(((Table1[[#This Row],[deadline]]/60)/60/24)+DATE(1970,1,1))</f>
        <v>43780.25</v>
      </c>
      <c r="O926" t="b">
        <v>0</v>
      </c>
      <c r="P926" t="b">
        <v>0</v>
      </c>
      <c r="Q926" t="s">
        <v>33</v>
      </c>
      <c r="R926" s="6">
        <f>E926/H926</f>
        <v>84.006989951944078</v>
      </c>
      <c r="S926" t="str">
        <f t="shared" si="28"/>
        <v>theater</v>
      </c>
      <c r="T926" t="str">
        <f t="shared" si="2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E927/D927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11">
        <f>(((Table1[[#This Row],[launched_at]]/60)/60/24)+DATE(1970,1,1))</f>
        <v>43000.208333333328</v>
      </c>
      <c r="M927">
        <v>1507093200</v>
      </c>
      <c r="N927" s="11">
        <f>(((Table1[[#This Row],[deadline]]/60)/60/24)+DATE(1970,1,1))</f>
        <v>43012.208333333328</v>
      </c>
      <c r="O927" t="b">
        <v>0</v>
      </c>
      <c r="P927" t="b">
        <v>0</v>
      </c>
      <c r="Q927" t="s">
        <v>33</v>
      </c>
      <c r="R927" s="6">
        <f>E927/H927</f>
        <v>103.41538461538461</v>
      </c>
      <c r="S927" t="str">
        <f t="shared" si="28"/>
        <v>theater</v>
      </c>
      <c r="T927" t="str">
        <f t="shared" si="2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E928/D928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11">
        <f>(((Table1[[#This Row],[launched_at]]/60)/60/24)+DATE(1970,1,1))</f>
        <v>42502.208333333328</v>
      </c>
      <c r="M928">
        <v>1463374800</v>
      </c>
      <c r="N928" s="11">
        <f>(((Table1[[#This Row],[deadline]]/60)/60/24)+DATE(1970,1,1))</f>
        <v>42506.208333333328</v>
      </c>
      <c r="O928" t="b">
        <v>0</v>
      </c>
      <c r="P928" t="b">
        <v>0</v>
      </c>
      <c r="Q928" t="s">
        <v>17</v>
      </c>
      <c r="R928" s="6">
        <f>E928/H928</f>
        <v>105.13333333333334</v>
      </c>
      <c r="S928" t="str">
        <f t="shared" si="28"/>
        <v>food</v>
      </c>
      <c r="T928" t="str">
        <f t="shared" si="2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E929/D929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11">
        <f>(((Table1[[#This Row],[launched_at]]/60)/60/24)+DATE(1970,1,1))</f>
        <v>41102.208333333336</v>
      </c>
      <c r="M929">
        <v>1344574800</v>
      </c>
      <c r="N929" s="11">
        <f>(((Table1[[#This Row],[deadline]]/60)/60/24)+DATE(1970,1,1))</f>
        <v>41131.208333333336</v>
      </c>
      <c r="O929" t="b">
        <v>0</v>
      </c>
      <c r="P929" t="b">
        <v>0</v>
      </c>
      <c r="Q929" t="s">
        <v>33</v>
      </c>
      <c r="R929" s="6">
        <f>E929/H929</f>
        <v>89.21621621621621</v>
      </c>
      <c r="S929" t="str">
        <f t="shared" si="28"/>
        <v>theater</v>
      </c>
      <c r="T929" t="str">
        <f t="shared" si="2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E930/D930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11">
        <f>(((Table1[[#This Row],[launched_at]]/60)/60/24)+DATE(1970,1,1))</f>
        <v>41637.25</v>
      </c>
      <c r="M930">
        <v>1389074400</v>
      </c>
      <c r="N930" s="11">
        <f>(((Table1[[#This Row],[deadline]]/60)/60/24)+DATE(1970,1,1))</f>
        <v>41646.25</v>
      </c>
      <c r="O930" t="b">
        <v>0</v>
      </c>
      <c r="P930" t="b">
        <v>0</v>
      </c>
      <c r="Q930" t="s">
        <v>28</v>
      </c>
      <c r="R930" s="6">
        <f>E930/H930</f>
        <v>51.995234312946785</v>
      </c>
      <c r="S930" t="str">
        <f t="shared" si="28"/>
        <v>technology</v>
      </c>
      <c r="T930" t="str">
        <f t="shared" si="2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E931/D931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11">
        <f>(((Table1[[#This Row],[launched_at]]/60)/60/24)+DATE(1970,1,1))</f>
        <v>42858.208333333328</v>
      </c>
      <c r="M931">
        <v>1494997200</v>
      </c>
      <c r="N931" s="11">
        <f>(((Table1[[#This Row],[deadline]]/60)/60/24)+DATE(1970,1,1))</f>
        <v>42872.208333333328</v>
      </c>
      <c r="O931" t="b">
        <v>0</v>
      </c>
      <c r="P931" t="b">
        <v>0</v>
      </c>
      <c r="Q931" t="s">
        <v>33</v>
      </c>
      <c r="R931" s="6">
        <f>E931/H931</f>
        <v>64.956521739130437</v>
      </c>
      <c r="S931" t="str">
        <f t="shared" si="28"/>
        <v>theater</v>
      </c>
      <c r="T931" t="str">
        <f t="shared" si="2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E932/D932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11">
        <f>(((Table1[[#This Row],[launched_at]]/60)/60/24)+DATE(1970,1,1))</f>
        <v>42060.25</v>
      </c>
      <c r="M932">
        <v>1425448800</v>
      </c>
      <c r="N932" s="11">
        <f>(((Table1[[#This Row],[deadline]]/60)/60/24)+DATE(1970,1,1))</f>
        <v>42067.25</v>
      </c>
      <c r="O932" t="b">
        <v>0</v>
      </c>
      <c r="P932" t="b">
        <v>1</v>
      </c>
      <c r="Q932" t="s">
        <v>33</v>
      </c>
      <c r="R932" s="6">
        <f>E932/H932</f>
        <v>46.235294117647058</v>
      </c>
      <c r="S932" t="str">
        <f t="shared" si="28"/>
        <v>theater</v>
      </c>
      <c r="T932" t="str">
        <f t="shared" si="2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E933/D933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11">
        <f>(((Table1[[#This Row],[launched_at]]/60)/60/24)+DATE(1970,1,1))</f>
        <v>41818.208333333336</v>
      </c>
      <c r="M933">
        <v>1404104400</v>
      </c>
      <c r="N933" s="11">
        <f>(((Table1[[#This Row],[deadline]]/60)/60/24)+DATE(1970,1,1))</f>
        <v>41820.208333333336</v>
      </c>
      <c r="O933" t="b">
        <v>0</v>
      </c>
      <c r="P933" t="b">
        <v>1</v>
      </c>
      <c r="Q933" t="s">
        <v>33</v>
      </c>
      <c r="R933" s="6">
        <f>E933/H933</f>
        <v>51.151785714285715</v>
      </c>
      <c r="S933" t="str">
        <f t="shared" si="28"/>
        <v>theater</v>
      </c>
      <c r="T933" t="str">
        <f t="shared" si="2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E934/D934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11">
        <f>(((Table1[[#This Row],[launched_at]]/60)/60/24)+DATE(1970,1,1))</f>
        <v>41709.208333333336</v>
      </c>
      <c r="M934">
        <v>1394773200</v>
      </c>
      <c r="N934" s="11">
        <f>(((Table1[[#This Row],[deadline]]/60)/60/24)+DATE(1970,1,1))</f>
        <v>41712.208333333336</v>
      </c>
      <c r="O934" t="b">
        <v>0</v>
      </c>
      <c r="P934" t="b">
        <v>0</v>
      </c>
      <c r="Q934" t="s">
        <v>23</v>
      </c>
      <c r="R934" s="6">
        <f>E934/H934</f>
        <v>33.909722222222221</v>
      </c>
      <c r="S934" t="str">
        <f t="shared" si="28"/>
        <v>music</v>
      </c>
      <c r="T934" t="str">
        <f t="shared" si="2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E935/D935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11">
        <f>(((Table1[[#This Row],[launched_at]]/60)/60/24)+DATE(1970,1,1))</f>
        <v>41372.208333333336</v>
      </c>
      <c r="M935">
        <v>1366520400</v>
      </c>
      <c r="N935" s="11">
        <f>(((Table1[[#This Row],[deadline]]/60)/60/24)+DATE(1970,1,1))</f>
        <v>41385.208333333336</v>
      </c>
      <c r="O935" t="b">
        <v>0</v>
      </c>
      <c r="P935" t="b">
        <v>0</v>
      </c>
      <c r="Q935" t="s">
        <v>33</v>
      </c>
      <c r="R935" s="6">
        <f>E935/H935</f>
        <v>92.016298633017882</v>
      </c>
      <c r="S935" t="str">
        <f t="shared" si="28"/>
        <v>theater</v>
      </c>
      <c r="T935" t="str">
        <f t="shared" si="2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E936/D936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11">
        <f>(((Table1[[#This Row],[launched_at]]/60)/60/24)+DATE(1970,1,1))</f>
        <v>42422.25</v>
      </c>
      <c r="M936">
        <v>1456639200</v>
      </c>
      <c r="N936" s="11">
        <f>(((Table1[[#This Row],[deadline]]/60)/60/24)+DATE(1970,1,1))</f>
        <v>42428.25</v>
      </c>
      <c r="O936" t="b">
        <v>0</v>
      </c>
      <c r="P936" t="b">
        <v>0</v>
      </c>
      <c r="Q936" t="s">
        <v>33</v>
      </c>
      <c r="R936" s="6">
        <f>E936/H936</f>
        <v>107.42857142857143</v>
      </c>
      <c r="S936" t="str">
        <f t="shared" si="28"/>
        <v>theater</v>
      </c>
      <c r="T936" t="str">
        <f t="shared" si="2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E937/D937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11">
        <f>(((Table1[[#This Row],[launched_at]]/60)/60/24)+DATE(1970,1,1))</f>
        <v>42209.208333333328</v>
      </c>
      <c r="M937">
        <v>1438318800</v>
      </c>
      <c r="N937" s="11">
        <f>(((Table1[[#This Row],[deadline]]/60)/60/24)+DATE(1970,1,1))</f>
        <v>42216.208333333328</v>
      </c>
      <c r="O937" t="b">
        <v>0</v>
      </c>
      <c r="P937" t="b">
        <v>0</v>
      </c>
      <c r="Q937" t="s">
        <v>33</v>
      </c>
      <c r="R937" s="6">
        <f>E937/H937</f>
        <v>75.848484848484844</v>
      </c>
      <c r="S937" t="str">
        <f t="shared" si="28"/>
        <v>theater</v>
      </c>
      <c r="T937" t="str">
        <f t="shared" si="2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E938/D938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11">
        <f>(((Table1[[#This Row],[launched_at]]/60)/60/24)+DATE(1970,1,1))</f>
        <v>43668.208333333328</v>
      </c>
      <c r="M938">
        <v>1564030800</v>
      </c>
      <c r="N938" s="11">
        <f>(((Table1[[#This Row],[deadline]]/60)/60/24)+DATE(1970,1,1))</f>
        <v>43671.208333333328</v>
      </c>
      <c r="O938" t="b">
        <v>1</v>
      </c>
      <c r="P938" t="b">
        <v>0</v>
      </c>
      <c r="Q938" t="s">
        <v>33</v>
      </c>
      <c r="R938" s="6">
        <f>E938/H938</f>
        <v>80.476190476190482</v>
      </c>
      <c r="S938" t="str">
        <f t="shared" si="28"/>
        <v>theater</v>
      </c>
      <c r="T938" t="str">
        <f t="shared" si="2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E939/D939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11">
        <f>(((Table1[[#This Row],[launched_at]]/60)/60/24)+DATE(1970,1,1))</f>
        <v>42334.25</v>
      </c>
      <c r="M939">
        <v>1449295200</v>
      </c>
      <c r="N939" s="11">
        <f>(((Table1[[#This Row],[deadline]]/60)/60/24)+DATE(1970,1,1))</f>
        <v>42343.25</v>
      </c>
      <c r="O939" t="b">
        <v>0</v>
      </c>
      <c r="P939" t="b">
        <v>0</v>
      </c>
      <c r="Q939" t="s">
        <v>42</v>
      </c>
      <c r="R939" s="6">
        <f>E939/H939</f>
        <v>86.978483606557376</v>
      </c>
      <c r="S939" t="str">
        <f t="shared" si="28"/>
        <v>film &amp; video</v>
      </c>
      <c r="T939" t="str">
        <f t="shared" si="2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E940/D940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11">
        <f>(((Table1[[#This Row],[launched_at]]/60)/60/24)+DATE(1970,1,1))</f>
        <v>43263.208333333328</v>
      </c>
      <c r="M940">
        <v>1531890000</v>
      </c>
      <c r="N940" s="11">
        <f>(((Table1[[#This Row],[deadline]]/60)/60/24)+DATE(1970,1,1))</f>
        <v>43299.208333333328</v>
      </c>
      <c r="O940" t="b">
        <v>0</v>
      </c>
      <c r="P940" t="b">
        <v>1</v>
      </c>
      <c r="Q940" t="s">
        <v>119</v>
      </c>
      <c r="R940" s="6">
        <f>E940/H940</f>
        <v>105.13541666666667</v>
      </c>
      <c r="S940" t="str">
        <f t="shared" si="28"/>
        <v>publishing</v>
      </c>
      <c r="T940" t="str">
        <f t="shared" si="2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E941/D941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11">
        <f>(((Table1[[#This Row],[launched_at]]/60)/60/24)+DATE(1970,1,1))</f>
        <v>40670.208333333336</v>
      </c>
      <c r="M941">
        <v>1306213200</v>
      </c>
      <c r="N941" s="11">
        <f>(((Table1[[#This Row],[deadline]]/60)/60/24)+DATE(1970,1,1))</f>
        <v>40687.208333333336</v>
      </c>
      <c r="O941" t="b">
        <v>0</v>
      </c>
      <c r="P941" t="b">
        <v>1</v>
      </c>
      <c r="Q941" t="s">
        <v>89</v>
      </c>
      <c r="R941" s="6">
        <f>E941/H941</f>
        <v>57.298507462686565</v>
      </c>
      <c r="S941" t="str">
        <f t="shared" si="28"/>
        <v>games</v>
      </c>
      <c r="T941" t="str">
        <f t="shared" si="2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E942/D942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11">
        <f>(((Table1[[#This Row],[launched_at]]/60)/60/24)+DATE(1970,1,1))</f>
        <v>41244.25</v>
      </c>
      <c r="M942">
        <v>1356242400</v>
      </c>
      <c r="N942" s="11">
        <f>(((Table1[[#This Row],[deadline]]/60)/60/24)+DATE(1970,1,1))</f>
        <v>41266.25</v>
      </c>
      <c r="O942" t="b">
        <v>0</v>
      </c>
      <c r="P942" t="b">
        <v>0</v>
      </c>
      <c r="Q942" t="s">
        <v>28</v>
      </c>
      <c r="R942" s="6">
        <f>E942/H942</f>
        <v>93.348484848484844</v>
      </c>
      <c r="S942" t="str">
        <f t="shared" si="28"/>
        <v>technology</v>
      </c>
      <c r="T942" t="str">
        <f t="shared" si="2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E943/D943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11">
        <f>(((Table1[[#This Row],[launched_at]]/60)/60/24)+DATE(1970,1,1))</f>
        <v>40552.25</v>
      </c>
      <c r="M943">
        <v>1297576800</v>
      </c>
      <c r="N943" s="11">
        <f>(((Table1[[#This Row],[deadline]]/60)/60/24)+DATE(1970,1,1))</f>
        <v>40587.25</v>
      </c>
      <c r="O943" t="b">
        <v>1</v>
      </c>
      <c r="P943" t="b">
        <v>0</v>
      </c>
      <c r="Q943" t="s">
        <v>33</v>
      </c>
      <c r="R943" s="6">
        <f>E943/H943</f>
        <v>71.987179487179489</v>
      </c>
      <c r="S943" t="str">
        <f t="shared" si="28"/>
        <v>theater</v>
      </c>
      <c r="T943" t="str">
        <f t="shared" si="2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E944/D944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11">
        <f>(((Table1[[#This Row],[launched_at]]/60)/60/24)+DATE(1970,1,1))</f>
        <v>40568.25</v>
      </c>
      <c r="M944">
        <v>1296194400</v>
      </c>
      <c r="N944" s="11">
        <f>(((Table1[[#This Row],[deadline]]/60)/60/24)+DATE(1970,1,1))</f>
        <v>40571.25</v>
      </c>
      <c r="O944" t="b">
        <v>0</v>
      </c>
      <c r="P944" t="b">
        <v>0</v>
      </c>
      <c r="Q944" t="s">
        <v>33</v>
      </c>
      <c r="R944" s="6">
        <f>E944/H944</f>
        <v>92.611940298507463</v>
      </c>
      <c r="S944" t="str">
        <f t="shared" si="28"/>
        <v>theater</v>
      </c>
      <c r="T944" t="str">
        <f t="shared" si="2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E945/D945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11">
        <f>(((Table1[[#This Row],[launched_at]]/60)/60/24)+DATE(1970,1,1))</f>
        <v>41906.208333333336</v>
      </c>
      <c r="M945">
        <v>1414558800</v>
      </c>
      <c r="N945" s="11">
        <f>(((Table1[[#This Row],[deadline]]/60)/60/24)+DATE(1970,1,1))</f>
        <v>41941.208333333336</v>
      </c>
      <c r="O945" t="b">
        <v>0</v>
      </c>
      <c r="P945" t="b">
        <v>0</v>
      </c>
      <c r="Q945" t="s">
        <v>17</v>
      </c>
      <c r="R945" s="6">
        <f>E945/H945</f>
        <v>104.99122807017544</v>
      </c>
      <c r="S945" t="str">
        <f t="shared" si="28"/>
        <v>food</v>
      </c>
      <c r="T945" t="str">
        <f t="shared" si="2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E946/D946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11">
        <f>(((Table1[[#This Row],[launched_at]]/60)/60/24)+DATE(1970,1,1))</f>
        <v>42776.25</v>
      </c>
      <c r="M946">
        <v>1488348000</v>
      </c>
      <c r="N946" s="11">
        <f>(((Table1[[#This Row],[deadline]]/60)/60/24)+DATE(1970,1,1))</f>
        <v>42795.25</v>
      </c>
      <c r="O946" t="b">
        <v>0</v>
      </c>
      <c r="P946" t="b">
        <v>0</v>
      </c>
      <c r="Q946" t="s">
        <v>122</v>
      </c>
      <c r="R946" s="6">
        <f>E946/H946</f>
        <v>30.958174904942965</v>
      </c>
      <c r="S946" t="str">
        <f t="shared" si="28"/>
        <v>photography</v>
      </c>
      <c r="T946" t="str">
        <f t="shared" si="2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E947/D947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11">
        <f>(((Table1[[#This Row],[launched_at]]/60)/60/24)+DATE(1970,1,1))</f>
        <v>41004.208333333336</v>
      </c>
      <c r="M947">
        <v>1334898000</v>
      </c>
      <c r="N947" s="11">
        <f>(((Table1[[#This Row],[deadline]]/60)/60/24)+DATE(1970,1,1))</f>
        <v>41019.208333333336</v>
      </c>
      <c r="O947" t="b">
        <v>1</v>
      </c>
      <c r="P947" t="b">
        <v>0</v>
      </c>
      <c r="Q947" t="s">
        <v>122</v>
      </c>
      <c r="R947" s="6">
        <f>E947/H947</f>
        <v>33.001182732111175</v>
      </c>
      <c r="S947" t="str">
        <f t="shared" si="28"/>
        <v>photography</v>
      </c>
      <c r="T947" t="str">
        <f t="shared" si="2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E948/D948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11">
        <f>(((Table1[[#This Row],[launched_at]]/60)/60/24)+DATE(1970,1,1))</f>
        <v>40710.208333333336</v>
      </c>
      <c r="M948">
        <v>1308373200</v>
      </c>
      <c r="N948" s="11">
        <f>(((Table1[[#This Row],[deadline]]/60)/60/24)+DATE(1970,1,1))</f>
        <v>40712.208333333336</v>
      </c>
      <c r="O948" t="b">
        <v>0</v>
      </c>
      <c r="P948" t="b">
        <v>0</v>
      </c>
      <c r="Q948" t="s">
        <v>33</v>
      </c>
      <c r="R948" s="6">
        <f>E948/H948</f>
        <v>84.187845303867405</v>
      </c>
      <c r="S948" t="str">
        <f t="shared" si="28"/>
        <v>theater</v>
      </c>
      <c r="T948" t="str">
        <f t="shared" si="2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E949/D949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11">
        <f>(((Table1[[#This Row],[launched_at]]/60)/60/24)+DATE(1970,1,1))</f>
        <v>41908.208333333336</v>
      </c>
      <c r="M949">
        <v>1412312400</v>
      </c>
      <c r="N949" s="11">
        <f>(((Table1[[#This Row],[deadline]]/60)/60/24)+DATE(1970,1,1))</f>
        <v>41915.208333333336</v>
      </c>
      <c r="O949" t="b">
        <v>0</v>
      </c>
      <c r="P949" t="b">
        <v>0</v>
      </c>
      <c r="Q949" t="s">
        <v>33</v>
      </c>
      <c r="R949" s="6">
        <f>E949/H949</f>
        <v>73.92307692307692</v>
      </c>
      <c r="S949" t="str">
        <f t="shared" si="28"/>
        <v>theater</v>
      </c>
      <c r="T949" t="str">
        <f t="shared" si="2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E950/D950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11">
        <f>(((Table1[[#This Row],[launched_at]]/60)/60/24)+DATE(1970,1,1))</f>
        <v>41985.25</v>
      </c>
      <c r="M950">
        <v>1419228000</v>
      </c>
      <c r="N950" s="11">
        <f>(((Table1[[#This Row],[deadline]]/60)/60/24)+DATE(1970,1,1))</f>
        <v>41995.25</v>
      </c>
      <c r="O950" t="b">
        <v>1</v>
      </c>
      <c r="P950" t="b">
        <v>1</v>
      </c>
      <c r="Q950" t="s">
        <v>42</v>
      </c>
      <c r="R950" s="6">
        <f>E950/H950</f>
        <v>36.987499999999997</v>
      </c>
      <c r="S950" t="str">
        <f t="shared" si="28"/>
        <v>film &amp; video</v>
      </c>
      <c r="T950" t="str">
        <f t="shared" si="2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E951/D951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11">
        <f>(((Table1[[#This Row],[launched_at]]/60)/60/24)+DATE(1970,1,1))</f>
        <v>42112.208333333328</v>
      </c>
      <c r="M951">
        <v>1430974800</v>
      </c>
      <c r="N951" s="11">
        <f>(((Table1[[#This Row],[deadline]]/60)/60/24)+DATE(1970,1,1))</f>
        <v>42131.208333333328</v>
      </c>
      <c r="O951" t="b">
        <v>0</v>
      </c>
      <c r="P951" t="b">
        <v>0</v>
      </c>
      <c r="Q951" t="s">
        <v>28</v>
      </c>
      <c r="R951" s="6">
        <f>E951/H951</f>
        <v>46.896551724137929</v>
      </c>
      <c r="S951" t="str">
        <f t="shared" si="28"/>
        <v>technology</v>
      </c>
      <c r="T951" t="str">
        <f t="shared" si="2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E952/D952</f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11">
        <f>(((Table1[[#This Row],[launched_at]]/60)/60/24)+DATE(1970,1,1))</f>
        <v>43571.208333333328</v>
      </c>
      <c r="M952">
        <v>1555822800</v>
      </c>
      <c r="N952" s="11">
        <f>(((Table1[[#This Row],[deadline]]/60)/60/24)+DATE(1970,1,1))</f>
        <v>43576.208333333328</v>
      </c>
      <c r="O952" t="b">
        <v>0</v>
      </c>
      <c r="P952" t="b">
        <v>1</v>
      </c>
      <c r="Q952" t="s">
        <v>33</v>
      </c>
      <c r="R952" s="6">
        <f>E952/H952</f>
        <v>5</v>
      </c>
      <c r="S952" t="str">
        <f t="shared" si="28"/>
        <v>theater</v>
      </c>
      <c r="T952" t="str">
        <f t="shared" si="2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E953/D953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11">
        <f>(((Table1[[#This Row],[launched_at]]/60)/60/24)+DATE(1970,1,1))</f>
        <v>42730.25</v>
      </c>
      <c r="M953">
        <v>1482818400</v>
      </c>
      <c r="N953" s="11">
        <f>(((Table1[[#This Row],[deadline]]/60)/60/24)+DATE(1970,1,1))</f>
        <v>42731.25</v>
      </c>
      <c r="O953" t="b">
        <v>0</v>
      </c>
      <c r="P953" t="b">
        <v>1</v>
      </c>
      <c r="Q953" t="s">
        <v>23</v>
      </c>
      <c r="R953" s="6">
        <f>E953/H953</f>
        <v>102.02437459910199</v>
      </c>
      <c r="S953" t="str">
        <f t="shared" si="28"/>
        <v>music</v>
      </c>
      <c r="T953" t="str">
        <f t="shared" si="2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E954/D954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11">
        <f>(((Table1[[#This Row],[launched_at]]/60)/60/24)+DATE(1970,1,1))</f>
        <v>42591.208333333328</v>
      </c>
      <c r="M954">
        <v>1471928400</v>
      </c>
      <c r="N954" s="11">
        <f>(((Table1[[#This Row],[deadline]]/60)/60/24)+DATE(1970,1,1))</f>
        <v>42605.208333333328</v>
      </c>
      <c r="O954" t="b">
        <v>0</v>
      </c>
      <c r="P954" t="b">
        <v>0</v>
      </c>
      <c r="Q954" t="s">
        <v>42</v>
      </c>
      <c r="R954" s="6">
        <f>E954/H954</f>
        <v>45.007502206531335</v>
      </c>
      <c r="S954" t="str">
        <f t="shared" si="28"/>
        <v>film &amp; video</v>
      </c>
      <c r="T954" t="str">
        <f t="shared" si="2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E955/D955</f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11">
        <f>(((Table1[[#This Row],[launched_at]]/60)/60/24)+DATE(1970,1,1))</f>
        <v>42358.25</v>
      </c>
      <c r="M955">
        <v>1453701600</v>
      </c>
      <c r="N955" s="11">
        <f>(((Table1[[#This Row],[deadline]]/60)/60/24)+DATE(1970,1,1))</f>
        <v>42394.25</v>
      </c>
      <c r="O955" t="b">
        <v>0</v>
      </c>
      <c r="P955" t="b">
        <v>1</v>
      </c>
      <c r="Q955" t="s">
        <v>474</v>
      </c>
      <c r="R955" s="6">
        <f>E955/H955</f>
        <v>94.285714285714292</v>
      </c>
      <c r="S955" t="str">
        <f t="shared" si="28"/>
        <v>film &amp; video</v>
      </c>
      <c r="T955" t="str">
        <f t="shared" si="2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E956/D956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11">
        <f>(((Table1[[#This Row],[launched_at]]/60)/60/24)+DATE(1970,1,1))</f>
        <v>41174.208333333336</v>
      </c>
      <c r="M956">
        <v>1350363600</v>
      </c>
      <c r="N956" s="11">
        <f>(((Table1[[#This Row],[deadline]]/60)/60/24)+DATE(1970,1,1))</f>
        <v>41198.208333333336</v>
      </c>
      <c r="O956" t="b">
        <v>0</v>
      </c>
      <c r="P956" t="b">
        <v>0</v>
      </c>
      <c r="Q956" t="s">
        <v>28</v>
      </c>
      <c r="R956" s="6">
        <f>E956/H956</f>
        <v>101.02325581395348</v>
      </c>
      <c r="S956" t="str">
        <f t="shared" si="28"/>
        <v>technology</v>
      </c>
      <c r="T956" t="str">
        <f t="shared" si="2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E957/D957</f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11">
        <f>(((Table1[[#This Row],[launched_at]]/60)/60/24)+DATE(1970,1,1))</f>
        <v>41238.25</v>
      </c>
      <c r="M957">
        <v>1353996000</v>
      </c>
      <c r="N957" s="11">
        <f>(((Table1[[#This Row],[deadline]]/60)/60/24)+DATE(1970,1,1))</f>
        <v>41240.25</v>
      </c>
      <c r="O957" t="b">
        <v>0</v>
      </c>
      <c r="P957" t="b">
        <v>0</v>
      </c>
      <c r="Q957" t="s">
        <v>33</v>
      </c>
      <c r="R957" s="6">
        <f>E957/H957</f>
        <v>97.037499999999994</v>
      </c>
      <c r="S957" t="str">
        <f t="shared" si="28"/>
        <v>theater</v>
      </c>
      <c r="T957" t="str">
        <f t="shared" si="2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E958/D958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11">
        <f>(((Table1[[#This Row],[launched_at]]/60)/60/24)+DATE(1970,1,1))</f>
        <v>42360.25</v>
      </c>
      <c r="M958">
        <v>1451109600</v>
      </c>
      <c r="N958" s="11">
        <f>(((Table1[[#This Row],[deadline]]/60)/60/24)+DATE(1970,1,1))</f>
        <v>42364.25</v>
      </c>
      <c r="O958" t="b">
        <v>0</v>
      </c>
      <c r="P958" t="b">
        <v>0</v>
      </c>
      <c r="Q958" t="s">
        <v>474</v>
      </c>
      <c r="R958" s="6">
        <f>E958/H958</f>
        <v>43.00963855421687</v>
      </c>
      <c r="S958" t="str">
        <f t="shared" si="28"/>
        <v>film &amp; video</v>
      </c>
      <c r="T958" t="str">
        <f t="shared" si="2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E959/D959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11">
        <f>(((Table1[[#This Row],[launched_at]]/60)/60/24)+DATE(1970,1,1))</f>
        <v>40955.25</v>
      </c>
      <c r="M959">
        <v>1329631200</v>
      </c>
      <c r="N959" s="11">
        <f>(((Table1[[#This Row],[deadline]]/60)/60/24)+DATE(1970,1,1))</f>
        <v>40958.25</v>
      </c>
      <c r="O959" t="b">
        <v>0</v>
      </c>
      <c r="P959" t="b">
        <v>0</v>
      </c>
      <c r="Q959" t="s">
        <v>33</v>
      </c>
      <c r="R959" s="6">
        <f>E959/H959</f>
        <v>94.916030534351151</v>
      </c>
      <c r="S959" t="str">
        <f t="shared" si="28"/>
        <v>theater</v>
      </c>
      <c r="T959" t="str">
        <f t="shared" si="2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E960/D960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11">
        <f>(((Table1[[#This Row],[launched_at]]/60)/60/24)+DATE(1970,1,1))</f>
        <v>40350.208333333336</v>
      </c>
      <c r="M960">
        <v>1278997200</v>
      </c>
      <c r="N960" s="11">
        <f>(((Table1[[#This Row],[deadline]]/60)/60/24)+DATE(1970,1,1))</f>
        <v>40372.208333333336</v>
      </c>
      <c r="O960" t="b">
        <v>0</v>
      </c>
      <c r="P960" t="b">
        <v>0</v>
      </c>
      <c r="Q960" t="s">
        <v>71</v>
      </c>
      <c r="R960" s="6">
        <f>E960/H960</f>
        <v>72.151785714285708</v>
      </c>
      <c r="S960" t="str">
        <f t="shared" si="28"/>
        <v>film &amp; video</v>
      </c>
      <c r="T960" t="str">
        <f t="shared" si="2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E961/D961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11">
        <f>(((Table1[[#This Row],[launched_at]]/60)/60/24)+DATE(1970,1,1))</f>
        <v>40357.208333333336</v>
      </c>
      <c r="M961">
        <v>1280120400</v>
      </c>
      <c r="N961" s="11">
        <f>(((Table1[[#This Row],[deadline]]/60)/60/24)+DATE(1970,1,1))</f>
        <v>40385.208333333336</v>
      </c>
      <c r="O961" t="b">
        <v>0</v>
      </c>
      <c r="P961" t="b">
        <v>0</v>
      </c>
      <c r="Q961" t="s">
        <v>206</v>
      </c>
      <c r="R961" s="6">
        <f>E961/H961</f>
        <v>51.007692307692309</v>
      </c>
      <c r="S961" t="str">
        <f t="shared" si="28"/>
        <v>publishing</v>
      </c>
      <c r="T961" t="str">
        <f t="shared" si="2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E962/D962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11">
        <f>(((Table1[[#This Row],[launched_at]]/60)/60/24)+DATE(1970,1,1))</f>
        <v>42408.25</v>
      </c>
      <c r="M962">
        <v>1458104400</v>
      </c>
      <c r="N962" s="11">
        <f>(((Table1[[#This Row],[deadline]]/60)/60/24)+DATE(1970,1,1))</f>
        <v>42445.208333333328</v>
      </c>
      <c r="O962" t="b">
        <v>0</v>
      </c>
      <c r="P962" t="b">
        <v>0</v>
      </c>
      <c r="Q962" t="s">
        <v>28</v>
      </c>
      <c r="R962" s="6">
        <f>E962/H962</f>
        <v>85.054545454545448</v>
      </c>
      <c r="S962" t="str">
        <f t="shared" si="28"/>
        <v>technology</v>
      </c>
      <c r="T962" t="str">
        <f t="shared" si="2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11">
        <f>(((Table1[[#This Row],[launched_at]]/60)/60/24)+DATE(1970,1,1))</f>
        <v>40591.25</v>
      </c>
      <c r="M963">
        <v>1298268000</v>
      </c>
      <c r="N963" s="11">
        <f>(((Table1[[#This Row],[deadline]]/60)/60/24)+DATE(1970,1,1))</f>
        <v>40595.25</v>
      </c>
      <c r="O963" t="b">
        <v>0</v>
      </c>
      <c r="P963" t="b">
        <v>0</v>
      </c>
      <c r="Q963" t="s">
        <v>206</v>
      </c>
      <c r="R963" s="6">
        <f>E963/H963</f>
        <v>43.87096774193548</v>
      </c>
      <c r="S963" t="str">
        <f t="shared" ref="S963:S1001" si="30">_xlfn.TEXTSPLIT(Q:Q, "/", ,TRUE,1)</f>
        <v>publishing</v>
      </c>
      <c r="T963" t="str">
        <f t="shared" ref="T963:T1001" si="31">_xlfn.TEXTAFTER(Q963,"/", 1,1,1)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E964/D964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11">
        <f>(((Table1[[#This Row],[launched_at]]/60)/60/24)+DATE(1970,1,1))</f>
        <v>41592.25</v>
      </c>
      <c r="M964">
        <v>1386223200</v>
      </c>
      <c r="N964" s="11">
        <f>(((Table1[[#This Row],[deadline]]/60)/60/24)+DATE(1970,1,1))</f>
        <v>41613.25</v>
      </c>
      <c r="O964" t="b">
        <v>0</v>
      </c>
      <c r="P964" t="b">
        <v>0</v>
      </c>
      <c r="Q964" t="s">
        <v>17</v>
      </c>
      <c r="R964" s="6">
        <f>E964/H964</f>
        <v>40.063909774436091</v>
      </c>
      <c r="S964" t="str">
        <f t="shared" si="30"/>
        <v>food</v>
      </c>
      <c r="T964" t="str">
        <f t="shared" si="31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E965/D965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11">
        <f>(((Table1[[#This Row],[launched_at]]/60)/60/24)+DATE(1970,1,1))</f>
        <v>40607.25</v>
      </c>
      <c r="M965">
        <v>1299823200</v>
      </c>
      <c r="N965" s="11">
        <f>(((Table1[[#This Row],[deadline]]/60)/60/24)+DATE(1970,1,1))</f>
        <v>40613.25</v>
      </c>
      <c r="O965" t="b">
        <v>0</v>
      </c>
      <c r="P965" t="b">
        <v>1</v>
      </c>
      <c r="Q965" t="s">
        <v>122</v>
      </c>
      <c r="R965" s="6">
        <f>E965/H965</f>
        <v>43.833333333333336</v>
      </c>
      <c r="S965" t="str">
        <f t="shared" si="30"/>
        <v>photography</v>
      </c>
      <c r="T965" t="str">
        <f t="shared" si="31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E966/D966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11">
        <f>(((Table1[[#This Row],[launched_at]]/60)/60/24)+DATE(1970,1,1))</f>
        <v>42135.208333333328</v>
      </c>
      <c r="M966">
        <v>1431752400</v>
      </c>
      <c r="N966" s="11">
        <f>(((Table1[[#This Row],[deadline]]/60)/60/24)+DATE(1970,1,1))</f>
        <v>42140.208333333328</v>
      </c>
      <c r="O966" t="b">
        <v>0</v>
      </c>
      <c r="P966" t="b">
        <v>0</v>
      </c>
      <c r="Q966" t="s">
        <v>33</v>
      </c>
      <c r="R966" s="6">
        <f>E966/H966</f>
        <v>84.92903225806451</v>
      </c>
      <c r="S966" t="str">
        <f t="shared" si="30"/>
        <v>theater</v>
      </c>
      <c r="T966" t="str">
        <f t="shared" si="31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E967/D967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11">
        <f>(((Table1[[#This Row],[launched_at]]/60)/60/24)+DATE(1970,1,1))</f>
        <v>40203.25</v>
      </c>
      <c r="M967">
        <v>1267855200</v>
      </c>
      <c r="N967" s="11">
        <f>(((Table1[[#This Row],[deadline]]/60)/60/24)+DATE(1970,1,1))</f>
        <v>40243.25</v>
      </c>
      <c r="O967" t="b">
        <v>0</v>
      </c>
      <c r="P967" t="b">
        <v>0</v>
      </c>
      <c r="Q967" t="s">
        <v>23</v>
      </c>
      <c r="R967" s="6">
        <f>E967/H967</f>
        <v>41.067632850241544</v>
      </c>
      <c r="S967" t="str">
        <f t="shared" si="30"/>
        <v>music</v>
      </c>
      <c r="T967" t="str">
        <f t="shared" si="31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E968/D968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11">
        <f>(((Table1[[#This Row],[launched_at]]/60)/60/24)+DATE(1970,1,1))</f>
        <v>42901.208333333328</v>
      </c>
      <c r="M968">
        <v>1497675600</v>
      </c>
      <c r="N968" s="11">
        <f>(((Table1[[#This Row],[deadline]]/60)/60/24)+DATE(1970,1,1))</f>
        <v>42903.208333333328</v>
      </c>
      <c r="O968" t="b">
        <v>0</v>
      </c>
      <c r="P968" t="b">
        <v>0</v>
      </c>
      <c r="Q968" t="s">
        <v>33</v>
      </c>
      <c r="R968" s="6">
        <f>E968/H968</f>
        <v>54.971428571428568</v>
      </c>
      <c r="S968" t="str">
        <f t="shared" si="30"/>
        <v>theater</v>
      </c>
      <c r="T968" t="str">
        <f t="shared" si="31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E969/D969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11">
        <f>(((Table1[[#This Row],[launched_at]]/60)/60/24)+DATE(1970,1,1))</f>
        <v>41005.208333333336</v>
      </c>
      <c r="M969">
        <v>1336885200</v>
      </c>
      <c r="N969" s="11">
        <f>(((Table1[[#This Row],[deadline]]/60)/60/24)+DATE(1970,1,1))</f>
        <v>41042.208333333336</v>
      </c>
      <c r="O969" t="b">
        <v>0</v>
      </c>
      <c r="P969" t="b">
        <v>0</v>
      </c>
      <c r="Q969" t="s">
        <v>319</v>
      </c>
      <c r="R969" s="6">
        <f>E969/H969</f>
        <v>77.010807374443743</v>
      </c>
      <c r="S969" t="str">
        <f t="shared" si="30"/>
        <v>music</v>
      </c>
      <c r="T969" t="str">
        <f t="shared" si="31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E970/D970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11">
        <f>(((Table1[[#This Row],[launched_at]]/60)/60/24)+DATE(1970,1,1))</f>
        <v>40544.25</v>
      </c>
      <c r="M970">
        <v>1295157600</v>
      </c>
      <c r="N970" s="11">
        <f>(((Table1[[#This Row],[deadline]]/60)/60/24)+DATE(1970,1,1))</f>
        <v>40559.25</v>
      </c>
      <c r="O970" t="b">
        <v>0</v>
      </c>
      <c r="P970" t="b">
        <v>0</v>
      </c>
      <c r="Q970" t="s">
        <v>17</v>
      </c>
      <c r="R970" s="6">
        <f>E970/H970</f>
        <v>71.201754385964918</v>
      </c>
      <c r="S970" t="str">
        <f t="shared" si="30"/>
        <v>food</v>
      </c>
      <c r="T970" t="str">
        <f t="shared" si="31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E971/D971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11">
        <f>(((Table1[[#This Row],[launched_at]]/60)/60/24)+DATE(1970,1,1))</f>
        <v>43821.25</v>
      </c>
      <c r="M971">
        <v>1577599200</v>
      </c>
      <c r="N971" s="11">
        <f>(((Table1[[#This Row],[deadline]]/60)/60/24)+DATE(1970,1,1))</f>
        <v>43828.25</v>
      </c>
      <c r="O971" t="b">
        <v>0</v>
      </c>
      <c r="P971" t="b">
        <v>0</v>
      </c>
      <c r="Q971" t="s">
        <v>33</v>
      </c>
      <c r="R971" s="6">
        <f>E971/H971</f>
        <v>91.935483870967744</v>
      </c>
      <c r="S971" t="str">
        <f t="shared" si="30"/>
        <v>theater</v>
      </c>
      <c r="T971" t="str">
        <f t="shared" si="31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E972/D972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11">
        <f>(((Table1[[#This Row],[launched_at]]/60)/60/24)+DATE(1970,1,1))</f>
        <v>40672.208333333336</v>
      </c>
      <c r="M972">
        <v>1305003600</v>
      </c>
      <c r="N972" s="11">
        <f>(((Table1[[#This Row],[deadline]]/60)/60/24)+DATE(1970,1,1))</f>
        <v>40673.208333333336</v>
      </c>
      <c r="O972" t="b">
        <v>0</v>
      </c>
      <c r="P972" t="b">
        <v>0</v>
      </c>
      <c r="Q972" t="s">
        <v>33</v>
      </c>
      <c r="R972" s="6">
        <f>E972/H972</f>
        <v>97.069023569023571</v>
      </c>
      <c r="S972" t="str">
        <f t="shared" si="30"/>
        <v>theater</v>
      </c>
      <c r="T972" t="str">
        <f t="shared" si="31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E973/D973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11">
        <f>(((Table1[[#This Row],[launched_at]]/60)/60/24)+DATE(1970,1,1))</f>
        <v>41555.208333333336</v>
      </c>
      <c r="M973">
        <v>1381726800</v>
      </c>
      <c r="N973" s="11">
        <f>(((Table1[[#This Row],[deadline]]/60)/60/24)+DATE(1970,1,1))</f>
        <v>41561.208333333336</v>
      </c>
      <c r="O973" t="b">
        <v>0</v>
      </c>
      <c r="P973" t="b">
        <v>0</v>
      </c>
      <c r="Q973" t="s">
        <v>269</v>
      </c>
      <c r="R973" s="6">
        <f>E973/H973</f>
        <v>58.916666666666664</v>
      </c>
      <c r="S973" t="str">
        <f t="shared" si="30"/>
        <v>film &amp; video</v>
      </c>
      <c r="T973" t="str">
        <f t="shared" si="31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E974/D974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11">
        <f>(((Table1[[#This Row],[launched_at]]/60)/60/24)+DATE(1970,1,1))</f>
        <v>41792.208333333336</v>
      </c>
      <c r="M974">
        <v>1402462800</v>
      </c>
      <c r="N974" s="11">
        <f>(((Table1[[#This Row],[deadline]]/60)/60/24)+DATE(1970,1,1))</f>
        <v>41801.208333333336</v>
      </c>
      <c r="O974" t="b">
        <v>0</v>
      </c>
      <c r="P974" t="b">
        <v>1</v>
      </c>
      <c r="Q974" t="s">
        <v>28</v>
      </c>
      <c r="R974" s="6">
        <f>E974/H974</f>
        <v>58.015466983938133</v>
      </c>
      <c r="S974" t="str">
        <f t="shared" si="30"/>
        <v>technology</v>
      </c>
      <c r="T974" t="str">
        <f t="shared" si="31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E975/D975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11">
        <f>(((Table1[[#This Row],[launched_at]]/60)/60/24)+DATE(1970,1,1))</f>
        <v>40522.25</v>
      </c>
      <c r="M975">
        <v>1292133600</v>
      </c>
      <c r="N975" s="11">
        <f>(((Table1[[#This Row],[deadline]]/60)/60/24)+DATE(1970,1,1))</f>
        <v>40524.25</v>
      </c>
      <c r="O975" t="b">
        <v>0</v>
      </c>
      <c r="P975" t="b">
        <v>1</v>
      </c>
      <c r="Q975" t="s">
        <v>33</v>
      </c>
      <c r="R975" s="6">
        <f>E975/H975</f>
        <v>103.87301587301587</v>
      </c>
      <c r="S975" t="str">
        <f t="shared" si="30"/>
        <v>theater</v>
      </c>
      <c r="T975" t="str">
        <f t="shared" si="31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E976/D976</f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11">
        <f>(((Table1[[#This Row],[launched_at]]/60)/60/24)+DATE(1970,1,1))</f>
        <v>41412.208333333336</v>
      </c>
      <c r="M976">
        <v>1368939600</v>
      </c>
      <c r="N976" s="11">
        <f>(((Table1[[#This Row],[deadline]]/60)/60/24)+DATE(1970,1,1))</f>
        <v>41413.208333333336</v>
      </c>
      <c r="O976" t="b">
        <v>0</v>
      </c>
      <c r="P976" t="b">
        <v>0</v>
      </c>
      <c r="Q976" t="s">
        <v>60</v>
      </c>
      <c r="R976" s="6">
        <f>E976/H976</f>
        <v>93.46875</v>
      </c>
      <c r="S976" t="str">
        <f t="shared" si="30"/>
        <v>music</v>
      </c>
      <c r="T976" t="str">
        <f t="shared" si="31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E977/D977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11">
        <f>(((Table1[[#This Row],[launched_at]]/60)/60/24)+DATE(1970,1,1))</f>
        <v>42337.25</v>
      </c>
      <c r="M977">
        <v>1452146400</v>
      </c>
      <c r="N977" s="11">
        <f>(((Table1[[#This Row],[deadline]]/60)/60/24)+DATE(1970,1,1))</f>
        <v>42376.25</v>
      </c>
      <c r="O977" t="b">
        <v>0</v>
      </c>
      <c r="P977" t="b">
        <v>1</v>
      </c>
      <c r="Q977" t="s">
        <v>33</v>
      </c>
      <c r="R977" s="6">
        <f>E977/H977</f>
        <v>61.970370370370368</v>
      </c>
      <c r="S977" t="str">
        <f t="shared" si="30"/>
        <v>theater</v>
      </c>
      <c r="T977" t="str">
        <f t="shared" si="31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E978/D978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11">
        <f>(((Table1[[#This Row],[launched_at]]/60)/60/24)+DATE(1970,1,1))</f>
        <v>40571.25</v>
      </c>
      <c r="M978">
        <v>1296712800</v>
      </c>
      <c r="N978" s="11">
        <f>(((Table1[[#This Row],[deadline]]/60)/60/24)+DATE(1970,1,1))</f>
        <v>40577.25</v>
      </c>
      <c r="O978" t="b">
        <v>0</v>
      </c>
      <c r="P978" t="b">
        <v>1</v>
      </c>
      <c r="Q978" t="s">
        <v>33</v>
      </c>
      <c r="R978" s="6">
        <f>E978/H978</f>
        <v>92.042857142857144</v>
      </c>
      <c r="S978" t="str">
        <f t="shared" si="30"/>
        <v>theater</v>
      </c>
      <c r="T978" t="str">
        <f t="shared" si="31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E979/D979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11">
        <f>(((Table1[[#This Row],[launched_at]]/60)/60/24)+DATE(1970,1,1))</f>
        <v>43138.25</v>
      </c>
      <c r="M979">
        <v>1520748000</v>
      </c>
      <c r="N979" s="11">
        <f>(((Table1[[#This Row],[deadline]]/60)/60/24)+DATE(1970,1,1))</f>
        <v>43170.25</v>
      </c>
      <c r="O979" t="b">
        <v>0</v>
      </c>
      <c r="P979" t="b">
        <v>0</v>
      </c>
      <c r="Q979" t="s">
        <v>17</v>
      </c>
      <c r="R979" s="6">
        <f>E979/H979</f>
        <v>77.268656716417908</v>
      </c>
      <c r="S979" t="str">
        <f t="shared" si="30"/>
        <v>food</v>
      </c>
      <c r="T979" t="str">
        <f t="shared" si="31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E980/D980</f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11">
        <f>(((Table1[[#This Row],[launched_at]]/60)/60/24)+DATE(1970,1,1))</f>
        <v>42686.25</v>
      </c>
      <c r="M980">
        <v>1480831200</v>
      </c>
      <c r="N980" s="11">
        <f>(((Table1[[#This Row],[deadline]]/60)/60/24)+DATE(1970,1,1))</f>
        <v>42708.25</v>
      </c>
      <c r="O980" t="b">
        <v>0</v>
      </c>
      <c r="P980" t="b">
        <v>0</v>
      </c>
      <c r="Q980" t="s">
        <v>89</v>
      </c>
      <c r="R980" s="6">
        <f>E980/H980</f>
        <v>93.923913043478265</v>
      </c>
      <c r="S980" t="str">
        <f t="shared" si="30"/>
        <v>games</v>
      </c>
      <c r="T980" t="str">
        <f t="shared" si="31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E981/D981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11">
        <f>(((Table1[[#This Row],[launched_at]]/60)/60/24)+DATE(1970,1,1))</f>
        <v>42078.208333333328</v>
      </c>
      <c r="M981">
        <v>1426914000</v>
      </c>
      <c r="N981" s="11">
        <f>(((Table1[[#This Row],[deadline]]/60)/60/24)+DATE(1970,1,1))</f>
        <v>42084.208333333328</v>
      </c>
      <c r="O981" t="b">
        <v>0</v>
      </c>
      <c r="P981" t="b">
        <v>0</v>
      </c>
      <c r="Q981" t="s">
        <v>33</v>
      </c>
      <c r="R981" s="6">
        <f>E981/H981</f>
        <v>84.969458128078813</v>
      </c>
      <c r="S981" t="str">
        <f t="shared" si="30"/>
        <v>theater</v>
      </c>
      <c r="T981" t="str">
        <f t="shared" si="31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E982/D982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11">
        <f>(((Table1[[#This Row],[launched_at]]/60)/60/24)+DATE(1970,1,1))</f>
        <v>42307.208333333328</v>
      </c>
      <c r="M982">
        <v>1446616800</v>
      </c>
      <c r="N982" s="11">
        <f>(((Table1[[#This Row],[deadline]]/60)/60/24)+DATE(1970,1,1))</f>
        <v>42312.25</v>
      </c>
      <c r="O982" t="b">
        <v>1</v>
      </c>
      <c r="P982" t="b">
        <v>0</v>
      </c>
      <c r="Q982" t="s">
        <v>68</v>
      </c>
      <c r="R982" s="6">
        <f>E982/H982</f>
        <v>105.97035040431267</v>
      </c>
      <c r="S982" t="str">
        <f t="shared" si="30"/>
        <v>publishing</v>
      </c>
      <c r="T982" t="str">
        <f t="shared" si="31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E983/D983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11">
        <f>(((Table1[[#This Row],[launched_at]]/60)/60/24)+DATE(1970,1,1))</f>
        <v>43094.25</v>
      </c>
      <c r="M983">
        <v>1517032800</v>
      </c>
      <c r="N983" s="11">
        <f>(((Table1[[#This Row],[deadline]]/60)/60/24)+DATE(1970,1,1))</f>
        <v>43127.25</v>
      </c>
      <c r="O983" t="b">
        <v>0</v>
      </c>
      <c r="P983" t="b">
        <v>0</v>
      </c>
      <c r="Q983" t="s">
        <v>28</v>
      </c>
      <c r="R983" s="6">
        <f>E983/H983</f>
        <v>36.969040247678016</v>
      </c>
      <c r="S983" t="str">
        <f t="shared" si="30"/>
        <v>technology</v>
      </c>
      <c r="T983" t="str">
        <f t="shared" si="31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E984/D984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11">
        <f>(((Table1[[#This Row],[launched_at]]/60)/60/24)+DATE(1970,1,1))</f>
        <v>40743.208333333336</v>
      </c>
      <c r="M984">
        <v>1311224400</v>
      </c>
      <c r="N984" s="11">
        <f>(((Table1[[#This Row],[deadline]]/60)/60/24)+DATE(1970,1,1))</f>
        <v>40745.208333333336</v>
      </c>
      <c r="O984" t="b">
        <v>0</v>
      </c>
      <c r="P984" t="b">
        <v>1</v>
      </c>
      <c r="Q984" t="s">
        <v>42</v>
      </c>
      <c r="R984" s="6">
        <f>E984/H984</f>
        <v>81.533333333333331</v>
      </c>
      <c r="S984" t="str">
        <f t="shared" si="30"/>
        <v>film &amp; video</v>
      </c>
      <c r="T984" t="str">
        <f t="shared" si="31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E985/D985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11">
        <f>(((Table1[[#This Row],[launched_at]]/60)/60/24)+DATE(1970,1,1))</f>
        <v>43681.208333333328</v>
      </c>
      <c r="M985">
        <v>1566190800</v>
      </c>
      <c r="N985" s="11">
        <f>(((Table1[[#This Row],[deadline]]/60)/60/24)+DATE(1970,1,1))</f>
        <v>43696.208333333328</v>
      </c>
      <c r="O985" t="b">
        <v>0</v>
      </c>
      <c r="P985" t="b">
        <v>0</v>
      </c>
      <c r="Q985" t="s">
        <v>42</v>
      </c>
      <c r="R985" s="6">
        <f>E985/H985</f>
        <v>80.999140154772135</v>
      </c>
      <c r="S985" t="str">
        <f t="shared" si="30"/>
        <v>film &amp; video</v>
      </c>
      <c r="T985" t="str">
        <f t="shared" si="31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E986/D986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11">
        <f>(((Table1[[#This Row],[launched_at]]/60)/60/24)+DATE(1970,1,1))</f>
        <v>43716.208333333328</v>
      </c>
      <c r="M986">
        <v>1570165200</v>
      </c>
      <c r="N986" s="11">
        <f>(((Table1[[#This Row],[deadline]]/60)/60/24)+DATE(1970,1,1))</f>
        <v>43742.208333333328</v>
      </c>
      <c r="O986" t="b">
        <v>0</v>
      </c>
      <c r="P986" t="b">
        <v>0</v>
      </c>
      <c r="Q986" t="s">
        <v>33</v>
      </c>
      <c r="R986" s="6">
        <f>E986/H986</f>
        <v>26.010498687664043</v>
      </c>
      <c r="S986" t="str">
        <f t="shared" si="30"/>
        <v>theater</v>
      </c>
      <c r="T986" t="str">
        <f t="shared" si="31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E987/D987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11">
        <f>(((Table1[[#This Row],[launched_at]]/60)/60/24)+DATE(1970,1,1))</f>
        <v>41614.25</v>
      </c>
      <c r="M987">
        <v>1388556000</v>
      </c>
      <c r="N987" s="11">
        <f>(((Table1[[#This Row],[deadline]]/60)/60/24)+DATE(1970,1,1))</f>
        <v>41640.25</v>
      </c>
      <c r="O987" t="b">
        <v>0</v>
      </c>
      <c r="P987" t="b">
        <v>1</v>
      </c>
      <c r="Q987" t="s">
        <v>23</v>
      </c>
      <c r="R987" s="6">
        <f>E987/H987</f>
        <v>25.998410896708286</v>
      </c>
      <c r="S987" t="str">
        <f t="shared" si="30"/>
        <v>music</v>
      </c>
      <c r="T987" t="str">
        <f t="shared" si="31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E988/D988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11">
        <f>(((Table1[[#This Row],[launched_at]]/60)/60/24)+DATE(1970,1,1))</f>
        <v>40638.208333333336</v>
      </c>
      <c r="M988">
        <v>1303189200</v>
      </c>
      <c r="N988" s="11">
        <f>(((Table1[[#This Row],[deadline]]/60)/60/24)+DATE(1970,1,1))</f>
        <v>40652.208333333336</v>
      </c>
      <c r="O988" t="b">
        <v>0</v>
      </c>
      <c r="P988" t="b">
        <v>0</v>
      </c>
      <c r="Q988" t="s">
        <v>23</v>
      </c>
      <c r="R988" s="6">
        <f>E988/H988</f>
        <v>34.173913043478258</v>
      </c>
      <c r="S988" t="str">
        <f t="shared" si="30"/>
        <v>music</v>
      </c>
      <c r="T988" t="str">
        <f t="shared" si="31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E989/D989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11">
        <f>(((Table1[[#This Row],[launched_at]]/60)/60/24)+DATE(1970,1,1))</f>
        <v>42852.208333333328</v>
      </c>
      <c r="M989">
        <v>1494478800</v>
      </c>
      <c r="N989" s="11">
        <f>(((Table1[[#This Row],[deadline]]/60)/60/24)+DATE(1970,1,1))</f>
        <v>42866.208333333328</v>
      </c>
      <c r="O989" t="b">
        <v>0</v>
      </c>
      <c r="P989" t="b">
        <v>0</v>
      </c>
      <c r="Q989" t="s">
        <v>42</v>
      </c>
      <c r="R989" s="6">
        <f>E989/H989</f>
        <v>28.002083333333335</v>
      </c>
      <c r="S989" t="str">
        <f t="shared" si="30"/>
        <v>film &amp; video</v>
      </c>
      <c r="T989" t="str">
        <f t="shared" si="31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E990/D990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11">
        <f>(((Table1[[#This Row],[launched_at]]/60)/60/24)+DATE(1970,1,1))</f>
        <v>42686.25</v>
      </c>
      <c r="M990">
        <v>1480744800</v>
      </c>
      <c r="N990" s="11">
        <f>(((Table1[[#This Row],[deadline]]/60)/60/24)+DATE(1970,1,1))</f>
        <v>42707.25</v>
      </c>
      <c r="O990" t="b">
        <v>0</v>
      </c>
      <c r="P990" t="b">
        <v>0</v>
      </c>
      <c r="Q990" t="s">
        <v>133</v>
      </c>
      <c r="R990" s="6">
        <f>E990/H990</f>
        <v>76.546875</v>
      </c>
      <c r="S990" t="str">
        <f t="shared" si="30"/>
        <v>publishing</v>
      </c>
      <c r="T990" t="str">
        <f t="shared" si="31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E991/D991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11">
        <f>(((Table1[[#This Row],[launched_at]]/60)/60/24)+DATE(1970,1,1))</f>
        <v>43571.208333333328</v>
      </c>
      <c r="M991">
        <v>1555822800</v>
      </c>
      <c r="N991" s="11">
        <f>(((Table1[[#This Row],[deadline]]/60)/60/24)+DATE(1970,1,1))</f>
        <v>43576.208333333328</v>
      </c>
      <c r="O991" t="b">
        <v>0</v>
      </c>
      <c r="P991" t="b">
        <v>0</v>
      </c>
      <c r="Q991" t="s">
        <v>206</v>
      </c>
      <c r="R991" s="6">
        <f>E991/H991</f>
        <v>53.053097345132741</v>
      </c>
      <c r="S991" t="str">
        <f t="shared" si="30"/>
        <v>publishing</v>
      </c>
      <c r="T991" t="str">
        <f t="shared" si="31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E992/D992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11">
        <f>(((Table1[[#This Row],[launched_at]]/60)/60/24)+DATE(1970,1,1))</f>
        <v>42432.25</v>
      </c>
      <c r="M992">
        <v>1458882000</v>
      </c>
      <c r="N992" s="11">
        <f>(((Table1[[#This Row],[deadline]]/60)/60/24)+DATE(1970,1,1))</f>
        <v>42454.208333333328</v>
      </c>
      <c r="O992" t="b">
        <v>0</v>
      </c>
      <c r="P992" t="b">
        <v>1</v>
      </c>
      <c r="Q992" t="s">
        <v>53</v>
      </c>
      <c r="R992" s="6">
        <f>E992/H992</f>
        <v>106.859375</v>
      </c>
      <c r="S992" t="str">
        <f t="shared" si="30"/>
        <v>film &amp; video</v>
      </c>
      <c r="T992" t="str">
        <f t="shared" si="31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E993/D993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11">
        <f>(((Table1[[#This Row],[launched_at]]/60)/60/24)+DATE(1970,1,1))</f>
        <v>41907.208333333336</v>
      </c>
      <c r="M993">
        <v>1411966800</v>
      </c>
      <c r="N993" s="11">
        <f>(((Table1[[#This Row],[deadline]]/60)/60/24)+DATE(1970,1,1))</f>
        <v>41911.208333333336</v>
      </c>
      <c r="O993" t="b">
        <v>0</v>
      </c>
      <c r="P993" t="b">
        <v>1</v>
      </c>
      <c r="Q993" t="s">
        <v>23</v>
      </c>
      <c r="R993" s="6">
        <f>E993/H993</f>
        <v>46.020746887966808</v>
      </c>
      <c r="S993" t="str">
        <f t="shared" si="30"/>
        <v>music</v>
      </c>
      <c r="T993" t="str">
        <f t="shared" si="31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E994/D994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11">
        <f>(((Table1[[#This Row],[launched_at]]/60)/60/24)+DATE(1970,1,1))</f>
        <v>43227.208333333328</v>
      </c>
      <c r="M994">
        <v>1526878800</v>
      </c>
      <c r="N994" s="11">
        <f>(((Table1[[#This Row],[deadline]]/60)/60/24)+DATE(1970,1,1))</f>
        <v>43241.208333333328</v>
      </c>
      <c r="O994" t="b">
        <v>0</v>
      </c>
      <c r="P994" t="b">
        <v>1</v>
      </c>
      <c r="Q994" t="s">
        <v>53</v>
      </c>
      <c r="R994" s="6">
        <f>E994/H994</f>
        <v>100.17424242424242</v>
      </c>
      <c r="S994" t="str">
        <f t="shared" si="30"/>
        <v>film &amp; video</v>
      </c>
      <c r="T994" t="str">
        <f t="shared" si="31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E995/D995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11">
        <f>(((Table1[[#This Row],[launched_at]]/60)/60/24)+DATE(1970,1,1))</f>
        <v>42362.25</v>
      </c>
      <c r="M995">
        <v>1452405600</v>
      </c>
      <c r="N995" s="11">
        <f>(((Table1[[#This Row],[deadline]]/60)/60/24)+DATE(1970,1,1))</f>
        <v>42379.25</v>
      </c>
      <c r="O995" t="b">
        <v>0</v>
      </c>
      <c r="P995" t="b">
        <v>1</v>
      </c>
      <c r="Q995" t="s">
        <v>122</v>
      </c>
      <c r="R995" s="6">
        <f>E995/H995</f>
        <v>101.44</v>
      </c>
      <c r="S995" t="str">
        <f t="shared" si="30"/>
        <v>photography</v>
      </c>
      <c r="T995" t="str">
        <f t="shared" si="31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E996/D996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11">
        <f>(((Table1[[#This Row],[launched_at]]/60)/60/24)+DATE(1970,1,1))</f>
        <v>41929.208333333336</v>
      </c>
      <c r="M996">
        <v>1414040400</v>
      </c>
      <c r="N996" s="11">
        <f>(((Table1[[#This Row],[deadline]]/60)/60/24)+DATE(1970,1,1))</f>
        <v>41935.208333333336</v>
      </c>
      <c r="O996" t="b">
        <v>0</v>
      </c>
      <c r="P996" t="b">
        <v>1</v>
      </c>
      <c r="Q996" t="s">
        <v>206</v>
      </c>
      <c r="R996" s="6">
        <f>E996/H996</f>
        <v>87.972684085510693</v>
      </c>
      <c r="S996" t="str">
        <f t="shared" si="30"/>
        <v>publishing</v>
      </c>
      <c r="T996" t="str">
        <f t="shared" si="31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E997/D997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11">
        <f>(((Table1[[#This Row],[launched_at]]/60)/60/24)+DATE(1970,1,1))</f>
        <v>43408.208333333328</v>
      </c>
      <c r="M997">
        <v>1543816800</v>
      </c>
      <c r="N997" s="11">
        <f>(((Table1[[#This Row],[deadline]]/60)/60/24)+DATE(1970,1,1))</f>
        <v>43437.25</v>
      </c>
      <c r="O997" t="b">
        <v>0</v>
      </c>
      <c r="P997" t="b">
        <v>1</v>
      </c>
      <c r="Q997" t="s">
        <v>17</v>
      </c>
      <c r="R997" s="6">
        <f>E997/H997</f>
        <v>74.995594713656388</v>
      </c>
      <c r="S997" t="str">
        <f t="shared" si="30"/>
        <v>food</v>
      </c>
      <c r="T997" t="str">
        <f t="shared" si="31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E998/D998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11">
        <f>(((Table1[[#This Row],[launched_at]]/60)/60/24)+DATE(1970,1,1))</f>
        <v>41276.25</v>
      </c>
      <c r="M998">
        <v>1359698400</v>
      </c>
      <c r="N998" s="11">
        <f>(((Table1[[#This Row],[deadline]]/60)/60/24)+DATE(1970,1,1))</f>
        <v>41306.25</v>
      </c>
      <c r="O998" t="b">
        <v>0</v>
      </c>
      <c r="P998" t="b">
        <v>0</v>
      </c>
      <c r="Q998" t="s">
        <v>33</v>
      </c>
      <c r="R998" s="6">
        <f>E998/H998</f>
        <v>42.982142857142854</v>
      </c>
      <c r="S998" t="str">
        <f t="shared" si="30"/>
        <v>theater</v>
      </c>
      <c r="T998" t="str">
        <f t="shared" si="31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E999/D999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11">
        <f>(((Table1[[#This Row],[launched_at]]/60)/60/24)+DATE(1970,1,1))</f>
        <v>41659.25</v>
      </c>
      <c r="M999">
        <v>1390629600</v>
      </c>
      <c r="N999" s="11">
        <f>(((Table1[[#This Row],[deadline]]/60)/60/24)+DATE(1970,1,1))</f>
        <v>41664.25</v>
      </c>
      <c r="O999" t="b">
        <v>0</v>
      </c>
      <c r="P999" t="b">
        <v>0</v>
      </c>
      <c r="Q999" t="s">
        <v>33</v>
      </c>
      <c r="R999" s="6">
        <f>E999/H999</f>
        <v>33.115107913669064</v>
      </c>
      <c r="S999" t="str">
        <f t="shared" si="30"/>
        <v>theater</v>
      </c>
      <c r="T999" t="str">
        <f t="shared" si="31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E1000/D1000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11">
        <f>(((Table1[[#This Row],[launched_at]]/60)/60/24)+DATE(1970,1,1))</f>
        <v>40220.25</v>
      </c>
      <c r="M1000">
        <v>1267077600</v>
      </c>
      <c r="N1000" s="11">
        <f>(((Table1[[#This Row],[deadline]]/60)/60/24)+DATE(1970,1,1))</f>
        <v>40234.25</v>
      </c>
      <c r="O1000" t="b">
        <v>0</v>
      </c>
      <c r="P1000" t="b">
        <v>1</v>
      </c>
      <c r="Q1000" t="s">
        <v>60</v>
      </c>
      <c r="R1000" s="6">
        <f>E1000/H1000</f>
        <v>101.13101604278074</v>
      </c>
      <c r="S1000" t="str">
        <f t="shared" si="30"/>
        <v>music</v>
      </c>
      <c r="T1000" t="str">
        <f t="shared" si="31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E1001/D1001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11">
        <f>(((Table1[[#This Row],[launched_at]]/60)/60/24)+DATE(1970,1,1))</f>
        <v>42550.208333333328</v>
      </c>
      <c r="M1001">
        <v>1467781200</v>
      </c>
      <c r="N1001" s="11">
        <f>(((Table1[[#This Row],[deadline]]/60)/60/24)+DATE(1970,1,1))</f>
        <v>42557.208333333328</v>
      </c>
      <c r="O1001" t="b">
        <v>0</v>
      </c>
      <c r="P1001" t="b">
        <v>0</v>
      </c>
      <c r="Q1001" t="s">
        <v>17</v>
      </c>
      <c r="R1001" s="6">
        <f>E1001/H1001</f>
        <v>55.98841354723708</v>
      </c>
      <c r="S1001" t="str">
        <f t="shared" si="30"/>
        <v>food</v>
      </c>
      <c r="T1001" t="str">
        <f t="shared" si="31"/>
        <v>food trucks</v>
      </c>
    </row>
  </sheetData>
  <conditionalFormatting sqref="G1:G1048576">
    <cfRule type="cellIs" dxfId="20" priority="19" operator="equal">
      <formula>"canceled"</formula>
    </cfRule>
    <cfRule type="cellIs" dxfId="19" priority="20" operator="equal">
      <formula>"live"</formula>
    </cfRule>
    <cfRule type="containsText" dxfId="18" priority="22" operator="containsText" text="failed">
      <formula>NOT(ISERROR(SEARCH("failed",G1)))</formula>
    </cfRule>
    <cfRule type="containsText" dxfId="17" priority="23" operator="containsText" text="successful">
      <formula>NOT(ISERROR(SEARCH("successful",G1)))</formula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:F11">
    <cfRule type="cellIs" dxfId="16" priority="21" operator="equal">
      <formula>"live"</formula>
    </cfRule>
  </conditionalFormatting>
  <conditionalFormatting sqref="F2:F1048576">
    <cfRule type="cellIs" dxfId="15" priority="5" operator="greaterThanOrEqual">
      <formula>2</formula>
    </cfRule>
    <cfRule type="cellIs" dxfId="14" priority="6" operator="between">
      <formula>1</formula>
      <formula>1.99</formula>
    </cfRule>
    <cfRule type="cellIs" dxfId="13" priority="7" operator="lessThan">
      <formula>1</formula>
    </cfRule>
    <cfRule type="colorScale" priority="8">
      <colorScale>
        <cfvo type="min"/>
        <cfvo type="percent" val="10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ellIs" dxfId="12" priority="12" operator="between">
      <formula>0</formula>
      <formula>0.99</formula>
    </cfRule>
    <cfRule type="cellIs" dxfId="11" priority="13" operator="lessThanOrEqual">
      <formula>99</formula>
    </cfRule>
    <cfRule type="cellIs" dxfId="10" priority="14" operator="between">
      <formula>100</formula>
      <formula>199</formula>
    </cfRule>
    <cfRule type="cellIs" dxfId="9" priority="15" operator="between">
      <formula>0</formula>
      <formula>99</formula>
    </cfRule>
    <cfRule type="colorScale" priority="16">
      <colorScale>
        <cfvo type="min"/>
        <cfvo type="num" val="100"/>
        <cfvo type="num" val="200"/>
        <color rgb="FFF8696B"/>
        <color theme="9"/>
        <color theme="8"/>
      </colorScale>
    </cfRule>
    <cfRule type="colorScale" priority="17">
      <colorScale>
        <cfvo type="percent" val="0"/>
        <cfvo type="percent" val="100"/>
        <cfvo type="num" val="200"/>
        <color rgb="FFC00000"/>
        <color theme="9" tint="0.39997558519241921"/>
        <color theme="8"/>
      </colorScale>
    </cfRule>
  </conditionalFormatting>
  <conditionalFormatting sqref="F1:F1048576">
    <cfRule type="containsBlanks" dxfId="8" priority="1">
      <formula>LEN(TRIM(F1))=0</formula>
    </cfRule>
    <cfRule type="containsBlanks" priority="3">
      <formula>LEN(TRIM(F1))=0</formula>
    </cfRule>
    <cfRule type="cellIs" priority="4" operator="lessThan">
      <formula>0</formula>
    </cfRule>
  </conditionalFormatting>
  <conditionalFormatting sqref="F1002">
    <cfRule type="containsBlanks" priority="2">
      <formula>LEN(TRIM(F1002))=0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B7E8-264C-4B5A-9F75-5EFBB13FC439}">
  <dimension ref="A1:F14"/>
  <sheetViews>
    <sheetView workbookViewId="0">
      <selection activeCell="D8" sqref="D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8.375" bestFit="1" customWidth="1"/>
    <col min="8" max="8" width="5.625" bestFit="1" customWidth="1"/>
    <col min="9" max="9" width="9.25" bestFit="1" customWidth="1"/>
    <col min="10" max="10" width="9.75" bestFit="1" customWidth="1"/>
    <col min="11" max="11" width="8.37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.125" bestFit="1" customWidth="1"/>
    <col min="16" max="16" width="11.625" bestFit="1" customWidth="1"/>
    <col min="17" max="17" width="14.875" bestFit="1" customWidth="1"/>
    <col min="18" max="18" width="8.375" bestFit="1" customWidth="1"/>
    <col min="19" max="19" width="5.625" bestFit="1" customWidth="1"/>
    <col min="20" max="20" width="9.25" bestFit="1" customWidth="1"/>
    <col min="21" max="21" width="10.625" bestFit="1" customWidth="1"/>
    <col min="22" max="22" width="13.875" bestFit="1" customWidth="1"/>
    <col min="23" max="23" width="5.625" bestFit="1" customWidth="1"/>
    <col min="24" max="24" width="3.875" bestFit="1" customWidth="1"/>
    <col min="25" max="25" width="9.25" bestFit="1" customWidth="1"/>
    <col min="26" max="26" width="17.25" bestFit="1" customWidth="1"/>
    <col min="27" max="27" width="11.5" bestFit="1" customWidth="1"/>
    <col min="28" max="28" width="5.625" bestFit="1" customWidth="1"/>
    <col min="29" max="29" width="3.875" bestFit="1" customWidth="1"/>
    <col min="30" max="30" width="9.25" bestFit="1" customWidth="1"/>
    <col min="31" max="31" width="14.75" bestFit="1" customWidth="1"/>
    <col min="32" max="32" width="12.25" bestFit="1" customWidth="1"/>
    <col min="33" max="33" width="5.625" bestFit="1" customWidth="1"/>
    <col min="34" max="34" width="3.875" bestFit="1" customWidth="1"/>
    <col min="35" max="35" width="9.25" bestFit="1" customWidth="1"/>
    <col min="36" max="36" width="15.5" bestFit="1" customWidth="1"/>
    <col min="38" max="38" width="5.625" bestFit="1" customWidth="1"/>
    <col min="39" max="39" width="3.875" bestFit="1" customWidth="1"/>
    <col min="40" max="40" width="9.25" bestFit="1" customWidth="1"/>
    <col min="41" max="41" width="12.125" bestFit="1" customWidth="1"/>
    <col min="42" max="42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2035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2039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2040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2041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2043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3F6B-0F19-419D-84BD-7E7BAD45F525}">
  <dimension ref="A1:F30"/>
  <sheetViews>
    <sheetView workbookViewId="0">
      <selection activeCell="C5" sqref="C5:C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2035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FC6-6C72-4005-8CE3-980A9A12F9B4}">
  <dimension ref="A1:E18"/>
  <sheetViews>
    <sheetView workbookViewId="0">
      <selection activeCell="K25" sqref="K25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2086</v>
      </c>
      <c r="B1" t="s">
        <v>2046</v>
      </c>
    </row>
    <row r="2" spans="1:5" x14ac:dyDescent="0.25">
      <c r="A2" s="7" t="s">
        <v>2071</v>
      </c>
      <c r="B2" t="s">
        <v>2046</v>
      </c>
    </row>
    <row r="4" spans="1:5" x14ac:dyDescent="0.25">
      <c r="A4" s="7" t="s">
        <v>2045</v>
      </c>
      <c r="B4" s="7" t="s">
        <v>2035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8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8E99-0487-47D3-94AC-41D17FE313B4}">
  <dimension ref="A1:H14"/>
  <sheetViews>
    <sheetView workbookViewId="0">
      <selection activeCell="D3" sqref="D3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20.375" style="5" bestFit="1" customWidth="1"/>
    <col min="7" max="7" width="16.125" style="5" bestFit="1" customWidth="1"/>
    <col min="8" max="8" width="18.875" style="5" bestFit="1" customWidth="1"/>
  </cols>
  <sheetData>
    <row r="1" spans="1:8" s="12" customFormat="1" x14ac:dyDescent="0.25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25">
      <c r="A2" s="12" t="s">
        <v>2095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SUM(B2:D2)</f>
        <v>51</v>
      </c>
      <c r="F2" s="5">
        <f>B2/$E2</f>
        <v>0.58823529411764708</v>
      </c>
      <c r="G2" s="5">
        <f t="shared" ref="G2:H13" si="0">C2/$E2</f>
        <v>0.39215686274509803</v>
      </c>
      <c r="H2" s="5">
        <f>D2/$E2</f>
        <v>1.9607843137254902E-2</v>
      </c>
    </row>
    <row r="3" spans="1:8" x14ac:dyDescent="0.25">
      <c r="A3" s="12" t="s">
        <v>2096</v>
      </c>
      <c r="B3">
        <f>COUNTIFS(Crowdfunding!$G:$G, "successful", Crowdfunding!$D:$D, "&gt;=1000", Crowdfunding!$D:$D, "&lt;4999")</f>
        <v>191</v>
      </c>
      <c r="C3">
        <f>COUNTIFS(Crowdfunding!$G:$G, "failed", Crowdfunding!$D:$D, "&gt;=1000", Crowdfunding!$D:$D, "&lt;4999")</f>
        <v>38</v>
      </c>
      <c r="D3">
        <f>COUNTIFS(Crowdfunding!$G:$G, "canceled", Crowdfunding!$D:$D, "&gt;=1000", Crowdfunding!$D:$D, "&lt;4999")</f>
        <v>2</v>
      </c>
      <c r="E3">
        <f t="shared" ref="E3:E13" si="1">SUM(B3:D3)</f>
        <v>231</v>
      </c>
      <c r="F3" s="5">
        <f t="shared" ref="F3:F13" si="2">B3/$E3</f>
        <v>0.82683982683982682</v>
      </c>
      <c r="G3" s="5">
        <f t="shared" si="0"/>
        <v>0.16450216450216451</v>
      </c>
      <c r="H3" s="5">
        <f t="shared" si="0"/>
        <v>8.658008658008658E-3</v>
      </c>
    </row>
    <row r="4" spans="1:8" x14ac:dyDescent="0.25">
      <c r="A4" s="12" t="s">
        <v>2097</v>
      </c>
      <c r="B4">
        <f>COUNTIFS(Crowdfunding!$G:$G, "successful", Crowdfunding!$D:$D, "&gt;=5000", Crowdfunding!$D:$D, "&lt;9999")</f>
        <v>164</v>
      </c>
      <c r="C4">
        <f>COUNTIFS(Crowdfunding!$G:$G, "failed", Crowdfunding!$D:$D, "&gt;=5000", Crowdfunding!$D:$D, "&lt;9999")</f>
        <v>126</v>
      </c>
      <c r="D4">
        <f>COUNTIFS(Crowdfunding!$G:$G, "canceled", Crowdfunding!$D:$D, "&gt;=5000", Crowdfunding!$D:$D, "&lt;9999")</f>
        <v>25</v>
      </c>
      <c r="E4">
        <f t="shared" si="1"/>
        <v>315</v>
      </c>
      <c r="F4" s="5">
        <f t="shared" si="2"/>
        <v>0.52063492063492067</v>
      </c>
      <c r="G4" s="5">
        <f t="shared" si="0"/>
        <v>0.4</v>
      </c>
      <c r="H4" s="5">
        <f t="shared" si="0"/>
        <v>7.9365079365079361E-2</v>
      </c>
    </row>
    <row r="5" spans="1:8" x14ac:dyDescent="0.25">
      <c r="A5" s="12" t="s">
        <v>2098</v>
      </c>
      <c r="B5">
        <f>COUNTIFS(Crowdfunding!$G:$G, "successful", Crowdfunding!$D:$D, "&gt;=10000", Crowdfunding!$D:$D, "&lt;14999")</f>
        <v>4</v>
      </c>
      <c r="C5">
        <f>COUNTIFS(Crowdfunding!$G:$G, "failed", Crowdfunding!$D:$D, "&gt;=10000", Crowdfunding!$D:$D, "&lt;14999")</f>
        <v>5</v>
      </c>
      <c r="D5">
        <f>COUNTIFS(Crowdfunding!$G:$G, "canceled", Crowdfunding!$D:$D, "&gt;=10000", Crowdfunding!$D:$D, "&lt;14999")</f>
        <v>0</v>
      </c>
      <c r="E5">
        <f t="shared" si="1"/>
        <v>9</v>
      </c>
      <c r="F5" s="5">
        <f t="shared" si="2"/>
        <v>0.44444444444444442</v>
      </c>
      <c r="G5" s="5">
        <f t="shared" si="0"/>
        <v>0.55555555555555558</v>
      </c>
      <c r="H5" s="5">
        <f t="shared" si="0"/>
        <v>0</v>
      </c>
    </row>
    <row r="6" spans="1:8" x14ac:dyDescent="0.25">
      <c r="A6" s="12" t="s">
        <v>2099</v>
      </c>
      <c r="B6">
        <f>COUNTIFS(Crowdfunding!$G:$G, "successful", Crowdfunding!$D:$D, "&gt;=15000", Crowdfunding!$D:$D, "&lt;19999")</f>
        <v>10</v>
      </c>
      <c r="C6">
        <f>COUNTIFS(Crowdfunding!$G:$G, "failed", Crowdfunding!$D:$D, "&gt;=15000", Crowdfunding!$D:$D, "&lt;19999")</f>
        <v>0</v>
      </c>
      <c r="D6">
        <f>COUNTIFS(Crowdfunding!$G:$G, "canceled", Crowdfunding!$D:$D, "&gt;=15000", Crowdfunding!$D:$D, "&lt;19999")</f>
        <v>0</v>
      </c>
      <c r="E6">
        <f t="shared" si="1"/>
        <v>10</v>
      </c>
      <c r="F6" s="5">
        <f t="shared" si="2"/>
        <v>1</v>
      </c>
      <c r="G6" s="5">
        <f t="shared" si="0"/>
        <v>0</v>
      </c>
      <c r="H6" s="5">
        <f t="shared" si="0"/>
        <v>0</v>
      </c>
    </row>
    <row r="7" spans="1:8" x14ac:dyDescent="0.25">
      <c r="A7" s="12" t="s">
        <v>2100</v>
      </c>
      <c r="B7">
        <f>COUNTIFS(Crowdfunding!$G:$G, "successful", Crowdfunding!$D:$D, "&gt;=20000", Crowdfunding!$D:$D, "&lt;24999")</f>
        <v>7</v>
      </c>
      <c r="C7">
        <f>COUNTIFS(Crowdfunding!$G:$G, "failed", Crowdfunding!$D:$D, "&gt;=20000", Crowdfunding!$D:$D, "&lt;24999")</f>
        <v>0</v>
      </c>
      <c r="D7">
        <f>COUNTIFS(Crowdfunding!$G:$G, "canceled", Crowdfunding!$D:$D, "&gt;=20000", Crowdfunding!$D:$D, "&lt;24999")</f>
        <v>0</v>
      </c>
      <c r="E7">
        <f t="shared" si="1"/>
        <v>7</v>
      </c>
      <c r="F7" s="5">
        <f t="shared" si="2"/>
        <v>1</v>
      </c>
      <c r="G7" s="5">
        <f t="shared" si="0"/>
        <v>0</v>
      </c>
      <c r="H7" s="5">
        <f t="shared" si="0"/>
        <v>0</v>
      </c>
    </row>
    <row r="8" spans="1:8" x14ac:dyDescent="0.25">
      <c r="A8" s="12" t="s">
        <v>2101</v>
      </c>
      <c r="B8">
        <f>COUNTIFS(Crowdfunding!$G:$G, "successful", Crowdfunding!$D:$D, "&gt;=25000", Crowdfunding!$D:$D, "&lt;29999")</f>
        <v>11</v>
      </c>
      <c r="C8">
        <f>COUNTIFS(Crowdfunding!$G:$G, "failed", Crowdfunding!$D:$D, "&gt;=25000", Crowdfunding!$D:$D, "&lt;29999")</f>
        <v>3</v>
      </c>
      <c r="D8">
        <f>COUNTIFS(Crowdfunding!$G:$G, "canceled", Crowdfunding!$D:$D, "&gt;=25000", Crowdfunding!$D:$D, "&lt;29999")</f>
        <v>0</v>
      </c>
      <c r="E8">
        <f t="shared" si="1"/>
        <v>14</v>
      </c>
      <c r="F8" s="5">
        <f t="shared" si="2"/>
        <v>0.7857142857142857</v>
      </c>
      <c r="G8" s="5">
        <f t="shared" si="0"/>
        <v>0.21428571428571427</v>
      </c>
      <c r="H8" s="5">
        <f t="shared" si="0"/>
        <v>0</v>
      </c>
    </row>
    <row r="9" spans="1:8" x14ac:dyDescent="0.25">
      <c r="A9" s="12" t="s">
        <v>2102</v>
      </c>
      <c r="B9">
        <f>COUNTIFS(Crowdfunding!$G:$G, "successful", Crowdfunding!$D:$D, "&gt;=30000", Crowdfunding!$D:$D, "&lt;34999")</f>
        <v>7</v>
      </c>
      <c r="C9">
        <f>COUNTIFS(Crowdfunding!$G:$G, "failed", Crowdfunding!$D:$D, "&gt;=30000", Crowdfunding!$D:$D, "&lt;34999")</f>
        <v>0</v>
      </c>
      <c r="D9">
        <f>COUNTIFS(Crowdfunding!$G:$G, "canceled", Crowdfunding!$D:$D, "&gt;=30000", Crowdfunding!$D:$D, "&lt;34999")</f>
        <v>0</v>
      </c>
      <c r="E9">
        <f t="shared" si="1"/>
        <v>7</v>
      </c>
      <c r="F9" s="5">
        <f t="shared" si="2"/>
        <v>1</v>
      </c>
      <c r="G9" s="5">
        <f t="shared" si="0"/>
        <v>0</v>
      </c>
      <c r="H9" s="5">
        <f t="shared" si="0"/>
        <v>0</v>
      </c>
    </row>
    <row r="10" spans="1:8" x14ac:dyDescent="0.25">
      <c r="A10" s="12" t="s">
        <v>2103</v>
      </c>
      <c r="B10">
        <f>COUNTIFS(Crowdfunding!$G:$G, "successful", Crowdfunding!$D:$D, "&gt;=35000", Crowdfunding!$D:$D, "&lt;39999")</f>
        <v>8</v>
      </c>
      <c r="C10">
        <f>COUNTIFS(Crowdfunding!$G:$G, "failed", Crowdfunding!$D:$D, "&gt;=35000", Crowdfunding!$D:$D, "&lt;39999")</f>
        <v>3</v>
      </c>
      <c r="D10">
        <f>COUNTIFS(Crowdfunding!$G:$G, "canceled", Crowdfunding!$D:$D, "&gt;=35000", Crowdfunding!$D:$D, "&lt;39999")</f>
        <v>1</v>
      </c>
      <c r="E10">
        <f t="shared" si="1"/>
        <v>12</v>
      </c>
      <c r="F10" s="5">
        <f t="shared" si="2"/>
        <v>0.66666666666666663</v>
      </c>
      <c r="G10" s="5">
        <f t="shared" si="0"/>
        <v>0.25</v>
      </c>
      <c r="H10" s="5">
        <f t="shared" si="0"/>
        <v>8.3333333333333329E-2</v>
      </c>
    </row>
    <row r="11" spans="1:8" x14ac:dyDescent="0.25">
      <c r="A11" s="12" t="s">
        <v>2104</v>
      </c>
      <c r="B11">
        <f>COUNTIFS(Crowdfunding!$G:$G, "successful", Crowdfunding!$D:$D, "&gt;=40000", Crowdfunding!$D:$D, "&lt;44999")</f>
        <v>11</v>
      </c>
      <c r="C11">
        <f>COUNTIFS(Crowdfunding!$G:$G, "failed", Crowdfunding!$D:$D, "&gt;=40000", Crowdfunding!$D:$D, "&lt;44999")</f>
        <v>3</v>
      </c>
      <c r="D11">
        <f>COUNTIFS(Crowdfunding!$G:$G, "canceled", Crowdfunding!$D:$D, "&gt;=40000", Crowdfunding!$D:$D, "&lt;44999")</f>
        <v>0</v>
      </c>
      <c r="E11">
        <f t="shared" si="1"/>
        <v>14</v>
      </c>
      <c r="F11" s="5">
        <f t="shared" si="2"/>
        <v>0.7857142857142857</v>
      </c>
      <c r="G11" s="5">
        <f t="shared" si="0"/>
        <v>0.21428571428571427</v>
      </c>
      <c r="H11" s="5">
        <f t="shared" si="0"/>
        <v>0</v>
      </c>
    </row>
    <row r="12" spans="1:8" x14ac:dyDescent="0.25">
      <c r="A12" s="12" t="s">
        <v>2105</v>
      </c>
      <c r="B12">
        <f>COUNTIFS(Crowdfunding!$G:$G, "successful", Crowdfunding!$D:$D, "&gt;=45000", Crowdfunding!$D:$D, "&lt;49999")</f>
        <v>8</v>
      </c>
      <c r="C12">
        <f>COUNTIFS(Crowdfunding!$G:$G, "failed", Crowdfunding!$D:$D, "&gt;=45000", Crowdfunding!$D:$D, "&lt;49999")</f>
        <v>3</v>
      </c>
      <c r="D12">
        <f>COUNTIFS(Crowdfunding!$G:$G, "canceled", Crowdfunding!$D:$D, "&gt;=45000", Crowdfunding!$D:$D, "&lt;49999")</f>
        <v>0</v>
      </c>
      <c r="E12">
        <f t="shared" si="1"/>
        <v>11</v>
      </c>
      <c r="F12" s="5">
        <f t="shared" si="2"/>
        <v>0.72727272727272729</v>
      </c>
      <c r="G12" s="5">
        <f t="shared" si="0"/>
        <v>0.27272727272727271</v>
      </c>
      <c r="H12" s="5">
        <f t="shared" si="0"/>
        <v>0</v>
      </c>
    </row>
    <row r="13" spans="1:8" x14ac:dyDescent="0.25">
      <c r="A13" s="12" t="s">
        <v>2106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 "canceled", Crowdfunding!$D:$D, "&gt;=50000")</f>
        <v>28</v>
      </c>
      <c r="E13">
        <f t="shared" si="1"/>
        <v>305</v>
      </c>
      <c r="F13" s="5">
        <f t="shared" si="2"/>
        <v>0.3737704918032787</v>
      </c>
      <c r="G13" s="5">
        <f t="shared" si="0"/>
        <v>0.53442622950819674</v>
      </c>
      <c r="H13" s="5">
        <f t="shared" si="0"/>
        <v>9.1803278688524587E-2</v>
      </c>
    </row>
    <row r="14" spans="1:8" x14ac:dyDescent="0.25">
      <c r="B14">
        <f>SUM(B2:B13)</f>
        <v>565</v>
      </c>
      <c r="C14">
        <f>SUM(C2:C13)</f>
        <v>364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A947-C4CF-40B3-918B-E73FD9B5C617}">
  <dimension ref="A1:K566"/>
  <sheetViews>
    <sheetView tabSelected="1" workbookViewId="0">
      <selection activeCell="J26" sqref="J26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9" max="9" width="10.875" bestFit="1" customWidth="1"/>
    <col min="10" max="10" width="10.125" customWidth="1"/>
    <col min="11" max="11" width="9.375" bestFit="1" customWidth="1"/>
  </cols>
  <sheetData>
    <row r="1" spans="1:11" s="12" customFormat="1" x14ac:dyDescent="0.25">
      <c r="A1" s="12" t="s">
        <v>2107</v>
      </c>
      <c r="B1" s="12" t="s">
        <v>2108</v>
      </c>
      <c r="D1" s="1" t="s">
        <v>4</v>
      </c>
      <c r="E1" s="1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I3" s="14" t="s">
        <v>2117</v>
      </c>
      <c r="J3" s="14" t="s">
        <v>2109</v>
      </c>
      <c r="K3" s="14" t="s">
        <v>2110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I4" s="14" t="s">
        <v>2111</v>
      </c>
      <c r="J4" s="15">
        <f>AVERAGE(B:B)</f>
        <v>851.14690265486729</v>
      </c>
      <c r="K4" s="15">
        <f>AVERAGE(E:E)</f>
        <v>585.61538461538464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I5" s="14" t="s">
        <v>2112</v>
      </c>
      <c r="J5" s="16">
        <f>MEDIAN(B:B)</f>
        <v>201</v>
      </c>
      <c r="K5" s="16">
        <f>MEDIAN(E:E)</f>
        <v>114.5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I6" s="14" t="s">
        <v>2113</v>
      </c>
      <c r="J6" s="15">
        <f>MIN(B:B)</f>
        <v>16</v>
      </c>
      <c r="K6" s="15">
        <f>MIN(E:E)</f>
        <v>0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I7" s="14" t="s">
        <v>2114</v>
      </c>
      <c r="J7" s="16">
        <f>MAX(B:B)</f>
        <v>7295</v>
      </c>
      <c r="K7" s="16">
        <f>MAX(E:E)</f>
        <v>6080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I8" s="14" t="s">
        <v>2115</v>
      </c>
      <c r="J8" s="15">
        <f>_xlfn.VAR.S(B:B)</f>
        <v>1606216.5936295739</v>
      </c>
      <c r="K8" s="15">
        <f>_xlfn.VAR.S(E:E)</f>
        <v>924113.45496927318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I9" s="14" t="s">
        <v>2116</v>
      </c>
      <c r="J9" s="16">
        <f>_xlfn.STDEV.S(B:B)</f>
        <v>1267.366006183523</v>
      </c>
      <c r="K9" s="16">
        <f>_xlfn.STDEV.S(E:E)</f>
        <v>961.30819978260524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D1:D1047940">
    <cfRule type="cellIs" dxfId="7" priority="1" operator="equal">
      <formula>"canceled"</formula>
    </cfRule>
    <cfRule type="cellIs" dxfId="6" priority="2" operator="equal">
      <formula>"live"</formula>
    </cfRule>
    <cfRule type="containsText" dxfId="5" priority="3" operator="containsText" text="failed">
      <formula>NOT(ISERROR(SEARCH("failed",D1)))</formula>
    </cfRule>
    <cfRule type="containsText" dxfId="4" priority="4" operator="containsText" text="successful">
      <formula>NOT(ISERROR(SEARCH("successful",D1)))</formula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1048141">
    <cfRule type="cellIs" dxfId="3" priority="25" operator="equal">
      <formula>"canceled"</formula>
    </cfRule>
    <cfRule type="cellIs" dxfId="2" priority="26" operator="equal">
      <formula>"live"</formula>
    </cfRule>
    <cfRule type="containsText" dxfId="1" priority="27" operator="containsText" text="failed">
      <formula>NOT(ISERROR(SEARCH("failed",A2)))</formula>
    </cfRule>
    <cfRule type="containsText" dxfId="0" priority="28" operator="containsText" text="successful">
      <formula>NOT(ISERROR(SEARCH("successful",A2)))</formula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Result Per Category, Country</vt:lpstr>
      <vt:lpstr>Result Per Sub Category</vt:lpstr>
      <vt:lpstr>Outcome Over Time</vt:lpstr>
      <vt:lpstr>Crowd Funding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 O'Donoghue</cp:lastModifiedBy>
  <dcterms:created xsi:type="dcterms:W3CDTF">2021-09-29T18:52:28Z</dcterms:created>
  <dcterms:modified xsi:type="dcterms:W3CDTF">2023-12-21T23:14:24Z</dcterms:modified>
</cp:coreProperties>
</file>