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seen/Desktop/Excel Challenge /"/>
    </mc:Choice>
  </mc:AlternateContent>
  <xr:revisionPtr revIDLastSave="0" documentId="13_ncr:1_{9A5DA3C7-F232-A941-80BE-ACF3E808DC95}" xr6:coauthVersionLast="47" xr6:coauthVersionMax="47" xr10:uidLastSave="{00000000-0000-0000-0000-000000000000}"/>
  <bookViews>
    <workbookView xWindow="2100" yWindow="1500" windowWidth="21560" windowHeight="13760" xr2:uid="{00000000-000D-0000-FFFF-FFFF00000000}"/>
  </bookViews>
  <sheets>
    <sheet name="Crowdfunding" sheetId="1" r:id="rId1"/>
    <sheet name="Piviot Table #1" sheetId="2" r:id="rId2"/>
    <sheet name="Piviot Table #2" sheetId="7" r:id="rId3"/>
    <sheet name="Piviot Table #3" sheetId="10" r:id="rId4"/>
    <sheet name="Goal" sheetId="11" r:id="rId5"/>
    <sheet name="Backer Counter" sheetId="13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3" l="1"/>
  <c r="H6" i="13"/>
  <c r="H7" i="13"/>
  <c r="I7" i="13"/>
  <c r="I5" i="13"/>
  <c r="H5" i="13"/>
  <c r="I4" i="13"/>
  <c r="H4" i="13"/>
  <c r="I3" i="13"/>
  <c r="H3" i="13"/>
  <c r="I2" i="13"/>
  <c r="H2" i="13"/>
  <c r="D7" i="11"/>
  <c r="C7" i="11"/>
  <c r="B7" i="11"/>
  <c r="D13" i="11"/>
  <c r="D12" i="11"/>
  <c r="D11" i="11"/>
  <c r="D10" i="11"/>
  <c r="D9" i="11"/>
  <c r="D8" i="11"/>
  <c r="D6" i="11"/>
  <c r="D5" i="11"/>
  <c r="D4" i="11"/>
  <c r="D3" i="11"/>
  <c r="D2" i="11"/>
  <c r="C3" i="11"/>
  <c r="C4" i="11"/>
  <c r="C5" i="11"/>
  <c r="C6" i="11"/>
  <c r="C8" i="11"/>
  <c r="C9" i="11"/>
  <c r="C10" i="11"/>
  <c r="C11" i="11"/>
  <c r="C12" i="11"/>
  <c r="C13" i="11"/>
  <c r="C2" i="11"/>
  <c r="B3" i="11"/>
  <c r="B13" i="11"/>
  <c r="B12" i="11"/>
  <c r="B11" i="11"/>
  <c r="B10" i="11"/>
  <c r="B9" i="11"/>
  <c r="B8" i="11"/>
  <c r="B6" i="11"/>
  <c r="B5" i="11"/>
  <c r="B4" i="11"/>
  <c r="B2" i="1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8" i="11" l="1"/>
  <c r="E13" i="11"/>
  <c r="H13" i="11" s="1"/>
  <c r="E12" i="11"/>
  <c r="F12" i="11" s="1"/>
  <c r="E11" i="11"/>
  <c r="G11" i="11" s="1"/>
  <c r="E10" i="11"/>
  <c r="F10" i="11" s="1"/>
  <c r="E9" i="11"/>
  <c r="G9" i="11" s="1"/>
  <c r="E8" i="11"/>
  <c r="G8" i="11" s="1"/>
  <c r="E7" i="11"/>
  <c r="E6" i="11"/>
  <c r="E5" i="11"/>
  <c r="H5" i="11" s="1"/>
  <c r="E4" i="11"/>
  <c r="H4" i="11" s="1"/>
  <c r="E3" i="11"/>
  <c r="G3" i="11" s="1"/>
  <c r="E2" i="11"/>
  <c r="G2" i="11" s="1"/>
  <c r="F9" i="11" l="1"/>
  <c r="H10" i="11"/>
  <c r="F5" i="11"/>
  <c r="H9" i="11"/>
  <c r="F4" i="11"/>
  <c r="G4" i="11"/>
  <c r="F3" i="11"/>
  <c r="F11" i="11"/>
  <c r="H3" i="11"/>
  <c r="H11" i="11"/>
  <c r="H6" i="11"/>
  <c r="F6" i="11"/>
  <c r="G12" i="11"/>
  <c r="G5" i="11"/>
  <c r="F13" i="11"/>
  <c r="H12" i="11"/>
  <c r="G13" i="11"/>
  <c r="F2" i="11"/>
  <c r="H2" i="11"/>
  <c r="G6" i="11"/>
  <c r="G10" i="11"/>
  <c r="F8" i="11"/>
  <c r="G7" i="11"/>
  <c r="H7" i="11"/>
  <c r="F7" i="11"/>
</calcChain>
</file>

<file path=xl/sharedStrings.xml><?xml version="1.0" encoding="utf-8"?>
<sst xmlns="http://schemas.openxmlformats.org/spreadsheetml/2006/main" count="7063" uniqueCount="2115">
  <si>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</si>
  <si>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</si>
  <si>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</si>
  <si>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</si>
  <si>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</si>
  <si>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</si>
  <si>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</si>
  <si>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</si>
  <si>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</si>
  <si>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</si>
  <si>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</si>
  <si>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</si>
  <si>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</si>
  <si>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</si>
  <si>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</si>
  <si>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</si>
  <si>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</si>
  <si>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</si>
  <si>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</si>
  <si>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</si>
  <si>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</si>
  <si>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</si>
  <si>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</si>
  <si>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</si>
  <si>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</si>
  <si>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</si>
  <si>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</si>
  <si>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</si>
  <si>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</si>
  <si>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</si>
  <si>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</si>
  <si>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</si>
  <si>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</si>
  <si>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</si>
  <si>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</si>
  <si>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</si>
  <si>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</si>
  <si>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</si>
  <si>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</si>
  <si>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</si>
  <si>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</si>
  <si>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</si>
  <si>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</si>
  <si>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</si>
  <si>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</si>
  <si>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</si>
  <si>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</si>
  <si>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</si>
  <si>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</si>
  <si>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</si>
  <si>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</si>
  <si>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</si>
  <si>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</si>
  <si>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</si>
  <si>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</si>
  <si>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</si>
  <si>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</si>
  <si>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</si>
  <si>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</si>
  <si>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</si>
  <si>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</si>
  <si>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</si>
  <si>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</si>
  <si>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</si>
  <si>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</si>
  <si>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</si>
  <si>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</si>
  <si>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</si>
  <si>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</si>
  <si>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</si>
  <si>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</si>
  <si>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</si>
  <si>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</si>
  <si>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</si>
  <si>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</si>
  <si>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</si>
  <si>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</si>
  <si>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</si>
  <si>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</si>
  <si>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</si>
  <si>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</si>
  <si>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</si>
  <si>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</si>
  <si>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</si>
  <si>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</si>
  <si>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</si>
  <si>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</si>
  <si>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</si>
  <si>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</si>
  <si>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</si>
  <si>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</si>
  <si>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</si>
  <si>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</si>
  <si>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</si>
  <si>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</si>
  <si>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</si>
  <si>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</si>
  <si>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</si>
  <si>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</si>
  <si>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</si>
  <si>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</si>
  <si>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</si>
  <si>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</si>
  <si>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</si>
  <si>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</si>
  <si>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</si>
  <si>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</si>
  <si>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</si>
  <si>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</si>
  <si>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</si>
  <si>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</si>
  <si>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</si>
  <si>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</si>
  <si>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</si>
  <si>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</si>
  <si>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</si>
  <si>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</si>
  <si>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</si>
  <si>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</si>
  <si>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</si>
  <si>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</si>
  <si>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</si>
  <si>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</si>
  <si>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</si>
  <si>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</si>
  <si>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</si>
  <si>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</si>
  <si>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</si>
  <si>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</si>
  <si>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</si>
  <si>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</si>
  <si>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</si>
  <si>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</si>
  <si>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</si>
  <si>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</si>
  <si>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</si>
  <si>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</si>
  <si>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</si>
  <si>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</si>
  <si>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</si>
  <si>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</si>
  <si>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</si>
  <si>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</si>
  <si>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</si>
  <si>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</si>
  <si>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</si>
  <si>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</si>
  <si>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</si>
  <si>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</si>
  <si>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</si>
  <si>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</si>
  <si>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</si>
  <si>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</si>
  <si>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</si>
  <si>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</si>
  <si>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</si>
  <si>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</si>
  <si>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</si>
  <si>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</si>
  <si>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</si>
  <si>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</si>
  <si>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</si>
  <si>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</si>
  <si>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</si>
  <si>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</si>
  <si>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</si>
  <si>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</si>
  <si>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</si>
  <si>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</si>
  <si>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</si>
  <si>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</si>
  <si>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</si>
  <si>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</si>
  <si>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</si>
  <si>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</si>
  <si>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</si>
  <si>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</si>
  <si>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</si>
  <si>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</si>
  <si>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</si>
  <si>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</si>
  <si>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</si>
  <si>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</si>
  <si>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</si>
  <si>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</si>
  <si>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</si>
  <si>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</si>
  <si>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</si>
  <si>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</si>
  <si>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</si>
  <si>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</si>
  <si>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</si>
  <si>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</si>
  <si>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</si>
  <si>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</si>
  <si>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</si>
  <si>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</si>
  <si>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</si>
  <si>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</si>
  <si>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</si>
  <si>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</si>
  <si>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</si>
  <si>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</si>
  <si>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</si>
  <si>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</si>
  <si>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</si>
  <si>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</si>
  <si>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</si>
  <si>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</si>
  <si>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</si>
  <si>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</si>
  <si>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</si>
  <si>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</si>
  <si>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</si>
  <si>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</si>
  <si>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</si>
  <si>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</si>
  <si>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</si>
  <si>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</si>
  <si>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</si>
  <si>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</si>
  <si>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</si>
  <si>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</si>
  <si>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</si>
  <si>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</si>
  <si>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</si>
  <si>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</si>
  <si>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</si>
  <si>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</si>
  <si>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</si>
  <si>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</si>
  <si>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</si>
  <si>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</si>
  <si>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</si>
  <si>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</si>
  <si>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</si>
  <si>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</si>
  <si>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</si>
  <si>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</si>
  <si>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</si>
  <si>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</si>
  <si>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</si>
  <si>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</si>
  <si>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</si>
  <si>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</si>
  <si>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</si>
  <si>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</si>
  <si>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</si>
  <si>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</si>
  <si>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</si>
  <si>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</si>
  <si>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</si>
  <si>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</si>
  <si>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</si>
  <si>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</si>
  <si>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</si>
  <si>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</si>
  <si>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</si>
  <si>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</si>
  <si>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</si>
  <si>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</si>
  <si>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</si>
  <si>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</si>
  <si>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</si>
  <si>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</si>
  <si>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</si>
  <si>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</si>
  <si>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</si>
  <si>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</si>
  <si>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</si>
  <si>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</si>
  <si>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</si>
  <si>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</si>
  <si>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</si>
  <si>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</si>
  <si>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</si>
  <si>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</si>
  <si>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</si>
  <si>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</si>
  <si>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</si>
  <si>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</si>
  <si>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</si>
  <si>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</si>
  <si>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</si>
  <si>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</si>
  <si>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</si>
  <si>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</si>
  <si>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</si>
  <si>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</si>
  <si>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</si>
  <si>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</si>
  <si>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</si>
  <si>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</si>
  <si>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</si>
  <si>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</si>
  <si>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</si>
  <si>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</si>
  <si>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</si>
  <si>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</si>
  <si>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</si>
  <si>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</si>
  <si>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</si>
  <si>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</si>
  <si>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</si>
  <si>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</si>
  <si>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</si>
  <si>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</si>
  <si>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</si>
  <si>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</si>
  <si>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</si>
  <si>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</si>
  <si>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</si>
  <si>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</si>
  <si>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</si>
  <si>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</si>
  <si>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</si>
  <si>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</si>
  <si>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</si>
  <si>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</si>
  <si>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</si>
  <si>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</si>
  <si>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</si>
  <si>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</si>
  <si>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</si>
  <si>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</si>
  <si>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</si>
  <si>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</si>
  <si>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</si>
  <si>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</si>
  <si>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</si>
  <si>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</si>
  <si>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</si>
  <si>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</si>
  <si>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</si>
  <si>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</si>
  <si>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</si>
  <si>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</si>
  <si>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</si>
  <si>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</si>
  <si>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</si>
  <si>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</si>
  <si>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</si>
  <si>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</si>
  <si>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</si>
  <si>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</si>
  <si>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</si>
  <si>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</si>
  <si>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</si>
  <si>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</si>
  <si>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</si>
  <si>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</si>
  <si>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</si>
  <si>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</si>
  <si>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</si>
  <si>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</si>
  <si>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</si>
  <si>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</si>
  <si>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</si>
  <si>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</si>
  <si>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</si>
  <si>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</si>
  <si>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</si>
  <si>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</si>
  <si>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</si>
  <si>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</si>
  <si>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</si>
  <si>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</si>
  <si>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</si>
  <si>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</si>
  <si>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</si>
  <si>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</si>
  <si>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</si>
  <si>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</si>
  <si>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</si>
  <si>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</si>
  <si>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</si>
  <si>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</si>
  <si>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</si>
  <si>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</si>
  <si>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</si>
  <si>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</si>
  <si>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</si>
  <si>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</si>
  <si>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</si>
  <si>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</si>
  <si>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</si>
  <si>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</si>
  <si>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</si>
  <si>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</si>
  <si>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</si>
  <si>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</si>
  <si>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</si>
  <si>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</si>
  <si>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</si>
  <si>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</si>
  <si>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</si>
  <si>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</si>
  <si>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</si>
  <si>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</si>
  <si>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</si>
  <si>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</si>
  <si>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</si>
  <si>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</si>
  <si>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</si>
  <si>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</si>
  <si>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</si>
  <si>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</si>
  <si>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</si>
  <si>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</si>
  <si>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</si>
  <si>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</si>
  <si>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</si>
  <si>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</si>
  <si>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</si>
  <si>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</si>
  <si>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</si>
  <si>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</si>
  <si>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</si>
  <si>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</si>
  <si>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</si>
  <si>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</si>
  <si>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</si>
  <si>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</si>
  <si>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</si>
  <si>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</si>
  <si>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</si>
  <si>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</si>
  <si>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</si>
  <si>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</si>
  <si>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</si>
  <si>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</si>
  <si>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</si>
  <si>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</si>
  <si>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</si>
  <si>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</si>
  <si>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</si>
  <si>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</si>
  <si>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</si>
  <si>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</si>
  <si>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</si>
  <si>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</si>
  <si>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</si>
  <si>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</si>
  <si>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</si>
  <si>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</si>
  <si>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</si>
  <si>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</si>
  <si>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</si>
  <si>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</si>
  <si>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</si>
  <si>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</si>
  <si>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</si>
  <si>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</si>
  <si>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</si>
  <si>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</si>
  <si>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</si>
  <si>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</si>
  <si>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</si>
  <si>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</si>
  <si>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</si>
  <si>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</si>
  <si>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</si>
  <si>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</si>
  <si>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</si>
  <si>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</si>
  <si>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</si>
  <si>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</si>
  <si>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</si>
  <si>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</si>
  <si>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</si>
  <si>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</si>
  <si>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</si>
  <si>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</si>
  <si>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</si>
  <si>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</si>
  <si>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</si>
  <si>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</si>
  <si>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</si>
  <si>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</si>
  <si>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</si>
  <si>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</si>
  <si>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</si>
  <si>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</si>
  <si>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</si>
  <si>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</si>
  <si>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</si>
  <si>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</si>
  <si>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</si>
  <si>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</si>
  <si>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</si>
  <si>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</si>
  <si>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</si>
  <si>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</si>
  <si>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</si>
  <si>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</si>
  <si>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</si>
  <si>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</si>
  <si>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</si>
  <si>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</si>
  <si>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</si>
  <si>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</si>
  <si>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</si>
  <si>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</si>
  <si>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</si>
  <si>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</si>
  <si>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</si>
  <si>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</si>
  <si>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</si>
  <si>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</si>
  <si>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</si>
  <si>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</si>
  <si>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</si>
  <si>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</si>
  <si>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</si>
  <si>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</si>
  <si>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</si>
  <si>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</si>
  <si>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</si>
  <si>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</si>
  <si>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</si>
  <si>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</si>
  <si>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</si>
  <si>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</si>
  <si>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</si>
  <si>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</si>
  <si>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</si>
  <si>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</si>
  <si>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</si>
  <si>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</si>
  <si>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</si>
  <si>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</si>
  <si>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</si>
  <si>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</si>
  <si>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</si>
  <si>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</si>
  <si>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</si>
  <si>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</si>
  <si>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</si>
  <si>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</si>
  <si>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</si>
  <si>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</si>
  <si>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</si>
  <si>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</si>
  <si>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</si>
  <si>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</si>
  <si>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</si>
  <si>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</si>
  <si>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</si>
  <si>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</si>
  <si>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</si>
  <si>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</si>
  <si>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</si>
  <si>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</si>
  <si>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</si>
  <si>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</si>
  <si>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</si>
  <si>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</si>
  <si>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</si>
  <si>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</si>
  <si>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</si>
  <si>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</si>
  <si>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</si>
  <si>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</si>
  <si>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</si>
  <si>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</si>
  <si>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</si>
  <si>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</si>
  <si>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</si>
  <si>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</si>
  <si>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</si>
  <si>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</si>
  <si>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</si>
  <si>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</si>
  <si>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</si>
  <si>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</si>
  <si>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</si>
  <si>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</si>
  <si>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</si>
  <si>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</si>
  <si>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</si>
  <si>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</si>
  <si>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</si>
  <si>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</si>
  <si>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</si>
  <si>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</si>
  <si>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</si>
  <si>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</si>
  <si>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</si>
  <si>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</si>
  <si>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</si>
  <si>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</si>
  <si>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</si>
  <si>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</si>
  <si>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</si>
  <si>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</si>
  <si>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</si>
  <si>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</si>
  <si>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</si>
  <si>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</si>
  <si>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</si>
  <si>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</si>
  <si>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</si>
  <si>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</si>
  <si>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</si>
  <si>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</si>
  <si>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</si>
  <si>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</si>
  <si>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</si>
  <si>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</si>
  <si>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</si>
  <si>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</si>
  <si>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</si>
  <si>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</si>
  <si>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</si>
  <si>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</si>
  <si>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</si>
  <si>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</si>
  <si>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</si>
  <si>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</si>
  <si>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</si>
  <si>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</si>
  <si>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</si>
  <si>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</si>
  <si>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</si>
  <si>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</si>
  <si>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</si>
  <si>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</si>
  <si>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</si>
  <si>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</si>
  <si>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</si>
  <si>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</si>
  <si>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</si>
  <si>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</si>
  <si>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</si>
  <si>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</si>
  <si>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</si>
  <si>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</si>
  <si>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</si>
  <si>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</si>
  <si>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</si>
  <si>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</si>
  <si>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</si>
  <si>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</si>
  <si>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</si>
  <si>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</si>
  <si>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</si>
  <si>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</si>
  <si>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</si>
  <si>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</si>
  <si>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</si>
  <si>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</si>
  <si>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</si>
  <si>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</si>
  <si>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</si>
  <si>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</si>
  <si>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</si>
  <si>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</si>
  <si>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</si>
  <si>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</si>
  <si>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</si>
  <si>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</si>
  <si>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</si>
  <si>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</si>
  <si>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</si>
  <si>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</si>
  <si>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</si>
  <si>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</si>
  <si>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</si>
  <si>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</si>
  <si>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</si>
  <si>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</si>
  <si>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</si>
  <si>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</si>
  <si>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</si>
  <si>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</si>
  <si>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</si>
  <si>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</si>
  <si>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</si>
  <si>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</si>
  <si>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</si>
  <si>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</si>
  <si>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</si>
  <si>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</si>
  <si>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</si>
  <si>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</si>
  <si>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</si>
  <si>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</si>
  <si>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</si>
  <si>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</si>
  <si>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</si>
  <si>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</si>
  <si>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</si>
  <si>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</si>
  <si>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</si>
  <si>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</si>
  <si>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</si>
  <si>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</si>
  <si>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</si>
  <si>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</si>
  <si>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</si>
  <si>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</si>
  <si>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</si>
  <si>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</si>
  <si>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</si>
  <si>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</si>
  <si>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</si>
  <si>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</si>
  <si>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</si>
  <si>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</si>
  <si>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</si>
  <si>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</si>
  <si>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</si>
  <si>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</si>
  <si>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</si>
  <si>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</si>
  <si>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</si>
  <si>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</si>
  <si>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</si>
  <si>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</si>
  <si>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</si>
  <si>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</si>
  <si>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</si>
  <si>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</si>
  <si>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</si>
  <si>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</si>
  <si>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</si>
  <si>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</si>
  <si>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</si>
  <si>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</si>
  <si>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</si>
  <si>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</si>
  <si>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</si>
  <si>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</si>
  <si>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</si>
  <si>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</si>
  <si>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</si>
  <si>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</si>
  <si>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</si>
  <si>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</si>
  <si>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</si>
  <si>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</si>
  <si>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</si>
  <si>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</si>
  <si>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</si>
  <si>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</si>
  <si>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</si>
  <si>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</si>
  <si>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</si>
  <si>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</si>
  <si>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</si>
  <si>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</si>
  <si>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</si>
  <si>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</si>
  <si>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</si>
  <si>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</si>
  <si>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</si>
  <si>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</si>
  <si>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</si>
  <si>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</si>
  <si>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</si>
  <si>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</si>
  <si>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</si>
  <si>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</si>
  <si>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</si>
  <si>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</si>
  <si>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</si>
  <si>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</si>
  <si>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</si>
  <si>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</si>
  <si>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</si>
  <si>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</si>
  <si>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</si>
  <si>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</si>
  <si>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</si>
  <si>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</si>
  <si>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</si>
  <si>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</si>
  <si>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</si>
  <si>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</si>
  <si>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</si>
  <si>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</si>
  <si>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</si>
  <si>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</si>
  <si>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</si>
  <si>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</si>
  <si>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</si>
  <si>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</si>
  <si>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</si>
  <si>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</si>
  <si>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</si>
  <si>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</si>
  <si>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</si>
  <si>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</si>
  <si>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</si>
  <si>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</si>
  <si>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</si>
  <si>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</si>
  <si>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</si>
  <si>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</si>
  <si>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</si>
  <si>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</si>
  <si>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</si>
  <si>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</si>
  <si>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</si>
  <si>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</si>
  <si>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</si>
  <si>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</si>
  <si>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</si>
  <si>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</si>
  <si>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</si>
  <si>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</si>
  <si>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</si>
  <si>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</si>
  <si>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</si>
  <si>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</si>
  <si>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</si>
  <si>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</si>
  <si>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</si>
  <si>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</si>
  <si>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</si>
  <si>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</si>
  <si>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</si>
  <si>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</si>
  <si>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</si>
  <si>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</si>
  <si>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</si>
  <si>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</si>
  <si>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</si>
  <si>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</si>
  <si>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</si>
  <si>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</si>
  <si>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</si>
  <si>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</si>
  <si>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</si>
  <si>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</si>
  <si>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</si>
  <si>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</si>
  <si>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</si>
  <si>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</si>
  <si>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</si>
  <si>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</si>
  <si>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</si>
  <si>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</si>
  <si>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</si>
  <si>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</si>
  <si>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</si>
  <si>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</si>
  <si>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</si>
  <si>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</si>
  <si>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</si>
  <si>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</si>
  <si>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</si>
  <si>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</si>
  <si>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</si>
  <si>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</si>
  <si>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</si>
  <si>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</si>
  <si>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</si>
  <si>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</si>
  <si>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</si>
  <si>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</si>
  <si>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</si>
  <si>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</si>
  <si>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</si>
  <si>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</si>
  <si>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</si>
  <si>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</si>
  <si>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</si>
  <si>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</si>
  <si>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</si>
  <si>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</si>
  <si>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</si>
  <si>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</si>
  <si>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</si>
  <si>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</si>
  <si>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</si>
  <si>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</si>
  <si>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</si>
  <si>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</si>
  <si>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</si>
  <si>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</si>
  <si>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</si>
  <si>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</si>
  <si>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</si>
  <si>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</si>
  <si>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</si>
  <si>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</si>
  <si>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</si>
  <si>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</si>
  <si>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</si>
  <si>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</si>
  <si>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</si>
  <si>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</si>
  <si>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</si>
  <si>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</si>
  <si>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</si>
  <si>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</si>
  <si>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</si>
  <si>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</si>
  <si>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</si>
  <si>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</si>
  <si>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</si>
  <si>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</si>
  <si>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</si>
  <si>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</si>
  <si>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</si>
  <si>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</si>
  <si>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</si>
  <si>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</si>
  <si>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</si>
  <si>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</si>
  <si>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</si>
  <si>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</si>
  <si>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</si>
  <si>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</si>
  <si>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</si>
  <si>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</si>
  <si>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</si>
  <si>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</si>
  <si>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</si>
  <si>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</si>
  <si>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</si>
  <si>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</si>
  <si>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</si>
  <si>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</si>
  <si>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</si>
  <si>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</si>
  <si>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</si>
  <si>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</si>
  <si>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</si>
  <si>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</si>
  <si>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</si>
  <si>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</si>
  <si>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</si>
  <si>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</si>
  <si>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</si>
  <si>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</si>
  <si>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</si>
  <si>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</si>
  <si>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</si>
  <si>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</si>
  <si>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</si>
  <si>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</si>
  <si>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</si>
  <si>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</si>
  <si>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</si>
  <si>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</si>
  <si>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</si>
  <si>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</si>
  <si>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</si>
  <si>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</si>
  <si>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</si>
  <si>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</si>
  <si>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</si>
  <si>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</si>
  <si>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</si>
  <si>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</si>
  <si>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</si>
  <si>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</si>
  <si>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</si>
  <si>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</si>
  <si>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</si>
  <si>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</si>
  <si>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</si>
  <si>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</si>
  <si>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</si>
  <si>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</si>
  <si>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</si>
  <si>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</si>
  <si>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</si>
  <si>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</si>
  <si>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</si>
  <si>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</si>
  <si>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</si>
  <si>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</si>
  <si>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</si>
  <si>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</si>
  <si>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</si>
  <si>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</si>
  <si>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</si>
  <si>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</si>
  <si>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</si>
  <si>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</si>
  <si>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</si>
  <si>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</si>
  <si>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</si>
  <si>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</si>
  <si>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</si>
  <si>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</si>
  <si>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</si>
  <si>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</si>
  <si>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</si>
  <si>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</si>
  <si>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</si>
  <si>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</si>
  <si>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</si>
  <si>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</si>
  <si>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</si>
  <si>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</si>
  <si>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</si>
  <si>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</si>
  <si>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</si>
  <si>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</si>
  <si>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</si>
  <si>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</si>
  <si>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</si>
  <si>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</si>
  <si>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</si>
  <si>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</si>
  <si>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</si>
  <si>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</si>
  <si>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</si>
  <si>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</si>
  <si>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</si>
  <si>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</si>
  <si>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</si>
  <si>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</si>
  <si>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</si>
  <si>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</si>
  <si>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</si>
  <si>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</si>
  <si>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</si>
  <si>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</si>
  <si>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</si>
  <si>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</si>
  <si>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</si>
  <si>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</si>
  <si>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</si>
  <si>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</si>
  <si>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</si>
  <si>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</si>
  <si>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</si>
  <si>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</si>
  <si>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</si>
  <si>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</si>
  <si>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</si>
  <si>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</si>
  <si>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</si>
  <si>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</si>
  <si>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</si>
  <si>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</si>
  <si>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</si>
  <si>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</si>
  <si>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</si>
  <si>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</si>
  <si>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</si>
  <si>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</si>
  <si>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</si>
  <si>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</si>
  <si>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</si>
  <si>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</si>
  <si>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</si>
  <si>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</si>
  <si>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</si>
  <si>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</si>
  <si>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</si>
  <si>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</si>
  <si>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</si>
  <si>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</si>
  <si>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</si>
  <si>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</si>
  <si>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</si>
  <si>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</si>
  <si>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</si>
  <si>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</si>
  <si>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</si>
  <si>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</si>
  <si>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</si>
  <si>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</si>
  <si>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</si>
  <si>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</si>
  <si>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</si>
  <si>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</si>
  <si>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</si>
  <si>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</si>
  <si>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</si>
  <si>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</si>
  <si>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</si>
  <si>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</si>
  <si>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</si>
  <si>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</si>
  <si>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</si>
  <si>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</si>
  <si>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</si>
  <si>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</si>
  <si>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</si>
  <si>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</si>
  <si>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</si>
  <si>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</si>
  <si>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</si>
  <si>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</si>
  <si>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</si>
  <si>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</si>
  <si>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</si>
  <si>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</si>
  <si>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</si>
  <si>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</si>
  <si>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</si>
  <si>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</si>
  <si>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</si>
  <si>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</si>
  <si>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</si>
  <si>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</si>
  <si>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</si>
  <si>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</si>
  <si>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</si>
  <si>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</si>
  <si>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</si>
  <si>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</si>
  <si>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</si>
  <si>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</si>
  <si>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</si>
  <si>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</si>
  <si>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</si>
  <si>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</si>
  <si>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</si>
  <si>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</si>
  <si>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</si>
  <si>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</si>
  <si>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</si>
  <si>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</si>
  <si>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</si>
  <si>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</si>
  <si>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</si>
  <si>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</si>
  <si>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</si>
  <si>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</si>
  <si>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</si>
  <si>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</si>
  <si>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</si>
  <si>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</si>
  <si>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</si>
  <si>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</si>
  <si>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</si>
  <si>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</si>
  <si>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</si>
  <si>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</si>
  <si>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</si>
  <si>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</si>
  <si>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</si>
  <si>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</si>
  <si>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</si>
  <si>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</si>
  <si>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</si>
  <si>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</si>
  <si>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</si>
  <si>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</si>
  <si>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</si>
  <si>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</si>
  <si>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</si>
  <si>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</si>
  <si>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</si>
  <si>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</si>
  <si>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</si>
  <si>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</si>
  <si>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</si>
  <si>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</si>
  <si>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</si>
  <si>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</si>
  <si>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</si>
  <si>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</si>
  <si>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</si>
  <si>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</si>
  <si>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</si>
  <si>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</si>
  <si>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</si>
  <si>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</si>
  <si>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</si>
  <si>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</si>
  <si>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</si>
  <si>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</si>
  <si>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</si>
  <si>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</si>
  <si>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</si>
  <si>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</si>
  <si>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</si>
  <si>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</si>
  <si>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</si>
  <si>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</si>
  <si>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</si>
  <si>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</si>
  <si>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</si>
  <si>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</si>
  <si>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</si>
  <si>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</si>
  <si>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</si>
  <si>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</si>
  <si>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</si>
  <si>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</si>
  <si>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</si>
  <si>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</si>
  <si>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</si>
  <si>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</si>
  <si>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</si>
  <si>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</si>
  <si>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</si>
  <si>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</si>
  <si>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</si>
  <si>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</si>
  <si>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</si>
  <si>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</si>
  <si>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</si>
  <si>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</si>
  <si>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</si>
  <si>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</si>
  <si>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</si>
  <si>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</si>
  <si>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</si>
  <si>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</si>
  <si>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</si>
  <si>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</si>
  <si>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</si>
  <si>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</si>
  <si>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</si>
  <si>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</si>
  <si>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</si>
  <si>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</si>
  <si>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</si>
  <si>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</si>
  <si>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</si>
  <si>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</si>
  <si>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</si>
  <si>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</si>
  <si>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</si>
  <si>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</si>
  <si>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</si>
  <si>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</si>
  <si>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</si>
  <si>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</si>
  <si>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</si>
  <si>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</si>
  <si>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</si>
  <si>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</si>
  <si>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</si>
  <si>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</si>
  <si>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</si>
  <si>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</si>
  <si>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</si>
  <si>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</si>
  <si>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</si>
  <si>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</si>
  <si>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</si>
  <si>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</si>
  <si>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</si>
  <si>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</si>
  <si>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</si>
  <si>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</si>
  <si>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</si>
  <si>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</si>
  <si>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</si>
  <si>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</si>
  <si>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</si>
  <si>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</si>
  <si>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</si>
  <si>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</si>
  <si>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</si>
  <si>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</si>
  <si>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</si>
  <si>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</si>
  <si>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</si>
  <si>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</si>
  <si>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</si>
  <si>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</si>
  <si>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</si>
  <si>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</si>
  <si>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</si>
  <si>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</si>
  <si>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</si>
  <si>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</si>
  <si>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</si>
  <si>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</si>
  <si>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</si>
  <si>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</si>
  <si>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</si>
  <si>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</si>
  <si>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</si>
  <si>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</si>
  <si>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</si>
  <si>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</si>
  <si>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</si>
  <si>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</si>
  <si>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</si>
  <si>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</si>
  <si>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</si>
  <si>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</si>
  <si>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</si>
  <si>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</si>
  <si>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</si>
  <si>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</si>
  <si>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</si>
  <si>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</si>
  <si>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</si>
  <si>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</si>
  <si>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</si>
  <si>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</si>
  <si>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</si>
  <si>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</si>
  <si>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</si>
  <si>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</si>
  <si>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</si>
  <si>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</si>
  <si>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</si>
  <si>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</si>
  <si>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</si>
  <si>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</si>
  <si>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</si>
  <si>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</si>
  <si>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</si>
  <si>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</si>
  <si>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</si>
  <si>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</si>
  <si>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</si>
  <si>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</si>
  <si>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</si>
  <si>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</si>
  <si>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</si>
  <si>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</si>
  <si>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</si>
  <si>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</si>
  <si>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</si>
  <si>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</si>
  <si>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</si>
  <si>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</si>
  <si>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</si>
  <si>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</si>
  <si>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</si>
  <si>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</si>
  <si>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</si>
  <si>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</si>
  <si>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</si>
  <si>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</si>
  <si>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</si>
  <si>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</si>
  <si>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</si>
  <si>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</si>
  <si>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</si>
  <si>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</si>
  <si>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</si>
  <si>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</si>
  <si>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</si>
  <si>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</si>
  <si>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</si>
  <si>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</si>
  <si>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</si>
  <si>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</si>
  <si>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</si>
  <si>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</si>
  <si>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</si>
  <si>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</si>
  <si>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</si>
  <si>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</si>
  <si>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</si>
  <si>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</si>
  <si>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</si>
  <si>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</si>
  <si>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</si>
  <si>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</si>
  <si>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</si>
  <si>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</si>
  <si>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</si>
  <si>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</si>
  <si>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</si>
  <si>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</si>
  <si>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</si>
  <si>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</si>
  <si>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</si>
  <si>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</si>
  <si>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</si>
  <si>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</si>
  <si>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</si>
  <si>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</si>
  <si>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</si>
  <si>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</si>
  <si>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</si>
  <si>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</si>
  <si>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</si>
  <si>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</si>
  <si>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</si>
  <si>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</si>
  <si>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</si>
  <si>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</si>
  <si>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</si>
  <si>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</si>
  <si>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</si>
  <si>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</si>
  <si>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</si>
  <si>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</si>
  <si>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</si>
  <si>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</si>
  <si>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</si>
  <si>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</si>
  <si>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</si>
  <si>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</si>
  <si>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</si>
  <si>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</si>
  <si>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</si>
  <si>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</si>
  <si>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</si>
  <si>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</si>
  <si>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</si>
  <si>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</si>
  <si>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</si>
  <si>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</si>
  <si>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</si>
  <si>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</si>
  <si>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</si>
  <si>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</si>
  <si>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</si>
  <si>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</si>
  <si>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</si>
  <si>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</si>
  <si>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</si>
  <si>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</si>
  <si>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</si>
  <si>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</si>
  <si>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</si>
  <si>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</si>
  <si>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</si>
  <si>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</si>
  <si>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</si>
  <si>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</si>
  <si>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</si>
  <si>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</si>
  <si>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</si>
  <si>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</si>
  <si>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</si>
  <si>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</si>
  <si>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</si>
  <si>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</si>
  <si>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</si>
  <si>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</si>
  <si>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</si>
  <si>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</si>
  <si>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</si>
  <si>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</si>
  <si>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</si>
  <si>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</si>
  <si>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</si>
  <si>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</si>
  <si>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</si>
  <si>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</si>
  <si>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</si>
  <si>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</si>
  <si>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</si>
  <si>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</si>
  <si>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</si>
  <si>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</si>
  <si>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</si>
  <si>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</si>
  <si>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</si>
  <si>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</si>
  <si>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</si>
  <si>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</si>
  <si>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</si>
  <si>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</si>
  <si>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</si>
  <si>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</si>
  <si>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</si>
  <si>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</si>
  <si>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</si>
  <si>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</si>
  <si>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</si>
  <si>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</si>
  <si>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</si>
  <si>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</si>
  <si>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</si>
  <si>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</si>
  <si>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</si>
  <si>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</si>
  <si>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</si>
  <si>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</si>
  <si>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</si>
  <si>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</si>
  <si>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</si>
  <si>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</si>
  <si>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</si>
  <si>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</si>
  <si>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</si>
  <si>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</si>
  <si>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</si>
  <si>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</si>
  <si>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</si>
  <si>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</si>
  <si>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</si>
  <si>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</si>
  <si>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</si>
  <si>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</si>
  <si>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</si>
  <si>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</si>
  <si>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</si>
  <si>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</si>
  <si>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</si>
  <si>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</si>
  <si>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</si>
  <si>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</si>
  <si>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</si>
  <si>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</si>
  <si>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</si>
  <si>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</si>
  <si>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</si>
  <si>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</si>
  <si>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</si>
  <si>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</si>
  <si>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</si>
  <si>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</si>
  <si>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</si>
  <si>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</si>
  <si>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</si>
  <si>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</si>
  <si>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</si>
  <si>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</si>
  <si>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</si>
  <si>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</si>
  <si>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</si>
  <si>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</si>
  <si>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</si>
  <si>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</si>
  <si>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</si>
  <si>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</si>
  <si>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</si>
  <si>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</si>
  <si>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</si>
  <si>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</si>
  <si>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</si>
  <si>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</si>
  <si>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</si>
  <si>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</si>
  <si>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</si>
  <si>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</si>
  <si>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</si>
  <si>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</si>
  <si>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</si>
  <si>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</si>
  <si>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</si>
  <si>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</si>
  <si>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</si>
  <si>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</si>
  <si>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</si>
  <si>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</si>
  <si>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</si>
  <si>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</si>
  <si>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</si>
  <si>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</si>
  <si>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</si>
  <si>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</si>
  <si>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</si>
  <si>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</si>
  <si>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</si>
  <si>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</si>
  <si>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</si>
  <si>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</si>
  <si>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</si>
  <si>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</si>
  <si>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</si>
  <si>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</si>
  <si>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</si>
  <si>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</si>
  <si>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</si>
  <si>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</si>
  <si>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</si>
  <si>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</si>
  <si>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</si>
  <si>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</si>
  <si>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</si>
  <si>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</si>
  <si>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</si>
  <si>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</si>
  <si>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</si>
  <si>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</si>
  <si>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</si>
  <si>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</si>
  <si>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</si>
  <si>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</si>
  <si>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</si>
  <si>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</si>
  <si>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</si>
  <si>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</si>
  <si>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</si>
  <si>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</si>
  <si>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</si>
  <si>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</si>
  <si>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</si>
  <si>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</si>
  <si>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</si>
  <si>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</si>
  <si>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</si>
  <si>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</si>
  <si>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</si>
  <si>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</si>
  <si>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</si>
  <si>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</si>
  <si>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</si>
  <si>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</si>
  <si>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</si>
  <si>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</si>
  <si>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</si>
  <si>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</si>
  <si>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</si>
  <si>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</si>
  <si>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</si>
  <si>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</si>
  <si>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</si>
  <si>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</si>
  <si>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</si>
  <si>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</si>
  <si>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</si>
  <si>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</si>
  <si>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</si>
  <si>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</si>
  <si>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</si>
  <si>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</si>
  <si>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</si>
  <si>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</si>
  <si>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</si>
  <si>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</si>
  <si>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</si>
  <si>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</si>
  <si>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</si>
  <si>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</si>
  <si>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</si>
  <si>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</si>
  <si>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</si>
  <si>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</si>
  <si>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</si>
  <si>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</si>
  <si>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</si>
  <si>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</si>
  <si>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</si>
  <si>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</si>
  <si>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</si>
  <si>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</si>
  <si>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</si>
  <si>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</si>
  <si>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</si>
  <si>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</si>
  <si>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</si>
  <si>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</si>
  <si>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</si>
  <si>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</si>
  <si>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</si>
  <si>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</si>
  <si>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</si>
  <si>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</si>
  <si>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</si>
  <si>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</si>
  <si>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</si>
  <si>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</si>
  <si>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</si>
  <si>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</si>
  <si>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</si>
  <si>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</si>
  <si>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</si>
  <si>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</si>
  <si>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</si>
  <si>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</si>
  <si>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</si>
  <si>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</si>
  <si>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</si>
  <si>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</si>
  <si>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</si>
  <si>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</si>
  <si>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</si>
  <si>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</si>
  <si>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</si>
  <si>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</si>
  <si>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</si>
  <si>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</si>
  <si>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</si>
  <si>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</si>
  <si>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</si>
  <si>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</si>
  <si>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</si>
  <si>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</si>
  <si>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</si>
  <si>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</si>
  <si>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</si>
  <si>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</si>
  <si>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</si>
  <si>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</si>
  <si>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</si>
  <si>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</si>
  <si>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</si>
  <si>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</si>
  <si>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</si>
  <si>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</si>
  <si>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</si>
  <si>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</si>
  <si>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</si>
  <si>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</si>
  <si>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</si>
  <si>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</si>
  <si>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</si>
  <si>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</si>
  <si>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</si>
  <si>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</si>
  <si>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</si>
  <si>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</si>
  <si>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</si>
  <si>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</si>
  <si>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</si>
  <si>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</si>
  <si>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</si>
  <si>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</si>
  <si>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</si>
  <si>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</si>
  <si>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</si>
  <si>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</si>
  <si>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</si>
  <si>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</si>
  <si>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</si>
  <si>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</si>
  <si>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</si>
  <si>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</si>
  <si>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</si>
  <si>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</si>
  <si>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</si>
  <si>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</si>
  <si>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</si>
  <si>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</si>
  <si>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</si>
  <si>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</si>
  <si>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</si>
  <si>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</si>
  <si>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</si>
  <si>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</si>
  <si>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</si>
  <si>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</si>
  <si>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</si>
  <si>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</si>
  <si>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</si>
  <si>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</si>
  <si>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</si>
  <si>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</si>
  <si>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</si>
  <si>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</si>
  <si>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</si>
  <si>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</si>
  <si>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</si>
  <si>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</si>
  <si>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</si>
  <si>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</si>
  <si>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</si>
  <si>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</si>
  <si>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</si>
  <si>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</si>
  <si>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</si>
  <si>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</si>
  <si>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</si>
  <si>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</si>
  <si>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</si>
  <si>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</si>
  <si>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</si>
  <si>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</si>
  <si>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</si>
  <si>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</si>
  <si>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</si>
  <si>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</si>
  <si>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</si>
  <si>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</si>
  <si>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</si>
  <si>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</si>
  <si>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</si>
  <si>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</si>
  <si>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</si>
  <si>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</si>
  <si>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</si>
  <si>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</si>
  <si>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</si>
  <si>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</si>
  <si>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</si>
  <si>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</si>
  <si>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</si>
  <si>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</si>
  <si>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</si>
  <si>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</si>
  <si>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</si>
  <si>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</si>
  <si>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</si>
  <si>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</si>
  <si>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</si>
  <si>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</si>
  <si>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</si>
  <si>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</si>
  <si>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</si>
  <si>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</si>
  <si>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</si>
  <si>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</si>
  <si>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</si>
  <si>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</si>
  <si>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</si>
  <si>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</si>
  <si>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</si>
  <si>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</si>
  <si>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</si>
  <si>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</si>
  <si>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</si>
  <si>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</si>
  <si>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</si>
  <si>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</si>
  <si>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</si>
  <si>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</si>
  <si>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</si>
  <si>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</si>
  <si>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</si>
  <si>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</si>
  <si>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</si>
  <si>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</si>
  <si>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</si>
  <si>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</si>
  <si>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</si>
  <si>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</si>
  <si>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</si>
  <si>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</si>
  <si>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</si>
  <si>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</si>
  <si>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</si>
  <si>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</si>
  <si>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</si>
  <si>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</si>
  <si>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</si>
  <si>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</si>
  <si>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</si>
  <si>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</si>
  <si>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</si>
  <si>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</si>
  <si>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</si>
  <si>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</si>
  <si>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</si>
  <si>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</si>
  <si>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</si>
  <si>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</si>
  <si>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</si>
  <si>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</si>
  <si>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</si>
  <si>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</si>
  <si>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</si>
  <si>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</si>
  <si>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</si>
  <si>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</si>
  <si>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</si>
  <si>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</si>
  <si>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</si>
  <si>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</si>
  <si>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</si>
  <si>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</si>
  <si>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</si>
  <si>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</si>
  <si>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</si>
  <si>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</si>
  <si>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</si>
  <si>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</si>
  <si>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</si>
  <si>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</si>
  <si>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</si>
  <si>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</si>
  <si>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</si>
  <si>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</si>
  <si>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</si>
  <si>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</si>
  <si>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</si>
  <si>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</si>
  <si>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</si>
  <si>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</si>
  <si>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</si>
  <si>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</si>
  <si>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</si>
  <si>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</si>
  <si>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</si>
  <si>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</si>
  <si>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</si>
  <si>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</si>
  <si>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</si>
  <si>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</si>
  <si>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</si>
  <si>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</si>
  <si>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</si>
  <si>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</si>
  <si>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</si>
  <si>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</si>
  <si>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</si>
  <si>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</si>
  <si>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</si>
  <si>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</si>
  <si>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</si>
  <si>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</si>
  <si>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</si>
  <si>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</si>
  <si>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</si>
  <si>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</si>
  <si>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</si>
  <si>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</si>
  <si>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</si>
  <si>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</si>
  <si>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</si>
  <si>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</si>
  <si>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</si>
  <si>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</si>
  <si>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</si>
  <si>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</si>
  <si>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</si>
  <si>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</si>
  <si>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</si>
  <si>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</si>
  <si>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</si>
  <si>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</si>
  <si>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</si>
  <si>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</si>
  <si>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</si>
  <si>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</si>
  <si>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</si>
  <si>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</si>
  <si>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</si>
  <si>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</si>
  <si>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</si>
  <si>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</si>
  <si>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</si>
  <si>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</si>
  <si>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</si>
  <si>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</si>
  <si>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</si>
  <si>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</si>
  <si>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</si>
  <si>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</si>
  <si>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</si>
  <si>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</si>
  <si>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</si>
  <si>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</si>
  <si>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</si>
  <si>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</si>
  <si>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</si>
  <si>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</si>
  <si>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</si>
  <si>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</si>
  <si>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</si>
  <si>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</si>
  <si>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</si>
  <si>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</si>
  <si>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</si>
  <si>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</si>
  <si>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</si>
  <si>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</si>
  <si>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</si>
  <si>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</si>
  <si>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</si>
  <si>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</si>
  <si>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</si>
  <si>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</si>
  <si>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</si>
  <si>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</si>
  <si>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</si>
  <si>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</si>
  <si>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</si>
  <si>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</si>
  <si>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</si>
  <si>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</si>
  <si>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</si>
  <si>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</si>
  <si>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</si>
  <si>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</si>
  <si>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</si>
  <si>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</si>
  <si>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</si>
  <si>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</si>
  <si>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</si>
  <si>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</si>
  <si>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</si>
  <si>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</si>
  <si>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</si>
  <si>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</si>
  <si>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</si>
  <si>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</si>
  <si>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</si>
  <si>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</si>
  <si>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</si>
  <si>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</si>
  <si>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</si>
  <si>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</si>
  <si>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</si>
  <si>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</si>
  <si>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</si>
  <si>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</si>
  <si>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</si>
  <si>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</si>
  <si>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</si>
  <si>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</si>
  <si>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</si>
  <si>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</si>
  <si>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</si>
  <si>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</si>
  <si>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</si>
  <si>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</si>
  <si>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</si>
  <si>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</si>
  <si>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</si>
  <si>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</si>
  <si>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</si>
  <si>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</si>
  <si>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</si>
  <si>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</si>
  <si>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</si>
  <si>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</si>
  <si>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</si>
  <si>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</si>
  <si>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</si>
  <si>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</si>
  <si>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</si>
  <si>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</si>
  <si>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</si>
  <si>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</si>
  <si>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</si>
  <si>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</si>
  <si>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</si>
  <si>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</si>
  <si>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</si>
  <si>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</si>
  <si>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</si>
  <si>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</si>
  <si>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</si>
  <si>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</si>
  <si>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</si>
  <si>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</si>
  <si>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</si>
  <si>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</si>
  <si>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</si>
  <si>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</si>
  <si>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</si>
  <si>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</si>
  <si>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</si>
  <si>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</si>
  <si>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</si>
  <si>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</si>
  <si>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</si>
  <si>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</si>
  <si>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</si>
  <si>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</si>
  <si>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</si>
  <si>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</si>
  <si>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</si>
  <si>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</si>
  <si>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</si>
  <si>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</si>
  <si>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</si>
  <si>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</si>
  <si>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</si>
  <si>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</si>
  <si>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</si>
  <si>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Sub-Category</t>
  </si>
  <si>
    <t>rock</t>
  </si>
  <si>
    <t>jazz</t>
  </si>
  <si>
    <t>indie rock</t>
  </si>
  <si>
    <t>documentary</t>
  </si>
  <si>
    <t>animation</t>
  </si>
  <si>
    <t>drama</t>
  </si>
  <si>
    <t>television</t>
  </si>
  <si>
    <t>shorts</t>
  </si>
  <si>
    <t>food trucks</t>
  </si>
  <si>
    <t>video games</t>
  </si>
  <si>
    <t>photography books</t>
  </si>
  <si>
    <t>nonfiction</t>
  </si>
  <si>
    <t>fiction</t>
  </si>
  <si>
    <t>web</t>
  </si>
  <si>
    <t>plays</t>
  </si>
  <si>
    <t>mobile games</t>
  </si>
  <si>
    <t>Count of category &amp; sub-category</t>
  </si>
  <si>
    <t>audio</t>
  </si>
  <si>
    <t>electric music</t>
  </si>
  <si>
    <t>metal</t>
  </si>
  <si>
    <t>radio &amp; podcasts</t>
  </si>
  <si>
    <t>science fiction</t>
  </si>
  <si>
    <t>translations</t>
  </si>
  <si>
    <t>wearables</t>
  </si>
  <si>
    <t>world music</t>
  </si>
  <si>
    <t>Date Created Converted</t>
  </si>
  <si>
    <t>Date Ended Converted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</si>
  <si>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</si>
  <si>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</si>
  <si>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</si>
  <si>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</si>
  <si>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</si>
  <si>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</si>
  <si>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</si>
  <si>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</si>
  <si>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</si>
  <si>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</si>
  <si>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</si>
  <si>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</si>
  <si>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</si>
  <si>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Quarters</t>
  </si>
  <si>
    <t>Goal</t>
  </si>
  <si>
    <t>Number Successful</t>
  </si>
  <si>
    <t>Number Failed</t>
  </si>
  <si>
    <t>Number Canceled</t>
  </si>
  <si>
    <t xml:space="preserve">Total Projects 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</si>
  <si>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</si>
  <si>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</si>
  <si>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</si>
  <si>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</si>
  <si>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</si>
  <si>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</si>
  <si>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</si>
  <si>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</si>
  <si>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</si>
  <si>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</si>
  <si>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</si>
  <si>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</si>
  <si>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</si>
  <si>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</si>
  <si>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</si>
  <si>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</si>
  <si>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</si>
  <si>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</si>
  <si>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</si>
  <si>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</si>
  <si>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</si>
  <si>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statistical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</si>
</sst>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78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 1.xlsx]Piviot Table #1!PivotTable1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900432099336572E-2"/>
          <c:y val="5.6179775280898875E-2"/>
          <c:w val="0.76536820970234187"/>
          <c:h val="0.759004689020614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'Piviot Table #1'!$B$3:$B$4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'Piviot Table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'Piviot Table #1'!$B$5:$B$14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E-FE45-8AFC-C37ACEE6271C}"/>
            </c:ext>
          </c:extLst>
        </c:ser>
        <c:ser>
          <c:idx val="1"/>
          <c:order val="1"/>
          <c:tx>
            <c:strRef>
              <c:f>'Piviot Table #1'!$C$3:$C$4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'Piviot Table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'Piviot Table #1'!$C$5:$C$14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7B-8046-9B52-87E1E44B2484}"/>
            </c:ext>
          </c:extLst>
        </c:ser>
        <c:ser>
          <c:idx val="2"/>
          <c:order val="2"/>
          <c:tx>
            <c:strRef>
              <c:f>'Piviot Table #1'!$D$3:$D$4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'Piviot Table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'Piviot Table #1'!$D$5:$D$14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7B-8046-9B52-87E1E44B2484}"/>
            </c:ext>
          </c:extLst>
        </c:ser>
        <c:ser>
          <c:idx val="3"/>
          <c:order val="3"/>
          <c:tx>
            <c:strRef>
              <c:f>'Piviot Table #1'!$E$3:$E$4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'Piviot Table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'Piviot Table #1'!$E$5:$E$14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7B-8046-9B52-87E1E44B2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5963568"/>
        <c:axId val="1945965296"/>
      </c:barChart>
      <c:catAx>
        <c:axId val="194596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65296"/>
        <c:crosses val="autoZero"/>
        <c:auto val="1"/>
        <c:lblAlgn val="ctr"/>
        <c:lblOffset val="100"/>
        <c:noMultiLvlLbl val="0"/>
      </c:catAx>
      <c:valAx>
        <c:axId val="19459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 1.xlsx]Piviot Table #2!PivotTable2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0579225542012731E-2"/>
          <c:y val="6.4814814814814811E-2"/>
          <c:w val="0.69764051045343456"/>
          <c:h val="0.634171411265899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'Piviot Table #2'!$B$4:$B$5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'Piviot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'Piviot Table #2'!$B$6:$B$30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9-4F46-A41B-E4C03914EBA2}"/>
            </c:ext>
          </c:extLst>
        </c:ser>
        <c:ser>
          <c:idx val="1"/>
          <c:order val="1"/>
          <c:tx>
            <c:strRef>
              <c:f>'Piviot Table #2'!$C$4:$C$5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'Piviot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'Piviot Table #2'!$C$6:$C$30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3C9-4F46-A41B-E4C03914EBA2}"/>
            </c:ext>
          </c:extLst>
        </c:ser>
        <c:ser>
          <c:idx val="2"/>
          <c:order val="2"/>
          <c:tx>
            <c:strRef>
              <c:f>'Piviot Table #2'!$D$4:$D$5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'Piviot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'Piviot Table #2'!$D$6:$D$30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3C9-4F46-A41B-E4C03914EBA2}"/>
            </c:ext>
          </c:extLst>
        </c:ser>
        <c:ser>
          <c:idx val="3"/>
          <c:order val="3"/>
          <c:tx>
            <c:strRef>
              <c:f>'Piviot Table #2'!$E$4:$E$5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'Piviot Table #2'!$A$6:$A$30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'Piviot Table #2'!$E$6:$E$30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3C9-4F46-A41B-E4C03914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10515216"/>
        <c:axId val="810516944"/>
      </c:barChart>
      <c:catAx>
        <c:axId val="81051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16944"/>
        <c:crosses val="autoZero"/>
        <c:auto val="1"/>
        <c:lblAlgn val="ctr"/>
        <c:lblOffset val="100"/>
        <c:noMultiLvlLbl val="0"/>
      </c:catAx>
      <c:valAx>
        <c:axId val="8105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1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 1.xlsx]Piviot Table #3!PivotTable5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'Piviot Table #3'!$B$4:$B$5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'Piviot Table #3'!$A$6:$A$18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'Piviot Table #3'!$B$6:$B$18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F-824D-8000-D937E84207C8}"/>
            </c:ext>
          </c:extLst>
        </c:ser>
        <c:ser>
          <c:idx val="1"/>
          <c:order val="1"/>
          <c:tx>
            <c:strRef>
              <c:f>'Piviot Table #3'!$C$4:$C$5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'Piviot Table #3'!$A$6:$A$18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'Piviot Table #3'!$C$6:$C$18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344D-B780-8E6DC65C1B98}"/>
            </c:ext>
          </c:extLst>
        </c:ser>
        <c:ser>
          <c:idx val="2"/>
          <c:order val="2"/>
          <c:tx>
            <c:strRef>
              <c:f>'Piviot Table #3'!$D$4:$D$5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'Piviot Table #3'!$A$6:$A$18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'Piviot Table #3'!$D$6:$D$18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344D-B780-8E6DC65C1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201952"/>
        <c:axId val="1934203680"/>
      </c:lineChart>
      <c:catAx>
        <c:axId val="19342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03680"/>
        <c:crosses val="autoZero"/>
        <c:auto val="1"/>
        <c:lblAlgn val="ctr"/>
        <c:lblOffset val="100"/>
        <c:noMultiLvlLbl val="0"/>
      </c:catAx>
      <c:valAx>
        <c:axId val="19342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</a:t>
            </a:r>
            <a:r>
              <a:rPr lang="en-US" baseline="0"/>
              <a:t>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A-BA46-88B0-513A9CF289BD}"/>
            </c:ext>
          </c:extLst>
        </c:ser>
        <c:ser>
          <c:idx val="5"/>
          <c:order val="1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4A-BA46-88B0-513A9CF289BD}"/>
            </c:ext>
          </c:extLst>
        </c:ser>
        <c:ser>
          <c:idx val="6"/>
          <c:order val="2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4A-BA46-88B0-513A9CF28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245216"/>
        <c:axId val="520246944"/>
      </c:lineChart>
      <c:catAx>
        <c:axId val="5202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46944"/>
        <c:crosses val="autoZero"/>
        <c:auto val="1"/>
        <c:lblAlgn val="ctr"/>
        <c:lblOffset val="100"/>
        <c:noMultiLvlLbl val="0"/>
      </c:catAx>
      <c:valAx>
        <c:axId val="5202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1</xdr:row>
      <xdr:rowOff>50800</xdr:rowOff>
    </xdr:from>
    <xdr:to>
      <xdr:col>16</xdr:col>
      <xdr:colOff>0</xdr:colOff>
      <xdr:row>23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F821B8-C67E-B066-CF9E-6DC0F5341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152400</xdr:rowOff>
    </xdr:from>
    <xdr:to>
      <xdr:col>17</xdr:col>
      <xdr:colOff>762000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68132-3E5B-CA68-7986-46859015B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3</xdr:row>
      <xdr:rowOff>107950</xdr:rowOff>
    </xdr:from>
    <xdr:to>
      <xdr:col>12</xdr:col>
      <xdr:colOff>508000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D7AA2-8F52-50F3-2336-3235015DB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1390650</xdr:colOff>
      <xdr:row>14</xdr:row>
      <xdr:rowOff>120650</xdr:rowOff>
    </xdr:from>
    <xdr:to>
      <xdr:col>6</xdr:col>
      <xdr:colOff>1155700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95E6F-6D47-9C69-4246-74D169993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0.546321180555" createdVersion="8" refreshedVersion="8" minRefreshableVersion="3" recordCount="1000" xr:uid="{EC241684-A880-9840-BFA6-3A9CC454F83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ted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517B5-B22C-074F-B77B-4C039E5BF99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Sub-Category" fld="19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6399B-1E88-EC41-AAD2-FB2715702C4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dataFiel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category &amp; sub-category" fld="17" subtotal="count" baseField="0" baseItem="0"/>
  </dataFields>
  <chartFormats count="5">
    <chartFormat chart="0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4E580-F8E6-AE42-B98B-BE07F23A322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ataField="1" numFmtId="14" showAll="0" maxSubtotal="1">
      <items count="7">
        <item sd="0" x="0"/>
        <item sd="0" x="1"/>
        <item sd="0" x="2"/>
        <item sd="0" x="3"/>
        <item sd="0" x="4"/>
        <item sd="0" x="5"/>
        <item t="max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Quarters" fld="2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G1" sqref="G1:H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33203125" style="5" customWidth="1"/>
    <col min="8" max="8" width="13" bestFit="1" customWidth="1"/>
    <col min="9" max="9" width="16.5" style="7" customWidth="1"/>
    <col min="12" max="12" width="11.1640625" bestFit="1" customWidth="1"/>
    <col min="13" max="13" width="21" style="11" bestFit="1" customWidth="1"/>
    <col min="14" max="14" width="11.1640625" bestFit="1" customWidth="1"/>
    <col min="15" max="15" width="19.6640625" style="11" bestFit="1" customWidth="1"/>
    <col min="18" max="18" width="28" bestFit="1" customWidth="1"/>
    <col min="19" max="19" width="14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2072</v>
      </c>
      <c r="N1" s="1" t="s">
        <v>9</v>
      </c>
      <c r="O1" s="10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 t="str">
        <f>IF(H2 = 0, "0", E2/H2)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7">
        <f t="shared" ref="I3:I66" si="1">IF(H3 = 0, "0", E3/H3)</f>
        <v>92.151898734177209</v>
      </c>
      <c r="J3" t="s">
        <v>21</v>
      </c>
      <c r="K3" t="s">
        <v>22</v>
      </c>
      <c r="L3">
        <v>1408424400</v>
      </c>
      <c r="M3" s="11">
        <f t="shared" ref="M3:M66" si="2">(((L3/60)/60)/24)+DATE(1970,1,1)</f>
        <v>41870.208333333336</v>
      </c>
      <c r="N3">
        <v>1408597200</v>
      </c>
      <c r="O3" s="11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LEFT(R3,FIND("/",R3)-1)</f>
        <v>music</v>
      </c>
      <c r="T3" t="str">
        <f t="shared" ref="T3:T66" si="5">RIGHT(R3,LEN(R3)-FIND("/",R3))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1">
        <f t="shared" si="2"/>
        <v>41595.25</v>
      </c>
      <c r="N4">
        <v>1384840800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2"/>
        <v>43283.208333333328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>
        <v>236</v>
      </c>
      <c r="I67" s="7">
        <f t="shared" ref="I67:I130" si="7">IF(H67 = 0, "0", E67/H67)</f>
        <v>61.038135593220339</v>
      </c>
      <c r="J67" t="s">
        <v>21</v>
      </c>
      <c r="K67" t="s">
        <v>22</v>
      </c>
      <c r="L67">
        <v>1296108000</v>
      </c>
      <c r="M67" s="11">
        <f t="shared" ref="M67:M130" si="8">(((L67/60)/60)/24)+DATE(1970,1,1)</f>
        <v>40570.25</v>
      </c>
      <c r="N67">
        <v>1296712800</v>
      </c>
      <c r="O67" s="11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LEFT(R67,FIND("/",R67)-1)</f>
        <v>theater</v>
      </c>
      <c r="T67" t="str">
        <f t="shared" ref="T67:T130" si="11">RIGHT(R67,LEN(R67)-FIND("/",R67))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7">
        <f t="shared" si="7"/>
        <v>108.91666666666667</v>
      </c>
      <c r="J68" t="s">
        <v>21</v>
      </c>
      <c r="K68" t="s">
        <v>22</v>
      </c>
      <c r="L68">
        <v>1428469200</v>
      </c>
      <c r="M68" s="11">
        <f t="shared" si="8"/>
        <v>42102.208333333328</v>
      </c>
      <c r="N68">
        <v>1428901200</v>
      </c>
      <c r="O68" s="11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 s="11">
        <f t="shared" si="8"/>
        <v>40203.25</v>
      </c>
      <c r="N69">
        <v>1264831200</v>
      </c>
      <c r="O69" s="11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 s="11">
        <f t="shared" si="8"/>
        <v>42943.208333333328</v>
      </c>
      <c r="N70">
        <v>1505192400</v>
      </c>
      <c r="O70" s="11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 s="11">
        <f t="shared" si="8"/>
        <v>40531.25</v>
      </c>
      <c r="N71">
        <v>1295676000</v>
      </c>
      <c r="O71" s="11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 s="11">
        <f t="shared" si="8"/>
        <v>40484.208333333336</v>
      </c>
      <c r="N72">
        <v>1292911200</v>
      </c>
      <c r="O72" s="11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 s="11">
        <f t="shared" si="8"/>
        <v>43799.25</v>
      </c>
      <c r="N73">
        <v>1575439200</v>
      </c>
      <c r="O73" s="11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 s="11">
        <f t="shared" si="8"/>
        <v>42186.208333333328</v>
      </c>
      <c r="N74">
        <v>1438837200</v>
      </c>
      <c r="O74" s="11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 s="11">
        <f t="shared" si="8"/>
        <v>42701.25</v>
      </c>
      <c r="N75">
        <v>1480485600</v>
      </c>
      <c r="O75" s="11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 s="11">
        <f t="shared" si="8"/>
        <v>42456.208333333328</v>
      </c>
      <c r="N76">
        <v>1459141200</v>
      </c>
      <c r="O76" s="11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 s="11">
        <f t="shared" si="8"/>
        <v>43296.208333333328</v>
      </c>
      <c r="N77">
        <v>1532322000</v>
      </c>
      <c r="O77" s="11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 s="11">
        <f t="shared" si="8"/>
        <v>42027.25</v>
      </c>
      <c r="N78">
        <v>1426222800</v>
      </c>
      <c r="O78" s="11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 s="11">
        <f t="shared" si="8"/>
        <v>40448.208333333336</v>
      </c>
      <c r="N79">
        <v>1286773200</v>
      </c>
      <c r="O79" s="11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 s="11">
        <f t="shared" si="8"/>
        <v>43206.208333333328</v>
      </c>
      <c r="N80">
        <v>1523941200</v>
      </c>
      <c r="O80" s="11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 s="11">
        <f t="shared" si="8"/>
        <v>43267.208333333328</v>
      </c>
      <c r="N81">
        <v>1529557200</v>
      </c>
      <c r="O81" s="11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 s="11">
        <f t="shared" si="8"/>
        <v>42976.208333333328</v>
      </c>
      <c r="N82">
        <v>1506574800</v>
      </c>
      <c r="O82" s="11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 s="11">
        <f t="shared" si="8"/>
        <v>43062.25</v>
      </c>
      <c r="N83">
        <v>1513576800</v>
      </c>
      <c r="O83" s="11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 s="11">
        <f t="shared" si="8"/>
        <v>43482.25</v>
      </c>
      <c r="N84">
        <v>1548309600</v>
      </c>
      <c r="O84" s="11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 s="11">
        <f t="shared" si="8"/>
        <v>42579.208333333328</v>
      </c>
      <c r="N85">
        <v>1471582800</v>
      </c>
      <c r="O85" s="11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 s="11">
        <f t="shared" si="8"/>
        <v>41118.208333333336</v>
      </c>
      <c r="N86">
        <v>1344315600</v>
      </c>
      <c r="O86" s="11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 s="11">
        <f t="shared" si="8"/>
        <v>40797.208333333336</v>
      </c>
      <c r="N87">
        <v>1316408400</v>
      </c>
      <c r="O87" s="11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 s="11">
        <f t="shared" si="8"/>
        <v>42128.208333333328</v>
      </c>
      <c r="N88">
        <v>1431838800</v>
      </c>
      <c r="O88" s="11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 s="11">
        <f t="shared" si="8"/>
        <v>40610.25</v>
      </c>
      <c r="N89">
        <v>1300510800</v>
      </c>
      <c r="O89" s="11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 s="11">
        <f t="shared" si="8"/>
        <v>42110.208333333328</v>
      </c>
      <c r="N90">
        <v>1431061200</v>
      </c>
      <c r="O90" s="11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 s="11">
        <f t="shared" si="8"/>
        <v>40283.208333333336</v>
      </c>
      <c r="N91">
        <v>1271480400</v>
      </c>
      <c r="O91" s="11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 s="11">
        <f t="shared" si="8"/>
        <v>42425.25</v>
      </c>
      <c r="N92">
        <v>1456380000</v>
      </c>
      <c r="O92" s="11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 s="11">
        <f t="shared" si="8"/>
        <v>42588.208333333328</v>
      </c>
      <c r="N93">
        <v>1472878800</v>
      </c>
      <c r="O93" s="11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 s="11">
        <f t="shared" si="8"/>
        <v>40352.208333333336</v>
      </c>
      <c r="N94">
        <v>1277355600</v>
      </c>
      <c r="O94" s="11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 s="11">
        <f t="shared" si="8"/>
        <v>41202.208333333336</v>
      </c>
      <c r="N95">
        <v>1351054800</v>
      </c>
      <c r="O95" s="11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 s="11">
        <f t="shared" si="8"/>
        <v>43562.208333333328</v>
      </c>
      <c r="N96">
        <v>1555563600</v>
      </c>
      <c r="O96" s="11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 s="11">
        <f t="shared" si="8"/>
        <v>43752.208333333328</v>
      </c>
      <c r="N97">
        <v>1571634000</v>
      </c>
      <c r="O97" s="11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 s="11">
        <f t="shared" si="8"/>
        <v>40612.25</v>
      </c>
      <c r="N98">
        <v>1300856400</v>
      </c>
      <c r="O98" s="11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 s="11">
        <f t="shared" si="8"/>
        <v>42180.208333333328</v>
      </c>
      <c r="N99">
        <v>1439874000</v>
      </c>
      <c r="O99" s="11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 s="11">
        <f t="shared" si="8"/>
        <v>42212.208333333328</v>
      </c>
      <c r="N100">
        <v>1438318800</v>
      </c>
      <c r="O100" s="11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 s="11">
        <f t="shared" si="8"/>
        <v>41968.25</v>
      </c>
      <c r="N101">
        <v>1419400800</v>
      </c>
      <c r="O101" s="11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 s="11">
        <f t="shared" si="8"/>
        <v>40835.208333333336</v>
      </c>
      <c r="N102">
        <v>1320555600</v>
      </c>
      <c r="O102" s="11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 s="11">
        <f t="shared" si="8"/>
        <v>42056.25</v>
      </c>
      <c r="N103">
        <v>1425103200</v>
      </c>
      <c r="O103" s="11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 s="11">
        <f t="shared" si="8"/>
        <v>43234.208333333328</v>
      </c>
      <c r="N104">
        <v>1526878800</v>
      </c>
      <c r="O104" s="11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 s="11">
        <f t="shared" si="8"/>
        <v>40475.208333333336</v>
      </c>
      <c r="N105">
        <v>1288674000</v>
      </c>
      <c r="O105" s="11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 s="11">
        <f t="shared" si="8"/>
        <v>42878.208333333328</v>
      </c>
      <c r="N106">
        <v>1495602000</v>
      </c>
      <c r="O106" s="11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 s="11">
        <f t="shared" si="8"/>
        <v>41366.208333333336</v>
      </c>
      <c r="N107">
        <v>1366434000</v>
      </c>
      <c r="O107" s="11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 s="11">
        <f t="shared" si="8"/>
        <v>43716.208333333328</v>
      </c>
      <c r="N108">
        <v>1568350800</v>
      </c>
      <c r="O108" s="11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 s="11">
        <f t="shared" si="8"/>
        <v>43213.208333333328</v>
      </c>
      <c r="N109">
        <v>1525928400</v>
      </c>
      <c r="O109" s="11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 s="11">
        <f t="shared" si="8"/>
        <v>41005.208333333336</v>
      </c>
      <c r="N110">
        <v>1336885200</v>
      </c>
      <c r="O110" s="11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 s="11">
        <f t="shared" si="8"/>
        <v>41651.25</v>
      </c>
      <c r="N111">
        <v>1389679200</v>
      </c>
      <c r="O111" s="11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 s="11">
        <f t="shared" si="8"/>
        <v>43354.208333333328</v>
      </c>
      <c r="N112">
        <v>1538283600</v>
      </c>
      <c r="O112" s="11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 s="11">
        <f t="shared" si="8"/>
        <v>41174.208333333336</v>
      </c>
      <c r="N113">
        <v>1348808400</v>
      </c>
      <c r="O113" s="11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 s="11">
        <f t="shared" si="8"/>
        <v>41875.208333333336</v>
      </c>
      <c r="N114">
        <v>1410152400</v>
      </c>
      <c r="O114" s="11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 s="11">
        <f t="shared" si="8"/>
        <v>42990.208333333328</v>
      </c>
      <c r="N115">
        <v>1505797200</v>
      </c>
      <c r="O115" s="11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 s="11">
        <f t="shared" si="8"/>
        <v>43564.208333333328</v>
      </c>
      <c r="N116">
        <v>1554872400</v>
      </c>
      <c r="O116" s="11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 s="11">
        <f t="shared" si="8"/>
        <v>43056.25</v>
      </c>
      <c r="N117">
        <v>1513922400</v>
      </c>
      <c r="O117" s="11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 s="11">
        <f t="shared" si="8"/>
        <v>42265.208333333328</v>
      </c>
      <c r="N118">
        <v>1442638800</v>
      </c>
      <c r="O118" s="11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 s="11">
        <f t="shared" si="8"/>
        <v>40808.208333333336</v>
      </c>
      <c r="N119">
        <v>1317186000</v>
      </c>
      <c r="O119" s="11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 s="11">
        <f t="shared" si="8"/>
        <v>41665.25</v>
      </c>
      <c r="N120">
        <v>1391234400</v>
      </c>
      <c r="O120" s="11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 s="11">
        <f t="shared" si="8"/>
        <v>41806.208333333336</v>
      </c>
      <c r="N121">
        <v>1404363600</v>
      </c>
      <c r="O121" s="11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 s="11">
        <f t="shared" si="8"/>
        <v>42111.208333333328</v>
      </c>
      <c r="N122">
        <v>1429592400</v>
      </c>
      <c r="O122" s="11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 s="11">
        <f t="shared" si="8"/>
        <v>41917.208333333336</v>
      </c>
      <c r="N123">
        <v>1413608400</v>
      </c>
      <c r="O123" s="11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 s="11">
        <f t="shared" si="8"/>
        <v>41970.25</v>
      </c>
      <c r="N124">
        <v>1419400800</v>
      </c>
      <c r="O124" s="11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 s="11">
        <f t="shared" si="8"/>
        <v>42332.25</v>
      </c>
      <c r="N125">
        <v>1448604000</v>
      </c>
      <c r="O125" s="11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 s="11">
        <f t="shared" si="8"/>
        <v>43598.208333333328</v>
      </c>
      <c r="N126">
        <v>1562302800</v>
      </c>
      <c r="O126" s="11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 s="11">
        <f t="shared" si="8"/>
        <v>43362.208333333328</v>
      </c>
      <c r="N127">
        <v>1537678800</v>
      </c>
      <c r="O127" s="11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 s="11">
        <f t="shared" si="8"/>
        <v>42596.208333333328</v>
      </c>
      <c r="N128">
        <v>1473570000</v>
      </c>
      <c r="O128" s="11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 s="11">
        <f t="shared" si="8"/>
        <v>40310.208333333336</v>
      </c>
      <c r="N129">
        <v>1273899600</v>
      </c>
      <c r="O129" s="11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 s="11">
        <f t="shared" si="8"/>
        <v>40417.208333333336</v>
      </c>
      <c r="N130">
        <v>1284008400</v>
      </c>
      <c r="O130" s="11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>
        <v>55</v>
      </c>
      <c r="I131" s="7">
        <f t="shared" ref="I131:I194" si="13">IF(H131 = 0, "0", E131/H131)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14">(((L131/60)/60)/24)+DATE(1970,1,1)</f>
        <v>42038.25</v>
      </c>
      <c r="N131">
        <v>1425103200</v>
      </c>
      <c r="O131" s="11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LEFT(R131,FIND("/",R131)-1)</f>
        <v>food</v>
      </c>
      <c r="T131" t="str">
        <f t="shared" ref="T131:T194" si="17">RIGHT(R131,LEN(R131)-FIND("/",R131))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7">
        <f t="shared" si="13"/>
        <v>28.001876172607879</v>
      </c>
      <c r="J132" t="s">
        <v>36</v>
      </c>
      <c r="K132" t="s">
        <v>37</v>
      </c>
      <c r="L132">
        <v>1319605200</v>
      </c>
      <c r="M132" s="11">
        <f t="shared" si="14"/>
        <v>40842.208333333336</v>
      </c>
      <c r="N132">
        <v>1320991200</v>
      </c>
      <c r="O132" s="11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7">
        <f t="shared" si="13"/>
        <v>67.996725337699544</v>
      </c>
      <c r="J133" t="s">
        <v>40</v>
      </c>
      <c r="K133" t="s">
        <v>41</v>
      </c>
      <c r="L133">
        <v>1385704800</v>
      </c>
      <c r="M133" s="11">
        <f t="shared" si="14"/>
        <v>41607.25</v>
      </c>
      <c r="N133">
        <v>1386828000</v>
      </c>
      <c r="O133" s="11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7">
        <f t="shared" si="13"/>
        <v>43.078651685393261</v>
      </c>
      <c r="J134" t="s">
        <v>21</v>
      </c>
      <c r="K134" t="s">
        <v>22</v>
      </c>
      <c r="L134">
        <v>1515736800</v>
      </c>
      <c r="M134" s="11">
        <f t="shared" si="14"/>
        <v>43112.25</v>
      </c>
      <c r="N134">
        <v>1517119200</v>
      </c>
      <c r="O134" s="11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7">
        <f t="shared" si="13"/>
        <v>87.95597484276729</v>
      </c>
      <c r="J135" t="s">
        <v>21</v>
      </c>
      <c r="K135" t="s">
        <v>22</v>
      </c>
      <c r="L135">
        <v>1313125200</v>
      </c>
      <c r="M135" s="11">
        <f t="shared" si="14"/>
        <v>40767.208333333336</v>
      </c>
      <c r="N135">
        <v>1315026000</v>
      </c>
      <c r="O135" s="11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7">
        <f t="shared" si="13"/>
        <v>94.987234042553197</v>
      </c>
      <c r="J136" t="s">
        <v>98</v>
      </c>
      <c r="K136" t="s">
        <v>99</v>
      </c>
      <c r="L136">
        <v>1308459600</v>
      </c>
      <c r="M136" s="11">
        <f t="shared" si="14"/>
        <v>40713.208333333336</v>
      </c>
      <c r="N136">
        <v>1312693200</v>
      </c>
      <c r="O136" s="11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7">
        <f t="shared" si="13"/>
        <v>46.905982905982903</v>
      </c>
      <c r="J137" t="s">
        <v>21</v>
      </c>
      <c r="K137" t="s">
        <v>22</v>
      </c>
      <c r="L137">
        <v>1362636000</v>
      </c>
      <c r="M137" s="11">
        <f t="shared" si="14"/>
        <v>41340.25</v>
      </c>
      <c r="N137">
        <v>1363064400</v>
      </c>
      <c r="O137" s="11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7">
        <f t="shared" si="13"/>
        <v>46.913793103448278</v>
      </c>
      <c r="J138" t="s">
        <v>21</v>
      </c>
      <c r="K138" t="s">
        <v>22</v>
      </c>
      <c r="L138">
        <v>1402117200</v>
      </c>
      <c r="M138" s="11">
        <f t="shared" si="14"/>
        <v>41797.208333333336</v>
      </c>
      <c r="N138">
        <v>1403154000</v>
      </c>
      <c r="O138" s="11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7">
        <f t="shared" si="13"/>
        <v>94.24</v>
      </c>
      <c r="J139" t="s">
        <v>21</v>
      </c>
      <c r="K139" t="s">
        <v>22</v>
      </c>
      <c r="L139">
        <v>1286341200</v>
      </c>
      <c r="M139" s="11">
        <f t="shared" si="14"/>
        <v>40457.208333333336</v>
      </c>
      <c r="N139">
        <v>1286859600</v>
      </c>
      <c r="O139" s="11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7">
        <f t="shared" si="13"/>
        <v>80.139130434782615</v>
      </c>
      <c r="J140" t="s">
        <v>21</v>
      </c>
      <c r="K140" t="s">
        <v>22</v>
      </c>
      <c r="L140">
        <v>1348808400</v>
      </c>
      <c r="M140" s="11">
        <f t="shared" si="14"/>
        <v>41180.208333333336</v>
      </c>
      <c r="N140">
        <v>1349326800</v>
      </c>
      <c r="O140" s="11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7">
        <f t="shared" si="13"/>
        <v>59.036809815950917</v>
      </c>
      <c r="J141" t="s">
        <v>21</v>
      </c>
      <c r="K141" t="s">
        <v>22</v>
      </c>
      <c r="L141">
        <v>1429592400</v>
      </c>
      <c r="M141" s="11">
        <f t="shared" si="14"/>
        <v>42115.208333333328</v>
      </c>
      <c r="N141">
        <v>1430974800</v>
      </c>
      <c r="O141" s="11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7">
        <f t="shared" si="13"/>
        <v>65.989247311827953</v>
      </c>
      <c r="J142" t="s">
        <v>21</v>
      </c>
      <c r="K142" t="s">
        <v>22</v>
      </c>
      <c r="L142">
        <v>1519538400</v>
      </c>
      <c r="M142" s="11">
        <f t="shared" si="14"/>
        <v>43156.25</v>
      </c>
      <c r="N142">
        <v>1519970400</v>
      </c>
      <c r="O142" s="11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7">
        <f t="shared" si="13"/>
        <v>60.992530345471522</v>
      </c>
      <c r="J143" t="s">
        <v>21</v>
      </c>
      <c r="K143" t="s">
        <v>22</v>
      </c>
      <c r="L143">
        <v>1434085200</v>
      </c>
      <c r="M143" s="11">
        <f t="shared" si="14"/>
        <v>42167.208333333328</v>
      </c>
      <c r="N143">
        <v>1434603600</v>
      </c>
      <c r="O143" s="11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7">
        <f t="shared" si="13"/>
        <v>98.307692307692307</v>
      </c>
      <c r="J144" t="s">
        <v>21</v>
      </c>
      <c r="K144" t="s">
        <v>22</v>
      </c>
      <c r="L144">
        <v>1333688400</v>
      </c>
      <c r="M144" s="11">
        <f t="shared" si="14"/>
        <v>41005.208333333336</v>
      </c>
      <c r="N144">
        <v>1337230800</v>
      </c>
      <c r="O144" s="11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7">
        <f t="shared" si="13"/>
        <v>104.6</v>
      </c>
      <c r="J145" t="s">
        <v>21</v>
      </c>
      <c r="K145" t="s">
        <v>22</v>
      </c>
      <c r="L145">
        <v>1277701200</v>
      </c>
      <c r="M145" s="11">
        <f t="shared" si="14"/>
        <v>40357.208333333336</v>
      </c>
      <c r="N145">
        <v>1279429200</v>
      </c>
      <c r="O145" s="11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7">
        <f t="shared" si="13"/>
        <v>86.066666666666663</v>
      </c>
      <c r="J146" t="s">
        <v>21</v>
      </c>
      <c r="K146" t="s">
        <v>22</v>
      </c>
      <c r="L146">
        <v>1560747600</v>
      </c>
      <c r="M146" s="11">
        <f t="shared" si="14"/>
        <v>43633.208333333328</v>
      </c>
      <c r="N146">
        <v>1561438800</v>
      </c>
      <c r="O146" s="11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7">
        <f t="shared" si="13"/>
        <v>76.989583333333329</v>
      </c>
      <c r="J147" t="s">
        <v>98</v>
      </c>
      <c r="K147" t="s">
        <v>99</v>
      </c>
      <c r="L147">
        <v>1410066000</v>
      </c>
      <c r="M147" s="11">
        <f t="shared" si="14"/>
        <v>41889.208333333336</v>
      </c>
      <c r="N147">
        <v>1410498000</v>
      </c>
      <c r="O147" s="11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7">
        <f t="shared" si="13"/>
        <v>29.764705882352942</v>
      </c>
      <c r="J148" t="s">
        <v>21</v>
      </c>
      <c r="K148" t="s">
        <v>22</v>
      </c>
      <c r="L148">
        <v>1320732000</v>
      </c>
      <c r="M148" s="11">
        <f t="shared" si="14"/>
        <v>40855.25</v>
      </c>
      <c r="N148">
        <v>1322460000</v>
      </c>
      <c r="O148" s="11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7">
        <f t="shared" si="13"/>
        <v>46.91959798994975</v>
      </c>
      <c r="J149" t="s">
        <v>21</v>
      </c>
      <c r="K149" t="s">
        <v>22</v>
      </c>
      <c r="L149">
        <v>1465794000</v>
      </c>
      <c r="M149" s="11">
        <f t="shared" si="14"/>
        <v>42534.208333333328</v>
      </c>
      <c r="N149">
        <v>1466312400</v>
      </c>
      <c r="O149" s="11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7">
        <f t="shared" si="13"/>
        <v>105.18691588785046</v>
      </c>
      <c r="J150" t="s">
        <v>21</v>
      </c>
      <c r="K150" t="s">
        <v>22</v>
      </c>
      <c r="L150">
        <v>1500958800</v>
      </c>
      <c r="M150" s="11">
        <f t="shared" si="14"/>
        <v>42941.208333333328</v>
      </c>
      <c r="N150">
        <v>1501736400</v>
      </c>
      <c r="O150" s="11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7">
        <f t="shared" si="13"/>
        <v>69.907692307692301</v>
      </c>
      <c r="J151" t="s">
        <v>21</v>
      </c>
      <c r="K151" t="s">
        <v>22</v>
      </c>
      <c r="L151">
        <v>1357020000</v>
      </c>
      <c r="M151" s="11">
        <f t="shared" si="14"/>
        <v>41275.25</v>
      </c>
      <c r="N151">
        <v>1361512800</v>
      </c>
      <c r="O151" s="11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7">
        <f t="shared" si="13"/>
        <v>1</v>
      </c>
      <c r="J152" t="s">
        <v>21</v>
      </c>
      <c r="K152" t="s">
        <v>22</v>
      </c>
      <c r="L152">
        <v>1544940000</v>
      </c>
      <c r="M152" s="11">
        <f t="shared" si="14"/>
        <v>43450.25</v>
      </c>
      <c r="N152">
        <v>1545026400</v>
      </c>
      <c r="O152" s="11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7">
        <f t="shared" si="13"/>
        <v>60.011588275391958</v>
      </c>
      <c r="J153" t="s">
        <v>21</v>
      </c>
      <c r="K153" t="s">
        <v>22</v>
      </c>
      <c r="L153">
        <v>1402290000</v>
      </c>
      <c r="M153" s="11">
        <f t="shared" si="14"/>
        <v>41799.208333333336</v>
      </c>
      <c r="N153">
        <v>1406696400</v>
      </c>
      <c r="O153" s="11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7">
        <f t="shared" si="13"/>
        <v>52.006220379146917</v>
      </c>
      <c r="J154" t="s">
        <v>21</v>
      </c>
      <c r="K154" t="s">
        <v>22</v>
      </c>
      <c r="L154">
        <v>1487311200</v>
      </c>
      <c r="M154" s="11">
        <f t="shared" si="14"/>
        <v>42783.25</v>
      </c>
      <c r="N154">
        <v>1487916000</v>
      </c>
      <c r="O154" s="11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7">
        <f t="shared" si="13"/>
        <v>31.000176025347649</v>
      </c>
      <c r="J155" t="s">
        <v>21</v>
      </c>
      <c r="K155" t="s">
        <v>22</v>
      </c>
      <c r="L155">
        <v>1350622800</v>
      </c>
      <c r="M155" s="11">
        <f t="shared" si="14"/>
        <v>41201.208333333336</v>
      </c>
      <c r="N155">
        <v>1351141200</v>
      </c>
      <c r="O155" s="11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7">
        <f t="shared" si="13"/>
        <v>95.042492917847028</v>
      </c>
      <c r="J156" t="s">
        <v>21</v>
      </c>
      <c r="K156" t="s">
        <v>22</v>
      </c>
      <c r="L156">
        <v>1463029200</v>
      </c>
      <c r="M156" s="11">
        <f t="shared" si="14"/>
        <v>42502.208333333328</v>
      </c>
      <c r="N156">
        <v>1465016400</v>
      </c>
      <c r="O156" s="11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7">
        <f t="shared" si="13"/>
        <v>75.968174204355108</v>
      </c>
      <c r="J157" t="s">
        <v>21</v>
      </c>
      <c r="K157" t="s">
        <v>22</v>
      </c>
      <c r="L157">
        <v>1269493200</v>
      </c>
      <c r="M157" s="11">
        <f t="shared" si="14"/>
        <v>40262.208333333336</v>
      </c>
      <c r="N157">
        <v>1270789200</v>
      </c>
      <c r="O157" s="11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7">
        <f t="shared" si="13"/>
        <v>71.013192612137203</v>
      </c>
      <c r="J158" t="s">
        <v>26</v>
      </c>
      <c r="K158" t="s">
        <v>27</v>
      </c>
      <c r="L158">
        <v>1570251600</v>
      </c>
      <c r="M158" s="11">
        <f t="shared" si="14"/>
        <v>43743.208333333328</v>
      </c>
      <c r="N158">
        <v>1572325200</v>
      </c>
      <c r="O158" s="11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7">
        <f t="shared" si="13"/>
        <v>73.733333333333334</v>
      </c>
      <c r="J159" t="s">
        <v>26</v>
      </c>
      <c r="K159" t="s">
        <v>27</v>
      </c>
      <c r="L159">
        <v>1388383200</v>
      </c>
      <c r="M159" s="11">
        <f t="shared" si="14"/>
        <v>41638.25</v>
      </c>
      <c r="N159">
        <v>1389420000</v>
      </c>
      <c r="O159" s="11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7">
        <f t="shared" si="13"/>
        <v>113.17073170731707</v>
      </c>
      <c r="J160" t="s">
        <v>21</v>
      </c>
      <c r="K160" t="s">
        <v>22</v>
      </c>
      <c r="L160">
        <v>1449554400</v>
      </c>
      <c r="M160" s="11">
        <f t="shared" si="14"/>
        <v>42346.25</v>
      </c>
      <c r="N160">
        <v>1449640800</v>
      </c>
      <c r="O160" s="11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7">
        <f t="shared" si="13"/>
        <v>105.00933552992861</v>
      </c>
      <c r="J161" t="s">
        <v>21</v>
      </c>
      <c r="K161" t="s">
        <v>22</v>
      </c>
      <c r="L161">
        <v>1553662800</v>
      </c>
      <c r="M161" s="11">
        <f t="shared" si="14"/>
        <v>43551.208333333328</v>
      </c>
      <c r="N161">
        <v>1555218000</v>
      </c>
      <c r="O161" s="11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7">
        <f t="shared" si="13"/>
        <v>79.176829268292678</v>
      </c>
      <c r="J162" t="s">
        <v>21</v>
      </c>
      <c r="K162" t="s">
        <v>22</v>
      </c>
      <c r="L162">
        <v>1556341200</v>
      </c>
      <c r="M162" s="11">
        <f t="shared" si="14"/>
        <v>43582.208333333328</v>
      </c>
      <c r="N162">
        <v>1557723600</v>
      </c>
      <c r="O162" s="11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7">
        <f t="shared" si="13"/>
        <v>57.333333333333336</v>
      </c>
      <c r="J163" t="s">
        <v>21</v>
      </c>
      <c r="K163" t="s">
        <v>22</v>
      </c>
      <c r="L163">
        <v>1442984400</v>
      </c>
      <c r="M163" s="11">
        <f t="shared" si="14"/>
        <v>42270.208333333328</v>
      </c>
      <c r="N163">
        <v>1443502800</v>
      </c>
      <c r="O163" s="11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7">
        <f t="shared" si="13"/>
        <v>58.178343949044589</v>
      </c>
      <c r="J164" t="s">
        <v>98</v>
      </c>
      <c r="K164" t="s">
        <v>99</v>
      </c>
      <c r="L164">
        <v>1544248800</v>
      </c>
      <c r="M164" s="11">
        <f t="shared" si="14"/>
        <v>43442.25</v>
      </c>
      <c r="N164">
        <v>1546840800</v>
      </c>
      <c r="O164" s="11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7">
        <f t="shared" si="13"/>
        <v>36.032520325203251</v>
      </c>
      <c r="J165" t="s">
        <v>21</v>
      </c>
      <c r="K165" t="s">
        <v>22</v>
      </c>
      <c r="L165">
        <v>1508475600</v>
      </c>
      <c r="M165" s="11">
        <f t="shared" si="14"/>
        <v>43028.208333333328</v>
      </c>
      <c r="N165">
        <v>1512712800</v>
      </c>
      <c r="O165" s="11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7">
        <f t="shared" si="13"/>
        <v>107.99068767908309</v>
      </c>
      <c r="J166" t="s">
        <v>21</v>
      </c>
      <c r="K166" t="s">
        <v>22</v>
      </c>
      <c r="L166">
        <v>1507438800</v>
      </c>
      <c r="M166" s="11">
        <f t="shared" si="14"/>
        <v>43016.208333333328</v>
      </c>
      <c r="N166">
        <v>1507525200</v>
      </c>
      <c r="O166" s="11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7">
        <f t="shared" si="13"/>
        <v>44.005985634477256</v>
      </c>
      <c r="J167" t="s">
        <v>21</v>
      </c>
      <c r="K167" t="s">
        <v>22</v>
      </c>
      <c r="L167">
        <v>1501563600</v>
      </c>
      <c r="M167" s="11">
        <f t="shared" si="14"/>
        <v>42948.208333333328</v>
      </c>
      <c r="N167">
        <v>1504328400</v>
      </c>
      <c r="O167" s="11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7">
        <f t="shared" si="13"/>
        <v>55.077868852459019</v>
      </c>
      <c r="J168" t="s">
        <v>21</v>
      </c>
      <c r="K168" t="s">
        <v>22</v>
      </c>
      <c r="L168">
        <v>1292997600</v>
      </c>
      <c r="M168" s="11">
        <f t="shared" si="14"/>
        <v>40534.25</v>
      </c>
      <c r="N168">
        <v>1293343200</v>
      </c>
      <c r="O168" s="11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7">
        <f t="shared" si="13"/>
        <v>74</v>
      </c>
      <c r="J169" t="s">
        <v>26</v>
      </c>
      <c r="K169" t="s">
        <v>27</v>
      </c>
      <c r="L169">
        <v>1370840400</v>
      </c>
      <c r="M169" s="11">
        <f t="shared" si="14"/>
        <v>41435.208333333336</v>
      </c>
      <c r="N169">
        <v>1371704400</v>
      </c>
      <c r="O169" s="11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7">
        <f t="shared" si="13"/>
        <v>41.996858638743454</v>
      </c>
      <c r="J170" t="s">
        <v>36</v>
      </c>
      <c r="K170" t="s">
        <v>37</v>
      </c>
      <c r="L170">
        <v>1550815200</v>
      </c>
      <c r="M170" s="11">
        <f t="shared" si="14"/>
        <v>43518.25</v>
      </c>
      <c r="N170">
        <v>1552798800</v>
      </c>
      <c r="O170" s="11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7">
        <f t="shared" si="13"/>
        <v>77.988161010260455</v>
      </c>
      <c r="J171" t="s">
        <v>21</v>
      </c>
      <c r="K171" t="s">
        <v>22</v>
      </c>
      <c r="L171">
        <v>1339909200</v>
      </c>
      <c r="M171" s="11">
        <f t="shared" si="14"/>
        <v>41077.208333333336</v>
      </c>
      <c r="N171">
        <v>1342328400</v>
      </c>
      <c r="O171" s="11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7">
        <f t="shared" si="13"/>
        <v>82.507462686567166</v>
      </c>
      <c r="J172" t="s">
        <v>21</v>
      </c>
      <c r="K172" t="s">
        <v>22</v>
      </c>
      <c r="L172">
        <v>1501736400</v>
      </c>
      <c r="M172" s="11">
        <f t="shared" si="14"/>
        <v>42950.208333333328</v>
      </c>
      <c r="N172">
        <v>1502341200</v>
      </c>
      <c r="O172" s="11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7">
        <f t="shared" si="13"/>
        <v>104.2</v>
      </c>
      <c r="J173" t="s">
        <v>21</v>
      </c>
      <c r="K173" t="s">
        <v>22</v>
      </c>
      <c r="L173">
        <v>1395291600</v>
      </c>
      <c r="M173" s="11">
        <f t="shared" si="14"/>
        <v>41718.208333333336</v>
      </c>
      <c r="N173">
        <v>1397192400</v>
      </c>
      <c r="O173" s="11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7">
        <f t="shared" si="13"/>
        <v>25.5</v>
      </c>
      <c r="J174" t="s">
        <v>21</v>
      </c>
      <c r="K174" t="s">
        <v>22</v>
      </c>
      <c r="L174">
        <v>1405746000</v>
      </c>
      <c r="M174" s="11">
        <f t="shared" si="14"/>
        <v>41839.208333333336</v>
      </c>
      <c r="N174">
        <v>1407042000</v>
      </c>
      <c r="O174" s="11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7">
        <f t="shared" si="13"/>
        <v>100.98334401024984</v>
      </c>
      <c r="J175" t="s">
        <v>21</v>
      </c>
      <c r="K175" t="s">
        <v>22</v>
      </c>
      <c r="L175">
        <v>1368853200</v>
      </c>
      <c r="M175" s="11">
        <f t="shared" si="14"/>
        <v>41412.208333333336</v>
      </c>
      <c r="N175">
        <v>1369371600</v>
      </c>
      <c r="O175" s="11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7">
        <f t="shared" si="13"/>
        <v>111.83333333333333</v>
      </c>
      <c r="J176" t="s">
        <v>21</v>
      </c>
      <c r="K176" t="s">
        <v>22</v>
      </c>
      <c r="L176">
        <v>1444021200</v>
      </c>
      <c r="M176" s="11">
        <f t="shared" si="14"/>
        <v>42282.208333333328</v>
      </c>
      <c r="N176">
        <v>1444107600</v>
      </c>
      <c r="O176" s="11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7">
        <f t="shared" si="13"/>
        <v>41.999115044247787</v>
      </c>
      <c r="J177" t="s">
        <v>21</v>
      </c>
      <c r="K177" t="s">
        <v>22</v>
      </c>
      <c r="L177">
        <v>1472619600</v>
      </c>
      <c r="M177" s="11">
        <f t="shared" si="14"/>
        <v>42613.208333333328</v>
      </c>
      <c r="N177">
        <v>1474261200</v>
      </c>
      <c r="O177" s="11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7">
        <f t="shared" si="13"/>
        <v>110.05115089514067</v>
      </c>
      <c r="J178" t="s">
        <v>21</v>
      </c>
      <c r="K178" t="s">
        <v>22</v>
      </c>
      <c r="L178">
        <v>1472878800</v>
      </c>
      <c r="M178" s="11">
        <f t="shared" si="14"/>
        <v>42616.208333333328</v>
      </c>
      <c r="N178">
        <v>1473656400</v>
      </c>
      <c r="O178" s="11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7">
        <f t="shared" si="13"/>
        <v>58.997079225994888</v>
      </c>
      <c r="J179" t="s">
        <v>21</v>
      </c>
      <c r="K179" t="s">
        <v>22</v>
      </c>
      <c r="L179">
        <v>1289800800</v>
      </c>
      <c r="M179" s="11">
        <f t="shared" si="14"/>
        <v>40497.25</v>
      </c>
      <c r="N179">
        <v>1291960800</v>
      </c>
      <c r="O179" s="11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7">
        <f t="shared" si="13"/>
        <v>32.985714285714288</v>
      </c>
      <c r="J180" t="s">
        <v>21</v>
      </c>
      <c r="K180" t="s">
        <v>22</v>
      </c>
      <c r="L180">
        <v>1505970000</v>
      </c>
      <c r="M180" s="11">
        <f t="shared" si="14"/>
        <v>42999.208333333328</v>
      </c>
      <c r="N180">
        <v>1506747600</v>
      </c>
      <c r="O180" s="11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7">
        <f t="shared" si="13"/>
        <v>45.005654509471306</v>
      </c>
      <c r="J181" t="s">
        <v>15</v>
      </c>
      <c r="K181" t="s">
        <v>16</v>
      </c>
      <c r="L181">
        <v>1363496400</v>
      </c>
      <c r="M181" s="11">
        <f t="shared" si="14"/>
        <v>41350.208333333336</v>
      </c>
      <c r="N181">
        <v>1363582800</v>
      </c>
      <c r="O181" s="11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7">
        <f t="shared" si="13"/>
        <v>81.98196487897485</v>
      </c>
      <c r="J182" t="s">
        <v>26</v>
      </c>
      <c r="K182" t="s">
        <v>27</v>
      </c>
      <c r="L182">
        <v>1269234000</v>
      </c>
      <c r="M182" s="11">
        <f t="shared" si="14"/>
        <v>40259.208333333336</v>
      </c>
      <c r="N182">
        <v>1269666000</v>
      </c>
      <c r="O182" s="11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7">
        <f t="shared" si="13"/>
        <v>39.080882352941174</v>
      </c>
      <c r="J183" t="s">
        <v>21</v>
      </c>
      <c r="K183" t="s">
        <v>22</v>
      </c>
      <c r="L183">
        <v>1507093200</v>
      </c>
      <c r="M183" s="11">
        <f t="shared" si="14"/>
        <v>43012.208333333328</v>
      </c>
      <c r="N183">
        <v>1508648400</v>
      </c>
      <c r="O183" s="11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7">
        <f t="shared" si="13"/>
        <v>58.996383363471971</v>
      </c>
      <c r="J184" t="s">
        <v>36</v>
      </c>
      <c r="K184" t="s">
        <v>37</v>
      </c>
      <c r="L184">
        <v>1560574800</v>
      </c>
      <c r="M184" s="11">
        <f t="shared" si="14"/>
        <v>43631.208333333328</v>
      </c>
      <c r="N184">
        <v>1561957200</v>
      </c>
      <c r="O184" s="11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7">
        <f t="shared" si="13"/>
        <v>40.988372093023258</v>
      </c>
      <c r="J185" t="s">
        <v>15</v>
      </c>
      <c r="K185" t="s">
        <v>16</v>
      </c>
      <c r="L185">
        <v>1284008400</v>
      </c>
      <c r="M185" s="11">
        <f t="shared" si="14"/>
        <v>40430.208333333336</v>
      </c>
      <c r="N185">
        <v>1285131600</v>
      </c>
      <c r="O185" s="11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7">
        <f t="shared" si="13"/>
        <v>31.029411764705884</v>
      </c>
      <c r="J186" t="s">
        <v>21</v>
      </c>
      <c r="K186" t="s">
        <v>22</v>
      </c>
      <c r="L186">
        <v>1556859600</v>
      </c>
      <c r="M186" s="11">
        <f t="shared" si="14"/>
        <v>43588.208333333328</v>
      </c>
      <c r="N186">
        <v>1556946000</v>
      </c>
      <c r="O186" s="11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7">
        <f t="shared" si="13"/>
        <v>37.789473684210527</v>
      </c>
      <c r="J187" t="s">
        <v>21</v>
      </c>
      <c r="K187" t="s">
        <v>22</v>
      </c>
      <c r="L187">
        <v>1526187600</v>
      </c>
      <c r="M187" s="11">
        <f t="shared" si="14"/>
        <v>43233.208333333328</v>
      </c>
      <c r="N187">
        <v>1527138000</v>
      </c>
      <c r="O187" s="11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7">
        <f t="shared" si="13"/>
        <v>32.006772009029348</v>
      </c>
      <c r="J188" t="s">
        <v>21</v>
      </c>
      <c r="K188" t="s">
        <v>22</v>
      </c>
      <c r="L188">
        <v>1400821200</v>
      </c>
      <c r="M188" s="11">
        <f t="shared" si="14"/>
        <v>41782.208333333336</v>
      </c>
      <c r="N188">
        <v>1402117200</v>
      </c>
      <c r="O188" s="11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7">
        <f t="shared" si="13"/>
        <v>95.966712898751737</v>
      </c>
      <c r="J189" t="s">
        <v>15</v>
      </c>
      <c r="K189" t="s">
        <v>16</v>
      </c>
      <c r="L189">
        <v>1361599200</v>
      </c>
      <c r="M189" s="11">
        <f t="shared" si="14"/>
        <v>41328.25</v>
      </c>
      <c r="N189">
        <v>1364014800</v>
      </c>
      <c r="O189" s="11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7">
        <f t="shared" si="13"/>
        <v>75</v>
      </c>
      <c r="J190" t="s">
        <v>107</v>
      </c>
      <c r="K190" t="s">
        <v>108</v>
      </c>
      <c r="L190">
        <v>1417500000</v>
      </c>
      <c r="M190" s="11">
        <f t="shared" si="14"/>
        <v>41975.25</v>
      </c>
      <c r="N190">
        <v>1417586400</v>
      </c>
      <c r="O190" s="11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7">
        <f t="shared" si="13"/>
        <v>102.0498866213152</v>
      </c>
      <c r="J191" t="s">
        <v>21</v>
      </c>
      <c r="K191" t="s">
        <v>22</v>
      </c>
      <c r="L191">
        <v>1457071200</v>
      </c>
      <c r="M191" s="11">
        <f t="shared" si="14"/>
        <v>42433.25</v>
      </c>
      <c r="N191">
        <v>1457071200</v>
      </c>
      <c r="O191" s="11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7">
        <f t="shared" si="13"/>
        <v>105.75</v>
      </c>
      <c r="J192" t="s">
        <v>21</v>
      </c>
      <c r="K192" t="s">
        <v>22</v>
      </c>
      <c r="L192">
        <v>1370322000</v>
      </c>
      <c r="M192" s="11">
        <f t="shared" si="14"/>
        <v>41429.208333333336</v>
      </c>
      <c r="N192">
        <v>1370408400</v>
      </c>
      <c r="O192" s="11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7">
        <f t="shared" si="13"/>
        <v>37.069767441860463</v>
      </c>
      <c r="J193" t="s">
        <v>107</v>
      </c>
      <c r="K193" t="s">
        <v>108</v>
      </c>
      <c r="L193">
        <v>1552366800</v>
      </c>
      <c r="M193" s="11">
        <f t="shared" si="14"/>
        <v>43536.208333333328</v>
      </c>
      <c r="N193">
        <v>1552626000</v>
      </c>
      <c r="O193" s="11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s="7">
        <f t="shared" si="13"/>
        <v>35.049382716049379</v>
      </c>
      <c r="J194" t="s">
        <v>21</v>
      </c>
      <c r="K194" t="s">
        <v>22</v>
      </c>
      <c r="L194">
        <v>1403845200</v>
      </c>
      <c r="M194" s="11">
        <f t="shared" si="14"/>
        <v>41817.208333333336</v>
      </c>
      <c r="N194">
        <v>1404190800</v>
      </c>
      <c r="O194" s="11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>
        <v>65</v>
      </c>
      <c r="I195" s="7">
        <f t="shared" ref="I195:I258" si="19">IF(H195 = 0, "0", E195/H195)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20">(((L195/60)/60)/24)+DATE(1970,1,1)</f>
        <v>43198.208333333328</v>
      </c>
      <c r="N195">
        <v>1523509200</v>
      </c>
      <c r="O195" s="11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LEFT(R195,FIND("/",R195)-1)</f>
        <v>music</v>
      </c>
      <c r="T195" t="str">
        <f t="shared" ref="T195:T258" si="23">RIGHT(R195,LEN(R195)-FIND("/",R195))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7">
        <f t="shared" si="19"/>
        <v>69.174603174603178</v>
      </c>
      <c r="J196" t="s">
        <v>21</v>
      </c>
      <c r="K196" t="s">
        <v>22</v>
      </c>
      <c r="L196">
        <v>1442206800</v>
      </c>
      <c r="M196" s="11">
        <f t="shared" si="20"/>
        <v>42261.208333333328</v>
      </c>
      <c r="N196">
        <v>1443589200</v>
      </c>
      <c r="O196" s="11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7">
        <f t="shared" si="19"/>
        <v>109.07824427480917</v>
      </c>
      <c r="J197" t="s">
        <v>21</v>
      </c>
      <c r="K197" t="s">
        <v>22</v>
      </c>
      <c r="L197">
        <v>1532840400</v>
      </c>
      <c r="M197" s="11">
        <f t="shared" si="20"/>
        <v>43310.208333333328</v>
      </c>
      <c r="N197">
        <v>1533445200</v>
      </c>
      <c r="O197" s="11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7">
        <f t="shared" si="19"/>
        <v>51.78</v>
      </c>
      <c r="J198" t="s">
        <v>36</v>
      </c>
      <c r="K198" t="s">
        <v>37</v>
      </c>
      <c r="L198">
        <v>1472878800</v>
      </c>
      <c r="M198" s="11">
        <f t="shared" si="20"/>
        <v>42616.208333333328</v>
      </c>
      <c r="N198">
        <v>1474520400</v>
      </c>
      <c r="O198" s="11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7">
        <f t="shared" si="19"/>
        <v>82.010055304172951</v>
      </c>
      <c r="J199" t="s">
        <v>21</v>
      </c>
      <c r="K199" t="s">
        <v>22</v>
      </c>
      <c r="L199">
        <v>1498194000</v>
      </c>
      <c r="M199" s="11">
        <f t="shared" si="20"/>
        <v>42909.208333333328</v>
      </c>
      <c r="N199">
        <v>1499403600</v>
      </c>
      <c r="O199" s="11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7">
        <f t="shared" si="19"/>
        <v>35.958333333333336</v>
      </c>
      <c r="J200" t="s">
        <v>21</v>
      </c>
      <c r="K200" t="s">
        <v>22</v>
      </c>
      <c r="L200">
        <v>1281070800</v>
      </c>
      <c r="M200" s="11">
        <f t="shared" si="20"/>
        <v>40396.208333333336</v>
      </c>
      <c r="N200">
        <v>1283576400</v>
      </c>
      <c r="O200" s="11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7">
        <f t="shared" si="19"/>
        <v>74.461538461538467</v>
      </c>
      <c r="J201" t="s">
        <v>21</v>
      </c>
      <c r="K201" t="s">
        <v>22</v>
      </c>
      <c r="L201">
        <v>1436245200</v>
      </c>
      <c r="M201" s="11">
        <f t="shared" si="20"/>
        <v>42192.208333333328</v>
      </c>
      <c r="N201">
        <v>1436590800</v>
      </c>
      <c r="O201" s="11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7">
        <f t="shared" si="19"/>
        <v>2</v>
      </c>
      <c r="J202" t="s">
        <v>15</v>
      </c>
      <c r="K202" t="s">
        <v>16</v>
      </c>
      <c r="L202">
        <v>1269493200</v>
      </c>
      <c r="M202" s="11">
        <f t="shared" si="20"/>
        <v>40262.208333333336</v>
      </c>
      <c r="N202">
        <v>1270443600</v>
      </c>
      <c r="O202" s="11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7">
        <f t="shared" si="19"/>
        <v>91.114649681528661</v>
      </c>
      <c r="J203" t="s">
        <v>21</v>
      </c>
      <c r="K203" t="s">
        <v>22</v>
      </c>
      <c r="L203">
        <v>1406264400</v>
      </c>
      <c r="M203" s="11">
        <f t="shared" si="20"/>
        <v>41845.208333333336</v>
      </c>
      <c r="N203">
        <v>1407819600</v>
      </c>
      <c r="O203" s="11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7">
        <f t="shared" si="19"/>
        <v>79.792682926829272</v>
      </c>
      <c r="J204" t="s">
        <v>21</v>
      </c>
      <c r="K204" t="s">
        <v>22</v>
      </c>
      <c r="L204">
        <v>1317531600</v>
      </c>
      <c r="M204" s="11">
        <f t="shared" si="20"/>
        <v>40818.208333333336</v>
      </c>
      <c r="N204">
        <v>1317877200</v>
      </c>
      <c r="O204" s="11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7">
        <f t="shared" si="19"/>
        <v>42.999777678968428</v>
      </c>
      <c r="J205" t="s">
        <v>26</v>
      </c>
      <c r="K205" t="s">
        <v>27</v>
      </c>
      <c r="L205">
        <v>1484632800</v>
      </c>
      <c r="M205" s="11">
        <f t="shared" si="20"/>
        <v>42752.25</v>
      </c>
      <c r="N205">
        <v>1484805600</v>
      </c>
      <c r="O205" s="11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7">
        <f t="shared" si="19"/>
        <v>63.225000000000001</v>
      </c>
      <c r="J206" t="s">
        <v>21</v>
      </c>
      <c r="K206" t="s">
        <v>22</v>
      </c>
      <c r="L206">
        <v>1301806800</v>
      </c>
      <c r="M206" s="11">
        <f t="shared" si="20"/>
        <v>40636.208333333336</v>
      </c>
      <c r="N206">
        <v>1302670800</v>
      </c>
      <c r="O206" s="11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7">
        <f t="shared" si="19"/>
        <v>70.174999999999997</v>
      </c>
      <c r="J207" t="s">
        <v>21</v>
      </c>
      <c r="K207" t="s">
        <v>22</v>
      </c>
      <c r="L207">
        <v>1539752400</v>
      </c>
      <c r="M207" s="11">
        <f t="shared" si="20"/>
        <v>43390.208333333328</v>
      </c>
      <c r="N207">
        <v>1540789200</v>
      </c>
      <c r="O207" s="11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7">
        <f t="shared" si="19"/>
        <v>61.333333333333336</v>
      </c>
      <c r="J208" t="s">
        <v>21</v>
      </c>
      <c r="K208" t="s">
        <v>22</v>
      </c>
      <c r="L208">
        <v>1267250400</v>
      </c>
      <c r="M208" s="11">
        <f t="shared" si="20"/>
        <v>40236.25</v>
      </c>
      <c r="N208">
        <v>1268028000</v>
      </c>
      <c r="O208" s="11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7">
        <f t="shared" si="19"/>
        <v>99</v>
      </c>
      <c r="J209" t="s">
        <v>21</v>
      </c>
      <c r="K209" t="s">
        <v>22</v>
      </c>
      <c r="L209">
        <v>1535432400</v>
      </c>
      <c r="M209" s="11">
        <f t="shared" si="20"/>
        <v>43340.208333333328</v>
      </c>
      <c r="N209">
        <v>1537160400</v>
      </c>
      <c r="O209" s="11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7">
        <f t="shared" si="19"/>
        <v>96.984900146127615</v>
      </c>
      <c r="J210" t="s">
        <v>21</v>
      </c>
      <c r="K210" t="s">
        <v>22</v>
      </c>
      <c r="L210">
        <v>1510207200</v>
      </c>
      <c r="M210" s="11">
        <f t="shared" si="20"/>
        <v>43048.25</v>
      </c>
      <c r="N210">
        <v>1512280800</v>
      </c>
      <c r="O210" s="11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7">
        <f t="shared" si="19"/>
        <v>51.004950495049506</v>
      </c>
      <c r="J211" t="s">
        <v>26</v>
      </c>
      <c r="K211" t="s">
        <v>27</v>
      </c>
      <c r="L211">
        <v>1462510800</v>
      </c>
      <c r="M211" s="11">
        <f t="shared" si="20"/>
        <v>42496.208333333328</v>
      </c>
      <c r="N211">
        <v>1463115600</v>
      </c>
      <c r="O211" s="11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7">
        <f t="shared" si="19"/>
        <v>28.044247787610619</v>
      </c>
      <c r="J212" t="s">
        <v>36</v>
      </c>
      <c r="K212" t="s">
        <v>37</v>
      </c>
      <c r="L212">
        <v>1488520800</v>
      </c>
      <c r="M212" s="11">
        <f t="shared" si="20"/>
        <v>42797.25</v>
      </c>
      <c r="N212">
        <v>1490850000</v>
      </c>
      <c r="O212" s="11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7">
        <f t="shared" si="19"/>
        <v>60.984615384615381</v>
      </c>
      <c r="J213" t="s">
        <v>21</v>
      </c>
      <c r="K213" t="s">
        <v>22</v>
      </c>
      <c r="L213">
        <v>1377579600</v>
      </c>
      <c r="M213" s="11">
        <f t="shared" si="20"/>
        <v>41513.208333333336</v>
      </c>
      <c r="N213">
        <v>1379653200</v>
      </c>
      <c r="O213" s="11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7">
        <f t="shared" si="19"/>
        <v>73.214285714285708</v>
      </c>
      <c r="J214" t="s">
        <v>21</v>
      </c>
      <c r="K214" t="s">
        <v>22</v>
      </c>
      <c r="L214">
        <v>1576389600</v>
      </c>
      <c r="M214" s="11">
        <f t="shared" si="20"/>
        <v>43814.25</v>
      </c>
      <c r="N214">
        <v>1580364000</v>
      </c>
      <c r="O214" s="11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7">
        <f t="shared" si="19"/>
        <v>39.997435299603637</v>
      </c>
      <c r="J215" t="s">
        <v>21</v>
      </c>
      <c r="K215" t="s">
        <v>22</v>
      </c>
      <c r="L215">
        <v>1289019600</v>
      </c>
      <c r="M215" s="11">
        <f t="shared" si="20"/>
        <v>40488.208333333336</v>
      </c>
      <c r="N215">
        <v>1289714400</v>
      </c>
      <c r="O215" s="11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7">
        <f t="shared" si="19"/>
        <v>86.812121212121212</v>
      </c>
      <c r="J216" t="s">
        <v>21</v>
      </c>
      <c r="K216" t="s">
        <v>22</v>
      </c>
      <c r="L216">
        <v>1282194000</v>
      </c>
      <c r="M216" s="11">
        <f t="shared" si="20"/>
        <v>40409.208333333336</v>
      </c>
      <c r="N216">
        <v>1282712400</v>
      </c>
      <c r="O216" s="11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7">
        <f t="shared" si="19"/>
        <v>42.125874125874127</v>
      </c>
      <c r="J217" t="s">
        <v>21</v>
      </c>
      <c r="K217" t="s">
        <v>22</v>
      </c>
      <c r="L217">
        <v>1550037600</v>
      </c>
      <c r="M217" s="11">
        <f t="shared" si="20"/>
        <v>43509.25</v>
      </c>
      <c r="N217">
        <v>1550210400</v>
      </c>
      <c r="O217" s="11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7">
        <f t="shared" si="19"/>
        <v>103.97851239669421</v>
      </c>
      <c r="J218" t="s">
        <v>21</v>
      </c>
      <c r="K218" t="s">
        <v>22</v>
      </c>
      <c r="L218">
        <v>1321941600</v>
      </c>
      <c r="M218" s="11">
        <f t="shared" si="20"/>
        <v>40869.25</v>
      </c>
      <c r="N218">
        <v>1322114400</v>
      </c>
      <c r="O218" s="11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7">
        <f t="shared" si="19"/>
        <v>62.003211991434689</v>
      </c>
      <c r="J219" t="s">
        <v>21</v>
      </c>
      <c r="K219" t="s">
        <v>22</v>
      </c>
      <c r="L219">
        <v>1556427600</v>
      </c>
      <c r="M219" s="11">
        <f t="shared" si="20"/>
        <v>43583.208333333328</v>
      </c>
      <c r="N219">
        <v>1557205200</v>
      </c>
      <c r="O219" s="11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7">
        <f t="shared" si="19"/>
        <v>31.005037783375315</v>
      </c>
      <c r="J220" t="s">
        <v>40</v>
      </c>
      <c r="K220" t="s">
        <v>41</v>
      </c>
      <c r="L220">
        <v>1320991200</v>
      </c>
      <c r="M220" s="11">
        <f t="shared" si="20"/>
        <v>40858.25</v>
      </c>
      <c r="N220">
        <v>1323928800</v>
      </c>
      <c r="O220" s="11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7">
        <f t="shared" si="19"/>
        <v>89.991552956465242</v>
      </c>
      <c r="J221" t="s">
        <v>21</v>
      </c>
      <c r="K221" t="s">
        <v>22</v>
      </c>
      <c r="L221">
        <v>1345093200</v>
      </c>
      <c r="M221" s="11">
        <f t="shared" si="20"/>
        <v>41137.208333333336</v>
      </c>
      <c r="N221">
        <v>1346130000</v>
      </c>
      <c r="O221" s="11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7">
        <f t="shared" si="19"/>
        <v>39.235294117647058</v>
      </c>
      <c r="J222" t="s">
        <v>21</v>
      </c>
      <c r="K222" t="s">
        <v>22</v>
      </c>
      <c r="L222">
        <v>1309496400</v>
      </c>
      <c r="M222" s="11">
        <f t="shared" si="20"/>
        <v>40725.208333333336</v>
      </c>
      <c r="N222">
        <v>1311051600</v>
      </c>
      <c r="O222" s="11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7">
        <f t="shared" si="19"/>
        <v>54.993116108306566</v>
      </c>
      <c r="J223" t="s">
        <v>21</v>
      </c>
      <c r="K223" t="s">
        <v>22</v>
      </c>
      <c r="L223">
        <v>1340254800</v>
      </c>
      <c r="M223" s="11">
        <f t="shared" si="20"/>
        <v>41081.208333333336</v>
      </c>
      <c r="N223">
        <v>1340427600</v>
      </c>
      <c r="O223" s="11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7">
        <f t="shared" si="19"/>
        <v>47.992753623188406</v>
      </c>
      <c r="J224" t="s">
        <v>21</v>
      </c>
      <c r="K224" t="s">
        <v>22</v>
      </c>
      <c r="L224">
        <v>1412226000</v>
      </c>
      <c r="M224" s="11">
        <f t="shared" si="20"/>
        <v>41914.208333333336</v>
      </c>
      <c r="N224">
        <v>1412312400</v>
      </c>
      <c r="O224" s="11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7">
        <f t="shared" si="19"/>
        <v>87.966702470461868</v>
      </c>
      <c r="J225" t="s">
        <v>21</v>
      </c>
      <c r="K225" t="s">
        <v>22</v>
      </c>
      <c r="L225">
        <v>1458104400</v>
      </c>
      <c r="M225" s="11">
        <f t="shared" si="20"/>
        <v>42445.208333333328</v>
      </c>
      <c r="N225">
        <v>1459314000</v>
      </c>
      <c r="O225" s="11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7">
        <f t="shared" si="19"/>
        <v>51.999165275459099</v>
      </c>
      <c r="J226" t="s">
        <v>21</v>
      </c>
      <c r="K226" t="s">
        <v>22</v>
      </c>
      <c r="L226">
        <v>1411534800</v>
      </c>
      <c r="M226" s="11">
        <f t="shared" si="20"/>
        <v>41906.208333333336</v>
      </c>
      <c r="N226">
        <v>1415426400</v>
      </c>
      <c r="O226" s="11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7">
        <f t="shared" si="19"/>
        <v>29.999659863945578</v>
      </c>
      <c r="J227" t="s">
        <v>21</v>
      </c>
      <c r="K227" t="s">
        <v>22</v>
      </c>
      <c r="L227">
        <v>1399093200</v>
      </c>
      <c r="M227" s="11">
        <f t="shared" si="20"/>
        <v>41762.208333333336</v>
      </c>
      <c r="N227">
        <v>1399093200</v>
      </c>
      <c r="O227" s="11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7">
        <f t="shared" si="19"/>
        <v>98.205357142857139</v>
      </c>
      <c r="J228" t="s">
        <v>21</v>
      </c>
      <c r="K228" t="s">
        <v>22</v>
      </c>
      <c r="L228">
        <v>1270702800</v>
      </c>
      <c r="M228" s="11">
        <f t="shared" si="20"/>
        <v>40276.208333333336</v>
      </c>
      <c r="N228">
        <v>1273899600</v>
      </c>
      <c r="O228" s="11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7">
        <f t="shared" si="19"/>
        <v>108.96182396606575</v>
      </c>
      <c r="J229" t="s">
        <v>21</v>
      </c>
      <c r="K229" t="s">
        <v>22</v>
      </c>
      <c r="L229">
        <v>1431666000</v>
      </c>
      <c r="M229" s="11">
        <f t="shared" si="20"/>
        <v>42139.208333333328</v>
      </c>
      <c r="N229">
        <v>1432184400</v>
      </c>
      <c r="O229" s="11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7">
        <f t="shared" si="19"/>
        <v>66.998379254457049</v>
      </c>
      <c r="J230" t="s">
        <v>21</v>
      </c>
      <c r="K230" t="s">
        <v>22</v>
      </c>
      <c r="L230">
        <v>1472619600</v>
      </c>
      <c r="M230" s="11">
        <f t="shared" si="20"/>
        <v>42613.208333333328</v>
      </c>
      <c r="N230">
        <v>1474779600</v>
      </c>
      <c r="O230" s="11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7">
        <f t="shared" si="19"/>
        <v>64.99333594668758</v>
      </c>
      <c r="J231" t="s">
        <v>21</v>
      </c>
      <c r="K231" t="s">
        <v>22</v>
      </c>
      <c r="L231">
        <v>1496293200</v>
      </c>
      <c r="M231" s="11">
        <f t="shared" si="20"/>
        <v>42887.208333333328</v>
      </c>
      <c r="N231">
        <v>1500440400</v>
      </c>
      <c r="O231" s="11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7">
        <f t="shared" si="19"/>
        <v>99.841584158415841</v>
      </c>
      <c r="J232" t="s">
        <v>21</v>
      </c>
      <c r="K232" t="s">
        <v>22</v>
      </c>
      <c r="L232">
        <v>1575612000</v>
      </c>
      <c r="M232" s="11">
        <f t="shared" si="20"/>
        <v>43805.25</v>
      </c>
      <c r="N232">
        <v>1575612000</v>
      </c>
      <c r="O232" s="11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7">
        <f t="shared" si="19"/>
        <v>82.432835820895519</v>
      </c>
      <c r="J233" t="s">
        <v>21</v>
      </c>
      <c r="K233" t="s">
        <v>22</v>
      </c>
      <c r="L233">
        <v>1369112400</v>
      </c>
      <c r="M233" s="11">
        <f t="shared" si="20"/>
        <v>41415.208333333336</v>
      </c>
      <c r="N233">
        <v>1374123600</v>
      </c>
      <c r="O233" s="11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7">
        <f t="shared" si="19"/>
        <v>63.293478260869563</v>
      </c>
      <c r="J234" t="s">
        <v>21</v>
      </c>
      <c r="K234" t="s">
        <v>22</v>
      </c>
      <c r="L234">
        <v>1469422800</v>
      </c>
      <c r="M234" s="11">
        <f t="shared" si="20"/>
        <v>42576.208333333328</v>
      </c>
      <c r="N234">
        <v>1469509200</v>
      </c>
      <c r="O234" s="11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7">
        <f t="shared" si="19"/>
        <v>96.774193548387103</v>
      </c>
      <c r="J235" t="s">
        <v>21</v>
      </c>
      <c r="K235" t="s">
        <v>22</v>
      </c>
      <c r="L235">
        <v>1307854800</v>
      </c>
      <c r="M235" s="11">
        <f t="shared" si="20"/>
        <v>40706.208333333336</v>
      </c>
      <c r="N235">
        <v>1309237200</v>
      </c>
      <c r="O235" s="11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7">
        <f t="shared" si="19"/>
        <v>54.906040268456373</v>
      </c>
      <c r="J236" t="s">
        <v>107</v>
      </c>
      <c r="K236" t="s">
        <v>108</v>
      </c>
      <c r="L236">
        <v>1503378000</v>
      </c>
      <c r="M236" s="11">
        <f t="shared" si="20"/>
        <v>42969.208333333328</v>
      </c>
      <c r="N236">
        <v>1503982800</v>
      </c>
      <c r="O236" s="11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7">
        <f t="shared" si="19"/>
        <v>39.010869565217391</v>
      </c>
      <c r="J237" t="s">
        <v>21</v>
      </c>
      <c r="K237" t="s">
        <v>22</v>
      </c>
      <c r="L237">
        <v>1486965600</v>
      </c>
      <c r="M237" s="11">
        <f t="shared" si="20"/>
        <v>42779.25</v>
      </c>
      <c r="N237">
        <v>1487397600</v>
      </c>
      <c r="O237" s="11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7">
        <f t="shared" si="19"/>
        <v>75.84210526315789</v>
      </c>
      <c r="J238" t="s">
        <v>26</v>
      </c>
      <c r="K238" t="s">
        <v>27</v>
      </c>
      <c r="L238">
        <v>1561438800</v>
      </c>
      <c r="M238" s="11">
        <f t="shared" si="20"/>
        <v>43641.208333333328</v>
      </c>
      <c r="N238">
        <v>1562043600</v>
      </c>
      <c r="O238" s="11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7">
        <f t="shared" si="19"/>
        <v>45.051671732522799</v>
      </c>
      <c r="J239" t="s">
        <v>21</v>
      </c>
      <c r="K239" t="s">
        <v>22</v>
      </c>
      <c r="L239">
        <v>1398402000</v>
      </c>
      <c r="M239" s="11">
        <f t="shared" si="20"/>
        <v>41754.208333333336</v>
      </c>
      <c r="N239">
        <v>1398574800</v>
      </c>
      <c r="O239" s="11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7">
        <f t="shared" si="19"/>
        <v>104.51546391752578</v>
      </c>
      <c r="J240" t="s">
        <v>36</v>
      </c>
      <c r="K240" t="s">
        <v>37</v>
      </c>
      <c r="L240">
        <v>1513231200</v>
      </c>
      <c r="M240" s="11">
        <f t="shared" si="20"/>
        <v>43083.25</v>
      </c>
      <c r="N240">
        <v>1515391200</v>
      </c>
      <c r="O240" s="11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7">
        <f t="shared" si="19"/>
        <v>76.268292682926827</v>
      </c>
      <c r="J241" t="s">
        <v>21</v>
      </c>
      <c r="K241" t="s">
        <v>22</v>
      </c>
      <c r="L241">
        <v>1440824400</v>
      </c>
      <c r="M241" s="11">
        <f t="shared" si="20"/>
        <v>42245.208333333328</v>
      </c>
      <c r="N241">
        <v>1441170000</v>
      </c>
      <c r="O241" s="11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7">
        <f t="shared" si="19"/>
        <v>69.015695067264573</v>
      </c>
      <c r="J242" t="s">
        <v>21</v>
      </c>
      <c r="K242" t="s">
        <v>22</v>
      </c>
      <c r="L242">
        <v>1281070800</v>
      </c>
      <c r="M242" s="11">
        <f t="shared" si="20"/>
        <v>40396.208333333336</v>
      </c>
      <c r="N242">
        <v>1281157200</v>
      </c>
      <c r="O242" s="11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7">
        <f t="shared" si="19"/>
        <v>101.97684085510689</v>
      </c>
      <c r="J243" t="s">
        <v>26</v>
      </c>
      <c r="K243" t="s">
        <v>27</v>
      </c>
      <c r="L243">
        <v>1397365200</v>
      </c>
      <c r="M243" s="11">
        <f t="shared" si="20"/>
        <v>41742.208333333336</v>
      </c>
      <c r="N243">
        <v>1398229200</v>
      </c>
      <c r="O243" s="11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7">
        <f t="shared" si="19"/>
        <v>42.915999999999997</v>
      </c>
      <c r="J244" t="s">
        <v>21</v>
      </c>
      <c r="K244" t="s">
        <v>22</v>
      </c>
      <c r="L244">
        <v>1494392400</v>
      </c>
      <c r="M244" s="11">
        <f t="shared" si="20"/>
        <v>42865.208333333328</v>
      </c>
      <c r="N244">
        <v>1495256400</v>
      </c>
      <c r="O244" s="11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7">
        <f t="shared" si="19"/>
        <v>43.025210084033617</v>
      </c>
      <c r="J245" t="s">
        <v>21</v>
      </c>
      <c r="K245" t="s">
        <v>22</v>
      </c>
      <c r="L245">
        <v>1520143200</v>
      </c>
      <c r="M245" s="11">
        <f t="shared" si="20"/>
        <v>43163.25</v>
      </c>
      <c r="N245">
        <v>1520402400</v>
      </c>
      <c r="O245" s="11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7">
        <f t="shared" si="19"/>
        <v>75.245283018867923</v>
      </c>
      <c r="J246" t="s">
        <v>21</v>
      </c>
      <c r="K246" t="s">
        <v>22</v>
      </c>
      <c r="L246">
        <v>1405314000</v>
      </c>
      <c r="M246" s="11">
        <f t="shared" si="20"/>
        <v>41834.208333333336</v>
      </c>
      <c r="N246">
        <v>1409806800</v>
      </c>
      <c r="O246" s="11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7">
        <f t="shared" si="19"/>
        <v>69.023364485981304</v>
      </c>
      <c r="J247" t="s">
        <v>21</v>
      </c>
      <c r="K247" t="s">
        <v>22</v>
      </c>
      <c r="L247">
        <v>1396846800</v>
      </c>
      <c r="M247" s="11">
        <f t="shared" si="20"/>
        <v>41736.208333333336</v>
      </c>
      <c r="N247">
        <v>1396933200</v>
      </c>
      <c r="O247" s="11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7">
        <f t="shared" si="19"/>
        <v>65.986486486486484</v>
      </c>
      <c r="J248" t="s">
        <v>21</v>
      </c>
      <c r="K248" t="s">
        <v>22</v>
      </c>
      <c r="L248">
        <v>1375678800</v>
      </c>
      <c r="M248" s="11">
        <f t="shared" si="20"/>
        <v>41491.208333333336</v>
      </c>
      <c r="N248">
        <v>1376024400</v>
      </c>
      <c r="O248" s="11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7">
        <f t="shared" si="19"/>
        <v>98.013800424628457</v>
      </c>
      <c r="J249" t="s">
        <v>21</v>
      </c>
      <c r="K249" t="s">
        <v>22</v>
      </c>
      <c r="L249">
        <v>1482386400</v>
      </c>
      <c r="M249" s="11">
        <f t="shared" si="20"/>
        <v>42726.25</v>
      </c>
      <c r="N249">
        <v>1483682400</v>
      </c>
      <c r="O249" s="11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7">
        <f t="shared" si="19"/>
        <v>60.105504587155963</v>
      </c>
      <c r="J250" t="s">
        <v>26</v>
      </c>
      <c r="K250" t="s">
        <v>27</v>
      </c>
      <c r="L250">
        <v>1420005600</v>
      </c>
      <c r="M250" s="11">
        <f t="shared" si="20"/>
        <v>42004.25</v>
      </c>
      <c r="N250">
        <v>1420437600</v>
      </c>
      <c r="O250" s="11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7">
        <f t="shared" si="19"/>
        <v>26.000773395204948</v>
      </c>
      <c r="J251" t="s">
        <v>21</v>
      </c>
      <c r="K251" t="s">
        <v>22</v>
      </c>
      <c r="L251">
        <v>1420178400</v>
      </c>
      <c r="M251" s="11">
        <f t="shared" si="20"/>
        <v>42006.25</v>
      </c>
      <c r="N251">
        <v>1420783200</v>
      </c>
      <c r="O251" s="11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7">
        <f t="shared" si="19"/>
        <v>3</v>
      </c>
      <c r="J252" t="s">
        <v>21</v>
      </c>
      <c r="K252" t="s">
        <v>22</v>
      </c>
      <c r="L252">
        <v>1264399200</v>
      </c>
      <c r="M252" s="11">
        <f t="shared" si="20"/>
        <v>40203.25</v>
      </c>
      <c r="N252">
        <v>1267423200</v>
      </c>
      <c r="O252" s="11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7">
        <f t="shared" si="19"/>
        <v>38.019801980198018</v>
      </c>
      <c r="J253" t="s">
        <v>21</v>
      </c>
      <c r="K253" t="s">
        <v>22</v>
      </c>
      <c r="L253">
        <v>1355032800</v>
      </c>
      <c r="M253" s="11">
        <f t="shared" si="20"/>
        <v>41252.25</v>
      </c>
      <c r="N253">
        <v>1355205600</v>
      </c>
      <c r="O253" s="11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7">
        <f t="shared" si="19"/>
        <v>106.15254237288136</v>
      </c>
      <c r="J254" t="s">
        <v>21</v>
      </c>
      <c r="K254" t="s">
        <v>22</v>
      </c>
      <c r="L254">
        <v>1382677200</v>
      </c>
      <c r="M254" s="11">
        <f t="shared" si="20"/>
        <v>41572.208333333336</v>
      </c>
      <c r="N254">
        <v>1383109200</v>
      </c>
      <c r="O254" s="11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7">
        <f t="shared" si="19"/>
        <v>81.019475655430711</v>
      </c>
      <c r="J255" t="s">
        <v>15</v>
      </c>
      <c r="K255" t="s">
        <v>16</v>
      </c>
      <c r="L255">
        <v>1302238800</v>
      </c>
      <c r="M255" s="11">
        <f t="shared" si="20"/>
        <v>40641.208333333336</v>
      </c>
      <c r="N255">
        <v>1303275600</v>
      </c>
      <c r="O255" s="11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7">
        <f t="shared" si="19"/>
        <v>96.647727272727266</v>
      </c>
      <c r="J256" t="s">
        <v>21</v>
      </c>
      <c r="K256" t="s">
        <v>22</v>
      </c>
      <c r="L256">
        <v>1487656800</v>
      </c>
      <c r="M256" s="11">
        <f t="shared" si="20"/>
        <v>42787.25</v>
      </c>
      <c r="N256">
        <v>1487829600</v>
      </c>
      <c r="O256" s="11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7">
        <f t="shared" si="19"/>
        <v>57.003535651149086</v>
      </c>
      <c r="J257" t="s">
        <v>21</v>
      </c>
      <c r="K257" t="s">
        <v>22</v>
      </c>
      <c r="L257">
        <v>1297836000</v>
      </c>
      <c r="M257" s="11">
        <f t="shared" si="20"/>
        <v>40590.25</v>
      </c>
      <c r="N257">
        <v>1298268000</v>
      </c>
      <c r="O257" s="11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>
        <v>15</v>
      </c>
      <c r="I258" s="7">
        <f t="shared" si="19"/>
        <v>63.93333333333333</v>
      </c>
      <c r="J258" t="s">
        <v>40</v>
      </c>
      <c r="K258" t="s">
        <v>41</v>
      </c>
      <c r="L258">
        <v>1453615200</v>
      </c>
      <c r="M258" s="11">
        <f t="shared" si="20"/>
        <v>42393.25</v>
      </c>
      <c r="N258">
        <v>1456812000</v>
      </c>
      <c r="O258" s="11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>
        <v>92</v>
      </c>
      <c r="I259" s="7">
        <f t="shared" ref="I259:I322" si="25">IF(H259 = 0, "0", E259/H259)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26">(((L259/60)/60)/24)+DATE(1970,1,1)</f>
        <v>41338.25</v>
      </c>
      <c r="N259">
        <v>1363669200</v>
      </c>
      <c r="O259" s="11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LEFT(R259,FIND("/",R259)-1)</f>
        <v>theater</v>
      </c>
      <c r="T259" t="str">
        <f t="shared" ref="T259:T322" si="29">RIGHT(R259,LEN(R259)-FIND("/",R259))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7">
        <f t="shared" si="25"/>
        <v>72.172043010752688</v>
      </c>
      <c r="J260" t="s">
        <v>21</v>
      </c>
      <c r="K260" t="s">
        <v>22</v>
      </c>
      <c r="L260">
        <v>1481176800</v>
      </c>
      <c r="M260" s="11">
        <f t="shared" si="26"/>
        <v>42712.25</v>
      </c>
      <c r="N260">
        <v>1482904800</v>
      </c>
      <c r="O260" s="11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7">
        <f t="shared" si="25"/>
        <v>77.934782608695656</v>
      </c>
      <c r="J261" t="s">
        <v>21</v>
      </c>
      <c r="K261" t="s">
        <v>22</v>
      </c>
      <c r="L261">
        <v>1354946400</v>
      </c>
      <c r="M261" s="11">
        <f t="shared" si="26"/>
        <v>41251.25</v>
      </c>
      <c r="N261">
        <v>1356588000</v>
      </c>
      <c r="O261" s="11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7">
        <f t="shared" si="25"/>
        <v>38.065134099616856</v>
      </c>
      <c r="J262" t="s">
        <v>21</v>
      </c>
      <c r="K262" t="s">
        <v>22</v>
      </c>
      <c r="L262">
        <v>1348808400</v>
      </c>
      <c r="M262" s="11">
        <f t="shared" si="26"/>
        <v>41180.208333333336</v>
      </c>
      <c r="N262">
        <v>1349845200</v>
      </c>
      <c r="O262" s="11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7">
        <f t="shared" si="25"/>
        <v>57.936123348017624</v>
      </c>
      <c r="J263" t="s">
        <v>21</v>
      </c>
      <c r="K263" t="s">
        <v>22</v>
      </c>
      <c r="L263">
        <v>1282712400</v>
      </c>
      <c r="M263" s="11">
        <f t="shared" si="26"/>
        <v>40415.208333333336</v>
      </c>
      <c r="N263">
        <v>1283058000</v>
      </c>
      <c r="O263" s="11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7">
        <f t="shared" si="25"/>
        <v>49.794392523364486</v>
      </c>
      <c r="J264" t="s">
        <v>21</v>
      </c>
      <c r="K264" t="s">
        <v>22</v>
      </c>
      <c r="L264">
        <v>1301979600</v>
      </c>
      <c r="M264" s="11">
        <f t="shared" si="26"/>
        <v>40638.208333333336</v>
      </c>
      <c r="N264">
        <v>1304226000</v>
      </c>
      <c r="O264" s="11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7">
        <f t="shared" si="25"/>
        <v>54.050251256281406</v>
      </c>
      <c r="J265" t="s">
        <v>21</v>
      </c>
      <c r="K265" t="s">
        <v>22</v>
      </c>
      <c r="L265">
        <v>1263016800</v>
      </c>
      <c r="M265" s="11">
        <f t="shared" si="26"/>
        <v>40187.25</v>
      </c>
      <c r="N265">
        <v>1263016800</v>
      </c>
      <c r="O265" s="11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7">
        <f t="shared" si="25"/>
        <v>30.002721335268504</v>
      </c>
      <c r="J266" t="s">
        <v>21</v>
      </c>
      <c r="K266" t="s">
        <v>22</v>
      </c>
      <c r="L266">
        <v>1360648800</v>
      </c>
      <c r="M266" s="11">
        <f t="shared" si="26"/>
        <v>41317.25</v>
      </c>
      <c r="N266">
        <v>1362031200</v>
      </c>
      <c r="O266" s="11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7">
        <f t="shared" si="25"/>
        <v>70.127906976744185</v>
      </c>
      <c r="J267" t="s">
        <v>21</v>
      </c>
      <c r="K267" t="s">
        <v>22</v>
      </c>
      <c r="L267">
        <v>1451800800</v>
      </c>
      <c r="M267" s="11">
        <f t="shared" si="26"/>
        <v>42372.25</v>
      </c>
      <c r="N267">
        <v>1455602400</v>
      </c>
      <c r="O267" s="11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7">
        <f t="shared" si="25"/>
        <v>26.996228786926462</v>
      </c>
      <c r="J268" t="s">
        <v>107</v>
      </c>
      <c r="K268" t="s">
        <v>108</v>
      </c>
      <c r="L268">
        <v>1415340000</v>
      </c>
      <c r="M268" s="11">
        <f t="shared" si="26"/>
        <v>41950.25</v>
      </c>
      <c r="N268">
        <v>1418191200</v>
      </c>
      <c r="O268" s="11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7">
        <f t="shared" si="25"/>
        <v>51.990606936416185</v>
      </c>
      <c r="J269" t="s">
        <v>26</v>
      </c>
      <c r="K269" t="s">
        <v>27</v>
      </c>
      <c r="L269">
        <v>1351054800</v>
      </c>
      <c r="M269" s="11">
        <f t="shared" si="26"/>
        <v>41206.208333333336</v>
      </c>
      <c r="N269">
        <v>1352440800</v>
      </c>
      <c r="O269" s="11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7">
        <f t="shared" si="25"/>
        <v>56.416666666666664</v>
      </c>
      <c r="J270" t="s">
        <v>21</v>
      </c>
      <c r="K270" t="s">
        <v>22</v>
      </c>
      <c r="L270">
        <v>1349326800</v>
      </c>
      <c r="M270" s="11">
        <f t="shared" si="26"/>
        <v>41186.208333333336</v>
      </c>
      <c r="N270">
        <v>1353304800</v>
      </c>
      <c r="O270" s="11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7">
        <f t="shared" si="25"/>
        <v>101.63218390804597</v>
      </c>
      <c r="J271" t="s">
        <v>21</v>
      </c>
      <c r="K271" t="s">
        <v>22</v>
      </c>
      <c r="L271">
        <v>1548914400</v>
      </c>
      <c r="M271" s="11">
        <f t="shared" si="26"/>
        <v>43496.25</v>
      </c>
      <c r="N271">
        <v>1550728800</v>
      </c>
      <c r="O271" s="11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7">
        <f t="shared" si="25"/>
        <v>25.005291005291006</v>
      </c>
      <c r="J272" t="s">
        <v>21</v>
      </c>
      <c r="K272" t="s">
        <v>22</v>
      </c>
      <c r="L272">
        <v>1291269600</v>
      </c>
      <c r="M272" s="11">
        <f t="shared" si="26"/>
        <v>40514.25</v>
      </c>
      <c r="N272">
        <v>1291442400</v>
      </c>
      <c r="O272" s="11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7">
        <f t="shared" si="25"/>
        <v>32.016393442622949</v>
      </c>
      <c r="J273" t="s">
        <v>21</v>
      </c>
      <c r="K273" t="s">
        <v>22</v>
      </c>
      <c r="L273">
        <v>1449468000</v>
      </c>
      <c r="M273" s="11">
        <f t="shared" si="26"/>
        <v>42345.25</v>
      </c>
      <c r="N273">
        <v>1452146400</v>
      </c>
      <c r="O273" s="11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7">
        <f t="shared" si="25"/>
        <v>82.021647307286173</v>
      </c>
      <c r="J274" t="s">
        <v>21</v>
      </c>
      <c r="K274" t="s">
        <v>22</v>
      </c>
      <c r="L274">
        <v>1562734800</v>
      </c>
      <c r="M274" s="11">
        <f t="shared" si="26"/>
        <v>43656.208333333328</v>
      </c>
      <c r="N274">
        <v>1564894800</v>
      </c>
      <c r="O274" s="11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7">
        <f t="shared" si="25"/>
        <v>37.957446808510639</v>
      </c>
      <c r="J275" t="s">
        <v>15</v>
      </c>
      <c r="K275" t="s">
        <v>16</v>
      </c>
      <c r="L275">
        <v>1505624400</v>
      </c>
      <c r="M275" s="11">
        <f t="shared" si="26"/>
        <v>42995.208333333328</v>
      </c>
      <c r="N275">
        <v>1505883600</v>
      </c>
      <c r="O275" s="11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7">
        <f t="shared" si="25"/>
        <v>51.533333333333331</v>
      </c>
      <c r="J276" t="s">
        <v>21</v>
      </c>
      <c r="K276" t="s">
        <v>22</v>
      </c>
      <c r="L276">
        <v>1509948000</v>
      </c>
      <c r="M276" s="11">
        <f t="shared" si="26"/>
        <v>43045.25</v>
      </c>
      <c r="N276">
        <v>1510380000</v>
      </c>
      <c r="O276" s="11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7">
        <f t="shared" si="25"/>
        <v>81.198275862068968</v>
      </c>
      <c r="J277" t="s">
        <v>21</v>
      </c>
      <c r="K277" t="s">
        <v>22</v>
      </c>
      <c r="L277">
        <v>1554526800</v>
      </c>
      <c r="M277" s="11">
        <f t="shared" si="26"/>
        <v>43561.208333333328</v>
      </c>
      <c r="N277">
        <v>1555218000</v>
      </c>
      <c r="O277" s="11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7">
        <f t="shared" si="25"/>
        <v>40.030075187969928</v>
      </c>
      <c r="J278" t="s">
        <v>21</v>
      </c>
      <c r="K278" t="s">
        <v>22</v>
      </c>
      <c r="L278">
        <v>1334811600</v>
      </c>
      <c r="M278" s="11">
        <f t="shared" si="26"/>
        <v>41018.208333333336</v>
      </c>
      <c r="N278">
        <v>1335243600</v>
      </c>
      <c r="O278" s="11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7">
        <f t="shared" si="25"/>
        <v>89.939759036144579</v>
      </c>
      <c r="J279" t="s">
        <v>21</v>
      </c>
      <c r="K279" t="s">
        <v>22</v>
      </c>
      <c r="L279">
        <v>1279515600</v>
      </c>
      <c r="M279" s="11">
        <f t="shared" si="26"/>
        <v>40378.208333333336</v>
      </c>
      <c r="N279">
        <v>1279688400</v>
      </c>
      <c r="O279" s="11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7">
        <f t="shared" si="25"/>
        <v>96.692307692307693</v>
      </c>
      <c r="J280" t="s">
        <v>21</v>
      </c>
      <c r="K280" t="s">
        <v>22</v>
      </c>
      <c r="L280">
        <v>1353909600</v>
      </c>
      <c r="M280" s="11">
        <f t="shared" si="26"/>
        <v>41239.25</v>
      </c>
      <c r="N280">
        <v>1356069600</v>
      </c>
      <c r="O280" s="11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7">
        <f t="shared" si="25"/>
        <v>25.010989010989011</v>
      </c>
      <c r="J281" t="s">
        <v>21</v>
      </c>
      <c r="K281" t="s">
        <v>22</v>
      </c>
      <c r="L281">
        <v>1535950800</v>
      </c>
      <c r="M281" s="11">
        <f t="shared" si="26"/>
        <v>43346.208333333328</v>
      </c>
      <c r="N281">
        <v>1536210000</v>
      </c>
      <c r="O281" s="11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7">
        <f t="shared" si="25"/>
        <v>36.987277353689571</v>
      </c>
      <c r="J282" t="s">
        <v>21</v>
      </c>
      <c r="K282" t="s">
        <v>22</v>
      </c>
      <c r="L282">
        <v>1511244000</v>
      </c>
      <c r="M282" s="11">
        <f t="shared" si="26"/>
        <v>43060.25</v>
      </c>
      <c r="N282">
        <v>1511762400</v>
      </c>
      <c r="O282" s="11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7">
        <f t="shared" si="25"/>
        <v>73.012609117361791</v>
      </c>
      <c r="J283" t="s">
        <v>21</v>
      </c>
      <c r="K283" t="s">
        <v>22</v>
      </c>
      <c r="L283">
        <v>1331445600</v>
      </c>
      <c r="M283" s="11">
        <f t="shared" si="26"/>
        <v>40979.25</v>
      </c>
      <c r="N283">
        <v>1333256400</v>
      </c>
      <c r="O283" s="11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7">
        <f t="shared" si="25"/>
        <v>68.240601503759393</v>
      </c>
      <c r="J284" t="s">
        <v>21</v>
      </c>
      <c r="K284" t="s">
        <v>22</v>
      </c>
      <c r="L284">
        <v>1480226400</v>
      </c>
      <c r="M284" s="11">
        <f t="shared" si="26"/>
        <v>42701.25</v>
      </c>
      <c r="N284">
        <v>1480744800</v>
      </c>
      <c r="O284" s="11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7">
        <f t="shared" si="25"/>
        <v>52.310344827586206</v>
      </c>
      <c r="J285" t="s">
        <v>36</v>
      </c>
      <c r="K285" t="s">
        <v>37</v>
      </c>
      <c r="L285">
        <v>1464584400</v>
      </c>
      <c r="M285" s="11">
        <f t="shared" si="26"/>
        <v>42520.208333333328</v>
      </c>
      <c r="N285">
        <v>1465016400</v>
      </c>
      <c r="O285" s="11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7">
        <f t="shared" si="25"/>
        <v>61.765151515151516</v>
      </c>
      <c r="J286" t="s">
        <v>21</v>
      </c>
      <c r="K286" t="s">
        <v>22</v>
      </c>
      <c r="L286">
        <v>1335848400</v>
      </c>
      <c r="M286" s="11">
        <f t="shared" si="26"/>
        <v>41030.208333333336</v>
      </c>
      <c r="N286">
        <v>1336280400</v>
      </c>
      <c r="O286" s="11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7">
        <f t="shared" si="25"/>
        <v>25.027559055118111</v>
      </c>
      <c r="J287" t="s">
        <v>21</v>
      </c>
      <c r="K287" t="s">
        <v>22</v>
      </c>
      <c r="L287">
        <v>1473483600</v>
      </c>
      <c r="M287" s="11">
        <f t="shared" si="26"/>
        <v>42623.208333333328</v>
      </c>
      <c r="N287">
        <v>1476766800</v>
      </c>
      <c r="O287" s="11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7">
        <f t="shared" si="25"/>
        <v>106.28804347826087</v>
      </c>
      <c r="J288" t="s">
        <v>21</v>
      </c>
      <c r="K288" t="s">
        <v>22</v>
      </c>
      <c r="L288">
        <v>1479880800</v>
      </c>
      <c r="M288" s="11">
        <f t="shared" si="26"/>
        <v>42697.25</v>
      </c>
      <c r="N288">
        <v>1480485600</v>
      </c>
      <c r="O288" s="11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7">
        <f t="shared" si="25"/>
        <v>75.07386363636364</v>
      </c>
      <c r="J289" t="s">
        <v>21</v>
      </c>
      <c r="K289" t="s">
        <v>22</v>
      </c>
      <c r="L289">
        <v>1430197200</v>
      </c>
      <c r="M289" s="11">
        <f t="shared" si="26"/>
        <v>42122.208333333328</v>
      </c>
      <c r="N289">
        <v>1430197200</v>
      </c>
      <c r="O289" s="11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7">
        <f t="shared" si="25"/>
        <v>39.970802919708028</v>
      </c>
      <c r="J290" t="s">
        <v>36</v>
      </c>
      <c r="K290" t="s">
        <v>37</v>
      </c>
      <c r="L290">
        <v>1331701200</v>
      </c>
      <c r="M290" s="11">
        <f t="shared" si="26"/>
        <v>40982.208333333336</v>
      </c>
      <c r="N290">
        <v>1331787600</v>
      </c>
      <c r="O290" s="11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7">
        <f t="shared" si="25"/>
        <v>39.982195845697326</v>
      </c>
      <c r="J291" t="s">
        <v>15</v>
      </c>
      <c r="K291" t="s">
        <v>16</v>
      </c>
      <c r="L291">
        <v>1438578000</v>
      </c>
      <c r="M291" s="11">
        <f t="shared" si="26"/>
        <v>42219.208333333328</v>
      </c>
      <c r="N291">
        <v>1438837200</v>
      </c>
      <c r="O291" s="11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7">
        <f t="shared" si="25"/>
        <v>101.01541850220265</v>
      </c>
      <c r="J292" t="s">
        <v>21</v>
      </c>
      <c r="K292" t="s">
        <v>22</v>
      </c>
      <c r="L292">
        <v>1368162000</v>
      </c>
      <c r="M292" s="11">
        <f t="shared" si="26"/>
        <v>41404.208333333336</v>
      </c>
      <c r="N292">
        <v>1370926800</v>
      </c>
      <c r="O292" s="11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7">
        <f t="shared" si="25"/>
        <v>76.813084112149539</v>
      </c>
      <c r="J293" t="s">
        <v>21</v>
      </c>
      <c r="K293" t="s">
        <v>22</v>
      </c>
      <c r="L293">
        <v>1318654800</v>
      </c>
      <c r="M293" s="11">
        <f t="shared" si="26"/>
        <v>40831.208333333336</v>
      </c>
      <c r="N293">
        <v>1319000400</v>
      </c>
      <c r="O293" s="11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7">
        <f t="shared" si="25"/>
        <v>71.7</v>
      </c>
      <c r="J294" t="s">
        <v>21</v>
      </c>
      <c r="K294" t="s">
        <v>22</v>
      </c>
      <c r="L294">
        <v>1331874000</v>
      </c>
      <c r="M294" s="11">
        <f t="shared" si="26"/>
        <v>40984.208333333336</v>
      </c>
      <c r="N294">
        <v>1333429200</v>
      </c>
      <c r="O294" s="11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7">
        <f t="shared" si="25"/>
        <v>33.28125</v>
      </c>
      <c r="J295" t="s">
        <v>107</v>
      </c>
      <c r="K295" t="s">
        <v>108</v>
      </c>
      <c r="L295">
        <v>1286254800</v>
      </c>
      <c r="M295" s="11">
        <f t="shared" si="26"/>
        <v>40456.208333333336</v>
      </c>
      <c r="N295">
        <v>1287032400</v>
      </c>
      <c r="O295" s="11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7">
        <f t="shared" si="25"/>
        <v>43.923497267759565</v>
      </c>
      <c r="J296" t="s">
        <v>21</v>
      </c>
      <c r="K296" t="s">
        <v>22</v>
      </c>
      <c r="L296">
        <v>1540530000</v>
      </c>
      <c r="M296" s="11">
        <f t="shared" si="26"/>
        <v>43399.208333333328</v>
      </c>
      <c r="N296">
        <v>1541570400</v>
      </c>
      <c r="O296" s="11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7">
        <f t="shared" si="25"/>
        <v>36.004712041884815</v>
      </c>
      <c r="J297" t="s">
        <v>98</v>
      </c>
      <c r="K297" t="s">
        <v>99</v>
      </c>
      <c r="L297">
        <v>1381813200</v>
      </c>
      <c r="M297" s="11">
        <f t="shared" si="26"/>
        <v>41562.208333333336</v>
      </c>
      <c r="N297">
        <v>1383976800</v>
      </c>
      <c r="O297" s="11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7">
        <f t="shared" si="25"/>
        <v>88.21052631578948</v>
      </c>
      <c r="J298" t="s">
        <v>26</v>
      </c>
      <c r="K298" t="s">
        <v>27</v>
      </c>
      <c r="L298">
        <v>1548655200</v>
      </c>
      <c r="M298" s="11">
        <f t="shared" si="26"/>
        <v>43493.25</v>
      </c>
      <c r="N298">
        <v>1550556000</v>
      </c>
      <c r="O298" s="11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7">
        <f t="shared" si="25"/>
        <v>65.240384615384613</v>
      </c>
      <c r="J299" t="s">
        <v>26</v>
      </c>
      <c r="K299" t="s">
        <v>27</v>
      </c>
      <c r="L299">
        <v>1389679200</v>
      </c>
      <c r="M299" s="11">
        <f t="shared" si="26"/>
        <v>41653.25</v>
      </c>
      <c r="N299">
        <v>1390456800</v>
      </c>
      <c r="O299" s="11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7">
        <f t="shared" si="25"/>
        <v>69.958333333333329</v>
      </c>
      <c r="J300" t="s">
        <v>21</v>
      </c>
      <c r="K300" t="s">
        <v>22</v>
      </c>
      <c r="L300">
        <v>1456466400</v>
      </c>
      <c r="M300" s="11">
        <f t="shared" si="26"/>
        <v>42426.25</v>
      </c>
      <c r="N300">
        <v>1458018000</v>
      </c>
      <c r="O300" s="11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7">
        <f t="shared" si="25"/>
        <v>39.877551020408163</v>
      </c>
      <c r="J301" t="s">
        <v>21</v>
      </c>
      <c r="K301" t="s">
        <v>22</v>
      </c>
      <c r="L301">
        <v>1456984800</v>
      </c>
      <c r="M301" s="11">
        <f t="shared" si="26"/>
        <v>42432.25</v>
      </c>
      <c r="N301">
        <v>1461819600</v>
      </c>
      <c r="O301" s="11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7">
        <f t="shared" si="25"/>
        <v>5</v>
      </c>
      <c r="J302" t="s">
        <v>36</v>
      </c>
      <c r="K302" t="s">
        <v>37</v>
      </c>
      <c r="L302">
        <v>1504069200</v>
      </c>
      <c r="M302" s="11">
        <f t="shared" si="26"/>
        <v>42977.208333333328</v>
      </c>
      <c r="N302">
        <v>1504155600</v>
      </c>
      <c r="O302" s="11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7">
        <f t="shared" si="25"/>
        <v>41.023728813559323</v>
      </c>
      <c r="J303" t="s">
        <v>21</v>
      </c>
      <c r="K303" t="s">
        <v>22</v>
      </c>
      <c r="L303">
        <v>1424930400</v>
      </c>
      <c r="M303" s="11">
        <f t="shared" si="26"/>
        <v>42061.25</v>
      </c>
      <c r="N303">
        <v>1426395600</v>
      </c>
      <c r="O303" s="11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7">
        <f t="shared" si="25"/>
        <v>98.914285714285711</v>
      </c>
      <c r="J304" t="s">
        <v>21</v>
      </c>
      <c r="K304" t="s">
        <v>22</v>
      </c>
      <c r="L304">
        <v>1535864400</v>
      </c>
      <c r="M304" s="11">
        <f t="shared" si="26"/>
        <v>43345.208333333328</v>
      </c>
      <c r="N304">
        <v>1537074000</v>
      </c>
      <c r="O304" s="11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7">
        <f t="shared" si="25"/>
        <v>87.78125</v>
      </c>
      <c r="J305" t="s">
        <v>21</v>
      </c>
      <c r="K305" t="s">
        <v>22</v>
      </c>
      <c r="L305">
        <v>1452146400</v>
      </c>
      <c r="M305" s="11">
        <f t="shared" si="26"/>
        <v>42376.25</v>
      </c>
      <c r="N305">
        <v>1452578400</v>
      </c>
      <c r="O305" s="11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7">
        <f t="shared" si="25"/>
        <v>80.767605633802816</v>
      </c>
      <c r="J306" t="s">
        <v>21</v>
      </c>
      <c r="K306" t="s">
        <v>22</v>
      </c>
      <c r="L306">
        <v>1470546000</v>
      </c>
      <c r="M306" s="11">
        <f t="shared" si="26"/>
        <v>42589.208333333328</v>
      </c>
      <c r="N306">
        <v>1474088400</v>
      </c>
      <c r="O306" s="11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7">
        <f t="shared" si="25"/>
        <v>94.28235294117647</v>
      </c>
      <c r="J307" t="s">
        <v>21</v>
      </c>
      <c r="K307" t="s">
        <v>22</v>
      </c>
      <c r="L307">
        <v>1458363600</v>
      </c>
      <c r="M307" s="11">
        <f t="shared" si="26"/>
        <v>42448.208333333328</v>
      </c>
      <c r="N307">
        <v>1461906000</v>
      </c>
      <c r="O307" s="11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7">
        <f t="shared" si="25"/>
        <v>73.428571428571431</v>
      </c>
      <c r="J308" t="s">
        <v>21</v>
      </c>
      <c r="K308" t="s">
        <v>22</v>
      </c>
      <c r="L308">
        <v>1500008400</v>
      </c>
      <c r="M308" s="11">
        <f t="shared" si="26"/>
        <v>42930.208333333328</v>
      </c>
      <c r="N308">
        <v>1500267600</v>
      </c>
      <c r="O308" s="11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7">
        <f t="shared" si="25"/>
        <v>65.968133535660087</v>
      </c>
      <c r="J309" t="s">
        <v>36</v>
      </c>
      <c r="K309" t="s">
        <v>37</v>
      </c>
      <c r="L309">
        <v>1338958800</v>
      </c>
      <c r="M309" s="11">
        <f t="shared" si="26"/>
        <v>41066.208333333336</v>
      </c>
      <c r="N309">
        <v>1340686800</v>
      </c>
      <c r="O309" s="11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7">
        <f t="shared" si="25"/>
        <v>109.04109589041096</v>
      </c>
      <c r="J310" t="s">
        <v>21</v>
      </c>
      <c r="K310" t="s">
        <v>22</v>
      </c>
      <c r="L310">
        <v>1303102800</v>
      </c>
      <c r="M310" s="11">
        <f t="shared" si="26"/>
        <v>40651.208333333336</v>
      </c>
      <c r="N310">
        <v>1303189200</v>
      </c>
      <c r="O310" s="11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7">
        <f t="shared" si="25"/>
        <v>41.16</v>
      </c>
      <c r="J311" t="s">
        <v>21</v>
      </c>
      <c r="K311" t="s">
        <v>22</v>
      </c>
      <c r="L311">
        <v>1316581200</v>
      </c>
      <c r="M311" s="11">
        <f t="shared" si="26"/>
        <v>40807.208333333336</v>
      </c>
      <c r="N311">
        <v>1318309200</v>
      </c>
      <c r="O311" s="11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7">
        <f t="shared" si="25"/>
        <v>99.125</v>
      </c>
      <c r="J312" t="s">
        <v>21</v>
      </c>
      <c r="K312" t="s">
        <v>22</v>
      </c>
      <c r="L312">
        <v>1270789200</v>
      </c>
      <c r="M312" s="11">
        <f t="shared" si="26"/>
        <v>40277.208333333336</v>
      </c>
      <c r="N312">
        <v>1272171600</v>
      </c>
      <c r="O312" s="11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7">
        <f t="shared" si="25"/>
        <v>105.88429752066116</v>
      </c>
      <c r="J313" t="s">
        <v>21</v>
      </c>
      <c r="K313" t="s">
        <v>22</v>
      </c>
      <c r="L313">
        <v>1297836000</v>
      </c>
      <c r="M313" s="11">
        <f t="shared" si="26"/>
        <v>40590.25</v>
      </c>
      <c r="N313">
        <v>1298872800</v>
      </c>
      <c r="O313" s="11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7">
        <f t="shared" si="25"/>
        <v>48.996525921966864</v>
      </c>
      <c r="J314" t="s">
        <v>21</v>
      </c>
      <c r="K314" t="s">
        <v>22</v>
      </c>
      <c r="L314">
        <v>1382677200</v>
      </c>
      <c r="M314" s="11">
        <f t="shared" si="26"/>
        <v>41572.208333333336</v>
      </c>
      <c r="N314">
        <v>1383282000</v>
      </c>
      <c r="O314" s="11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7">
        <f t="shared" si="25"/>
        <v>39</v>
      </c>
      <c r="J315" t="s">
        <v>21</v>
      </c>
      <c r="K315" t="s">
        <v>22</v>
      </c>
      <c r="L315">
        <v>1330322400</v>
      </c>
      <c r="M315" s="11">
        <f t="shared" si="26"/>
        <v>40966.25</v>
      </c>
      <c r="N315">
        <v>1330495200</v>
      </c>
      <c r="O315" s="11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7">
        <f t="shared" si="25"/>
        <v>31.022556390977442</v>
      </c>
      <c r="J316" t="s">
        <v>21</v>
      </c>
      <c r="K316" t="s">
        <v>22</v>
      </c>
      <c r="L316">
        <v>1552366800</v>
      </c>
      <c r="M316" s="11">
        <f t="shared" si="26"/>
        <v>43536.208333333328</v>
      </c>
      <c r="N316">
        <v>1552798800</v>
      </c>
      <c r="O316" s="11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7">
        <f t="shared" si="25"/>
        <v>103.87096774193549</v>
      </c>
      <c r="J317" t="s">
        <v>21</v>
      </c>
      <c r="K317" t="s">
        <v>22</v>
      </c>
      <c r="L317">
        <v>1400907600</v>
      </c>
      <c r="M317" s="11">
        <f t="shared" si="26"/>
        <v>41783.208333333336</v>
      </c>
      <c r="N317">
        <v>1403413200</v>
      </c>
      <c r="O317" s="11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7">
        <f t="shared" si="25"/>
        <v>59.268518518518519</v>
      </c>
      <c r="J318" t="s">
        <v>107</v>
      </c>
      <c r="K318" t="s">
        <v>108</v>
      </c>
      <c r="L318">
        <v>1574143200</v>
      </c>
      <c r="M318" s="11">
        <f t="shared" si="26"/>
        <v>43788.25</v>
      </c>
      <c r="N318">
        <v>1574229600</v>
      </c>
      <c r="O318" s="11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7">
        <f t="shared" si="25"/>
        <v>42.3</v>
      </c>
      <c r="J319" t="s">
        <v>21</v>
      </c>
      <c r="K319" t="s">
        <v>22</v>
      </c>
      <c r="L319">
        <v>1494738000</v>
      </c>
      <c r="M319" s="11">
        <f t="shared" si="26"/>
        <v>42869.208333333328</v>
      </c>
      <c r="N319">
        <v>1495861200</v>
      </c>
      <c r="O319" s="11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7">
        <f t="shared" si="25"/>
        <v>53.117647058823529</v>
      </c>
      <c r="J320" t="s">
        <v>21</v>
      </c>
      <c r="K320" t="s">
        <v>22</v>
      </c>
      <c r="L320">
        <v>1392357600</v>
      </c>
      <c r="M320" s="11">
        <f t="shared" si="26"/>
        <v>41684.25</v>
      </c>
      <c r="N320">
        <v>1392530400</v>
      </c>
      <c r="O320" s="11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7">
        <f t="shared" si="25"/>
        <v>50.796875</v>
      </c>
      <c r="J321" t="s">
        <v>21</v>
      </c>
      <c r="K321" t="s">
        <v>22</v>
      </c>
      <c r="L321">
        <v>1281589200</v>
      </c>
      <c r="M321" s="11">
        <f t="shared" si="26"/>
        <v>40402.208333333336</v>
      </c>
      <c r="N321">
        <v>1283662800</v>
      </c>
      <c r="O321" s="11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>
        <v>80</v>
      </c>
      <c r="I322" s="7">
        <f t="shared" si="25"/>
        <v>101.15</v>
      </c>
      <c r="J322" t="s">
        <v>21</v>
      </c>
      <c r="K322" t="s">
        <v>22</v>
      </c>
      <c r="L322">
        <v>1305003600</v>
      </c>
      <c r="M322" s="11">
        <f t="shared" si="26"/>
        <v>40673.208333333336</v>
      </c>
      <c r="N322">
        <v>1305781200</v>
      </c>
      <c r="O322" s="11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>
        <v>2468</v>
      </c>
      <c r="I323" s="7">
        <f t="shared" ref="I323:I386" si="31">IF(H323 = 0, "0", E323/H323)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32">(((L323/60)/60)/24)+DATE(1970,1,1)</f>
        <v>40634.208333333336</v>
      </c>
      <c r="N323">
        <v>1302325200</v>
      </c>
      <c r="O323" s="11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LEFT(R323,FIND("/",R323)-1)</f>
        <v>film &amp; video</v>
      </c>
      <c r="T323" t="str">
        <f t="shared" ref="T323:T386" si="35">RIGHT(R323,LEN(R323)-FIND("/",R323))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7">
        <f t="shared" si="31"/>
        <v>37.998645510835914</v>
      </c>
      <c r="J324" t="s">
        <v>21</v>
      </c>
      <c r="K324" t="s">
        <v>22</v>
      </c>
      <c r="L324">
        <v>1290664800</v>
      </c>
      <c r="M324" s="11">
        <f t="shared" si="32"/>
        <v>40507.25</v>
      </c>
      <c r="N324">
        <v>1291788000</v>
      </c>
      <c r="O324" s="11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7">
        <f t="shared" si="31"/>
        <v>82.615384615384613</v>
      </c>
      <c r="J325" t="s">
        <v>40</v>
      </c>
      <c r="K325" t="s">
        <v>41</v>
      </c>
      <c r="L325">
        <v>1395896400</v>
      </c>
      <c r="M325" s="11">
        <f t="shared" si="32"/>
        <v>41725.208333333336</v>
      </c>
      <c r="N325">
        <v>1396069200</v>
      </c>
      <c r="O325" s="11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7">
        <f t="shared" si="31"/>
        <v>37.941368078175898</v>
      </c>
      <c r="J326" t="s">
        <v>21</v>
      </c>
      <c r="K326" t="s">
        <v>22</v>
      </c>
      <c r="L326">
        <v>1434862800</v>
      </c>
      <c r="M326" s="11">
        <f t="shared" si="32"/>
        <v>42176.208333333328</v>
      </c>
      <c r="N326">
        <v>1435899600</v>
      </c>
      <c r="O326" s="11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7">
        <f t="shared" si="31"/>
        <v>80.780821917808225</v>
      </c>
      <c r="J327" t="s">
        <v>21</v>
      </c>
      <c r="K327" t="s">
        <v>22</v>
      </c>
      <c r="L327">
        <v>1529125200</v>
      </c>
      <c r="M327" s="11">
        <f t="shared" si="32"/>
        <v>43267.208333333328</v>
      </c>
      <c r="N327">
        <v>1531112400</v>
      </c>
      <c r="O327" s="11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7">
        <f t="shared" si="31"/>
        <v>25.984375</v>
      </c>
      <c r="J328" t="s">
        <v>21</v>
      </c>
      <c r="K328" t="s">
        <v>22</v>
      </c>
      <c r="L328">
        <v>1451109600</v>
      </c>
      <c r="M328" s="11">
        <f t="shared" si="32"/>
        <v>42364.25</v>
      </c>
      <c r="N328">
        <v>1451628000</v>
      </c>
      <c r="O328" s="11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7">
        <f t="shared" si="31"/>
        <v>30.363636363636363</v>
      </c>
      <c r="J329" t="s">
        <v>21</v>
      </c>
      <c r="K329" t="s">
        <v>22</v>
      </c>
      <c r="L329">
        <v>1566968400</v>
      </c>
      <c r="M329" s="11">
        <f t="shared" si="32"/>
        <v>43705.208333333328</v>
      </c>
      <c r="N329">
        <v>1567314000</v>
      </c>
      <c r="O329" s="11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7">
        <f t="shared" si="31"/>
        <v>54.004916018025398</v>
      </c>
      <c r="J330" t="s">
        <v>21</v>
      </c>
      <c r="K330" t="s">
        <v>22</v>
      </c>
      <c r="L330">
        <v>1543557600</v>
      </c>
      <c r="M330" s="11">
        <f t="shared" si="32"/>
        <v>43434.25</v>
      </c>
      <c r="N330">
        <v>1544508000</v>
      </c>
      <c r="O330" s="11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7">
        <f t="shared" si="31"/>
        <v>101.78672985781991</v>
      </c>
      <c r="J331" t="s">
        <v>21</v>
      </c>
      <c r="K331" t="s">
        <v>22</v>
      </c>
      <c r="L331">
        <v>1481522400</v>
      </c>
      <c r="M331" s="11">
        <f t="shared" si="32"/>
        <v>42716.25</v>
      </c>
      <c r="N331">
        <v>1482472800</v>
      </c>
      <c r="O331" s="11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7">
        <f t="shared" si="31"/>
        <v>45.003610108303249</v>
      </c>
      <c r="J332" t="s">
        <v>40</v>
      </c>
      <c r="K332" t="s">
        <v>41</v>
      </c>
      <c r="L332">
        <v>1512712800</v>
      </c>
      <c r="M332" s="11">
        <f t="shared" si="32"/>
        <v>43077.25</v>
      </c>
      <c r="N332">
        <v>1512799200</v>
      </c>
      <c r="O332" s="11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7">
        <f t="shared" si="31"/>
        <v>77.068421052631578</v>
      </c>
      <c r="J333" t="s">
        <v>21</v>
      </c>
      <c r="K333" t="s">
        <v>22</v>
      </c>
      <c r="L333">
        <v>1324274400</v>
      </c>
      <c r="M333" s="11">
        <f t="shared" si="32"/>
        <v>40896.25</v>
      </c>
      <c r="N333">
        <v>1324360800</v>
      </c>
      <c r="O333" s="11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7">
        <f t="shared" si="31"/>
        <v>88.076595744680844</v>
      </c>
      <c r="J334" t="s">
        <v>21</v>
      </c>
      <c r="K334" t="s">
        <v>22</v>
      </c>
      <c r="L334">
        <v>1364446800</v>
      </c>
      <c r="M334" s="11">
        <f t="shared" si="32"/>
        <v>41361.208333333336</v>
      </c>
      <c r="N334">
        <v>1364533200</v>
      </c>
      <c r="O334" s="11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7">
        <f t="shared" si="31"/>
        <v>47.035573122529641</v>
      </c>
      <c r="J335" t="s">
        <v>21</v>
      </c>
      <c r="K335" t="s">
        <v>22</v>
      </c>
      <c r="L335">
        <v>1542693600</v>
      </c>
      <c r="M335" s="11">
        <f t="shared" si="32"/>
        <v>43424.25</v>
      </c>
      <c r="N335">
        <v>1545112800</v>
      </c>
      <c r="O335" s="11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7">
        <f t="shared" si="31"/>
        <v>110.99550763701707</v>
      </c>
      <c r="J336" t="s">
        <v>21</v>
      </c>
      <c r="K336" t="s">
        <v>22</v>
      </c>
      <c r="L336">
        <v>1515564000</v>
      </c>
      <c r="M336" s="11">
        <f t="shared" si="32"/>
        <v>43110.25</v>
      </c>
      <c r="N336">
        <v>1516168800</v>
      </c>
      <c r="O336" s="11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7">
        <f t="shared" si="31"/>
        <v>87.003066141042481</v>
      </c>
      <c r="J337" t="s">
        <v>21</v>
      </c>
      <c r="K337" t="s">
        <v>22</v>
      </c>
      <c r="L337">
        <v>1573797600</v>
      </c>
      <c r="M337" s="11">
        <f t="shared" si="32"/>
        <v>43784.25</v>
      </c>
      <c r="N337">
        <v>1574920800</v>
      </c>
      <c r="O337" s="11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7">
        <f t="shared" si="31"/>
        <v>63.994402985074629</v>
      </c>
      <c r="J338" t="s">
        <v>21</v>
      </c>
      <c r="K338" t="s">
        <v>22</v>
      </c>
      <c r="L338">
        <v>1292392800</v>
      </c>
      <c r="M338" s="11">
        <f t="shared" si="32"/>
        <v>40527.25</v>
      </c>
      <c r="N338">
        <v>1292479200</v>
      </c>
      <c r="O338" s="11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7">
        <f t="shared" si="31"/>
        <v>105.9945205479452</v>
      </c>
      <c r="J339" t="s">
        <v>21</v>
      </c>
      <c r="K339" t="s">
        <v>22</v>
      </c>
      <c r="L339">
        <v>1573452000</v>
      </c>
      <c r="M339" s="11">
        <f t="shared" si="32"/>
        <v>43780.25</v>
      </c>
      <c r="N339">
        <v>1573538400</v>
      </c>
      <c r="O339" s="11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7">
        <f t="shared" si="31"/>
        <v>73.989349112426041</v>
      </c>
      <c r="J340" t="s">
        <v>21</v>
      </c>
      <c r="K340" t="s">
        <v>22</v>
      </c>
      <c r="L340">
        <v>1317790800</v>
      </c>
      <c r="M340" s="11">
        <f t="shared" si="32"/>
        <v>40821.208333333336</v>
      </c>
      <c r="N340">
        <v>1320382800</v>
      </c>
      <c r="O340" s="11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7">
        <f t="shared" si="31"/>
        <v>84.02004626060139</v>
      </c>
      <c r="J341" t="s">
        <v>15</v>
      </c>
      <c r="K341" t="s">
        <v>16</v>
      </c>
      <c r="L341">
        <v>1501650000</v>
      </c>
      <c r="M341" s="11">
        <f t="shared" si="32"/>
        <v>42949.208333333328</v>
      </c>
      <c r="N341">
        <v>1502859600</v>
      </c>
      <c r="O341" s="11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7">
        <f t="shared" si="31"/>
        <v>88.966921119592882</v>
      </c>
      <c r="J342" t="s">
        <v>21</v>
      </c>
      <c r="K342" t="s">
        <v>22</v>
      </c>
      <c r="L342">
        <v>1323669600</v>
      </c>
      <c r="M342" s="11">
        <f t="shared" si="32"/>
        <v>40889.25</v>
      </c>
      <c r="N342">
        <v>1323756000</v>
      </c>
      <c r="O342" s="11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7">
        <f t="shared" si="31"/>
        <v>76.990453460620529</v>
      </c>
      <c r="J343" t="s">
        <v>21</v>
      </c>
      <c r="K343" t="s">
        <v>22</v>
      </c>
      <c r="L343">
        <v>1440738000</v>
      </c>
      <c r="M343" s="11">
        <f t="shared" si="32"/>
        <v>42244.208333333328</v>
      </c>
      <c r="N343">
        <v>1441342800</v>
      </c>
      <c r="O343" s="11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7">
        <f t="shared" si="31"/>
        <v>97.146341463414629</v>
      </c>
      <c r="J344" t="s">
        <v>21</v>
      </c>
      <c r="K344" t="s">
        <v>22</v>
      </c>
      <c r="L344">
        <v>1374296400</v>
      </c>
      <c r="M344" s="11">
        <f t="shared" si="32"/>
        <v>41475.208333333336</v>
      </c>
      <c r="N344">
        <v>1375333200</v>
      </c>
      <c r="O344" s="11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7">
        <f t="shared" si="31"/>
        <v>33.013605442176868</v>
      </c>
      <c r="J345" t="s">
        <v>21</v>
      </c>
      <c r="K345" t="s">
        <v>22</v>
      </c>
      <c r="L345">
        <v>1384840800</v>
      </c>
      <c r="M345" s="11">
        <f t="shared" si="32"/>
        <v>41597.25</v>
      </c>
      <c r="N345">
        <v>1389420000</v>
      </c>
      <c r="O345" s="11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7">
        <f t="shared" si="31"/>
        <v>99.950602409638549</v>
      </c>
      <c r="J346" t="s">
        <v>21</v>
      </c>
      <c r="K346" t="s">
        <v>22</v>
      </c>
      <c r="L346">
        <v>1516600800</v>
      </c>
      <c r="M346" s="11">
        <f t="shared" si="32"/>
        <v>43122.25</v>
      </c>
      <c r="N346">
        <v>1520056800</v>
      </c>
      <c r="O346" s="11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7">
        <f t="shared" si="31"/>
        <v>69.966767371601208</v>
      </c>
      <c r="J347" t="s">
        <v>40</v>
      </c>
      <c r="K347" t="s">
        <v>41</v>
      </c>
      <c r="L347">
        <v>1436418000</v>
      </c>
      <c r="M347" s="11">
        <f t="shared" si="32"/>
        <v>42194.208333333328</v>
      </c>
      <c r="N347">
        <v>1436504400</v>
      </c>
      <c r="O347" s="11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7">
        <f t="shared" si="31"/>
        <v>110.32</v>
      </c>
      <c r="J348" t="s">
        <v>21</v>
      </c>
      <c r="K348" t="s">
        <v>22</v>
      </c>
      <c r="L348">
        <v>1503550800</v>
      </c>
      <c r="M348" s="11">
        <f t="shared" si="32"/>
        <v>42971.208333333328</v>
      </c>
      <c r="N348">
        <v>1508302800</v>
      </c>
      <c r="O348" s="11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7">
        <f t="shared" si="31"/>
        <v>66.005235602094245</v>
      </c>
      <c r="J349" t="s">
        <v>21</v>
      </c>
      <c r="K349" t="s">
        <v>22</v>
      </c>
      <c r="L349">
        <v>1423634400</v>
      </c>
      <c r="M349" s="11">
        <f t="shared" si="32"/>
        <v>42046.25</v>
      </c>
      <c r="N349">
        <v>1425708000</v>
      </c>
      <c r="O349" s="11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7">
        <f t="shared" si="31"/>
        <v>41.005742176284812</v>
      </c>
      <c r="J350" t="s">
        <v>21</v>
      </c>
      <c r="K350" t="s">
        <v>22</v>
      </c>
      <c r="L350">
        <v>1487224800</v>
      </c>
      <c r="M350" s="11">
        <f t="shared" si="32"/>
        <v>42782.25</v>
      </c>
      <c r="N350">
        <v>1488348000</v>
      </c>
      <c r="O350" s="11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7">
        <f t="shared" si="31"/>
        <v>103.96316359696641</v>
      </c>
      <c r="J351" t="s">
        <v>21</v>
      </c>
      <c r="K351" t="s">
        <v>22</v>
      </c>
      <c r="L351">
        <v>1500008400</v>
      </c>
      <c r="M351" s="11">
        <f t="shared" si="32"/>
        <v>42930.208333333328</v>
      </c>
      <c r="N351">
        <v>1502600400</v>
      </c>
      <c r="O351" s="11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7">
        <f t="shared" si="31"/>
        <v>5</v>
      </c>
      <c r="J352" t="s">
        <v>21</v>
      </c>
      <c r="K352" t="s">
        <v>22</v>
      </c>
      <c r="L352">
        <v>1432098000</v>
      </c>
      <c r="M352" s="11">
        <f t="shared" si="32"/>
        <v>42144.208333333328</v>
      </c>
      <c r="N352">
        <v>1433653200</v>
      </c>
      <c r="O352" s="11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7">
        <f t="shared" si="31"/>
        <v>47.009935419771487</v>
      </c>
      <c r="J353" t="s">
        <v>21</v>
      </c>
      <c r="K353" t="s">
        <v>22</v>
      </c>
      <c r="L353">
        <v>1440392400</v>
      </c>
      <c r="M353" s="11">
        <f t="shared" si="32"/>
        <v>42240.208333333328</v>
      </c>
      <c r="N353">
        <v>1441602000</v>
      </c>
      <c r="O353" s="11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7">
        <f t="shared" si="31"/>
        <v>29.606060606060606</v>
      </c>
      <c r="J354" t="s">
        <v>15</v>
      </c>
      <c r="K354" t="s">
        <v>16</v>
      </c>
      <c r="L354">
        <v>1446876000</v>
      </c>
      <c r="M354" s="11">
        <f t="shared" si="32"/>
        <v>42315.25</v>
      </c>
      <c r="N354">
        <v>1447567200</v>
      </c>
      <c r="O354" s="11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7">
        <f t="shared" si="31"/>
        <v>81.010569583088667</v>
      </c>
      <c r="J355" t="s">
        <v>21</v>
      </c>
      <c r="K355" t="s">
        <v>22</v>
      </c>
      <c r="L355">
        <v>1562302800</v>
      </c>
      <c r="M355" s="11">
        <f t="shared" si="32"/>
        <v>43651.208333333328</v>
      </c>
      <c r="N355">
        <v>1562389200</v>
      </c>
      <c r="O355" s="11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7">
        <f t="shared" si="31"/>
        <v>94.35</v>
      </c>
      <c r="J356" t="s">
        <v>36</v>
      </c>
      <c r="K356" t="s">
        <v>37</v>
      </c>
      <c r="L356">
        <v>1378184400</v>
      </c>
      <c r="M356" s="11">
        <f t="shared" si="32"/>
        <v>41520.208333333336</v>
      </c>
      <c r="N356">
        <v>1378789200</v>
      </c>
      <c r="O356" s="11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7">
        <f t="shared" si="31"/>
        <v>26.058139534883722</v>
      </c>
      <c r="J357" t="s">
        <v>21</v>
      </c>
      <c r="K357" t="s">
        <v>22</v>
      </c>
      <c r="L357">
        <v>1485064800</v>
      </c>
      <c r="M357" s="11">
        <f t="shared" si="32"/>
        <v>42757.25</v>
      </c>
      <c r="N357">
        <v>1488520800</v>
      </c>
      <c r="O357" s="11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7">
        <f t="shared" si="31"/>
        <v>85.775000000000006</v>
      </c>
      <c r="J358" t="s">
        <v>107</v>
      </c>
      <c r="K358" t="s">
        <v>108</v>
      </c>
      <c r="L358">
        <v>1326520800</v>
      </c>
      <c r="M358" s="11">
        <f t="shared" si="32"/>
        <v>40922.25</v>
      </c>
      <c r="N358">
        <v>1327298400</v>
      </c>
      <c r="O358" s="11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7">
        <f t="shared" si="31"/>
        <v>103.73170731707317</v>
      </c>
      <c r="J359" t="s">
        <v>21</v>
      </c>
      <c r="K359" t="s">
        <v>22</v>
      </c>
      <c r="L359">
        <v>1441256400</v>
      </c>
      <c r="M359" s="11">
        <f t="shared" si="32"/>
        <v>42250.208333333328</v>
      </c>
      <c r="N359">
        <v>1443416400</v>
      </c>
      <c r="O359" s="11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7">
        <f t="shared" si="31"/>
        <v>49.826086956521742</v>
      </c>
      <c r="J360" t="s">
        <v>15</v>
      </c>
      <c r="K360" t="s">
        <v>16</v>
      </c>
      <c r="L360">
        <v>1533877200</v>
      </c>
      <c r="M360" s="11">
        <f t="shared" si="32"/>
        <v>43322.208333333328</v>
      </c>
      <c r="N360">
        <v>1534136400</v>
      </c>
      <c r="O360" s="11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7">
        <f t="shared" si="31"/>
        <v>63.893048128342244</v>
      </c>
      <c r="J361" t="s">
        <v>21</v>
      </c>
      <c r="K361" t="s">
        <v>22</v>
      </c>
      <c r="L361">
        <v>1314421200</v>
      </c>
      <c r="M361" s="11">
        <f t="shared" si="32"/>
        <v>40782.208333333336</v>
      </c>
      <c r="N361">
        <v>1315026000</v>
      </c>
      <c r="O361" s="11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7">
        <f t="shared" si="31"/>
        <v>47.002434782608695</v>
      </c>
      <c r="J362" t="s">
        <v>40</v>
      </c>
      <c r="K362" t="s">
        <v>41</v>
      </c>
      <c r="L362">
        <v>1293861600</v>
      </c>
      <c r="M362" s="11">
        <f t="shared" si="32"/>
        <v>40544.25</v>
      </c>
      <c r="N362">
        <v>1295071200</v>
      </c>
      <c r="O362" s="11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7">
        <f t="shared" si="31"/>
        <v>108.47727272727273</v>
      </c>
      <c r="J363" t="s">
        <v>21</v>
      </c>
      <c r="K363" t="s">
        <v>22</v>
      </c>
      <c r="L363">
        <v>1507352400</v>
      </c>
      <c r="M363" s="11">
        <f t="shared" si="32"/>
        <v>43015.208333333328</v>
      </c>
      <c r="N363">
        <v>1509426000</v>
      </c>
      <c r="O363" s="11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7">
        <f t="shared" si="31"/>
        <v>72.015706806282722</v>
      </c>
      <c r="J364" t="s">
        <v>21</v>
      </c>
      <c r="K364" t="s">
        <v>22</v>
      </c>
      <c r="L364">
        <v>1296108000</v>
      </c>
      <c r="M364" s="11">
        <f t="shared" si="32"/>
        <v>40570.25</v>
      </c>
      <c r="N364">
        <v>1299391200</v>
      </c>
      <c r="O364" s="11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7">
        <f t="shared" si="31"/>
        <v>59.928057553956833</v>
      </c>
      <c r="J365" t="s">
        <v>21</v>
      </c>
      <c r="K365" t="s">
        <v>22</v>
      </c>
      <c r="L365">
        <v>1324965600</v>
      </c>
      <c r="M365" s="11">
        <f t="shared" si="32"/>
        <v>40904.25</v>
      </c>
      <c r="N365">
        <v>1325052000</v>
      </c>
      <c r="O365" s="11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7">
        <f t="shared" si="31"/>
        <v>78.209677419354833</v>
      </c>
      <c r="J366" t="s">
        <v>21</v>
      </c>
      <c r="K366" t="s">
        <v>22</v>
      </c>
      <c r="L366">
        <v>1520229600</v>
      </c>
      <c r="M366" s="11">
        <f t="shared" si="32"/>
        <v>43164.25</v>
      </c>
      <c r="N366">
        <v>1522818000</v>
      </c>
      <c r="O366" s="11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7">
        <f t="shared" si="31"/>
        <v>104.77678571428571</v>
      </c>
      <c r="J367" t="s">
        <v>26</v>
      </c>
      <c r="K367" t="s">
        <v>27</v>
      </c>
      <c r="L367">
        <v>1482991200</v>
      </c>
      <c r="M367" s="11">
        <f t="shared" si="32"/>
        <v>42733.25</v>
      </c>
      <c r="N367">
        <v>1485324000</v>
      </c>
      <c r="O367" s="11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7">
        <f t="shared" si="31"/>
        <v>105.52475247524752</v>
      </c>
      <c r="J368" t="s">
        <v>21</v>
      </c>
      <c r="K368" t="s">
        <v>22</v>
      </c>
      <c r="L368">
        <v>1294034400</v>
      </c>
      <c r="M368" s="11">
        <f t="shared" si="32"/>
        <v>40546.25</v>
      </c>
      <c r="N368">
        <v>1294120800</v>
      </c>
      <c r="O368" s="11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7">
        <f t="shared" si="31"/>
        <v>24.933333333333334</v>
      </c>
      <c r="J369" t="s">
        <v>21</v>
      </c>
      <c r="K369" t="s">
        <v>22</v>
      </c>
      <c r="L369">
        <v>1413608400</v>
      </c>
      <c r="M369" s="11">
        <f t="shared" si="32"/>
        <v>41930.208333333336</v>
      </c>
      <c r="N369">
        <v>1415685600</v>
      </c>
      <c r="O369" s="11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7">
        <f t="shared" si="31"/>
        <v>69.873786407766985</v>
      </c>
      <c r="J370" t="s">
        <v>40</v>
      </c>
      <c r="K370" t="s">
        <v>41</v>
      </c>
      <c r="L370">
        <v>1286946000</v>
      </c>
      <c r="M370" s="11">
        <f t="shared" si="32"/>
        <v>40464.208333333336</v>
      </c>
      <c r="N370">
        <v>1288933200</v>
      </c>
      <c r="O370" s="11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7">
        <f t="shared" si="31"/>
        <v>95.733766233766232</v>
      </c>
      <c r="J371" t="s">
        <v>21</v>
      </c>
      <c r="K371" t="s">
        <v>22</v>
      </c>
      <c r="L371">
        <v>1359871200</v>
      </c>
      <c r="M371" s="11">
        <f t="shared" si="32"/>
        <v>41308.25</v>
      </c>
      <c r="N371">
        <v>1363237200</v>
      </c>
      <c r="O371" s="11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7">
        <f t="shared" si="31"/>
        <v>29.997485752598056</v>
      </c>
      <c r="J372" t="s">
        <v>21</v>
      </c>
      <c r="K372" t="s">
        <v>22</v>
      </c>
      <c r="L372">
        <v>1555304400</v>
      </c>
      <c r="M372" s="11">
        <f t="shared" si="32"/>
        <v>43570.208333333328</v>
      </c>
      <c r="N372">
        <v>1555822800</v>
      </c>
      <c r="O372" s="11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7">
        <f t="shared" si="31"/>
        <v>59.011948529411768</v>
      </c>
      <c r="J373" t="s">
        <v>21</v>
      </c>
      <c r="K373" t="s">
        <v>22</v>
      </c>
      <c r="L373">
        <v>1423375200</v>
      </c>
      <c r="M373" s="11">
        <f t="shared" si="32"/>
        <v>42043.25</v>
      </c>
      <c r="N373">
        <v>1427778000</v>
      </c>
      <c r="O373" s="11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7">
        <f t="shared" si="31"/>
        <v>84.757396449704146</v>
      </c>
      <c r="J374" t="s">
        <v>21</v>
      </c>
      <c r="K374" t="s">
        <v>22</v>
      </c>
      <c r="L374">
        <v>1420696800</v>
      </c>
      <c r="M374" s="11">
        <f t="shared" si="32"/>
        <v>42012.25</v>
      </c>
      <c r="N374">
        <v>1422424800</v>
      </c>
      <c r="O374" s="11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7">
        <f t="shared" si="31"/>
        <v>78.010921177587846</v>
      </c>
      <c r="J375" t="s">
        <v>21</v>
      </c>
      <c r="K375" t="s">
        <v>22</v>
      </c>
      <c r="L375">
        <v>1502946000</v>
      </c>
      <c r="M375" s="11">
        <f t="shared" si="32"/>
        <v>42964.208333333328</v>
      </c>
      <c r="N375">
        <v>1503637200</v>
      </c>
      <c r="O375" s="11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7">
        <f t="shared" si="31"/>
        <v>50.05215419501134</v>
      </c>
      <c r="J376" t="s">
        <v>21</v>
      </c>
      <c r="K376" t="s">
        <v>22</v>
      </c>
      <c r="L376">
        <v>1547186400</v>
      </c>
      <c r="M376" s="11">
        <f t="shared" si="32"/>
        <v>43476.25</v>
      </c>
      <c r="N376">
        <v>1547618400</v>
      </c>
      <c r="O376" s="11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7">
        <f t="shared" si="31"/>
        <v>59.16</v>
      </c>
      <c r="J377" t="s">
        <v>21</v>
      </c>
      <c r="K377" t="s">
        <v>22</v>
      </c>
      <c r="L377">
        <v>1444971600</v>
      </c>
      <c r="M377" s="11">
        <f t="shared" si="32"/>
        <v>42293.208333333328</v>
      </c>
      <c r="N377">
        <v>1449900000</v>
      </c>
      <c r="O377" s="11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7">
        <f t="shared" si="31"/>
        <v>93.702290076335885</v>
      </c>
      <c r="J378" t="s">
        <v>21</v>
      </c>
      <c r="K378" t="s">
        <v>22</v>
      </c>
      <c r="L378">
        <v>1404622800</v>
      </c>
      <c r="M378" s="11">
        <f t="shared" si="32"/>
        <v>41826.208333333336</v>
      </c>
      <c r="N378">
        <v>1405141200</v>
      </c>
      <c r="O378" s="11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7">
        <f t="shared" si="31"/>
        <v>40.14173228346457</v>
      </c>
      <c r="J379" t="s">
        <v>21</v>
      </c>
      <c r="K379" t="s">
        <v>22</v>
      </c>
      <c r="L379">
        <v>1571720400</v>
      </c>
      <c r="M379" s="11">
        <f t="shared" si="32"/>
        <v>43760.208333333328</v>
      </c>
      <c r="N379">
        <v>1572933600</v>
      </c>
      <c r="O379" s="11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7">
        <f t="shared" si="31"/>
        <v>70.090140845070422</v>
      </c>
      <c r="J380" t="s">
        <v>21</v>
      </c>
      <c r="K380" t="s">
        <v>22</v>
      </c>
      <c r="L380">
        <v>1526878800</v>
      </c>
      <c r="M380" s="11">
        <f t="shared" si="32"/>
        <v>43241.208333333328</v>
      </c>
      <c r="N380">
        <v>1530162000</v>
      </c>
      <c r="O380" s="11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7">
        <f t="shared" si="31"/>
        <v>66.181818181818187</v>
      </c>
      <c r="J381" t="s">
        <v>40</v>
      </c>
      <c r="K381" t="s">
        <v>41</v>
      </c>
      <c r="L381">
        <v>1319691600</v>
      </c>
      <c r="M381" s="11">
        <f t="shared" si="32"/>
        <v>40843.208333333336</v>
      </c>
      <c r="N381">
        <v>1320904800</v>
      </c>
      <c r="O381" s="11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7">
        <f t="shared" si="31"/>
        <v>47.714285714285715</v>
      </c>
      <c r="J382" t="s">
        <v>21</v>
      </c>
      <c r="K382" t="s">
        <v>22</v>
      </c>
      <c r="L382">
        <v>1371963600</v>
      </c>
      <c r="M382" s="11">
        <f t="shared" si="32"/>
        <v>41448.208333333336</v>
      </c>
      <c r="N382">
        <v>1372395600</v>
      </c>
      <c r="O382" s="11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7">
        <f t="shared" si="31"/>
        <v>62.896774193548389</v>
      </c>
      <c r="J383" t="s">
        <v>21</v>
      </c>
      <c r="K383" t="s">
        <v>22</v>
      </c>
      <c r="L383">
        <v>1433739600</v>
      </c>
      <c r="M383" s="11">
        <f t="shared" si="32"/>
        <v>42163.208333333328</v>
      </c>
      <c r="N383">
        <v>1437714000</v>
      </c>
      <c r="O383" s="11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7">
        <f t="shared" si="31"/>
        <v>86.611940298507463</v>
      </c>
      <c r="J384" t="s">
        <v>21</v>
      </c>
      <c r="K384" t="s">
        <v>22</v>
      </c>
      <c r="L384">
        <v>1508130000</v>
      </c>
      <c r="M384" s="11">
        <f t="shared" si="32"/>
        <v>43024.208333333328</v>
      </c>
      <c r="N384">
        <v>1509771600</v>
      </c>
      <c r="O384" s="11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7">
        <f t="shared" si="31"/>
        <v>75.126984126984127</v>
      </c>
      <c r="J385" t="s">
        <v>21</v>
      </c>
      <c r="K385" t="s">
        <v>22</v>
      </c>
      <c r="L385">
        <v>1550037600</v>
      </c>
      <c r="M385" s="11">
        <f t="shared" si="32"/>
        <v>43509.25</v>
      </c>
      <c r="N385">
        <v>1550556000</v>
      </c>
      <c r="O385" s="11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>
        <v>4799</v>
      </c>
      <c r="I386" s="7">
        <f t="shared" si="31"/>
        <v>41.004167534903104</v>
      </c>
      <c r="J386" t="s">
        <v>21</v>
      </c>
      <c r="K386" t="s">
        <v>22</v>
      </c>
      <c r="L386">
        <v>1486706400</v>
      </c>
      <c r="M386" s="11">
        <f t="shared" si="32"/>
        <v>42776.25</v>
      </c>
      <c r="N386">
        <v>1489039200</v>
      </c>
      <c r="O386" s="11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>
        <v>1137</v>
      </c>
      <c r="I387" s="7">
        <f t="shared" ref="I387:I450" si="37">IF(H387 = 0, "0", E387/H387)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38">(((L387/60)/60)/24)+DATE(1970,1,1)</f>
        <v>43553.208333333328</v>
      </c>
      <c r="N387">
        <v>1556600400</v>
      </c>
      <c r="O387" s="11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LEFT(R387,FIND("/",R387)-1)</f>
        <v>publishing</v>
      </c>
      <c r="T387" t="str">
        <f t="shared" ref="T387:T450" si="41">RIGHT(R387,LEN(R387)-FIND("/",R387))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7">
        <f t="shared" si="37"/>
        <v>96.960674157303373</v>
      </c>
      <c r="J388" t="s">
        <v>21</v>
      </c>
      <c r="K388" t="s">
        <v>22</v>
      </c>
      <c r="L388">
        <v>1277528400</v>
      </c>
      <c r="M388" s="11">
        <f t="shared" si="38"/>
        <v>40355.208333333336</v>
      </c>
      <c r="N388">
        <v>1278565200</v>
      </c>
      <c r="O388" s="11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7">
        <f t="shared" si="37"/>
        <v>100.93160377358491</v>
      </c>
      <c r="J389" t="s">
        <v>21</v>
      </c>
      <c r="K389" t="s">
        <v>22</v>
      </c>
      <c r="L389">
        <v>1339477200</v>
      </c>
      <c r="M389" s="11">
        <f t="shared" si="38"/>
        <v>41072.208333333336</v>
      </c>
      <c r="N389">
        <v>1339909200</v>
      </c>
      <c r="O389" s="11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7">
        <f t="shared" si="37"/>
        <v>89.227586206896547</v>
      </c>
      <c r="J390" t="s">
        <v>98</v>
      </c>
      <c r="K390" t="s">
        <v>99</v>
      </c>
      <c r="L390">
        <v>1325656800</v>
      </c>
      <c r="M390" s="11">
        <f t="shared" si="38"/>
        <v>40912.25</v>
      </c>
      <c r="N390">
        <v>1325829600</v>
      </c>
      <c r="O390" s="11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7">
        <f t="shared" si="37"/>
        <v>87.979166666666671</v>
      </c>
      <c r="J391" t="s">
        <v>21</v>
      </c>
      <c r="K391" t="s">
        <v>22</v>
      </c>
      <c r="L391">
        <v>1288242000</v>
      </c>
      <c r="M391" s="11">
        <f t="shared" si="38"/>
        <v>40479.208333333336</v>
      </c>
      <c r="N391">
        <v>1290578400</v>
      </c>
      <c r="O391" s="11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7">
        <f t="shared" si="37"/>
        <v>89.54</v>
      </c>
      <c r="J392" t="s">
        <v>21</v>
      </c>
      <c r="K392" t="s">
        <v>22</v>
      </c>
      <c r="L392">
        <v>1379048400</v>
      </c>
      <c r="M392" s="11">
        <f t="shared" si="38"/>
        <v>41530.208333333336</v>
      </c>
      <c r="N392">
        <v>1380344400</v>
      </c>
      <c r="O392" s="11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7">
        <f t="shared" si="37"/>
        <v>29.09271523178808</v>
      </c>
      <c r="J393" t="s">
        <v>21</v>
      </c>
      <c r="K393" t="s">
        <v>22</v>
      </c>
      <c r="L393">
        <v>1389679200</v>
      </c>
      <c r="M393" s="11">
        <f t="shared" si="38"/>
        <v>41653.25</v>
      </c>
      <c r="N393">
        <v>1389852000</v>
      </c>
      <c r="O393" s="11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7">
        <f t="shared" si="37"/>
        <v>42.006218905472636</v>
      </c>
      <c r="J394" t="s">
        <v>21</v>
      </c>
      <c r="K394" t="s">
        <v>22</v>
      </c>
      <c r="L394">
        <v>1294293600</v>
      </c>
      <c r="M394" s="11">
        <f t="shared" si="38"/>
        <v>40549.25</v>
      </c>
      <c r="N394">
        <v>1294466400</v>
      </c>
      <c r="O394" s="11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7">
        <f t="shared" si="37"/>
        <v>47.004903563255965</v>
      </c>
      <c r="J395" t="s">
        <v>15</v>
      </c>
      <c r="K395" t="s">
        <v>16</v>
      </c>
      <c r="L395">
        <v>1500267600</v>
      </c>
      <c r="M395" s="11">
        <f t="shared" si="38"/>
        <v>42933.208333333328</v>
      </c>
      <c r="N395">
        <v>1500354000</v>
      </c>
      <c r="O395" s="11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7">
        <f t="shared" si="37"/>
        <v>110.44117647058823</v>
      </c>
      <c r="J396" t="s">
        <v>21</v>
      </c>
      <c r="K396" t="s">
        <v>22</v>
      </c>
      <c r="L396">
        <v>1375074000</v>
      </c>
      <c r="M396" s="11">
        <f t="shared" si="38"/>
        <v>41484.208333333336</v>
      </c>
      <c r="N396">
        <v>1375938000</v>
      </c>
      <c r="O396" s="11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7">
        <f t="shared" si="37"/>
        <v>41.990909090909092</v>
      </c>
      <c r="J397" t="s">
        <v>21</v>
      </c>
      <c r="K397" t="s">
        <v>22</v>
      </c>
      <c r="L397">
        <v>1323324000</v>
      </c>
      <c r="M397" s="11">
        <f t="shared" si="38"/>
        <v>40885.25</v>
      </c>
      <c r="N397">
        <v>1323410400</v>
      </c>
      <c r="O397" s="11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7">
        <f t="shared" si="37"/>
        <v>48.012468827930178</v>
      </c>
      <c r="J398" t="s">
        <v>26</v>
      </c>
      <c r="K398" t="s">
        <v>27</v>
      </c>
      <c r="L398">
        <v>1538715600</v>
      </c>
      <c r="M398" s="11">
        <f t="shared" si="38"/>
        <v>43378.208333333328</v>
      </c>
      <c r="N398">
        <v>1539406800</v>
      </c>
      <c r="O398" s="11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7">
        <f t="shared" si="37"/>
        <v>31.019823788546255</v>
      </c>
      <c r="J399" t="s">
        <v>21</v>
      </c>
      <c r="K399" t="s">
        <v>22</v>
      </c>
      <c r="L399">
        <v>1369285200</v>
      </c>
      <c r="M399" s="11">
        <f t="shared" si="38"/>
        <v>41417.208333333336</v>
      </c>
      <c r="N399">
        <v>1369803600</v>
      </c>
      <c r="O399" s="11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7">
        <f t="shared" si="37"/>
        <v>99.203252032520325</v>
      </c>
      <c r="J400" t="s">
        <v>107</v>
      </c>
      <c r="K400" t="s">
        <v>108</v>
      </c>
      <c r="L400">
        <v>1525755600</v>
      </c>
      <c r="M400" s="11">
        <f t="shared" si="38"/>
        <v>43228.208333333328</v>
      </c>
      <c r="N400">
        <v>1525928400</v>
      </c>
      <c r="O400" s="11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7">
        <f t="shared" si="37"/>
        <v>66.022316684378325</v>
      </c>
      <c r="J401" t="s">
        <v>21</v>
      </c>
      <c r="K401" t="s">
        <v>22</v>
      </c>
      <c r="L401">
        <v>1296626400</v>
      </c>
      <c r="M401" s="11">
        <f t="shared" si="38"/>
        <v>40576.25</v>
      </c>
      <c r="N401">
        <v>1297231200</v>
      </c>
      <c r="O401" s="11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7">
        <f t="shared" si="37"/>
        <v>2</v>
      </c>
      <c r="J402" t="s">
        <v>21</v>
      </c>
      <c r="K402" t="s">
        <v>22</v>
      </c>
      <c r="L402">
        <v>1376629200</v>
      </c>
      <c r="M402" s="11">
        <f t="shared" si="38"/>
        <v>41502.208333333336</v>
      </c>
      <c r="N402">
        <v>1378530000</v>
      </c>
      <c r="O402" s="11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7">
        <f t="shared" si="37"/>
        <v>46.060200668896321</v>
      </c>
      <c r="J403" t="s">
        <v>21</v>
      </c>
      <c r="K403" t="s">
        <v>22</v>
      </c>
      <c r="L403">
        <v>1572152400</v>
      </c>
      <c r="M403" s="11">
        <f t="shared" si="38"/>
        <v>43765.208333333328</v>
      </c>
      <c r="N403">
        <v>1572152400</v>
      </c>
      <c r="O403" s="11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7">
        <f t="shared" si="37"/>
        <v>73.650000000000006</v>
      </c>
      <c r="J404" t="s">
        <v>21</v>
      </c>
      <c r="K404" t="s">
        <v>22</v>
      </c>
      <c r="L404">
        <v>1325829600</v>
      </c>
      <c r="M404" s="11">
        <f t="shared" si="38"/>
        <v>40914.25</v>
      </c>
      <c r="N404">
        <v>1329890400</v>
      </c>
      <c r="O404" s="11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7">
        <f t="shared" si="37"/>
        <v>55.99336650082919</v>
      </c>
      <c r="J405" t="s">
        <v>15</v>
      </c>
      <c r="K405" t="s">
        <v>16</v>
      </c>
      <c r="L405">
        <v>1273640400</v>
      </c>
      <c r="M405" s="11">
        <f t="shared" si="38"/>
        <v>40310.208333333336</v>
      </c>
      <c r="N405">
        <v>1276750800</v>
      </c>
      <c r="O405" s="11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7">
        <f t="shared" si="37"/>
        <v>68.985695127402778</v>
      </c>
      <c r="J406" t="s">
        <v>21</v>
      </c>
      <c r="K406" t="s">
        <v>22</v>
      </c>
      <c r="L406">
        <v>1510639200</v>
      </c>
      <c r="M406" s="11">
        <f t="shared" si="38"/>
        <v>43053.25</v>
      </c>
      <c r="N406">
        <v>1510898400</v>
      </c>
      <c r="O406" s="11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7">
        <f t="shared" si="37"/>
        <v>60.981609195402299</v>
      </c>
      <c r="J407" t="s">
        <v>21</v>
      </c>
      <c r="K407" t="s">
        <v>22</v>
      </c>
      <c r="L407">
        <v>1528088400</v>
      </c>
      <c r="M407" s="11">
        <f t="shared" si="38"/>
        <v>43255.208333333328</v>
      </c>
      <c r="N407">
        <v>1532408400</v>
      </c>
      <c r="O407" s="11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7">
        <f t="shared" si="37"/>
        <v>110.98139534883721</v>
      </c>
      <c r="J408" t="s">
        <v>21</v>
      </c>
      <c r="K408" t="s">
        <v>22</v>
      </c>
      <c r="L408">
        <v>1359525600</v>
      </c>
      <c r="M408" s="11">
        <f t="shared" si="38"/>
        <v>41304.25</v>
      </c>
      <c r="N408">
        <v>1360562400</v>
      </c>
      <c r="O408" s="11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7">
        <f t="shared" si="37"/>
        <v>25</v>
      </c>
      <c r="J409" t="s">
        <v>36</v>
      </c>
      <c r="K409" t="s">
        <v>37</v>
      </c>
      <c r="L409">
        <v>1570942800</v>
      </c>
      <c r="M409" s="11">
        <f t="shared" si="38"/>
        <v>43751.208333333328</v>
      </c>
      <c r="N409">
        <v>1571547600</v>
      </c>
      <c r="O409" s="11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7">
        <f t="shared" si="37"/>
        <v>78.759740259740255</v>
      </c>
      <c r="J410" t="s">
        <v>15</v>
      </c>
      <c r="K410" t="s">
        <v>16</v>
      </c>
      <c r="L410">
        <v>1466398800</v>
      </c>
      <c r="M410" s="11">
        <f t="shared" si="38"/>
        <v>42541.208333333328</v>
      </c>
      <c r="N410">
        <v>1468126800</v>
      </c>
      <c r="O410" s="11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7">
        <f t="shared" si="37"/>
        <v>87.960784313725483</v>
      </c>
      <c r="J411" t="s">
        <v>21</v>
      </c>
      <c r="K411" t="s">
        <v>22</v>
      </c>
      <c r="L411">
        <v>1492491600</v>
      </c>
      <c r="M411" s="11">
        <f t="shared" si="38"/>
        <v>42843.208333333328</v>
      </c>
      <c r="N411">
        <v>1492837200</v>
      </c>
      <c r="O411" s="11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7">
        <f t="shared" si="37"/>
        <v>49.987398739873989</v>
      </c>
      <c r="J412" t="s">
        <v>21</v>
      </c>
      <c r="K412" t="s">
        <v>22</v>
      </c>
      <c r="L412">
        <v>1430197200</v>
      </c>
      <c r="M412" s="11">
        <f t="shared" si="38"/>
        <v>42122.208333333328</v>
      </c>
      <c r="N412">
        <v>1430197200</v>
      </c>
      <c r="O412" s="11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7">
        <f t="shared" si="37"/>
        <v>99.524390243902445</v>
      </c>
      <c r="J413" t="s">
        <v>21</v>
      </c>
      <c r="K413" t="s">
        <v>22</v>
      </c>
      <c r="L413">
        <v>1496034000</v>
      </c>
      <c r="M413" s="11">
        <f t="shared" si="38"/>
        <v>42884.208333333328</v>
      </c>
      <c r="N413">
        <v>1496206800</v>
      </c>
      <c r="O413" s="11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7">
        <f t="shared" si="37"/>
        <v>104.82089552238806</v>
      </c>
      <c r="J414" t="s">
        <v>21</v>
      </c>
      <c r="K414" t="s">
        <v>22</v>
      </c>
      <c r="L414">
        <v>1388728800</v>
      </c>
      <c r="M414" s="11">
        <f t="shared" si="38"/>
        <v>41642.25</v>
      </c>
      <c r="N414">
        <v>1389592800</v>
      </c>
      <c r="O414" s="11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7">
        <f t="shared" si="37"/>
        <v>108.01469237832875</v>
      </c>
      <c r="J415" t="s">
        <v>21</v>
      </c>
      <c r="K415" t="s">
        <v>22</v>
      </c>
      <c r="L415">
        <v>1543298400</v>
      </c>
      <c r="M415" s="11">
        <f t="shared" si="38"/>
        <v>43431.25</v>
      </c>
      <c r="N415">
        <v>1545631200</v>
      </c>
      <c r="O415" s="11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7">
        <f t="shared" si="37"/>
        <v>28.998544660724033</v>
      </c>
      <c r="J416" t="s">
        <v>21</v>
      </c>
      <c r="K416" t="s">
        <v>22</v>
      </c>
      <c r="L416">
        <v>1271739600</v>
      </c>
      <c r="M416" s="11">
        <f t="shared" si="38"/>
        <v>40288.208333333336</v>
      </c>
      <c r="N416">
        <v>1272430800</v>
      </c>
      <c r="O416" s="11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7">
        <f t="shared" si="37"/>
        <v>30.028708133971293</v>
      </c>
      <c r="J417" t="s">
        <v>21</v>
      </c>
      <c r="K417" t="s">
        <v>22</v>
      </c>
      <c r="L417">
        <v>1326434400</v>
      </c>
      <c r="M417" s="11">
        <f t="shared" si="38"/>
        <v>40921.25</v>
      </c>
      <c r="N417">
        <v>1327903200</v>
      </c>
      <c r="O417" s="11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7">
        <f t="shared" si="37"/>
        <v>41.005559416261292</v>
      </c>
      <c r="J418" t="s">
        <v>21</v>
      </c>
      <c r="K418" t="s">
        <v>22</v>
      </c>
      <c r="L418">
        <v>1295244000</v>
      </c>
      <c r="M418" s="11">
        <f t="shared" si="38"/>
        <v>40560.25</v>
      </c>
      <c r="N418">
        <v>1296021600</v>
      </c>
      <c r="O418" s="11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7">
        <f t="shared" si="37"/>
        <v>62.866666666666667</v>
      </c>
      <c r="J419" t="s">
        <v>21</v>
      </c>
      <c r="K419" t="s">
        <v>22</v>
      </c>
      <c r="L419">
        <v>1541221200</v>
      </c>
      <c r="M419" s="11">
        <f t="shared" si="38"/>
        <v>43407.208333333328</v>
      </c>
      <c r="N419">
        <v>1543298400</v>
      </c>
      <c r="O419" s="11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7">
        <f t="shared" si="37"/>
        <v>47.005002501250623</v>
      </c>
      <c r="J420" t="s">
        <v>15</v>
      </c>
      <c r="K420" t="s">
        <v>16</v>
      </c>
      <c r="L420">
        <v>1336280400</v>
      </c>
      <c r="M420" s="11">
        <f t="shared" si="38"/>
        <v>41035.208333333336</v>
      </c>
      <c r="N420">
        <v>1336366800</v>
      </c>
      <c r="O420" s="11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7">
        <f t="shared" si="37"/>
        <v>26.997693638285604</v>
      </c>
      <c r="J421" t="s">
        <v>21</v>
      </c>
      <c r="K421" t="s">
        <v>22</v>
      </c>
      <c r="L421">
        <v>1324533600</v>
      </c>
      <c r="M421" s="11">
        <f t="shared" si="38"/>
        <v>40899.25</v>
      </c>
      <c r="N421">
        <v>1325052000</v>
      </c>
      <c r="O421" s="11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7">
        <f t="shared" si="37"/>
        <v>68.329787234042556</v>
      </c>
      <c r="J422" t="s">
        <v>21</v>
      </c>
      <c r="K422" t="s">
        <v>22</v>
      </c>
      <c r="L422">
        <v>1498366800</v>
      </c>
      <c r="M422" s="11">
        <f t="shared" si="38"/>
        <v>42911.208333333328</v>
      </c>
      <c r="N422">
        <v>1499576400</v>
      </c>
      <c r="O422" s="11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7">
        <f t="shared" si="37"/>
        <v>50.974576271186443</v>
      </c>
      <c r="J423" t="s">
        <v>21</v>
      </c>
      <c r="K423" t="s">
        <v>22</v>
      </c>
      <c r="L423">
        <v>1498712400</v>
      </c>
      <c r="M423" s="11">
        <f t="shared" si="38"/>
        <v>42915.208333333328</v>
      </c>
      <c r="N423">
        <v>1501304400</v>
      </c>
      <c r="O423" s="11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7">
        <f t="shared" si="37"/>
        <v>54.024390243902438</v>
      </c>
      <c r="J424" t="s">
        <v>21</v>
      </c>
      <c r="K424" t="s">
        <v>22</v>
      </c>
      <c r="L424">
        <v>1271480400</v>
      </c>
      <c r="M424" s="11">
        <f t="shared" si="38"/>
        <v>40285.208333333336</v>
      </c>
      <c r="N424">
        <v>1273208400</v>
      </c>
      <c r="O424" s="11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7">
        <f t="shared" si="37"/>
        <v>97.055555555555557</v>
      </c>
      <c r="J425" t="s">
        <v>21</v>
      </c>
      <c r="K425" t="s">
        <v>22</v>
      </c>
      <c r="L425">
        <v>1316667600</v>
      </c>
      <c r="M425" s="11">
        <f t="shared" si="38"/>
        <v>40808.208333333336</v>
      </c>
      <c r="N425">
        <v>1316840400</v>
      </c>
      <c r="O425" s="11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7">
        <f t="shared" si="37"/>
        <v>24.867469879518072</v>
      </c>
      <c r="J426" t="s">
        <v>21</v>
      </c>
      <c r="K426" t="s">
        <v>22</v>
      </c>
      <c r="L426">
        <v>1524027600</v>
      </c>
      <c r="M426" s="11">
        <f t="shared" si="38"/>
        <v>43208.208333333328</v>
      </c>
      <c r="N426">
        <v>1524546000</v>
      </c>
      <c r="O426" s="11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7">
        <f t="shared" si="37"/>
        <v>84.423913043478265</v>
      </c>
      <c r="J427" t="s">
        <v>21</v>
      </c>
      <c r="K427" t="s">
        <v>22</v>
      </c>
      <c r="L427">
        <v>1438059600</v>
      </c>
      <c r="M427" s="11">
        <f t="shared" si="38"/>
        <v>42213.208333333328</v>
      </c>
      <c r="N427">
        <v>1438578000</v>
      </c>
      <c r="O427" s="11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7">
        <f t="shared" si="37"/>
        <v>47.091324200913242</v>
      </c>
      <c r="J428" t="s">
        <v>21</v>
      </c>
      <c r="K428" t="s">
        <v>22</v>
      </c>
      <c r="L428">
        <v>1361944800</v>
      </c>
      <c r="M428" s="11">
        <f t="shared" si="38"/>
        <v>41332.25</v>
      </c>
      <c r="N428">
        <v>1362549600</v>
      </c>
      <c r="O428" s="11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7">
        <f t="shared" si="37"/>
        <v>77.996041171813147</v>
      </c>
      <c r="J429" t="s">
        <v>21</v>
      </c>
      <c r="K429" t="s">
        <v>22</v>
      </c>
      <c r="L429">
        <v>1410584400</v>
      </c>
      <c r="M429" s="11">
        <f t="shared" si="38"/>
        <v>41895.208333333336</v>
      </c>
      <c r="N429">
        <v>1413349200</v>
      </c>
      <c r="O429" s="11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7">
        <f t="shared" si="37"/>
        <v>62.967871485943775</v>
      </c>
      <c r="J430" t="s">
        <v>21</v>
      </c>
      <c r="K430" t="s">
        <v>22</v>
      </c>
      <c r="L430">
        <v>1297404000</v>
      </c>
      <c r="M430" s="11">
        <f t="shared" si="38"/>
        <v>40585.25</v>
      </c>
      <c r="N430">
        <v>1298008800</v>
      </c>
      <c r="O430" s="11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7">
        <f t="shared" si="37"/>
        <v>81.006080449017773</v>
      </c>
      <c r="J431" t="s">
        <v>21</v>
      </c>
      <c r="K431" t="s">
        <v>22</v>
      </c>
      <c r="L431">
        <v>1392012000</v>
      </c>
      <c r="M431" s="11">
        <f t="shared" si="38"/>
        <v>41680.25</v>
      </c>
      <c r="N431">
        <v>1394427600</v>
      </c>
      <c r="O431" s="11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7">
        <f t="shared" si="37"/>
        <v>65.321428571428569</v>
      </c>
      <c r="J432" t="s">
        <v>21</v>
      </c>
      <c r="K432" t="s">
        <v>22</v>
      </c>
      <c r="L432">
        <v>1569733200</v>
      </c>
      <c r="M432" s="11">
        <f t="shared" si="38"/>
        <v>43737.208333333328</v>
      </c>
      <c r="N432">
        <v>1572670800</v>
      </c>
      <c r="O432" s="11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7">
        <f t="shared" si="37"/>
        <v>104.43617021276596</v>
      </c>
      <c r="J433" t="s">
        <v>21</v>
      </c>
      <c r="K433" t="s">
        <v>22</v>
      </c>
      <c r="L433">
        <v>1529643600</v>
      </c>
      <c r="M433" s="11">
        <f t="shared" si="38"/>
        <v>43273.208333333328</v>
      </c>
      <c r="N433">
        <v>1531112400</v>
      </c>
      <c r="O433" s="11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7">
        <f t="shared" si="37"/>
        <v>69.989010989010993</v>
      </c>
      <c r="J434" t="s">
        <v>21</v>
      </c>
      <c r="K434" t="s">
        <v>22</v>
      </c>
      <c r="L434">
        <v>1399006800</v>
      </c>
      <c r="M434" s="11">
        <f t="shared" si="38"/>
        <v>41761.208333333336</v>
      </c>
      <c r="N434">
        <v>1400734800</v>
      </c>
      <c r="O434" s="11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7">
        <f t="shared" si="37"/>
        <v>83.023989898989896</v>
      </c>
      <c r="J435" t="s">
        <v>21</v>
      </c>
      <c r="K435" t="s">
        <v>22</v>
      </c>
      <c r="L435">
        <v>1385359200</v>
      </c>
      <c r="M435" s="11">
        <f t="shared" si="38"/>
        <v>41603.25</v>
      </c>
      <c r="N435">
        <v>1386741600</v>
      </c>
      <c r="O435" s="11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7">
        <f t="shared" si="37"/>
        <v>90.3</v>
      </c>
      <c r="J436" t="s">
        <v>15</v>
      </c>
      <c r="K436" t="s">
        <v>16</v>
      </c>
      <c r="L436">
        <v>1480572000</v>
      </c>
      <c r="M436" s="11">
        <f t="shared" si="38"/>
        <v>42705.25</v>
      </c>
      <c r="N436">
        <v>1481781600</v>
      </c>
      <c r="O436" s="11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7">
        <f t="shared" si="37"/>
        <v>103.98131932282546</v>
      </c>
      <c r="J437" t="s">
        <v>107</v>
      </c>
      <c r="K437" t="s">
        <v>108</v>
      </c>
      <c r="L437">
        <v>1418623200</v>
      </c>
      <c r="M437" s="11">
        <f t="shared" si="38"/>
        <v>41988.25</v>
      </c>
      <c r="N437">
        <v>1419660000</v>
      </c>
      <c r="O437" s="11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7">
        <f t="shared" si="37"/>
        <v>54.931726907630519</v>
      </c>
      <c r="J438" t="s">
        <v>21</v>
      </c>
      <c r="K438" t="s">
        <v>22</v>
      </c>
      <c r="L438">
        <v>1555736400</v>
      </c>
      <c r="M438" s="11">
        <f t="shared" si="38"/>
        <v>43575.208333333328</v>
      </c>
      <c r="N438">
        <v>1555822800</v>
      </c>
      <c r="O438" s="11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7">
        <f t="shared" si="37"/>
        <v>51.921875</v>
      </c>
      <c r="J439" t="s">
        <v>21</v>
      </c>
      <c r="K439" t="s">
        <v>22</v>
      </c>
      <c r="L439">
        <v>1442120400</v>
      </c>
      <c r="M439" s="11">
        <f t="shared" si="38"/>
        <v>42260.208333333328</v>
      </c>
      <c r="N439">
        <v>1442379600</v>
      </c>
      <c r="O439" s="11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7">
        <f t="shared" si="37"/>
        <v>60.02834008097166</v>
      </c>
      <c r="J440" t="s">
        <v>21</v>
      </c>
      <c r="K440" t="s">
        <v>22</v>
      </c>
      <c r="L440">
        <v>1362376800</v>
      </c>
      <c r="M440" s="11">
        <f t="shared" si="38"/>
        <v>41337.25</v>
      </c>
      <c r="N440">
        <v>1364965200</v>
      </c>
      <c r="O440" s="11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7">
        <f t="shared" si="37"/>
        <v>44.003488879197555</v>
      </c>
      <c r="J441" t="s">
        <v>21</v>
      </c>
      <c r="K441" t="s">
        <v>22</v>
      </c>
      <c r="L441">
        <v>1478408400</v>
      </c>
      <c r="M441" s="11">
        <f t="shared" si="38"/>
        <v>42680.208333333328</v>
      </c>
      <c r="N441">
        <v>1479016800</v>
      </c>
      <c r="O441" s="11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7">
        <f t="shared" si="37"/>
        <v>53.003513254551258</v>
      </c>
      <c r="J442" t="s">
        <v>21</v>
      </c>
      <c r="K442" t="s">
        <v>22</v>
      </c>
      <c r="L442">
        <v>1498798800</v>
      </c>
      <c r="M442" s="11">
        <f t="shared" si="38"/>
        <v>42916.208333333328</v>
      </c>
      <c r="N442">
        <v>1499662800</v>
      </c>
      <c r="O442" s="11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7">
        <f t="shared" si="37"/>
        <v>54.5</v>
      </c>
      <c r="J443" t="s">
        <v>21</v>
      </c>
      <c r="K443" t="s">
        <v>22</v>
      </c>
      <c r="L443">
        <v>1335416400</v>
      </c>
      <c r="M443" s="11">
        <f t="shared" si="38"/>
        <v>41025.208333333336</v>
      </c>
      <c r="N443">
        <v>1337835600</v>
      </c>
      <c r="O443" s="11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7">
        <f t="shared" si="37"/>
        <v>75.04195804195804</v>
      </c>
      <c r="J444" t="s">
        <v>107</v>
      </c>
      <c r="K444" t="s">
        <v>108</v>
      </c>
      <c r="L444">
        <v>1504328400</v>
      </c>
      <c r="M444" s="11">
        <f t="shared" si="38"/>
        <v>42980.208333333328</v>
      </c>
      <c r="N444">
        <v>1505710800</v>
      </c>
      <c r="O444" s="11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7">
        <f t="shared" si="37"/>
        <v>35.911111111111111</v>
      </c>
      <c r="J445" t="s">
        <v>21</v>
      </c>
      <c r="K445" t="s">
        <v>22</v>
      </c>
      <c r="L445">
        <v>1285822800</v>
      </c>
      <c r="M445" s="11">
        <f t="shared" si="38"/>
        <v>40451.208333333336</v>
      </c>
      <c r="N445">
        <v>1287464400</v>
      </c>
      <c r="O445" s="11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7">
        <f t="shared" si="37"/>
        <v>36.952702702702702</v>
      </c>
      <c r="J446" t="s">
        <v>21</v>
      </c>
      <c r="K446" t="s">
        <v>22</v>
      </c>
      <c r="L446">
        <v>1311483600</v>
      </c>
      <c r="M446" s="11">
        <f t="shared" si="38"/>
        <v>40748.208333333336</v>
      </c>
      <c r="N446">
        <v>1311656400</v>
      </c>
      <c r="O446" s="11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7">
        <f t="shared" si="37"/>
        <v>63.170588235294119</v>
      </c>
      <c r="J447" t="s">
        <v>21</v>
      </c>
      <c r="K447" t="s">
        <v>22</v>
      </c>
      <c r="L447">
        <v>1291356000</v>
      </c>
      <c r="M447" s="11">
        <f t="shared" si="38"/>
        <v>40515.25</v>
      </c>
      <c r="N447">
        <v>1293170400</v>
      </c>
      <c r="O447" s="11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7">
        <f t="shared" si="37"/>
        <v>29.99462365591398</v>
      </c>
      <c r="J448" t="s">
        <v>21</v>
      </c>
      <c r="K448" t="s">
        <v>22</v>
      </c>
      <c r="L448">
        <v>1355810400</v>
      </c>
      <c r="M448" s="11">
        <f t="shared" si="38"/>
        <v>41261.25</v>
      </c>
      <c r="N448">
        <v>1355983200</v>
      </c>
      <c r="O448" s="11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7">
        <f t="shared" si="37"/>
        <v>86</v>
      </c>
      <c r="J449" t="s">
        <v>40</v>
      </c>
      <c r="K449" t="s">
        <v>41</v>
      </c>
      <c r="L449">
        <v>1513663200</v>
      </c>
      <c r="M449" s="11">
        <f t="shared" si="38"/>
        <v>43088.25</v>
      </c>
      <c r="N449">
        <v>1515045600</v>
      </c>
      <c r="O449" s="11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>
        <v>605</v>
      </c>
      <c r="I450" s="7">
        <f t="shared" si="37"/>
        <v>75.014876033057845</v>
      </c>
      <c r="J450" t="s">
        <v>21</v>
      </c>
      <c r="K450" t="s">
        <v>22</v>
      </c>
      <c r="L450">
        <v>1365915600</v>
      </c>
      <c r="M450" s="11">
        <f t="shared" si="38"/>
        <v>41378.208333333336</v>
      </c>
      <c r="N450">
        <v>1366088400</v>
      </c>
      <c r="O450" s="11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>
        <v>86</v>
      </c>
      <c r="I451" s="7">
        <f t="shared" ref="I451:I514" si="43">IF(H451 = 0, "0", E451/H451)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44">(((L451/60)/60)/24)+DATE(1970,1,1)</f>
        <v>43530.25</v>
      </c>
      <c r="N451">
        <v>1553317200</v>
      </c>
      <c r="O451" s="11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LEFT(R451,FIND("/",R451)-1)</f>
        <v>games</v>
      </c>
      <c r="T451" t="str">
        <f t="shared" ref="T451:T514" si="47">RIGHT(R451,LEN(R451)-FIND("/",R451))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7">
        <f t="shared" si="43"/>
        <v>4</v>
      </c>
      <c r="J452" t="s">
        <v>15</v>
      </c>
      <c r="K452" t="s">
        <v>16</v>
      </c>
      <c r="L452">
        <v>1540098000</v>
      </c>
      <c r="M452" s="11">
        <f t="shared" si="44"/>
        <v>43394.208333333328</v>
      </c>
      <c r="N452">
        <v>1542088800</v>
      </c>
      <c r="O452" s="11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7">
        <f t="shared" si="43"/>
        <v>29.001272669424118</v>
      </c>
      <c r="J453" t="s">
        <v>21</v>
      </c>
      <c r="K453" t="s">
        <v>22</v>
      </c>
      <c r="L453">
        <v>1500440400</v>
      </c>
      <c r="M453" s="11">
        <f t="shared" si="44"/>
        <v>42935.208333333328</v>
      </c>
      <c r="N453">
        <v>1503118800</v>
      </c>
      <c r="O453" s="11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7">
        <f t="shared" si="43"/>
        <v>98.225806451612897</v>
      </c>
      <c r="J454" t="s">
        <v>21</v>
      </c>
      <c r="K454" t="s">
        <v>22</v>
      </c>
      <c r="L454">
        <v>1278392400</v>
      </c>
      <c r="M454" s="11">
        <f t="shared" si="44"/>
        <v>40365.208333333336</v>
      </c>
      <c r="N454">
        <v>1278478800</v>
      </c>
      <c r="O454" s="11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7">
        <f t="shared" si="43"/>
        <v>87.001693480101608</v>
      </c>
      <c r="J455" t="s">
        <v>21</v>
      </c>
      <c r="K455" t="s">
        <v>22</v>
      </c>
      <c r="L455">
        <v>1480572000</v>
      </c>
      <c r="M455" s="11">
        <f t="shared" si="44"/>
        <v>42705.25</v>
      </c>
      <c r="N455">
        <v>1484114400</v>
      </c>
      <c r="O455" s="11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7">
        <f t="shared" si="43"/>
        <v>45.205128205128204</v>
      </c>
      <c r="J456" t="s">
        <v>21</v>
      </c>
      <c r="K456" t="s">
        <v>22</v>
      </c>
      <c r="L456">
        <v>1382331600</v>
      </c>
      <c r="M456" s="11">
        <f t="shared" si="44"/>
        <v>41568.208333333336</v>
      </c>
      <c r="N456">
        <v>1385445600</v>
      </c>
      <c r="O456" s="11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7">
        <f t="shared" si="43"/>
        <v>37.001341561577675</v>
      </c>
      <c r="J457" t="s">
        <v>21</v>
      </c>
      <c r="K457" t="s">
        <v>22</v>
      </c>
      <c r="L457">
        <v>1316754000</v>
      </c>
      <c r="M457" s="11">
        <f t="shared" si="44"/>
        <v>40809.208333333336</v>
      </c>
      <c r="N457">
        <v>1318741200</v>
      </c>
      <c r="O457" s="11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7">
        <f t="shared" si="43"/>
        <v>94.976947040498445</v>
      </c>
      <c r="J458" t="s">
        <v>21</v>
      </c>
      <c r="K458" t="s">
        <v>22</v>
      </c>
      <c r="L458">
        <v>1518242400</v>
      </c>
      <c r="M458" s="11">
        <f t="shared" si="44"/>
        <v>43141.25</v>
      </c>
      <c r="N458">
        <v>1518242400</v>
      </c>
      <c r="O458" s="11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7">
        <f t="shared" si="43"/>
        <v>28.956521739130434</v>
      </c>
      <c r="J459" t="s">
        <v>21</v>
      </c>
      <c r="K459" t="s">
        <v>22</v>
      </c>
      <c r="L459">
        <v>1476421200</v>
      </c>
      <c r="M459" s="11">
        <f t="shared" si="44"/>
        <v>42657.208333333328</v>
      </c>
      <c r="N459">
        <v>1476594000</v>
      </c>
      <c r="O459" s="11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7">
        <f t="shared" si="43"/>
        <v>55.993396226415094</v>
      </c>
      <c r="J460" t="s">
        <v>21</v>
      </c>
      <c r="K460" t="s">
        <v>22</v>
      </c>
      <c r="L460">
        <v>1269752400</v>
      </c>
      <c r="M460" s="11">
        <f t="shared" si="44"/>
        <v>40265.208333333336</v>
      </c>
      <c r="N460">
        <v>1273554000</v>
      </c>
      <c r="O460" s="11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7">
        <f t="shared" si="43"/>
        <v>54.038095238095238</v>
      </c>
      <c r="J461" t="s">
        <v>21</v>
      </c>
      <c r="K461" t="s">
        <v>22</v>
      </c>
      <c r="L461">
        <v>1419746400</v>
      </c>
      <c r="M461" s="11">
        <f t="shared" si="44"/>
        <v>42001.25</v>
      </c>
      <c r="N461">
        <v>1421906400</v>
      </c>
      <c r="O461" s="11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7">
        <f t="shared" si="43"/>
        <v>82.38</v>
      </c>
      <c r="J462" t="s">
        <v>21</v>
      </c>
      <c r="K462" t="s">
        <v>22</v>
      </c>
      <c r="L462">
        <v>1281330000</v>
      </c>
      <c r="M462" s="11">
        <f t="shared" si="44"/>
        <v>40399.208333333336</v>
      </c>
      <c r="N462">
        <v>1281589200</v>
      </c>
      <c r="O462" s="11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7">
        <f t="shared" si="43"/>
        <v>66.997115384615384</v>
      </c>
      <c r="J463" t="s">
        <v>21</v>
      </c>
      <c r="K463" t="s">
        <v>22</v>
      </c>
      <c r="L463">
        <v>1398661200</v>
      </c>
      <c r="M463" s="11">
        <f t="shared" si="44"/>
        <v>41757.208333333336</v>
      </c>
      <c r="N463">
        <v>1400389200</v>
      </c>
      <c r="O463" s="11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7">
        <f t="shared" si="43"/>
        <v>107.91401869158878</v>
      </c>
      <c r="J464" t="s">
        <v>21</v>
      </c>
      <c r="K464" t="s">
        <v>22</v>
      </c>
      <c r="L464">
        <v>1359525600</v>
      </c>
      <c r="M464" s="11">
        <f t="shared" si="44"/>
        <v>41304.25</v>
      </c>
      <c r="N464">
        <v>1362808800</v>
      </c>
      <c r="O464" s="11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7">
        <f t="shared" si="43"/>
        <v>69.009501187648453</v>
      </c>
      <c r="J465" t="s">
        <v>21</v>
      </c>
      <c r="K465" t="s">
        <v>22</v>
      </c>
      <c r="L465">
        <v>1388469600</v>
      </c>
      <c r="M465" s="11">
        <f t="shared" si="44"/>
        <v>41639.25</v>
      </c>
      <c r="N465">
        <v>1388815200</v>
      </c>
      <c r="O465" s="11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7">
        <f t="shared" si="43"/>
        <v>39.006568144499177</v>
      </c>
      <c r="J466" t="s">
        <v>21</v>
      </c>
      <c r="K466" t="s">
        <v>22</v>
      </c>
      <c r="L466">
        <v>1518328800</v>
      </c>
      <c r="M466" s="11">
        <f t="shared" si="44"/>
        <v>43142.25</v>
      </c>
      <c r="N466">
        <v>1519538400</v>
      </c>
      <c r="O466" s="11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7">
        <f t="shared" si="43"/>
        <v>110.3625</v>
      </c>
      <c r="J467" t="s">
        <v>21</v>
      </c>
      <c r="K467" t="s">
        <v>22</v>
      </c>
      <c r="L467">
        <v>1517032800</v>
      </c>
      <c r="M467" s="11">
        <f t="shared" si="44"/>
        <v>43127.25</v>
      </c>
      <c r="N467">
        <v>1517810400</v>
      </c>
      <c r="O467" s="11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7">
        <f t="shared" si="43"/>
        <v>94.857142857142861</v>
      </c>
      <c r="J468" t="s">
        <v>21</v>
      </c>
      <c r="K468" t="s">
        <v>22</v>
      </c>
      <c r="L468">
        <v>1368594000</v>
      </c>
      <c r="M468" s="11">
        <f t="shared" si="44"/>
        <v>41409.208333333336</v>
      </c>
      <c r="N468">
        <v>1370581200</v>
      </c>
      <c r="O468" s="11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7">
        <f t="shared" si="43"/>
        <v>57.935251798561154</v>
      </c>
      <c r="J469" t="s">
        <v>15</v>
      </c>
      <c r="K469" t="s">
        <v>16</v>
      </c>
      <c r="L469">
        <v>1448258400</v>
      </c>
      <c r="M469" s="11">
        <f t="shared" si="44"/>
        <v>42331.25</v>
      </c>
      <c r="N469">
        <v>1448863200</v>
      </c>
      <c r="O469" s="11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7">
        <f t="shared" si="43"/>
        <v>101.25</v>
      </c>
      <c r="J470" t="s">
        <v>21</v>
      </c>
      <c r="K470" t="s">
        <v>22</v>
      </c>
      <c r="L470">
        <v>1555218000</v>
      </c>
      <c r="M470" s="11">
        <f t="shared" si="44"/>
        <v>43569.208333333328</v>
      </c>
      <c r="N470">
        <v>1556600400</v>
      </c>
      <c r="O470" s="11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7">
        <f t="shared" si="43"/>
        <v>64.95597484276729</v>
      </c>
      <c r="J471" t="s">
        <v>21</v>
      </c>
      <c r="K471" t="s">
        <v>22</v>
      </c>
      <c r="L471">
        <v>1431925200</v>
      </c>
      <c r="M471" s="11">
        <f t="shared" si="44"/>
        <v>42142.208333333328</v>
      </c>
      <c r="N471">
        <v>1432098000</v>
      </c>
      <c r="O471" s="11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7">
        <f t="shared" si="43"/>
        <v>27.00524934383202</v>
      </c>
      <c r="J472" t="s">
        <v>21</v>
      </c>
      <c r="K472" t="s">
        <v>22</v>
      </c>
      <c r="L472">
        <v>1481522400</v>
      </c>
      <c r="M472" s="11">
        <f t="shared" si="44"/>
        <v>42716.25</v>
      </c>
      <c r="N472">
        <v>1482127200</v>
      </c>
      <c r="O472" s="11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7">
        <f t="shared" si="43"/>
        <v>50.97422680412371</v>
      </c>
      <c r="J473" t="s">
        <v>40</v>
      </c>
      <c r="K473" t="s">
        <v>41</v>
      </c>
      <c r="L473">
        <v>1335934800</v>
      </c>
      <c r="M473" s="11">
        <f t="shared" si="44"/>
        <v>41031.208333333336</v>
      </c>
      <c r="N473">
        <v>1335934800</v>
      </c>
      <c r="O473" s="11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7">
        <f t="shared" si="43"/>
        <v>104.94260869565217</v>
      </c>
      <c r="J474" t="s">
        <v>21</v>
      </c>
      <c r="K474" t="s">
        <v>22</v>
      </c>
      <c r="L474">
        <v>1552280400</v>
      </c>
      <c r="M474" s="11">
        <f t="shared" si="44"/>
        <v>43535.208333333328</v>
      </c>
      <c r="N474">
        <v>1556946000</v>
      </c>
      <c r="O474" s="11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7">
        <f t="shared" si="43"/>
        <v>84.028301886792448</v>
      </c>
      <c r="J475" t="s">
        <v>21</v>
      </c>
      <c r="K475" t="s">
        <v>22</v>
      </c>
      <c r="L475">
        <v>1529989200</v>
      </c>
      <c r="M475" s="11">
        <f t="shared" si="44"/>
        <v>43277.208333333328</v>
      </c>
      <c r="N475">
        <v>1530075600</v>
      </c>
      <c r="O475" s="11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7">
        <f t="shared" si="43"/>
        <v>102.85915492957747</v>
      </c>
      <c r="J476" t="s">
        <v>21</v>
      </c>
      <c r="K476" t="s">
        <v>22</v>
      </c>
      <c r="L476">
        <v>1418709600</v>
      </c>
      <c r="M476" s="11">
        <f t="shared" si="44"/>
        <v>41989.25</v>
      </c>
      <c r="N476">
        <v>1418796000</v>
      </c>
      <c r="O476" s="11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7">
        <f t="shared" si="43"/>
        <v>39.962085308056871</v>
      </c>
      <c r="J477" t="s">
        <v>21</v>
      </c>
      <c r="K477" t="s">
        <v>22</v>
      </c>
      <c r="L477">
        <v>1372136400</v>
      </c>
      <c r="M477" s="11">
        <f t="shared" si="44"/>
        <v>41450.208333333336</v>
      </c>
      <c r="N477">
        <v>1372482000</v>
      </c>
      <c r="O477" s="11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7">
        <f t="shared" si="43"/>
        <v>51.001785714285717</v>
      </c>
      <c r="J478" t="s">
        <v>21</v>
      </c>
      <c r="K478" t="s">
        <v>22</v>
      </c>
      <c r="L478">
        <v>1533877200</v>
      </c>
      <c r="M478" s="11">
        <f t="shared" si="44"/>
        <v>43322.208333333328</v>
      </c>
      <c r="N478">
        <v>1534395600</v>
      </c>
      <c r="O478" s="11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7">
        <f t="shared" si="43"/>
        <v>40.823008849557525</v>
      </c>
      <c r="J479" t="s">
        <v>21</v>
      </c>
      <c r="K479" t="s">
        <v>22</v>
      </c>
      <c r="L479">
        <v>1309064400</v>
      </c>
      <c r="M479" s="11">
        <f t="shared" si="44"/>
        <v>40720.208333333336</v>
      </c>
      <c r="N479">
        <v>1311397200</v>
      </c>
      <c r="O479" s="11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7">
        <f t="shared" si="43"/>
        <v>58.999637155297535</v>
      </c>
      <c r="J480" t="s">
        <v>21</v>
      </c>
      <c r="K480" t="s">
        <v>22</v>
      </c>
      <c r="L480">
        <v>1425877200</v>
      </c>
      <c r="M480" s="11">
        <f t="shared" si="44"/>
        <v>42072.208333333328</v>
      </c>
      <c r="N480">
        <v>1426914000</v>
      </c>
      <c r="O480" s="11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7">
        <f t="shared" si="43"/>
        <v>71.156069364161851</v>
      </c>
      <c r="J481" t="s">
        <v>40</v>
      </c>
      <c r="K481" t="s">
        <v>41</v>
      </c>
      <c r="L481">
        <v>1501304400</v>
      </c>
      <c r="M481" s="11">
        <f t="shared" si="44"/>
        <v>42945.208333333328</v>
      </c>
      <c r="N481">
        <v>1501477200</v>
      </c>
      <c r="O481" s="11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7">
        <f t="shared" si="43"/>
        <v>99.494252873563212</v>
      </c>
      <c r="J482" t="s">
        <v>21</v>
      </c>
      <c r="K482" t="s">
        <v>22</v>
      </c>
      <c r="L482">
        <v>1268287200</v>
      </c>
      <c r="M482" s="11">
        <f t="shared" si="44"/>
        <v>40248.25</v>
      </c>
      <c r="N482">
        <v>1269061200</v>
      </c>
      <c r="O482" s="11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7">
        <f t="shared" si="43"/>
        <v>103.98634590377114</v>
      </c>
      <c r="J483" t="s">
        <v>21</v>
      </c>
      <c r="K483" t="s">
        <v>22</v>
      </c>
      <c r="L483">
        <v>1412139600</v>
      </c>
      <c r="M483" s="11">
        <f t="shared" si="44"/>
        <v>41913.208333333336</v>
      </c>
      <c r="N483">
        <v>1415772000</v>
      </c>
      <c r="O483" s="11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7">
        <f t="shared" si="43"/>
        <v>76.555555555555557</v>
      </c>
      <c r="J484" t="s">
        <v>21</v>
      </c>
      <c r="K484" t="s">
        <v>22</v>
      </c>
      <c r="L484">
        <v>1330063200</v>
      </c>
      <c r="M484" s="11">
        <f t="shared" si="44"/>
        <v>40963.25</v>
      </c>
      <c r="N484">
        <v>1331013600</v>
      </c>
      <c r="O484" s="11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7">
        <f t="shared" si="43"/>
        <v>87.068592057761734</v>
      </c>
      <c r="J485" t="s">
        <v>21</v>
      </c>
      <c r="K485" t="s">
        <v>22</v>
      </c>
      <c r="L485">
        <v>1576130400</v>
      </c>
      <c r="M485" s="11">
        <f t="shared" si="44"/>
        <v>43811.25</v>
      </c>
      <c r="N485">
        <v>1576735200</v>
      </c>
      <c r="O485" s="11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7">
        <f t="shared" si="43"/>
        <v>48.99554707379135</v>
      </c>
      <c r="J486" t="s">
        <v>40</v>
      </c>
      <c r="K486" t="s">
        <v>41</v>
      </c>
      <c r="L486">
        <v>1407128400</v>
      </c>
      <c r="M486" s="11">
        <f t="shared" si="44"/>
        <v>41855.208333333336</v>
      </c>
      <c r="N486">
        <v>1411362000</v>
      </c>
      <c r="O486" s="11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7">
        <f t="shared" si="43"/>
        <v>42.969135802469133</v>
      </c>
      <c r="J487" t="s">
        <v>40</v>
      </c>
      <c r="K487" t="s">
        <v>41</v>
      </c>
      <c r="L487">
        <v>1560142800</v>
      </c>
      <c r="M487" s="11">
        <f t="shared" si="44"/>
        <v>43626.208333333328</v>
      </c>
      <c r="N487">
        <v>1563685200</v>
      </c>
      <c r="O487" s="11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7">
        <f t="shared" si="43"/>
        <v>33.428571428571431</v>
      </c>
      <c r="J488" t="s">
        <v>40</v>
      </c>
      <c r="K488" t="s">
        <v>41</v>
      </c>
      <c r="L488">
        <v>1520575200</v>
      </c>
      <c r="M488" s="11">
        <f t="shared" si="44"/>
        <v>43168.25</v>
      </c>
      <c r="N488">
        <v>1521867600</v>
      </c>
      <c r="O488" s="11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7">
        <f t="shared" si="43"/>
        <v>83.982949701619773</v>
      </c>
      <c r="J489" t="s">
        <v>21</v>
      </c>
      <c r="K489" t="s">
        <v>22</v>
      </c>
      <c r="L489">
        <v>1492664400</v>
      </c>
      <c r="M489" s="11">
        <f t="shared" si="44"/>
        <v>42845.208333333328</v>
      </c>
      <c r="N489">
        <v>1495515600</v>
      </c>
      <c r="O489" s="11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7">
        <f t="shared" si="43"/>
        <v>101.41739130434783</v>
      </c>
      <c r="J490" t="s">
        <v>21</v>
      </c>
      <c r="K490" t="s">
        <v>22</v>
      </c>
      <c r="L490">
        <v>1454479200</v>
      </c>
      <c r="M490" s="11">
        <f t="shared" si="44"/>
        <v>42403.25</v>
      </c>
      <c r="N490">
        <v>1455948000</v>
      </c>
      <c r="O490" s="11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7">
        <f t="shared" si="43"/>
        <v>109.87058823529412</v>
      </c>
      <c r="J491" t="s">
        <v>107</v>
      </c>
      <c r="K491" t="s">
        <v>108</v>
      </c>
      <c r="L491">
        <v>1281934800</v>
      </c>
      <c r="M491" s="11">
        <f t="shared" si="44"/>
        <v>40406.208333333336</v>
      </c>
      <c r="N491">
        <v>1282366800</v>
      </c>
      <c r="O491" s="11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7">
        <f t="shared" si="43"/>
        <v>31.916666666666668</v>
      </c>
      <c r="J492" t="s">
        <v>21</v>
      </c>
      <c r="K492" t="s">
        <v>22</v>
      </c>
      <c r="L492">
        <v>1573970400</v>
      </c>
      <c r="M492" s="11">
        <f t="shared" si="44"/>
        <v>43786.25</v>
      </c>
      <c r="N492">
        <v>1574575200</v>
      </c>
      <c r="O492" s="11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7">
        <f t="shared" si="43"/>
        <v>70.993450675399103</v>
      </c>
      <c r="J493" t="s">
        <v>21</v>
      </c>
      <c r="K493" t="s">
        <v>22</v>
      </c>
      <c r="L493">
        <v>1372654800</v>
      </c>
      <c r="M493" s="11">
        <f t="shared" si="44"/>
        <v>41456.208333333336</v>
      </c>
      <c r="N493">
        <v>1374901200</v>
      </c>
      <c r="O493" s="11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7">
        <f t="shared" si="43"/>
        <v>77.026890756302521</v>
      </c>
      <c r="J494" t="s">
        <v>21</v>
      </c>
      <c r="K494" t="s">
        <v>22</v>
      </c>
      <c r="L494">
        <v>1275886800</v>
      </c>
      <c r="M494" s="11">
        <f t="shared" si="44"/>
        <v>40336.208333333336</v>
      </c>
      <c r="N494">
        <v>1278910800</v>
      </c>
      <c r="O494" s="11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7">
        <f t="shared" si="43"/>
        <v>101.78125</v>
      </c>
      <c r="J495" t="s">
        <v>21</v>
      </c>
      <c r="K495" t="s">
        <v>22</v>
      </c>
      <c r="L495">
        <v>1561784400</v>
      </c>
      <c r="M495" s="11">
        <f t="shared" si="44"/>
        <v>43645.208333333328</v>
      </c>
      <c r="N495">
        <v>1562907600</v>
      </c>
      <c r="O495" s="11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7">
        <f t="shared" si="43"/>
        <v>51.059701492537314</v>
      </c>
      <c r="J496" t="s">
        <v>21</v>
      </c>
      <c r="K496" t="s">
        <v>22</v>
      </c>
      <c r="L496">
        <v>1332392400</v>
      </c>
      <c r="M496" s="11">
        <f t="shared" si="44"/>
        <v>40990.208333333336</v>
      </c>
      <c r="N496">
        <v>1332478800</v>
      </c>
      <c r="O496" s="11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7">
        <f t="shared" si="43"/>
        <v>68.02051282051282</v>
      </c>
      <c r="J497" t="s">
        <v>36</v>
      </c>
      <c r="K497" t="s">
        <v>37</v>
      </c>
      <c r="L497">
        <v>1402376400</v>
      </c>
      <c r="M497" s="11">
        <f t="shared" si="44"/>
        <v>41800.208333333336</v>
      </c>
      <c r="N497">
        <v>1402722000</v>
      </c>
      <c r="O497" s="11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7">
        <f t="shared" si="43"/>
        <v>30.87037037037037</v>
      </c>
      <c r="J498" t="s">
        <v>21</v>
      </c>
      <c r="K498" t="s">
        <v>22</v>
      </c>
      <c r="L498">
        <v>1495342800</v>
      </c>
      <c r="M498" s="11">
        <f t="shared" si="44"/>
        <v>42876.208333333328</v>
      </c>
      <c r="N498">
        <v>1496811600</v>
      </c>
      <c r="O498" s="11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7">
        <f t="shared" si="43"/>
        <v>27.908333333333335</v>
      </c>
      <c r="J499" t="s">
        <v>21</v>
      </c>
      <c r="K499" t="s">
        <v>22</v>
      </c>
      <c r="L499">
        <v>1482213600</v>
      </c>
      <c r="M499" s="11">
        <f t="shared" si="44"/>
        <v>42724.25</v>
      </c>
      <c r="N499">
        <v>1482213600</v>
      </c>
      <c r="O499" s="11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7">
        <f t="shared" si="43"/>
        <v>79.994818652849744</v>
      </c>
      <c r="J500" t="s">
        <v>36</v>
      </c>
      <c r="K500" t="s">
        <v>37</v>
      </c>
      <c r="L500">
        <v>1420092000</v>
      </c>
      <c r="M500" s="11">
        <f t="shared" si="44"/>
        <v>42005.25</v>
      </c>
      <c r="N500">
        <v>1420264800</v>
      </c>
      <c r="O500" s="11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7">
        <f t="shared" si="43"/>
        <v>38.003378378378379</v>
      </c>
      <c r="J501" t="s">
        <v>21</v>
      </c>
      <c r="K501" t="s">
        <v>22</v>
      </c>
      <c r="L501">
        <v>1458018000</v>
      </c>
      <c r="M501" s="11">
        <f t="shared" si="44"/>
        <v>42444.208333333328</v>
      </c>
      <c r="N501">
        <v>1458450000</v>
      </c>
      <c r="O501" s="11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7" t="str">
        <f t="shared" si="43"/>
        <v>0</v>
      </c>
      <c r="J502" t="s">
        <v>21</v>
      </c>
      <c r="K502" t="s">
        <v>22</v>
      </c>
      <c r="L502">
        <v>1367384400</v>
      </c>
      <c r="M502" s="11">
        <f t="shared" si="44"/>
        <v>41395.208333333336</v>
      </c>
      <c r="N502">
        <v>1369803600</v>
      </c>
      <c r="O502" s="11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7">
        <f t="shared" si="43"/>
        <v>59.990534521158132</v>
      </c>
      <c r="J503" t="s">
        <v>21</v>
      </c>
      <c r="K503" t="s">
        <v>22</v>
      </c>
      <c r="L503">
        <v>1363064400</v>
      </c>
      <c r="M503" s="11">
        <f t="shared" si="44"/>
        <v>41345.208333333336</v>
      </c>
      <c r="N503">
        <v>1363237200</v>
      </c>
      <c r="O503" s="11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7">
        <f t="shared" si="43"/>
        <v>37.037634408602152</v>
      </c>
      <c r="J504" t="s">
        <v>26</v>
      </c>
      <c r="K504" t="s">
        <v>27</v>
      </c>
      <c r="L504">
        <v>1343365200</v>
      </c>
      <c r="M504" s="11">
        <f t="shared" si="44"/>
        <v>41117.208333333336</v>
      </c>
      <c r="N504">
        <v>1345870800</v>
      </c>
      <c r="O504" s="11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7">
        <f t="shared" si="43"/>
        <v>99.963043478260872</v>
      </c>
      <c r="J505" t="s">
        <v>21</v>
      </c>
      <c r="K505" t="s">
        <v>22</v>
      </c>
      <c r="L505">
        <v>1435726800</v>
      </c>
      <c r="M505" s="11">
        <f t="shared" si="44"/>
        <v>42186.208333333328</v>
      </c>
      <c r="N505">
        <v>1437454800</v>
      </c>
      <c r="O505" s="11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7">
        <f t="shared" si="43"/>
        <v>111.6774193548387</v>
      </c>
      <c r="J506" t="s">
        <v>107</v>
      </c>
      <c r="K506" t="s">
        <v>108</v>
      </c>
      <c r="L506">
        <v>1431925200</v>
      </c>
      <c r="M506" s="11">
        <f t="shared" si="44"/>
        <v>42142.208333333328</v>
      </c>
      <c r="N506">
        <v>1432011600</v>
      </c>
      <c r="O506" s="11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7">
        <f t="shared" si="43"/>
        <v>36.014409221902014</v>
      </c>
      <c r="J507" t="s">
        <v>21</v>
      </c>
      <c r="K507" t="s">
        <v>22</v>
      </c>
      <c r="L507">
        <v>1362722400</v>
      </c>
      <c r="M507" s="11">
        <f t="shared" si="44"/>
        <v>41341.25</v>
      </c>
      <c r="N507">
        <v>1366347600</v>
      </c>
      <c r="O507" s="11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7">
        <f t="shared" si="43"/>
        <v>66.010284810126578</v>
      </c>
      <c r="J508" t="s">
        <v>21</v>
      </c>
      <c r="K508" t="s">
        <v>22</v>
      </c>
      <c r="L508">
        <v>1511416800</v>
      </c>
      <c r="M508" s="11">
        <f t="shared" si="44"/>
        <v>43062.25</v>
      </c>
      <c r="N508">
        <v>1512885600</v>
      </c>
      <c r="O508" s="11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7">
        <f t="shared" si="43"/>
        <v>44.05263157894737</v>
      </c>
      <c r="J509" t="s">
        <v>21</v>
      </c>
      <c r="K509" t="s">
        <v>22</v>
      </c>
      <c r="L509">
        <v>1365483600</v>
      </c>
      <c r="M509" s="11">
        <f t="shared" si="44"/>
        <v>41373.208333333336</v>
      </c>
      <c r="N509">
        <v>1369717200</v>
      </c>
      <c r="O509" s="11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7">
        <f t="shared" si="43"/>
        <v>52.999726551818434</v>
      </c>
      <c r="J510" t="s">
        <v>21</v>
      </c>
      <c r="K510" t="s">
        <v>22</v>
      </c>
      <c r="L510">
        <v>1532840400</v>
      </c>
      <c r="M510" s="11">
        <f t="shared" si="44"/>
        <v>43310.208333333328</v>
      </c>
      <c r="N510">
        <v>1534654800</v>
      </c>
      <c r="O510" s="11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7">
        <f t="shared" si="43"/>
        <v>95</v>
      </c>
      <c r="J511" t="s">
        <v>21</v>
      </c>
      <c r="K511" t="s">
        <v>22</v>
      </c>
      <c r="L511">
        <v>1336194000</v>
      </c>
      <c r="M511" s="11">
        <f t="shared" si="44"/>
        <v>41034.208333333336</v>
      </c>
      <c r="N511">
        <v>1337058000</v>
      </c>
      <c r="O511" s="11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7">
        <f t="shared" si="43"/>
        <v>70.908396946564892</v>
      </c>
      <c r="J512" t="s">
        <v>26</v>
      </c>
      <c r="K512" t="s">
        <v>27</v>
      </c>
      <c r="L512">
        <v>1527742800</v>
      </c>
      <c r="M512" s="11">
        <f t="shared" si="44"/>
        <v>43251.208333333328</v>
      </c>
      <c r="N512">
        <v>1529816400</v>
      </c>
      <c r="O512" s="11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7">
        <f t="shared" si="43"/>
        <v>98.060773480662988</v>
      </c>
      <c r="J513" t="s">
        <v>21</v>
      </c>
      <c r="K513" t="s">
        <v>22</v>
      </c>
      <c r="L513">
        <v>1564030800</v>
      </c>
      <c r="M513" s="11">
        <f t="shared" si="44"/>
        <v>43671.208333333328</v>
      </c>
      <c r="N513">
        <v>1564894800</v>
      </c>
      <c r="O513" s="11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>
        <v>239</v>
      </c>
      <c r="I514" s="7">
        <f t="shared" si="43"/>
        <v>53.046025104602514</v>
      </c>
      <c r="J514" t="s">
        <v>21</v>
      </c>
      <c r="K514" t="s">
        <v>22</v>
      </c>
      <c r="L514">
        <v>1404536400</v>
      </c>
      <c r="M514" s="11">
        <f t="shared" si="44"/>
        <v>41825.208333333336</v>
      </c>
      <c r="N514">
        <v>1404622800</v>
      </c>
      <c r="O514" s="11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>
        <v>35</v>
      </c>
      <c r="I515" s="7">
        <f t="shared" ref="I515:I578" si="49">IF(H515 = 0, "0", E515/H515)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50">(((L515/60)/60)/24)+DATE(1970,1,1)</f>
        <v>40430.208333333336</v>
      </c>
      <c r="N515">
        <v>1284181200</v>
      </c>
      <c r="O515" s="11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LEFT(R515,FIND("/",R515)-1)</f>
        <v>film &amp; video</v>
      </c>
      <c r="T515" t="str">
        <f t="shared" ref="T515:T578" si="53">RIGHT(R515,LEN(R515)-FIND("/",R515))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7">
        <f t="shared" si="49"/>
        <v>58.945075757575758</v>
      </c>
      <c r="J516" t="s">
        <v>98</v>
      </c>
      <c r="K516" t="s">
        <v>99</v>
      </c>
      <c r="L516">
        <v>1386309600</v>
      </c>
      <c r="M516" s="11">
        <f t="shared" si="50"/>
        <v>41614.25</v>
      </c>
      <c r="N516">
        <v>1386741600</v>
      </c>
      <c r="O516" s="11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7">
        <f t="shared" si="49"/>
        <v>36.067669172932334</v>
      </c>
      <c r="J517" t="s">
        <v>15</v>
      </c>
      <c r="K517" t="s">
        <v>16</v>
      </c>
      <c r="L517">
        <v>1324620000</v>
      </c>
      <c r="M517" s="11">
        <f t="shared" si="50"/>
        <v>40900.25</v>
      </c>
      <c r="N517">
        <v>1324792800</v>
      </c>
      <c r="O517" s="11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7">
        <f t="shared" si="49"/>
        <v>63.030732860520096</v>
      </c>
      <c r="J518" t="s">
        <v>21</v>
      </c>
      <c r="K518" t="s">
        <v>22</v>
      </c>
      <c r="L518">
        <v>1281070800</v>
      </c>
      <c r="M518" s="11">
        <f t="shared" si="50"/>
        <v>40396.208333333336</v>
      </c>
      <c r="N518">
        <v>1284354000</v>
      </c>
      <c r="O518" s="11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7">
        <f t="shared" si="49"/>
        <v>84.717948717948715</v>
      </c>
      <c r="J519" t="s">
        <v>21</v>
      </c>
      <c r="K519" t="s">
        <v>22</v>
      </c>
      <c r="L519">
        <v>1493960400</v>
      </c>
      <c r="M519" s="11">
        <f t="shared" si="50"/>
        <v>42860.208333333328</v>
      </c>
      <c r="N519">
        <v>1494392400</v>
      </c>
      <c r="O519" s="11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7">
        <f t="shared" si="49"/>
        <v>62.2</v>
      </c>
      <c r="J520" t="s">
        <v>21</v>
      </c>
      <c r="K520" t="s">
        <v>22</v>
      </c>
      <c r="L520">
        <v>1519365600</v>
      </c>
      <c r="M520" s="11">
        <f t="shared" si="50"/>
        <v>43154.25</v>
      </c>
      <c r="N520">
        <v>1519538400</v>
      </c>
      <c r="O520" s="11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7">
        <f t="shared" si="49"/>
        <v>101.97518330513255</v>
      </c>
      <c r="J521" t="s">
        <v>21</v>
      </c>
      <c r="K521" t="s">
        <v>22</v>
      </c>
      <c r="L521">
        <v>1420696800</v>
      </c>
      <c r="M521" s="11">
        <f t="shared" si="50"/>
        <v>42012.25</v>
      </c>
      <c r="N521">
        <v>1421906400</v>
      </c>
      <c r="O521" s="11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7">
        <f t="shared" si="49"/>
        <v>106.4375</v>
      </c>
      <c r="J522" t="s">
        <v>21</v>
      </c>
      <c r="K522" t="s">
        <v>22</v>
      </c>
      <c r="L522">
        <v>1555650000</v>
      </c>
      <c r="M522" s="11">
        <f t="shared" si="50"/>
        <v>43574.208333333328</v>
      </c>
      <c r="N522">
        <v>1555909200</v>
      </c>
      <c r="O522" s="11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7">
        <f t="shared" si="49"/>
        <v>29.975609756097562</v>
      </c>
      <c r="J523" t="s">
        <v>21</v>
      </c>
      <c r="K523" t="s">
        <v>22</v>
      </c>
      <c r="L523">
        <v>1471928400</v>
      </c>
      <c r="M523" s="11">
        <f t="shared" si="50"/>
        <v>42605.208333333328</v>
      </c>
      <c r="N523">
        <v>1472446800</v>
      </c>
      <c r="O523" s="11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7">
        <f t="shared" si="49"/>
        <v>85.806282722513089</v>
      </c>
      <c r="J524" t="s">
        <v>21</v>
      </c>
      <c r="K524" t="s">
        <v>22</v>
      </c>
      <c r="L524">
        <v>1341291600</v>
      </c>
      <c r="M524" s="11">
        <f t="shared" si="50"/>
        <v>41093.208333333336</v>
      </c>
      <c r="N524">
        <v>1342328400</v>
      </c>
      <c r="O524" s="11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7">
        <f t="shared" si="49"/>
        <v>70.82022471910112</v>
      </c>
      <c r="J525" t="s">
        <v>21</v>
      </c>
      <c r="K525" t="s">
        <v>22</v>
      </c>
      <c r="L525">
        <v>1267682400</v>
      </c>
      <c r="M525" s="11">
        <f t="shared" si="50"/>
        <v>40241.25</v>
      </c>
      <c r="N525">
        <v>1268114400</v>
      </c>
      <c r="O525" s="11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7">
        <f t="shared" si="49"/>
        <v>40.998484082870135</v>
      </c>
      <c r="J526" t="s">
        <v>21</v>
      </c>
      <c r="K526" t="s">
        <v>22</v>
      </c>
      <c r="L526">
        <v>1272258000</v>
      </c>
      <c r="M526" s="11">
        <f t="shared" si="50"/>
        <v>40294.208333333336</v>
      </c>
      <c r="N526">
        <v>1273381200</v>
      </c>
      <c r="O526" s="11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7">
        <f t="shared" si="49"/>
        <v>28.063492063492063</v>
      </c>
      <c r="J527" t="s">
        <v>21</v>
      </c>
      <c r="K527" t="s">
        <v>22</v>
      </c>
      <c r="L527">
        <v>1290492000</v>
      </c>
      <c r="M527" s="11">
        <f t="shared" si="50"/>
        <v>40505.25</v>
      </c>
      <c r="N527">
        <v>1290837600</v>
      </c>
      <c r="O527" s="11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7">
        <f t="shared" si="49"/>
        <v>88.054421768707485</v>
      </c>
      <c r="J528" t="s">
        <v>21</v>
      </c>
      <c r="K528" t="s">
        <v>22</v>
      </c>
      <c r="L528">
        <v>1451109600</v>
      </c>
      <c r="M528" s="11">
        <f t="shared" si="50"/>
        <v>42364.25</v>
      </c>
      <c r="N528">
        <v>1454306400</v>
      </c>
      <c r="O528" s="11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7">
        <f t="shared" si="49"/>
        <v>31</v>
      </c>
      <c r="J529" t="s">
        <v>15</v>
      </c>
      <c r="K529" t="s">
        <v>16</v>
      </c>
      <c r="L529">
        <v>1454652000</v>
      </c>
      <c r="M529" s="11">
        <f t="shared" si="50"/>
        <v>42405.25</v>
      </c>
      <c r="N529">
        <v>1457762400</v>
      </c>
      <c r="O529" s="11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7">
        <f t="shared" si="49"/>
        <v>90.337500000000006</v>
      </c>
      <c r="J530" t="s">
        <v>40</v>
      </c>
      <c r="K530" t="s">
        <v>41</v>
      </c>
      <c r="L530">
        <v>1385186400</v>
      </c>
      <c r="M530" s="11">
        <f t="shared" si="50"/>
        <v>41601.25</v>
      </c>
      <c r="N530">
        <v>1389074400</v>
      </c>
      <c r="O530" s="11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7">
        <f t="shared" si="49"/>
        <v>63.777777777777779</v>
      </c>
      <c r="J531" t="s">
        <v>21</v>
      </c>
      <c r="K531" t="s">
        <v>22</v>
      </c>
      <c r="L531">
        <v>1399698000</v>
      </c>
      <c r="M531" s="11">
        <f t="shared" si="50"/>
        <v>41769.208333333336</v>
      </c>
      <c r="N531">
        <v>1402117200</v>
      </c>
      <c r="O531" s="11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7">
        <f t="shared" si="49"/>
        <v>53.995515695067262</v>
      </c>
      <c r="J532" t="s">
        <v>21</v>
      </c>
      <c r="K532" t="s">
        <v>22</v>
      </c>
      <c r="L532">
        <v>1283230800</v>
      </c>
      <c r="M532" s="11">
        <f t="shared" si="50"/>
        <v>40421.208333333336</v>
      </c>
      <c r="N532">
        <v>1284440400</v>
      </c>
      <c r="O532" s="11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7">
        <f t="shared" si="49"/>
        <v>48.993956043956047</v>
      </c>
      <c r="J533" t="s">
        <v>98</v>
      </c>
      <c r="K533" t="s">
        <v>99</v>
      </c>
      <c r="L533">
        <v>1384149600</v>
      </c>
      <c r="M533" s="11">
        <f t="shared" si="50"/>
        <v>41589.25</v>
      </c>
      <c r="N533">
        <v>1388988000</v>
      </c>
      <c r="O533" s="11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7">
        <f t="shared" si="49"/>
        <v>63.857142857142854</v>
      </c>
      <c r="J534" t="s">
        <v>15</v>
      </c>
      <c r="K534" t="s">
        <v>16</v>
      </c>
      <c r="L534">
        <v>1516860000</v>
      </c>
      <c r="M534" s="11">
        <f t="shared" si="50"/>
        <v>43125.25</v>
      </c>
      <c r="N534">
        <v>1516946400</v>
      </c>
      <c r="O534" s="11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7">
        <f t="shared" si="49"/>
        <v>82.996393146979258</v>
      </c>
      <c r="J535" t="s">
        <v>40</v>
      </c>
      <c r="K535" t="s">
        <v>41</v>
      </c>
      <c r="L535">
        <v>1374642000</v>
      </c>
      <c r="M535" s="11">
        <f t="shared" si="50"/>
        <v>41479.208333333336</v>
      </c>
      <c r="N535">
        <v>1377752400</v>
      </c>
      <c r="O535" s="11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7">
        <f t="shared" si="49"/>
        <v>55.08230452674897</v>
      </c>
      <c r="J536" t="s">
        <v>21</v>
      </c>
      <c r="K536" t="s">
        <v>22</v>
      </c>
      <c r="L536">
        <v>1534482000</v>
      </c>
      <c r="M536" s="11">
        <f t="shared" si="50"/>
        <v>43329.208333333328</v>
      </c>
      <c r="N536">
        <v>1534568400</v>
      </c>
      <c r="O536" s="11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7">
        <f t="shared" si="49"/>
        <v>62.044554455445542</v>
      </c>
      <c r="J537" t="s">
        <v>107</v>
      </c>
      <c r="K537" t="s">
        <v>108</v>
      </c>
      <c r="L537">
        <v>1528434000</v>
      </c>
      <c r="M537" s="11">
        <f t="shared" si="50"/>
        <v>43259.208333333328</v>
      </c>
      <c r="N537">
        <v>1528606800</v>
      </c>
      <c r="O537" s="11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7">
        <f t="shared" si="49"/>
        <v>104.97857142857143</v>
      </c>
      <c r="J538" t="s">
        <v>107</v>
      </c>
      <c r="K538" t="s">
        <v>108</v>
      </c>
      <c r="L538">
        <v>1282626000</v>
      </c>
      <c r="M538" s="11">
        <f t="shared" si="50"/>
        <v>40414.208333333336</v>
      </c>
      <c r="N538">
        <v>1284872400</v>
      </c>
      <c r="O538" s="11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7">
        <f t="shared" si="49"/>
        <v>94.044676806083643</v>
      </c>
      <c r="J539" t="s">
        <v>36</v>
      </c>
      <c r="K539" t="s">
        <v>37</v>
      </c>
      <c r="L539">
        <v>1535605200</v>
      </c>
      <c r="M539" s="11">
        <f t="shared" si="50"/>
        <v>43342.208333333328</v>
      </c>
      <c r="N539">
        <v>1537592400</v>
      </c>
      <c r="O539" s="11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7">
        <f t="shared" si="49"/>
        <v>44.007716049382715</v>
      </c>
      <c r="J540" t="s">
        <v>21</v>
      </c>
      <c r="K540" t="s">
        <v>22</v>
      </c>
      <c r="L540">
        <v>1379826000</v>
      </c>
      <c r="M540" s="11">
        <f t="shared" si="50"/>
        <v>41539.208333333336</v>
      </c>
      <c r="N540">
        <v>1381208400</v>
      </c>
      <c r="O540" s="11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7">
        <f t="shared" si="49"/>
        <v>92.467532467532465</v>
      </c>
      <c r="J541" t="s">
        <v>21</v>
      </c>
      <c r="K541" t="s">
        <v>22</v>
      </c>
      <c r="L541">
        <v>1561957200</v>
      </c>
      <c r="M541" s="11">
        <f t="shared" si="50"/>
        <v>43647.208333333328</v>
      </c>
      <c r="N541">
        <v>1562475600</v>
      </c>
      <c r="O541" s="11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7">
        <f t="shared" si="49"/>
        <v>57.072874493927124</v>
      </c>
      <c r="J542" t="s">
        <v>21</v>
      </c>
      <c r="K542" t="s">
        <v>22</v>
      </c>
      <c r="L542">
        <v>1525496400</v>
      </c>
      <c r="M542" s="11">
        <f t="shared" si="50"/>
        <v>43225.208333333328</v>
      </c>
      <c r="N542">
        <v>1527397200</v>
      </c>
      <c r="O542" s="11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7">
        <f t="shared" si="49"/>
        <v>109.07848101265823</v>
      </c>
      <c r="J543" t="s">
        <v>107</v>
      </c>
      <c r="K543" t="s">
        <v>108</v>
      </c>
      <c r="L543">
        <v>1433912400</v>
      </c>
      <c r="M543" s="11">
        <f t="shared" si="50"/>
        <v>42165.208333333328</v>
      </c>
      <c r="N543">
        <v>1436158800</v>
      </c>
      <c r="O543" s="11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7">
        <f t="shared" si="49"/>
        <v>39.387755102040813</v>
      </c>
      <c r="J544" t="s">
        <v>40</v>
      </c>
      <c r="K544" t="s">
        <v>41</v>
      </c>
      <c r="L544">
        <v>1453442400</v>
      </c>
      <c r="M544" s="11">
        <f t="shared" si="50"/>
        <v>42391.25</v>
      </c>
      <c r="N544">
        <v>1456034400</v>
      </c>
      <c r="O544" s="11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7">
        <f t="shared" si="49"/>
        <v>77.022222222222226</v>
      </c>
      <c r="J545" t="s">
        <v>21</v>
      </c>
      <c r="K545" t="s">
        <v>22</v>
      </c>
      <c r="L545">
        <v>1378875600</v>
      </c>
      <c r="M545" s="11">
        <f t="shared" si="50"/>
        <v>41528.208333333336</v>
      </c>
      <c r="N545">
        <v>1380171600</v>
      </c>
      <c r="O545" s="11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7">
        <f t="shared" si="49"/>
        <v>92.166666666666671</v>
      </c>
      <c r="J546" t="s">
        <v>21</v>
      </c>
      <c r="K546" t="s">
        <v>22</v>
      </c>
      <c r="L546">
        <v>1452232800</v>
      </c>
      <c r="M546" s="11">
        <f t="shared" si="50"/>
        <v>42377.25</v>
      </c>
      <c r="N546">
        <v>1453356000</v>
      </c>
      <c r="O546" s="11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7">
        <f t="shared" si="49"/>
        <v>61.007063197026021</v>
      </c>
      <c r="J547" t="s">
        <v>21</v>
      </c>
      <c r="K547" t="s">
        <v>22</v>
      </c>
      <c r="L547">
        <v>1577253600</v>
      </c>
      <c r="M547" s="11">
        <f t="shared" si="50"/>
        <v>43824.25</v>
      </c>
      <c r="N547">
        <v>1578981600</v>
      </c>
      <c r="O547" s="11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7">
        <f t="shared" si="49"/>
        <v>78.068181818181813</v>
      </c>
      <c r="J548" t="s">
        <v>21</v>
      </c>
      <c r="K548" t="s">
        <v>22</v>
      </c>
      <c r="L548">
        <v>1537160400</v>
      </c>
      <c r="M548" s="11">
        <f t="shared" si="50"/>
        <v>43360.208333333328</v>
      </c>
      <c r="N548">
        <v>1537419600</v>
      </c>
      <c r="O548" s="11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7">
        <f t="shared" si="49"/>
        <v>80.75</v>
      </c>
      <c r="J549" t="s">
        <v>21</v>
      </c>
      <c r="K549" t="s">
        <v>22</v>
      </c>
      <c r="L549">
        <v>1422165600</v>
      </c>
      <c r="M549" s="11">
        <f t="shared" si="50"/>
        <v>42029.25</v>
      </c>
      <c r="N549">
        <v>1423202400</v>
      </c>
      <c r="O549" s="11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7">
        <f t="shared" si="49"/>
        <v>59.991289782244557</v>
      </c>
      <c r="J550" t="s">
        <v>21</v>
      </c>
      <c r="K550" t="s">
        <v>22</v>
      </c>
      <c r="L550">
        <v>1459486800</v>
      </c>
      <c r="M550" s="11">
        <f t="shared" si="50"/>
        <v>42461.208333333328</v>
      </c>
      <c r="N550">
        <v>1460610000</v>
      </c>
      <c r="O550" s="11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7">
        <f t="shared" si="49"/>
        <v>110.03018372703411</v>
      </c>
      <c r="J551" t="s">
        <v>21</v>
      </c>
      <c r="K551" t="s">
        <v>22</v>
      </c>
      <c r="L551">
        <v>1369717200</v>
      </c>
      <c r="M551" s="11">
        <f t="shared" si="50"/>
        <v>41422.208333333336</v>
      </c>
      <c r="N551">
        <v>1370494800</v>
      </c>
      <c r="O551" s="11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7">
        <f t="shared" si="49"/>
        <v>4</v>
      </c>
      <c r="J552" t="s">
        <v>98</v>
      </c>
      <c r="K552" t="s">
        <v>99</v>
      </c>
      <c r="L552">
        <v>1330495200</v>
      </c>
      <c r="M552" s="11">
        <f t="shared" si="50"/>
        <v>40968.25</v>
      </c>
      <c r="N552">
        <v>1332306000</v>
      </c>
      <c r="O552" s="11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7">
        <f t="shared" si="49"/>
        <v>37.99856063332134</v>
      </c>
      <c r="J553" t="s">
        <v>26</v>
      </c>
      <c r="K553" t="s">
        <v>27</v>
      </c>
      <c r="L553">
        <v>1419055200</v>
      </c>
      <c r="M553" s="11">
        <f t="shared" si="50"/>
        <v>41993.25</v>
      </c>
      <c r="N553">
        <v>1422511200</v>
      </c>
      <c r="O553" s="11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7">
        <f t="shared" si="49"/>
        <v>96.369565217391298</v>
      </c>
      <c r="J554" t="s">
        <v>21</v>
      </c>
      <c r="K554" t="s">
        <v>22</v>
      </c>
      <c r="L554">
        <v>1480140000</v>
      </c>
      <c r="M554" s="11">
        <f t="shared" si="50"/>
        <v>42700.25</v>
      </c>
      <c r="N554">
        <v>1480312800</v>
      </c>
      <c r="O554" s="11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7">
        <f t="shared" si="49"/>
        <v>72.978599221789878</v>
      </c>
      <c r="J555" t="s">
        <v>21</v>
      </c>
      <c r="K555" t="s">
        <v>22</v>
      </c>
      <c r="L555">
        <v>1293948000</v>
      </c>
      <c r="M555" s="11">
        <f t="shared" si="50"/>
        <v>40545.25</v>
      </c>
      <c r="N555">
        <v>1294034400</v>
      </c>
      <c r="O555" s="11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7">
        <f t="shared" si="49"/>
        <v>26.007220216606498</v>
      </c>
      <c r="J556" t="s">
        <v>15</v>
      </c>
      <c r="K556" t="s">
        <v>16</v>
      </c>
      <c r="L556">
        <v>1482127200</v>
      </c>
      <c r="M556" s="11">
        <f t="shared" si="50"/>
        <v>42723.25</v>
      </c>
      <c r="N556">
        <v>1482645600</v>
      </c>
      <c r="O556" s="11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7">
        <f t="shared" si="49"/>
        <v>104.36296296296297</v>
      </c>
      <c r="J557" t="s">
        <v>36</v>
      </c>
      <c r="K557" t="s">
        <v>37</v>
      </c>
      <c r="L557">
        <v>1396414800</v>
      </c>
      <c r="M557" s="11">
        <f t="shared" si="50"/>
        <v>41731.208333333336</v>
      </c>
      <c r="N557">
        <v>1399093200</v>
      </c>
      <c r="O557" s="11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7">
        <f t="shared" si="49"/>
        <v>102.18852459016394</v>
      </c>
      <c r="J558" t="s">
        <v>21</v>
      </c>
      <c r="K558" t="s">
        <v>22</v>
      </c>
      <c r="L558">
        <v>1315285200</v>
      </c>
      <c r="M558" s="11">
        <f t="shared" si="50"/>
        <v>40792.208333333336</v>
      </c>
      <c r="N558">
        <v>1315890000</v>
      </c>
      <c r="O558" s="11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7">
        <f t="shared" si="49"/>
        <v>54.117647058823529</v>
      </c>
      <c r="J559" t="s">
        <v>21</v>
      </c>
      <c r="K559" t="s">
        <v>22</v>
      </c>
      <c r="L559">
        <v>1443762000</v>
      </c>
      <c r="M559" s="11">
        <f t="shared" si="50"/>
        <v>42279.208333333328</v>
      </c>
      <c r="N559">
        <v>1444021200</v>
      </c>
      <c r="O559" s="11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7">
        <f t="shared" si="49"/>
        <v>63.222222222222221</v>
      </c>
      <c r="J560" t="s">
        <v>21</v>
      </c>
      <c r="K560" t="s">
        <v>22</v>
      </c>
      <c r="L560">
        <v>1456293600</v>
      </c>
      <c r="M560" s="11">
        <f t="shared" si="50"/>
        <v>42424.25</v>
      </c>
      <c r="N560">
        <v>1460005200</v>
      </c>
      <c r="O560" s="11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7">
        <f t="shared" si="49"/>
        <v>104.03228962818004</v>
      </c>
      <c r="J561" t="s">
        <v>21</v>
      </c>
      <c r="K561" t="s">
        <v>22</v>
      </c>
      <c r="L561">
        <v>1470114000</v>
      </c>
      <c r="M561" s="11">
        <f t="shared" si="50"/>
        <v>42584.208333333328</v>
      </c>
      <c r="N561">
        <v>1470718800</v>
      </c>
      <c r="O561" s="11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7">
        <f t="shared" si="49"/>
        <v>49.994334277620396</v>
      </c>
      <c r="J562" t="s">
        <v>21</v>
      </c>
      <c r="K562" t="s">
        <v>22</v>
      </c>
      <c r="L562">
        <v>1321596000</v>
      </c>
      <c r="M562" s="11">
        <f t="shared" si="50"/>
        <v>40865.25</v>
      </c>
      <c r="N562">
        <v>1325052000</v>
      </c>
      <c r="O562" s="11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7">
        <f t="shared" si="49"/>
        <v>56.015151515151516</v>
      </c>
      <c r="J563" t="s">
        <v>98</v>
      </c>
      <c r="K563" t="s">
        <v>99</v>
      </c>
      <c r="L563">
        <v>1318827600</v>
      </c>
      <c r="M563" s="11">
        <f t="shared" si="50"/>
        <v>40833.208333333336</v>
      </c>
      <c r="N563">
        <v>1319000400</v>
      </c>
      <c r="O563" s="11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7">
        <f t="shared" si="49"/>
        <v>48.807692307692307</v>
      </c>
      <c r="J564" t="s">
        <v>98</v>
      </c>
      <c r="K564" t="s">
        <v>99</v>
      </c>
      <c r="L564">
        <v>1552366800</v>
      </c>
      <c r="M564" s="11">
        <f t="shared" si="50"/>
        <v>43536.208333333328</v>
      </c>
      <c r="N564">
        <v>1552539600</v>
      </c>
      <c r="O564" s="11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7">
        <f t="shared" si="49"/>
        <v>60.082352941176474</v>
      </c>
      <c r="J565" t="s">
        <v>26</v>
      </c>
      <c r="K565" t="s">
        <v>27</v>
      </c>
      <c r="L565">
        <v>1542088800</v>
      </c>
      <c r="M565" s="11">
        <f t="shared" si="50"/>
        <v>43417.25</v>
      </c>
      <c r="N565">
        <v>1543816800</v>
      </c>
      <c r="O565" s="11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7">
        <f t="shared" si="49"/>
        <v>78.990502793296088</v>
      </c>
      <c r="J566" t="s">
        <v>21</v>
      </c>
      <c r="K566" t="s">
        <v>22</v>
      </c>
      <c r="L566">
        <v>1426395600</v>
      </c>
      <c r="M566" s="11">
        <f t="shared" si="50"/>
        <v>42078.208333333328</v>
      </c>
      <c r="N566">
        <v>1427086800</v>
      </c>
      <c r="O566" s="11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7">
        <f t="shared" si="49"/>
        <v>53.99499443826474</v>
      </c>
      <c r="J567" t="s">
        <v>21</v>
      </c>
      <c r="K567" t="s">
        <v>22</v>
      </c>
      <c r="L567">
        <v>1321336800</v>
      </c>
      <c r="M567" s="11">
        <f t="shared" si="50"/>
        <v>40862.25</v>
      </c>
      <c r="N567">
        <v>1323064800</v>
      </c>
      <c r="O567" s="11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7">
        <f t="shared" si="49"/>
        <v>111.45945945945945</v>
      </c>
      <c r="J568" t="s">
        <v>21</v>
      </c>
      <c r="K568" t="s">
        <v>22</v>
      </c>
      <c r="L568">
        <v>1456293600</v>
      </c>
      <c r="M568" s="11">
        <f t="shared" si="50"/>
        <v>42424.25</v>
      </c>
      <c r="N568">
        <v>1458277200</v>
      </c>
      <c r="O568" s="11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7">
        <f t="shared" si="49"/>
        <v>60.922131147540981</v>
      </c>
      <c r="J569" t="s">
        <v>21</v>
      </c>
      <c r="K569" t="s">
        <v>22</v>
      </c>
      <c r="L569">
        <v>1404968400</v>
      </c>
      <c r="M569" s="11">
        <f t="shared" si="50"/>
        <v>41830.208333333336</v>
      </c>
      <c r="N569">
        <v>1405141200</v>
      </c>
      <c r="O569" s="11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7">
        <f t="shared" si="49"/>
        <v>26.0015444015444</v>
      </c>
      <c r="J570" t="s">
        <v>21</v>
      </c>
      <c r="K570" t="s">
        <v>22</v>
      </c>
      <c r="L570">
        <v>1279170000</v>
      </c>
      <c r="M570" s="11">
        <f t="shared" si="50"/>
        <v>40374.208333333336</v>
      </c>
      <c r="N570">
        <v>1283058000</v>
      </c>
      <c r="O570" s="11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7">
        <f t="shared" si="49"/>
        <v>80.993208828522924</v>
      </c>
      <c r="J571" t="s">
        <v>107</v>
      </c>
      <c r="K571" t="s">
        <v>108</v>
      </c>
      <c r="L571">
        <v>1294725600</v>
      </c>
      <c r="M571" s="11">
        <f t="shared" si="50"/>
        <v>40554.25</v>
      </c>
      <c r="N571">
        <v>1295762400</v>
      </c>
      <c r="O571" s="11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7">
        <f t="shared" si="49"/>
        <v>34.995963302752294</v>
      </c>
      <c r="J572" t="s">
        <v>21</v>
      </c>
      <c r="K572" t="s">
        <v>22</v>
      </c>
      <c r="L572">
        <v>1419055200</v>
      </c>
      <c r="M572" s="11">
        <f t="shared" si="50"/>
        <v>41993.25</v>
      </c>
      <c r="N572">
        <v>1419573600</v>
      </c>
      <c r="O572" s="11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7">
        <f t="shared" si="49"/>
        <v>94.142857142857139</v>
      </c>
      <c r="J573" t="s">
        <v>107</v>
      </c>
      <c r="K573" t="s">
        <v>108</v>
      </c>
      <c r="L573">
        <v>1434690000</v>
      </c>
      <c r="M573" s="11">
        <f t="shared" si="50"/>
        <v>42174.208333333328</v>
      </c>
      <c r="N573">
        <v>1438750800</v>
      </c>
      <c r="O573" s="11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7">
        <f t="shared" si="49"/>
        <v>52.085106382978722</v>
      </c>
      <c r="J574" t="s">
        <v>21</v>
      </c>
      <c r="K574" t="s">
        <v>22</v>
      </c>
      <c r="L574">
        <v>1443416400</v>
      </c>
      <c r="M574" s="11">
        <f t="shared" si="50"/>
        <v>42275.208333333328</v>
      </c>
      <c r="N574">
        <v>1444798800</v>
      </c>
      <c r="O574" s="11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7">
        <f t="shared" si="49"/>
        <v>24.986666666666668</v>
      </c>
      <c r="J575" t="s">
        <v>21</v>
      </c>
      <c r="K575" t="s">
        <v>22</v>
      </c>
      <c r="L575">
        <v>1399006800</v>
      </c>
      <c r="M575" s="11">
        <f t="shared" si="50"/>
        <v>41761.208333333336</v>
      </c>
      <c r="N575">
        <v>1399179600</v>
      </c>
      <c r="O575" s="11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7">
        <f t="shared" si="49"/>
        <v>69.215277777777771</v>
      </c>
      <c r="J576" t="s">
        <v>21</v>
      </c>
      <c r="K576" t="s">
        <v>22</v>
      </c>
      <c r="L576">
        <v>1575698400</v>
      </c>
      <c r="M576" s="11">
        <f t="shared" si="50"/>
        <v>43806.25</v>
      </c>
      <c r="N576">
        <v>1576562400</v>
      </c>
      <c r="O576" s="11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7">
        <f t="shared" si="49"/>
        <v>93.944444444444443</v>
      </c>
      <c r="J577" t="s">
        <v>21</v>
      </c>
      <c r="K577" t="s">
        <v>22</v>
      </c>
      <c r="L577">
        <v>1400562000</v>
      </c>
      <c r="M577" s="11">
        <f t="shared" si="50"/>
        <v>41779.208333333336</v>
      </c>
      <c r="N577">
        <v>1400821200</v>
      </c>
      <c r="O577" s="11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>
        <v>64</v>
      </c>
      <c r="I578" s="7">
        <f t="shared" si="49"/>
        <v>98.40625</v>
      </c>
      <c r="J578" t="s">
        <v>21</v>
      </c>
      <c r="K578" t="s">
        <v>22</v>
      </c>
      <c r="L578">
        <v>1509512400</v>
      </c>
      <c r="M578" s="11">
        <f t="shared" si="50"/>
        <v>43040.208333333328</v>
      </c>
      <c r="N578">
        <v>1510984800</v>
      </c>
      <c r="O578" s="11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>
        <v>37</v>
      </c>
      <c r="I579" s="7">
        <f t="shared" ref="I579:I642" si="55">IF(H579 = 0, "0", E579/H579)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56">(((L579/60)/60)/24)+DATE(1970,1,1)</f>
        <v>40613.25</v>
      </c>
      <c r="N579">
        <v>1302066000</v>
      </c>
      <c r="O579" s="11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LEFT(R579,FIND("/",R579)-1)</f>
        <v>music</v>
      </c>
      <c r="T579" t="str">
        <f t="shared" ref="T579:T642" si="59">RIGHT(R579,LEN(R579)-FIND("/",R579))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7">
        <f t="shared" si="55"/>
        <v>65.991836734693877</v>
      </c>
      <c r="J580" t="s">
        <v>21</v>
      </c>
      <c r="K580" t="s">
        <v>22</v>
      </c>
      <c r="L580">
        <v>1322719200</v>
      </c>
      <c r="M580" s="11">
        <f t="shared" si="56"/>
        <v>40878.25</v>
      </c>
      <c r="N580">
        <v>1322978400</v>
      </c>
      <c r="O580" s="11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7">
        <f t="shared" si="55"/>
        <v>72.05747126436782</v>
      </c>
      <c r="J581" t="s">
        <v>21</v>
      </c>
      <c r="K581" t="s">
        <v>22</v>
      </c>
      <c r="L581">
        <v>1312693200</v>
      </c>
      <c r="M581" s="11">
        <f t="shared" si="56"/>
        <v>40762.208333333336</v>
      </c>
      <c r="N581">
        <v>1313730000</v>
      </c>
      <c r="O581" s="11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7">
        <f t="shared" si="55"/>
        <v>48.003209242618745</v>
      </c>
      <c r="J582" t="s">
        <v>21</v>
      </c>
      <c r="K582" t="s">
        <v>22</v>
      </c>
      <c r="L582">
        <v>1393394400</v>
      </c>
      <c r="M582" s="11">
        <f t="shared" si="56"/>
        <v>41696.25</v>
      </c>
      <c r="N582">
        <v>1394085600</v>
      </c>
      <c r="O582" s="11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7">
        <f t="shared" si="55"/>
        <v>54.098591549295776</v>
      </c>
      <c r="J583" t="s">
        <v>21</v>
      </c>
      <c r="K583" t="s">
        <v>22</v>
      </c>
      <c r="L583">
        <v>1304053200</v>
      </c>
      <c r="M583" s="11">
        <f t="shared" si="56"/>
        <v>40662.208333333336</v>
      </c>
      <c r="N583">
        <v>1305349200</v>
      </c>
      <c r="O583" s="11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7">
        <f t="shared" si="55"/>
        <v>107.88095238095238</v>
      </c>
      <c r="J584" t="s">
        <v>21</v>
      </c>
      <c r="K584" t="s">
        <v>22</v>
      </c>
      <c r="L584">
        <v>1433912400</v>
      </c>
      <c r="M584" s="11">
        <f t="shared" si="56"/>
        <v>42165.208333333328</v>
      </c>
      <c r="N584">
        <v>1434344400</v>
      </c>
      <c r="O584" s="11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7">
        <f t="shared" si="55"/>
        <v>67.034103410341032</v>
      </c>
      <c r="J585" t="s">
        <v>21</v>
      </c>
      <c r="K585" t="s">
        <v>22</v>
      </c>
      <c r="L585">
        <v>1329717600</v>
      </c>
      <c r="M585" s="11">
        <f t="shared" si="56"/>
        <v>40959.25</v>
      </c>
      <c r="N585">
        <v>1331186400</v>
      </c>
      <c r="O585" s="11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7">
        <f t="shared" si="55"/>
        <v>64.01425914445133</v>
      </c>
      <c r="J586" t="s">
        <v>21</v>
      </c>
      <c r="K586" t="s">
        <v>22</v>
      </c>
      <c r="L586">
        <v>1335330000</v>
      </c>
      <c r="M586" s="11">
        <f t="shared" si="56"/>
        <v>41024.208333333336</v>
      </c>
      <c r="N586">
        <v>1336539600</v>
      </c>
      <c r="O586" s="11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7">
        <f t="shared" si="55"/>
        <v>96.066176470588232</v>
      </c>
      <c r="J587" t="s">
        <v>21</v>
      </c>
      <c r="K587" t="s">
        <v>22</v>
      </c>
      <c r="L587">
        <v>1268888400</v>
      </c>
      <c r="M587" s="11">
        <f t="shared" si="56"/>
        <v>40255.208333333336</v>
      </c>
      <c r="N587">
        <v>1269752400</v>
      </c>
      <c r="O587" s="11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7">
        <f t="shared" si="55"/>
        <v>51.184615384615384</v>
      </c>
      <c r="J588" t="s">
        <v>21</v>
      </c>
      <c r="K588" t="s">
        <v>22</v>
      </c>
      <c r="L588">
        <v>1289973600</v>
      </c>
      <c r="M588" s="11">
        <f t="shared" si="56"/>
        <v>40499.25</v>
      </c>
      <c r="N588">
        <v>1291615200</v>
      </c>
      <c r="O588" s="11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7">
        <f t="shared" si="55"/>
        <v>43.92307692307692</v>
      </c>
      <c r="J589" t="s">
        <v>15</v>
      </c>
      <c r="K589" t="s">
        <v>16</v>
      </c>
      <c r="L589">
        <v>1547877600</v>
      </c>
      <c r="M589" s="11">
        <f t="shared" si="56"/>
        <v>43484.25</v>
      </c>
      <c r="N589">
        <v>1552366800</v>
      </c>
      <c r="O589" s="11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7">
        <f t="shared" si="55"/>
        <v>91.021198830409361</v>
      </c>
      <c r="J590" t="s">
        <v>40</v>
      </c>
      <c r="K590" t="s">
        <v>41</v>
      </c>
      <c r="L590">
        <v>1269493200</v>
      </c>
      <c r="M590" s="11">
        <f t="shared" si="56"/>
        <v>40262.208333333336</v>
      </c>
      <c r="N590">
        <v>1272171600</v>
      </c>
      <c r="O590" s="11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7">
        <f t="shared" si="55"/>
        <v>50.127450980392155</v>
      </c>
      <c r="J591" t="s">
        <v>21</v>
      </c>
      <c r="K591" t="s">
        <v>22</v>
      </c>
      <c r="L591">
        <v>1436072400</v>
      </c>
      <c r="M591" s="11">
        <f t="shared" si="56"/>
        <v>42190.208333333328</v>
      </c>
      <c r="N591">
        <v>1436677200</v>
      </c>
      <c r="O591" s="11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7">
        <f t="shared" si="55"/>
        <v>67.720930232558146</v>
      </c>
      <c r="J592" t="s">
        <v>26</v>
      </c>
      <c r="K592" t="s">
        <v>27</v>
      </c>
      <c r="L592">
        <v>1419141600</v>
      </c>
      <c r="M592" s="11">
        <f t="shared" si="56"/>
        <v>41994.25</v>
      </c>
      <c r="N592">
        <v>1420092000</v>
      </c>
      <c r="O592" s="11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7">
        <f t="shared" si="55"/>
        <v>61.03921568627451</v>
      </c>
      <c r="J593" t="s">
        <v>21</v>
      </c>
      <c r="K593" t="s">
        <v>22</v>
      </c>
      <c r="L593">
        <v>1279083600</v>
      </c>
      <c r="M593" s="11">
        <f t="shared" si="56"/>
        <v>40373.208333333336</v>
      </c>
      <c r="N593">
        <v>1279947600</v>
      </c>
      <c r="O593" s="11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7">
        <f t="shared" si="55"/>
        <v>80.011857707509876</v>
      </c>
      <c r="J594" t="s">
        <v>21</v>
      </c>
      <c r="K594" t="s">
        <v>22</v>
      </c>
      <c r="L594">
        <v>1401426000</v>
      </c>
      <c r="M594" s="11">
        <f t="shared" si="56"/>
        <v>41789.208333333336</v>
      </c>
      <c r="N594">
        <v>1402203600</v>
      </c>
      <c r="O594" s="11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7">
        <f t="shared" si="55"/>
        <v>47.001497753369947</v>
      </c>
      <c r="J595" t="s">
        <v>21</v>
      </c>
      <c r="K595" t="s">
        <v>22</v>
      </c>
      <c r="L595">
        <v>1395810000</v>
      </c>
      <c r="M595" s="11">
        <f t="shared" si="56"/>
        <v>41724.208333333336</v>
      </c>
      <c r="N595">
        <v>1396933200</v>
      </c>
      <c r="O595" s="11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7">
        <f t="shared" si="55"/>
        <v>71.127388535031841</v>
      </c>
      <c r="J596" t="s">
        <v>21</v>
      </c>
      <c r="K596" t="s">
        <v>22</v>
      </c>
      <c r="L596">
        <v>1467003600</v>
      </c>
      <c r="M596" s="11">
        <f t="shared" si="56"/>
        <v>42548.208333333328</v>
      </c>
      <c r="N596">
        <v>1467262800</v>
      </c>
      <c r="O596" s="11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7">
        <f t="shared" si="55"/>
        <v>89.99079189686924</v>
      </c>
      <c r="J597" t="s">
        <v>21</v>
      </c>
      <c r="K597" t="s">
        <v>22</v>
      </c>
      <c r="L597">
        <v>1268715600</v>
      </c>
      <c r="M597" s="11">
        <f t="shared" si="56"/>
        <v>40253.208333333336</v>
      </c>
      <c r="N597">
        <v>1270530000</v>
      </c>
      <c r="O597" s="11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7">
        <f t="shared" si="55"/>
        <v>43.032786885245905</v>
      </c>
      <c r="J598" t="s">
        <v>21</v>
      </c>
      <c r="K598" t="s">
        <v>22</v>
      </c>
      <c r="L598">
        <v>1457157600</v>
      </c>
      <c r="M598" s="11">
        <f t="shared" si="56"/>
        <v>42434.25</v>
      </c>
      <c r="N598">
        <v>1457762400</v>
      </c>
      <c r="O598" s="11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7">
        <f t="shared" si="55"/>
        <v>67.997714808043881</v>
      </c>
      <c r="J599" t="s">
        <v>21</v>
      </c>
      <c r="K599" t="s">
        <v>22</v>
      </c>
      <c r="L599">
        <v>1573970400</v>
      </c>
      <c r="M599" s="11">
        <f t="shared" si="56"/>
        <v>43786.25</v>
      </c>
      <c r="N599">
        <v>1575525600</v>
      </c>
      <c r="O599" s="11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7">
        <f t="shared" si="55"/>
        <v>73.004566210045667</v>
      </c>
      <c r="J600" t="s">
        <v>107</v>
      </c>
      <c r="K600" t="s">
        <v>108</v>
      </c>
      <c r="L600">
        <v>1276578000</v>
      </c>
      <c r="M600" s="11">
        <f t="shared" si="56"/>
        <v>40344.208333333336</v>
      </c>
      <c r="N600">
        <v>1279083600</v>
      </c>
      <c r="O600" s="11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7">
        <f t="shared" si="55"/>
        <v>62.341463414634148</v>
      </c>
      <c r="J601" t="s">
        <v>36</v>
      </c>
      <c r="K601" t="s">
        <v>37</v>
      </c>
      <c r="L601">
        <v>1423720800</v>
      </c>
      <c r="M601" s="11">
        <f t="shared" si="56"/>
        <v>42047.25</v>
      </c>
      <c r="N601">
        <v>1424412000</v>
      </c>
      <c r="O601" s="11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7">
        <f t="shared" si="55"/>
        <v>5</v>
      </c>
      <c r="J602" t="s">
        <v>40</v>
      </c>
      <c r="K602" t="s">
        <v>41</v>
      </c>
      <c r="L602">
        <v>1375160400</v>
      </c>
      <c r="M602" s="11">
        <f t="shared" si="56"/>
        <v>41485.208333333336</v>
      </c>
      <c r="N602">
        <v>1376197200</v>
      </c>
      <c r="O602" s="11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7">
        <f t="shared" si="55"/>
        <v>67.103092783505161</v>
      </c>
      <c r="J603" t="s">
        <v>21</v>
      </c>
      <c r="K603" t="s">
        <v>22</v>
      </c>
      <c r="L603">
        <v>1401426000</v>
      </c>
      <c r="M603" s="11">
        <f t="shared" si="56"/>
        <v>41789.208333333336</v>
      </c>
      <c r="N603">
        <v>1402894800</v>
      </c>
      <c r="O603" s="11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7">
        <f t="shared" si="55"/>
        <v>79.978947368421046</v>
      </c>
      <c r="J604" t="s">
        <v>21</v>
      </c>
      <c r="K604" t="s">
        <v>22</v>
      </c>
      <c r="L604">
        <v>1433480400</v>
      </c>
      <c r="M604" s="11">
        <f t="shared" si="56"/>
        <v>42160.208333333328</v>
      </c>
      <c r="N604">
        <v>1434430800</v>
      </c>
      <c r="O604" s="11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7">
        <f t="shared" si="55"/>
        <v>62.176470588235297</v>
      </c>
      <c r="J605" t="s">
        <v>21</v>
      </c>
      <c r="K605" t="s">
        <v>22</v>
      </c>
      <c r="L605">
        <v>1555563600</v>
      </c>
      <c r="M605" s="11">
        <f t="shared" si="56"/>
        <v>43573.208333333328</v>
      </c>
      <c r="N605">
        <v>1557896400</v>
      </c>
      <c r="O605" s="11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7">
        <f t="shared" si="55"/>
        <v>53.005950297514879</v>
      </c>
      <c r="J606" t="s">
        <v>21</v>
      </c>
      <c r="K606" t="s">
        <v>22</v>
      </c>
      <c r="L606">
        <v>1295676000</v>
      </c>
      <c r="M606" s="11">
        <f t="shared" si="56"/>
        <v>40565.25</v>
      </c>
      <c r="N606">
        <v>1297490400</v>
      </c>
      <c r="O606" s="11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7">
        <f t="shared" si="55"/>
        <v>57.738317757009348</v>
      </c>
      <c r="J607" t="s">
        <v>21</v>
      </c>
      <c r="K607" t="s">
        <v>22</v>
      </c>
      <c r="L607">
        <v>1443848400</v>
      </c>
      <c r="M607" s="11">
        <f t="shared" si="56"/>
        <v>42280.208333333328</v>
      </c>
      <c r="N607">
        <v>1447394400</v>
      </c>
      <c r="O607" s="11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7">
        <f t="shared" si="55"/>
        <v>40.03125</v>
      </c>
      <c r="J608" t="s">
        <v>40</v>
      </c>
      <c r="K608" t="s">
        <v>41</v>
      </c>
      <c r="L608">
        <v>1457330400</v>
      </c>
      <c r="M608" s="11">
        <f t="shared" si="56"/>
        <v>42436.25</v>
      </c>
      <c r="N608">
        <v>1458277200</v>
      </c>
      <c r="O608" s="11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7">
        <f t="shared" si="55"/>
        <v>81.016591928251117</v>
      </c>
      <c r="J609" t="s">
        <v>21</v>
      </c>
      <c r="K609" t="s">
        <v>22</v>
      </c>
      <c r="L609">
        <v>1395550800</v>
      </c>
      <c r="M609" s="11">
        <f t="shared" si="56"/>
        <v>41721.208333333336</v>
      </c>
      <c r="N609">
        <v>1395723600</v>
      </c>
      <c r="O609" s="11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7">
        <f t="shared" si="55"/>
        <v>35.047468354430379</v>
      </c>
      <c r="J610" t="s">
        <v>21</v>
      </c>
      <c r="K610" t="s">
        <v>22</v>
      </c>
      <c r="L610">
        <v>1551852000</v>
      </c>
      <c r="M610" s="11">
        <f t="shared" si="56"/>
        <v>43530.25</v>
      </c>
      <c r="N610">
        <v>1552197600</v>
      </c>
      <c r="O610" s="11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7">
        <f t="shared" si="55"/>
        <v>102.92307692307692</v>
      </c>
      <c r="J611" t="s">
        <v>21</v>
      </c>
      <c r="K611" t="s">
        <v>22</v>
      </c>
      <c r="L611">
        <v>1547618400</v>
      </c>
      <c r="M611" s="11">
        <f t="shared" si="56"/>
        <v>43481.25</v>
      </c>
      <c r="N611">
        <v>1549087200</v>
      </c>
      <c r="O611" s="11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7">
        <f t="shared" si="55"/>
        <v>27.998126756166094</v>
      </c>
      <c r="J612" t="s">
        <v>21</v>
      </c>
      <c r="K612" t="s">
        <v>22</v>
      </c>
      <c r="L612">
        <v>1355637600</v>
      </c>
      <c r="M612" s="11">
        <f t="shared" si="56"/>
        <v>41259.25</v>
      </c>
      <c r="N612">
        <v>1356847200</v>
      </c>
      <c r="O612" s="11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7">
        <f t="shared" si="55"/>
        <v>75.733333333333334</v>
      </c>
      <c r="J613" t="s">
        <v>21</v>
      </c>
      <c r="K613" t="s">
        <v>22</v>
      </c>
      <c r="L613">
        <v>1374728400</v>
      </c>
      <c r="M613" s="11">
        <f t="shared" si="56"/>
        <v>41480.208333333336</v>
      </c>
      <c r="N613">
        <v>1375765200</v>
      </c>
      <c r="O613" s="11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7">
        <f t="shared" si="55"/>
        <v>45.026041666666664</v>
      </c>
      <c r="J614" t="s">
        <v>21</v>
      </c>
      <c r="K614" t="s">
        <v>22</v>
      </c>
      <c r="L614">
        <v>1287810000</v>
      </c>
      <c r="M614" s="11">
        <f t="shared" si="56"/>
        <v>40474.208333333336</v>
      </c>
      <c r="N614">
        <v>1289800800</v>
      </c>
      <c r="O614" s="11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7">
        <f t="shared" si="55"/>
        <v>73.615384615384613</v>
      </c>
      <c r="J615" t="s">
        <v>15</v>
      </c>
      <c r="K615" t="s">
        <v>16</v>
      </c>
      <c r="L615">
        <v>1503723600</v>
      </c>
      <c r="M615" s="11">
        <f t="shared" si="56"/>
        <v>42973.208333333328</v>
      </c>
      <c r="N615">
        <v>1504501200</v>
      </c>
      <c r="O615" s="11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7">
        <f t="shared" si="55"/>
        <v>56.991701244813278</v>
      </c>
      <c r="J616" t="s">
        <v>21</v>
      </c>
      <c r="K616" t="s">
        <v>22</v>
      </c>
      <c r="L616">
        <v>1484114400</v>
      </c>
      <c r="M616" s="11">
        <f t="shared" si="56"/>
        <v>42746.25</v>
      </c>
      <c r="N616">
        <v>1485669600</v>
      </c>
      <c r="O616" s="11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7">
        <f t="shared" si="55"/>
        <v>85.223529411764702</v>
      </c>
      <c r="J617" t="s">
        <v>107</v>
      </c>
      <c r="K617" t="s">
        <v>108</v>
      </c>
      <c r="L617">
        <v>1461906000</v>
      </c>
      <c r="M617" s="11">
        <f t="shared" si="56"/>
        <v>42489.208333333328</v>
      </c>
      <c r="N617">
        <v>1462770000</v>
      </c>
      <c r="O617" s="11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7">
        <f t="shared" si="55"/>
        <v>50.962184873949582</v>
      </c>
      <c r="J618" t="s">
        <v>40</v>
      </c>
      <c r="K618" t="s">
        <v>41</v>
      </c>
      <c r="L618">
        <v>1379653200</v>
      </c>
      <c r="M618" s="11">
        <f t="shared" si="56"/>
        <v>41537.208333333336</v>
      </c>
      <c r="N618">
        <v>1379739600</v>
      </c>
      <c r="O618" s="11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7">
        <f t="shared" si="55"/>
        <v>63.563636363636363</v>
      </c>
      <c r="J619" t="s">
        <v>21</v>
      </c>
      <c r="K619" t="s">
        <v>22</v>
      </c>
      <c r="L619">
        <v>1401858000</v>
      </c>
      <c r="M619" s="11">
        <f t="shared" si="56"/>
        <v>41794.208333333336</v>
      </c>
      <c r="N619">
        <v>1402722000</v>
      </c>
      <c r="O619" s="11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7">
        <f t="shared" si="55"/>
        <v>80.999165275459092</v>
      </c>
      <c r="J620" t="s">
        <v>21</v>
      </c>
      <c r="K620" t="s">
        <v>22</v>
      </c>
      <c r="L620">
        <v>1367470800</v>
      </c>
      <c r="M620" s="11">
        <f t="shared" si="56"/>
        <v>41396.208333333336</v>
      </c>
      <c r="N620">
        <v>1369285200</v>
      </c>
      <c r="O620" s="11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7">
        <f t="shared" si="55"/>
        <v>86.044753086419746</v>
      </c>
      <c r="J621" t="s">
        <v>21</v>
      </c>
      <c r="K621" t="s">
        <v>22</v>
      </c>
      <c r="L621">
        <v>1304658000</v>
      </c>
      <c r="M621" s="11">
        <f t="shared" si="56"/>
        <v>40669.208333333336</v>
      </c>
      <c r="N621">
        <v>1304744400</v>
      </c>
      <c r="O621" s="11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7">
        <f t="shared" si="55"/>
        <v>90.0390625</v>
      </c>
      <c r="J622" t="s">
        <v>26</v>
      </c>
      <c r="K622" t="s">
        <v>27</v>
      </c>
      <c r="L622">
        <v>1467954000</v>
      </c>
      <c r="M622" s="11">
        <f t="shared" si="56"/>
        <v>42559.208333333328</v>
      </c>
      <c r="N622">
        <v>1468299600</v>
      </c>
      <c r="O622" s="11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7">
        <f t="shared" si="55"/>
        <v>74.006063432835816</v>
      </c>
      <c r="J623" t="s">
        <v>21</v>
      </c>
      <c r="K623" t="s">
        <v>22</v>
      </c>
      <c r="L623">
        <v>1473742800</v>
      </c>
      <c r="M623" s="11">
        <f t="shared" si="56"/>
        <v>42626.208333333328</v>
      </c>
      <c r="N623">
        <v>1474174800</v>
      </c>
      <c r="O623" s="11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7">
        <f t="shared" si="55"/>
        <v>92.4375</v>
      </c>
      <c r="J624" t="s">
        <v>21</v>
      </c>
      <c r="K624" t="s">
        <v>22</v>
      </c>
      <c r="L624">
        <v>1523768400</v>
      </c>
      <c r="M624" s="11">
        <f t="shared" si="56"/>
        <v>43205.208333333328</v>
      </c>
      <c r="N624">
        <v>1526014800</v>
      </c>
      <c r="O624" s="11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7">
        <f t="shared" si="55"/>
        <v>55.999257333828446</v>
      </c>
      <c r="J625" t="s">
        <v>40</v>
      </c>
      <c r="K625" t="s">
        <v>41</v>
      </c>
      <c r="L625">
        <v>1437022800</v>
      </c>
      <c r="M625" s="11">
        <f t="shared" si="56"/>
        <v>42201.208333333328</v>
      </c>
      <c r="N625">
        <v>1437454800</v>
      </c>
      <c r="O625" s="11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7">
        <f t="shared" si="55"/>
        <v>32.983796296296298</v>
      </c>
      <c r="J626" t="s">
        <v>21</v>
      </c>
      <c r="K626" t="s">
        <v>22</v>
      </c>
      <c r="L626">
        <v>1422165600</v>
      </c>
      <c r="M626" s="11">
        <f t="shared" si="56"/>
        <v>42029.25</v>
      </c>
      <c r="N626">
        <v>1422684000</v>
      </c>
      <c r="O626" s="11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7">
        <f t="shared" si="55"/>
        <v>93.596774193548384</v>
      </c>
      <c r="J627" t="s">
        <v>21</v>
      </c>
      <c r="K627" t="s">
        <v>22</v>
      </c>
      <c r="L627">
        <v>1580104800</v>
      </c>
      <c r="M627" s="11">
        <f t="shared" si="56"/>
        <v>43857.25</v>
      </c>
      <c r="N627">
        <v>1581314400</v>
      </c>
      <c r="O627" s="11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7">
        <f t="shared" si="55"/>
        <v>69.867724867724874</v>
      </c>
      <c r="J628" t="s">
        <v>21</v>
      </c>
      <c r="K628" t="s">
        <v>22</v>
      </c>
      <c r="L628">
        <v>1285650000</v>
      </c>
      <c r="M628" s="11">
        <f t="shared" si="56"/>
        <v>40449.208333333336</v>
      </c>
      <c r="N628">
        <v>1286427600</v>
      </c>
      <c r="O628" s="11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7">
        <f t="shared" si="55"/>
        <v>72.129870129870127</v>
      </c>
      <c r="J629" t="s">
        <v>40</v>
      </c>
      <c r="K629" t="s">
        <v>41</v>
      </c>
      <c r="L629">
        <v>1276664400</v>
      </c>
      <c r="M629" s="11">
        <f t="shared" si="56"/>
        <v>40345.208333333336</v>
      </c>
      <c r="N629">
        <v>1278738000</v>
      </c>
      <c r="O629" s="11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7">
        <f t="shared" si="55"/>
        <v>30.041666666666668</v>
      </c>
      <c r="J630" t="s">
        <v>21</v>
      </c>
      <c r="K630" t="s">
        <v>22</v>
      </c>
      <c r="L630">
        <v>1286168400</v>
      </c>
      <c r="M630" s="11">
        <f t="shared" si="56"/>
        <v>40455.208333333336</v>
      </c>
      <c r="N630">
        <v>1286427600</v>
      </c>
      <c r="O630" s="11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7">
        <f t="shared" si="55"/>
        <v>73.968000000000004</v>
      </c>
      <c r="J631" t="s">
        <v>21</v>
      </c>
      <c r="K631" t="s">
        <v>22</v>
      </c>
      <c r="L631">
        <v>1467781200</v>
      </c>
      <c r="M631" s="11">
        <f t="shared" si="56"/>
        <v>42557.208333333328</v>
      </c>
      <c r="N631">
        <v>1467954000</v>
      </c>
      <c r="O631" s="11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7">
        <f t="shared" si="55"/>
        <v>68.65517241379311</v>
      </c>
      <c r="J632" t="s">
        <v>21</v>
      </c>
      <c r="K632" t="s">
        <v>22</v>
      </c>
      <c r="L632">
        <v>1556686800</v>
      </c>
      <c r="M632" s="11">
        <f t="shared" si="56"/>
        <v>43586.208333333328</v>
      </c>
      <c r="N632">
        <v>1557637200</v>
      </c>
      <c r="O632" s="11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7">
        <f t="shared" si="55"/>
        <v>59.992164544564154</v>
      </c>
      <c r="J633" t="s">
        <v>21</v>
      </c>
      <c r="K633" t="s">
        <v>22</v>
      </c>
      <c r="L633">
        <v>1553576400</v>
      </c>
      <c r="M633" s="11">
        <f t="shared" si="56"/>
        <v>43550.208333333328</v>
      </c>
      <c r="N633">
        <v>1553922000</v>
      </c>
      <c r="O633" s="11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7">
        <f t="shared" si="55"/>
        <v>111.15827338129496</v>
      </c>
      <c r="J634" t="s">
        <v>21</v>
      </c>
      <c r="K634" t="s">
        <v>22</v>
      </c>
      <c r="L634">
        <v>1414904400</v>
      </c>
      <c r="M634" s="11">
        <f t="shared" si="56"/>
        <v>41945.208333333336</v>
      </c>
      <c r="N634">
        <v>1416463200</v>
      </c>
      <c r="O634" s="11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7">
        <f t="shared" si="55"/>
        <v>53.038095238095238</v>
      </c>
      <c r="J635" t="s">
        <v>21</v>
      </c>
      <c r="K635" t="s">
        <v>22</v>
      </c>
      <c r="L635">
        <v>1446876000</v>
      </c>
      <c r="M635" s="11">
        <f t="shared" si="56"/>
        <v>42315.25</v>
      </c>
      <c r="N635">
        <v>1447221600</v>
      </c>
      <c r="O635" s="11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7">
        <f t="shared" si="55"/>
        <v>55.985524728588658</v>
      </c>
      <c r="J636" t="s">
        <v>21</v>
      </c>
      <c r="K636" t="s">
        <v>22</v>
      </c>
      <c r="L636">
        <v>1490418000</v>
      </c>
      <c r="M636" s="11">
        <f t="shared" si="56"/>
        <v>42819.208333333328</v>
      </c>
      <c r="N636">
        <v>1491627600</v>
      </c>
      <c r="O636" s="11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7">
        <f t="shared" si="55"/>
        <v>69.986760812003524</v>
      </c>
      <c r="J637" t="s">
        <v>21</v>
      </c>
      <c r="K637" t="s">
        <v>22</v>
      </c>
      <c r="L637">
        <v>1360389600</v>
      </c>
      <c r="M637" s="11">
        <f t="shared" si="56"/>
        <v>41314.25</v>
      </c>
      <c r="N637">
        <v>1363150800</v>
      </c>
      <c r="O637" s="11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7">
        <f t="shared" si="55"/>
        <v>48.998079877112133</v>
      </c>
      <c r="J638" t="s">
        <v>36</v>
      </c>
      <c r="K638" t="s">
        <v>37</v>
      </c>
      <c r="L638">
        <v>1326866400</v>
      </c>
      <c r="M638" s="11">
        <f t="shared" si="56"/>
        <v>40926.25</v>
      </c>
      <c r="N638">
        <v>1330754400</v>
      </c>
      <c r="O638" s="11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7">
        <f t="shared" si="55"/>
        <v>103.84615384615384</v>
      </c>
      <c r="J639" t="s">
        <v>21</v>
      </c>
      <c r="K639" t="s">
        <v>22</v>
      </c>
      <c r="L639">
        <v>1479103200</v>
      </c>
      <c r="M639" s="11">
        <f t="shared" si="56"/>
        <v>42688.25</v>
      </c>
      <c r="N639">
        <v>1479794400</v>
      </c>
      <c r="O639" s="11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7">
        <f t="shared" si="55"/>
        <v>99.127659574468083</v>
      </c>
      <c r="J640" t="s">
        <v>21</v>
      </c>
      <c r="K640" t="s">
        <v>22</v>
      </c>
      <c r="L640">
        <v>1280206800</v>
      </c>
      <c r="M640" s="11">
        <f t="shared" si="56"/>
        <v>40386.208333333336</v>
      </c>
      <c r="N640">
        <v>1281243600</v>
      </c>
      <c r="O640" s="11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7">
        <f t="shared" si="55"/>
        <v>107.37777777777778</v>
      </c>
      <c r="J641" t="s">
        <v>21</v>
      </c>
      <c r="K641" t="s">
        <v>22</v>
      </c>
      <c r="L641">
        <v>1532754000</v>
      </c>
      <c r="M641" s="11">
        <f t="shared" si="56"/>
        <v>43309.208333333328</v>
      </c>
      <c r="N641">
        <v>1532754000</v>
      </c>
      <c r="O641" s="11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>
        <v>257</v>
      </c>
      <c r="I642" s="7">
        <f t="shared" si="55"/>
        <v>76.922178988326849</v>
      </c>
      <c r="J642" t="s">
        <v>21</v>
      </c>
      <c r="K642" t="s">
        <v>22</v>
      </c>
      <c r="L642">
        <v>1453096800</v>
      </c>
      <c r="M642" s="11">
        <f t="shared" si="56"/>
        <v>42387.25</v>
      </c>
      <c r="N642">
        <v>1453356000</v>
      </c>
      <c r="O642" s="11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>
        <v>194</v>
      </c>
      <c r="I643" s="7">
        <f t="shared" ref="I643:I706" si="61">IF(H643 = 0, "0", E643/H643)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62">(((L643/60)/60)/24)+DATE(1970,1,1)</f>
        <v>42786.25</v>
      </c>
      <c r="N643">
        <v>1489986000</v>
      </c>
      <c r="O643" s="11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LEFT(R643,FIND("/",R643)-1)</f>
        <v>theater</v>
      </c>
      <c r="T643" t="str">
        <f t="shared" ref="T643:T706" si="65">RIGHT(R643,LEN(R643)-FIND("/",R643))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7">
        <f t="shared" si="61"/>
        <v>103.73643410852713</v>
      </c>
      <c r="J644" t="s">
        <v>15</v>
      </c>
      <c r="K644" t="s">
        <v>16</v>
      </c>
      <c r="L644">
        <v>1545026400</v>
      </c>
      <c r="M644" s="11">
        <f t="shared" si="62"/>
        <v>43451.25</v>
      </c>
      <c r="N644">
        <v>1545804000</v>
      </c>
      <c r="O644" s="11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7">
        <f t="shared" si="61"/>
        <v>87.962666666666664</v>
      </c>
      <c r="J645" t="s">
        <v>21</v>
      </c>
      <c r="K645" t="s">
        <v>22</v>
      </c>
      <c r="L645">
        <v>1488348000</v>
      </c>
      <c r="M645" s="11">
        <f t="shared" si="62"/>
        <v>42795.25</v>
      </c>
      <c r="N645">
        <v>1489899600</v>
      </c>
      <c r="O645" s="11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7">
        <f t="shared" si="61"/>
        <v>28</v>
      </c>
      <c r="J646" t="s">
        <v>15</v>
      </c>
      <c r="K646" t="s">
        <v>16</v>
      </c>
      <c r="L646">
        <v>1545112800</v>
      </c>
      <c r="M646" s="11">
        <f t="shared" si="62"/>
        <v>43452.25</v>
      </c>
      <c r="N646">
        <v>1546495200</v>
      </c>
      <c r="O646" s="11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7">
        <f t="shared" si="61"/>
        <v>37.999361294443261</v>
      </c>
      <c r="J647" t="s">
        <v>21</v>
      </c>
      <c r="K647" t="s">
        <v>22</v>
      </c>
      <c r="L647">
        <v>1537938000</v>
      </c>
      <c r="M647" s="11">
        <f t="shared" si="62"/>
        <v>43369.208333333328</v>
      </c>
      <c r="N647">
        <v>1539752400</v>
      </c>
      <c r="O647" s="11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7">
        <f t="shared" si="61"/>
        <v>29.999313893653515</v>
      </c>
      <c r="J648" t="s">
        <v>21</v>
      </c>
      <c r="K648" t="s">
        <v>22</v>
      </c>
      <c r="L648">
        <v>1363150800</v>
      </c>
      <c r="M648" s="11">
        <f t="shared" si="62"/>
        <v>41346.208333333336</v>
      </c>
      <c r="N648">
        <v>1364101200</v>
      </c>
      <c r="O648" s="11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7">
        <f t="shared" si="61"/>
        <v>103.5</v>
      </c>
      <c r="J649" t="s">
        <v>21</v>
      </c>
      <c r="K649" t="s">
        <v>22</v>
      </c>
      <c r="L649">
        <v>1523250000</v>
      </c>
      <c r="M649" s="11">
        <f t="shared" si="62"/>
        <v>43199.208333333328</v>
      </c>
      <c r="N649">
        <v>1525323600</v>
      </c>
      <c r="O649" s="11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7">
        <f t="shared" si="61"/>
        <v>85.994467496542185</v>
      </c>
      <c r="J650" t="s">
        <v>21</v>
      </c>
      <c r="K650" t="s">
        <v>22</v>
      </c>
      <c r="L650">
        <v>1499317200</v>
      </c>
      <c r="M650" s="11">
        <f t="shared" si="62"/>
        <v>42922.208333333328</v>
      </c>
      <c r="N650">
        <v>1500872400</v>
      </c>
      <c r="O650" s="11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7">
        <f t="shared" si="61"/>
        <v>98.011627906976742</v>
      </c>
      <c r="J651" t="s">
        <v>98</v>
      </c>
      <c r="K651" t="s">
        <v>99</v>
      </c>
      <c r="L651">
        <v>1287550800</v>
      </c>
      <c r="M651" s="11">
        <f t="shared" si="62"/>
        <v>40471.208333333336</v>
      </c>
      <c r="N651">
        <v>1288501200</v>
      </c>
      <c r="O651" s="11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7">
        <f t="shared" si="61"/>
        <v>2</v>
      </c>
      <c r="J652" t="s">
        <v>21</v>
      </c>
      <c r="K652" t="s">
        <v>22</v>
      </c>
      <c r="L652">
        <v>1404795600</v>
      </c>
      <c r="M652" s="11">
        <f t="shared" si="62"/>
        <v>41828.208333333336</v>
      </c>
      <c r="N652">
        <v>1407128400</v>
      </c>
      <c r="O652" s="11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7">
        <f t="shared" si="61"/>
        <v>44.994570837642193</v>
      </c>
      <c r="J653" t="s">
        <v>107</v>
      </c>
      <c r="K653" t="s">
        <v>108</v>
      </c>
      <c r="L653">
        <v>1393048800</v>
      </c>
      <c r="M653" s="11">
        <f t="shared" si="62"/>
        <v>41692.25</v>
      </c>
      <c r="N653">
        <v>1394344800</v>
      </c>
      <c r="O653" s="11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7">
        <f t="shared" si="61"/>
        <v>31.012224938875306</v>
      </c>
      <c r="J654" t="s">
        <v>21</v>
      </c>
      <c r="K654" t="s">
        <v>22</v>
      </c>
      <c r="L654">
        <v>1470373200</v>
      </c>
      <c r="M654" s="11">
        <f t="shared" si="62"/>
        <v>42587.208333333328</v>
      </c>
      <c r="N654">
        <v>1474088400</v>
      </c>
      <c r="O654" s="11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7">
        <f t="shared" si="61"/>
        <v>59.970085470085472</v>
      </c>
      <c r="J655" t="s">
        <v>21</v>
      </c>
      <c r="K655" t="s">
        <v>22</v>
      </c>
      <c r="L655">
        <v>1460091600</v>
      </c>
      <c r="M655" s="11">
        <f t="shared" si="62"/>
        <v>42468.208333333328</v>
      </c>
      <c r="N655">
        <v>1460264400</v>
      </c>
      <c r="O655" s="11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7">
        <f t="shared" si="61"/>
        <v>58.9973474801061</v>
      </c>
      <c r="J656" t="s">
        <v>21</v>
      </c>
      <c r="K656" t="s">
        <v>22</v>
      </c>
      <c r="L656">
        <v>1440392400</v>
      </c>
      <c r="M656" s="11">
        <f t="shared" si="62"/>
        <v>42240.208333333328</v>
      </c>
      <c r="N656">
        <v>1440824400</v>
      </c>
      <c r="O656" s="11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7">
        <f t="shared" si="61"/>
        <v>50.045454545454547</v>
      </c>
      <c r="J657" t="s">
        <v>21</v>
      </c>
      <c r="K657" t="s">
        <v>22</v>
      </c>
      <c r="L657">
        <v>1488434400</v>
      </c>
      <c r="M657" s="11">
        <f t="shared" si="62"/>
        <v>42796.25</v>
      </c>
      <c r="N657">
        <v>1489554000</v>
      </c>
      <c r="O657" s="11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7">
        <f t="shared" si="61"/>
        <v>98.966269841269835</v>
      </c>
      <c r="J658" t="s">
        <v>26</v>
      </c>
      <c r="K658" t="s">
        <v>27</v>
      </c>
      <c r="L658">
        <v>1514440800</v>
      </c>
      <c r="M658" s="11">
        <f t="shared" si="62"/>
        <v>43097.25</v>
      </c>
      <c r="N658">
        <v>1514872800</v>
      </c>
      <c r="O658" s="11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7">
        <f t="shared" si="61"/>
        <v>58.857142857142854</v>
      </c>
      <c r="J659" t="s">
        <v>21</v>
      </c>
      <c r="K659" t="s">
        <v>22</v>
      </c>
      <c r="L659">
        <v>1514354400</v>
      </c>
      <c r="M659" s="11">
        <f t="shared" si="62"/>
        <v>43096.25</v>
      </c>
      <c r="N659">
        <v>1515736800</v>
      </c>
      <c r="O659" s="11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7">
        <f t="shared" si="61"/>
        <v>81.010256410256417</v>
      </c>
      <c r="J660" t="s">
        <v>21</v>
      </c>
      <c r="K660" t="s">
        <v>22</v>
      </c>
      <c r="L660">
        <v>1440910800</v>
      </c>
      <c r="M660" s="11">
        <f t="shared" si="62"/>
        <v>42246.208333333328</v>
      </c>
      <c r="N660">
        <v>1442898000</v>
      </c>
      <c r="O660" s="11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7">
        <f t="shared" si="61"/>
        <v>76.013333333333335</v>
      </c>
      <c r="J661" t="s">
        <v>40</v>
      </c>
      <c r="K661" t="s">
        <v>41</v>
      </c>
      <c r="L661">
        <v>1296108000</v>
      </c>
      <c r="M661" s="11">
        <f t="shared" si="62"/>
        <v>40570.25</v>
      </c>
      <c r="N661">
        <v>1296194400</v>
      </c>
      <c r="O661" s="11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7">
        <f t="shared" si="61"/>
        <v>96.597402597402592</v>
      </c>
      <c r="J662" t="s">
        <v>21</v>
      </c>
      <c r="K662" t="s">
        <v>22</v>
      </c>
      <c r="L662">
        <v>1440133200</v>
      </c>
      <c r="M662" s="11">
        <f t="shared" si="62"/>
        <v>42237.208333333328</v>
      </c>
      <c r="N662">
        <v>1440910800</v>
      </c>
      <c r="O662" s="11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7">
        <f t="shared" si="61"/>
        <v>76.957446808510639</v>
      </c>
      <c r="J663" t="s">
        <v>36</v>
      </c>
      <c r="K663" t="s">
        <v>37</v>
      </c>
      <c r="L663">
        <v>1332910800</v>
      </c>
      <c r="M663" s="11">
        <f t="shared" si="62"/>
        <v>40996.208333333336</v>
      </c>
      <c r="N663">
        <v>1335502800</v>
      </c>
      <c r="O663" s="11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7">
        <f t="shared" si="61"/>
        <v>67.984732824427482</v>
      </c>
      <c r="J664" t="s">
        <v>21</v>
      </c>
      <c r="K664" t="s">
        <v>22</v>
      </c>
      <c r="L664">
        <v>1544335200</v>
      </c>
      <c r="M664" s="11">
        <f t="shared" si="62"/>
        <v>43443.25</v>
      </c>
      <c r="N664">
        <v>1544680800</v>
      </c>
      <c r="O664" s="11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7">
        <f t="shared" si="61"/>
        <v>88.781609195402297</v>
      </c>
      <c r="J665" t="s">
        <v>21</v>
      </c>
      <c r="K665" t="s">
        <v>22</v>
      </c>
      <c r="L665">
        <v>1286427600</v>
      </c>
      <c r="M665" s="11">
        <f t="shared" si="62"/>
        <v>40458.208333333336</v>
      </c>
      <c r="N665">
        <v>1288414800</v>
      </c>
      <c r="O665" s="11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7">
        <f t="shared" si="61"/>
        <v>24.99623706491063</v>
      </c>
      <c r="J666" t="s">
        <v>21</v>
      </c>
      <c r="K666" t="s">
        <v>22</v>
      </c>
      <c r="L666">
        <v>1329717600</v>
      </c>
      <c r="M666" s="11">
        <f t="shared" si="62"/>
        <v>40959.25</v>
      </c>
      <c r="N666">
        <v>1330581600</v>
      </c>
      <c r="O666" s="11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7">
        <f t="shared" si="61"/>
        <v>44.922794117647058</v>
      </c>
      <c r="J667" t="s">
        <v>21</v>
      </c>
      <c r="K667" t="s">
        <v>22</v>
      </c>
      <c r="L667">
        <v>1310187600</v>
      </c>
      <c r="M667" s="11">
        <f t="shared" si="62"/>
        <v>40733.208333333336</v>
      </c>
      <c r="N667">
        <v>1311397200</v>
      </c>
      <c r="O667" s="11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7">
        <f t="shared" si="61"/>
        <v>79.400000000000006</v>
      </c>
      <c r="J668" t="s">
        <v>21</v>
      </c>
      <c r="K668" t="s">
        <v>22</v>
      </c>
      <c r="L668">
        <v>1377838800</v>
      </c>
      <c r="M668" s="11">
        <f t="shared" si="62"/>
        <v>41516.208333333336</v>
      </c>
      <c r="N668">
        <v>1378357200</v>
      </c>
      <c r="O668" s="11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7">
        <f t="shared" si="61"/>
        <v>29.009546539379475</v>
      </c>
      <c r="J669" t="s">
        <v>21</v>
      </c>
      <c r="K669" t="s">
        <v>22</v>
      </c>
      <c r="L669">
        <v>1410325200</v>
      </c>
      <c r="M669" s="11">
        <f t="shared" si="62"/>
        <v>41892.208333333336</v>
      </c>
      <c r="N669">
        <v>1411102800</v>
      </c>
      <c r="O669" s="11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7">
        <f t="shared" si="61"/>
        <v>73.59210526315789</v>
      </c>
      <c r="J670" t="s">
        <v>21</v>
      </c>
      <c r="K670" t="s">
        <v>22</v>
      </c>
      <c r="L670">
        <v>1343797200</v>
      </c>
      <c r="M670" s="11">
        <f t="shared" si="62"/>
        <v>41122.208333333336</v>
      </c>
      <c r="N670">
        <v>1344834000</v>
      </c>
      <c r="O670" s="11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7">
        <f t="shared" si="61"/>
        <v>107.97038864898211</v>
      </c>
      <c r="J671" t="s">
        <v>107</v>
      </c>
      <c r="K671" t="s">
        <v>108</v>
      </c>
      <c r="L671">
        <v>1498453200</v>
      </c>
      <c r="M671" s="11">
        <f t="shared" si="62"/>
        <v>42912.208333333328</v>
      </c>
      <c r="N671">
        <v>1499230800</v>
      </c>
      <c r="O671" s="11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7">
        <f t="shared" si="61"/>
        <v>68.987284287011803</v>
      </c>
      <c r="J672" t="s">
        <v>21</v>
      </c>
      <c r="K672" t="s">
        <v>22</v>
      </c>
      <c r="L672">
        <v>1456380000</v>
      </c>
      <c r="M672" s="11">
        <f t="shared" si="62"/>
        <v>42425.25</v>
      </c>
      <c r="N672">
        <v>1457416800</v>
      </c>
      <c r="O672" s="11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7">
        <f t="shared" si="61"/>
        <v>111.02236719478098</v>
      </c>
      <c r="J673" t="s">
        <v>21</v>
      </c>
      <c r="K673" t="s">
        <v>22</v>
      </c>
      <c r="L673">
        <v>1280552400</v>
      </c>
      <c r="M673" s="11">
        <f t="shared" si="62"/>
        <v>40390.208333333336</v>
      </c>
      <c r="N673">
        <v>1280898000</v>
      </c>
      <c r="O673" s="11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7">
        <f t="shared" si="61"/>
        <v>24.997515808491418</v>
      </c>
      <c r="J674" t="s">
        <v>26</v>
      </c>
      <c r="K674" t="s">
        <v>27</v>
      </c>
      <c r="L674">
        <v>1521608400</v>
      </c>
      <c r="M674" s="11">
        <f t="shared" si="62"/>
        <v>43180.208333333328</v>
      </c>
      <c r="N674">
        <v>1522472400</v>
      </c>
      <c r="O674" s="11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7">
        <f t="shared" si="61"/>
        <v>42.155172413793103</v>
      </c>
      <c r="J675" t="s">
        <v>107</v>
      </c>
      <c r="K675" t="s">
        <v>108</v>
      </c>
      <c r="L675">
        <v>1460696400</v>
      </c>
      <c r="M675" s="11">
        <f t="shared" si="62"/>
        <v>42475.208333333328</v>
      </c>
      <c r="N675">
        <v>1462510800</v>
      </c>
      <c r="O675" s="11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7">
        <f t="shared" si="61"/>
        <v>47.003284072249592</v>
      </c>
      <c r="J676" t="s">
        <v>21</v>
      </c>
      <c r="K676" t="s">
        <v>22</v>
      </c>
      <c r="L676">
        <v>1313730000</v>
      </c>
      <c r="M676" s="11">
        <f t="shared" si="62"/>
        <v>40774.208333333336</v>
      </c>
      <c r="N676">
        <v>1317790800</v>
      </c>
      <c r="O676" s="11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7">
        <f t="shared" si="61"/>
        <v>36.0392749244713</v>
      </c>
      <c r="J677" t="s">
        <v>21</v>
      </c>
      <c r="K677" t="s">
        <v>22</v>
      </c>
      <c r="L677">
        <v>1568178000</v>
      </c>
      <c r="M677" s="11">
        <f t="shared" si="62"/>
        <v>43719.208333333328</v>
      </c>
      <c r="N677">
        <v>1568782800</v>
      </c>
      <c r="O677" s="11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7">
        <f t="shared" si="61"/>
        <v>101.03760683760684</v>
      </c>
      <c r="J678" t="s">
        <v>21</v>
      </c>
      <c r="K678" t="s">
        <v>22</v>
      </c>
      <c r="L678">
        <v>1348635600</v>
      </c>
      <c r="M678" s="11">
        <f t="shared" si="62"/>
        <v>41178.208333333336</v>
      </c>
      <c r="N678">
        <v>1349413200</v>
      </c>
      <c r="O678" s="11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7">
        <f t="shared" si="61"/>
        <v>39.927927927927925</v>
      </c>
      <c r="J679" t="s">
        <v>21</v>
      </c>
      <c r="K679" t="s">
        <v>22</v>
      </c>
      <c r="L679">
        <v>1468126800</v>
      </c>
      <c r="M679" s="11">
        <f t="shared" si="62"/>
        <v>42561.208333333328</v>
      </c>
      <c r="N679">
        <v>1472446800</v>
      </c>
      <c r="O679" s="11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7">
        <f t="shared" si="61"/>
        <v>83.158139534883716</v>
      </c>
      <c r="J680" t="s">
        <v>21</v>
      </c>
      <c r="K680" t="s">
        <v>22</v>
      </c>
      <c r="L680">
        <v>1547877600</v>
      </c>
      <c r="M680" s="11">
        <f t="shared" si="62"/>
        <v>43484.25</v>
      </c>
      <c r="N680">
        <v>1548050400</v>
      </c>
      <c r="O680" s="11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7">
        <f t="shared" si="61"/>
        <v>39.97520661157025</v>
      </c>
      <c r="J681" t="s">
        <v>21</v>
      </c>
      <c r="K681" t="s">
        <v>22</v>
      </c>
      <c r="L681">
        <v>1571374800</v>
      </c>
      <c r="M681" s="11">
        <f t="shared" si="62"/>
        <v>43756.208333333328</v>
      </c>
      <c r="N681">
        <v>1571806800</v>
      </c>
      <c r="O681" s="11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7">
        <f t="shared" si="61"/>
        <v>47.993908629441627</v>
      </c>
      <c r="J682" t="s">
        <v>21</v>
      </c>
      <c r="K682" t="s">
        <v>22</v>
      </c>
      <c r="L682">
        <v>1576303200</v>
      </c>
      <c r="M682" s="11">
        <f t="shared" si="62"/>
        <v>43813.25</v>
      </c>
      <c r="N682">
        <v>1576476000</v>
      </c>
      <c r="O682" s="11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7">
        <f t="shared" si="61"/>
        <v>95.978877489438744</v>
      </c>
      <c r="J683" t="s">
        <v>21</v>
      </c>
      <c r="K683" t="s">
        <v>22</v>
      </c>
      <c r="L683">
        <v>1324447200</v>
      </c>
      <c r="M683" s="11">
        <f t="shared" si="62"/>
        <v>40898.25</v>
      </c>
      <c r="N683">
        <v>1324965600</v>
      </c>
      <c r="O683" s="11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7">
        <f t="shared" si="61"/>
        <v>78.728155339805824</v>
      </c>
      <c r="J684" t="s">
        <v>21</v>
      </c>
      <c r="K684" t="s">
        <v>22</v>
      </c>
      <c r="L684">
        <v>1386741600</v>
      </c>
      <c r="M684" s="11">
        <f t="shared" si="62"/>
        <v>41619.25</v>
      </c>
      <c r="N684">
        <v>1387519200</v>
      </c>
      <c r="O684" s="11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7">
        <f t="shared" si="61"/>
        <v>56.081632653061227</v>
      </c>
      <c r="J685" t="s">
        <v>21</v>
      </c>
      <c r="K685" t="s">
        <v>22</v>
      </c>
      <c r="L685">
        <v>1537074000</v>
      </c>
      <c r="M685" s="11">
        <f t="shared" si="62"/>
        <v>43359.208333333328</v>
      </c>
      <c r="N685">
        <v>1537246800</v>
      </c>
      <c r="O685" s="11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7">
        <f t="shared" si="61"/>
        <v>69.090909090909093</v>
      </c>
      <c r="J686" t="s">
        <v>15</v>
      </c>
      <c r="K686" t="s">
        <v>16</v>
      </c>
      <c r="L686">
        <v>1277787600</v>
      </c>
      <c r="M686" s="11">
        <f t="shared" si="62"/>
        <v>40358.208333333336</v>
      </c>
      <c r="N686">
        <v>1279515600</v>
      </c>
      <c r="O686" s="11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7">
        <f t="shared" si="61"/>
        <v>102.05291576673866</v>
      </c>
      <c r="J687" t="s">
        <v>15</v>
      </c>
      <c r="K687" t="s">
        <v>16</v>
      </c>
      <c r="L687">
        <v>1440306000</v>
      </c>
      <c r="M687" s="11">
        <f t="shared" si="62"/>
        <v>42239.208333333328</v>
      </c>
      <c r="N687">
        <v>1442379600</v>
      </c>
      <c r="O687" s="11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7">
        <f t="shared" si="61"/>
        <v>107.32089552238806</v>
      </c>
      <c r="J688" t="s">
        <v>21</v>
      </c>
      <c r="K688" t="s">
        <v>22</v>
      </c>
      <c r="L688">
        <v>1522126800</v>
      </c>
      <c r="M688" s="11">
        <f t="shared" si="62"/>
        <v>43186.208333333328</v>
      </c>
      <c r="N688">
        <v>1523077200</v>
      </c>
      <c r="O688" s="11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7">
        <f t="shared" si="61"/>
        <v>51.970260223048328</v>
      </c>
      <c r="J689" t="s">
        <v>21</v>
      </c>
      <c r="K689" t="s">
        <v>22</v>
      </c>
      <c r="L689">
        <v>1489298400</v>
      </c>
      <c r="M689" s="11">
        <f t="shared" si="62"/>
        <v>42806.25</v>
      </c>
      <c r="N689">
        <v>1489554000</v>
      </c>
      <c r="O689" s="11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7">
        <f t="shared" si="61"/>
        <v>71.137142857142862</v>
      </c>
      <c r="J690" t="s">
        <v>21</v>
      </c>
      <c r="K690" t="s">
        <v>22</v>
      </c>
      <c r="L690">
        <v>1547100000</v>
      </c>
      <c r="M690" s="11">
        <f t="shared" si="62"/>
        <v>43475.25</v>
      </c>
      <c r="N690">
        <v>1548482400</v>
      </c>
      <c r="O690" s="11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7">
        <f t="shared" si="61"/>
        <v>106.49275362318841</v>
      </c>
      <c r="J691" t="s">
        <v>21</v>
      </c>
      <c r="K691" t="s">
        <v>22</v>
      </c>
      <c r="L691">
        <v>1383022800</v>
      </c>
      <c r="M691" s="11">
        <f t="shared" si="62"/>
        <v>41576.208333333336</v>
      </c>
      <c r="N691">
        <v>1384063200</v>
      </c>
      <c r="O691" s="11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7">
        <f t="shared" si="61"/>
        <v>42.93684210526316</v>
      </c>
      <c r="J692" t="s">
        <v>21</v>
      </c>
      <c r="K692" t="s">
        <v>22</v>
      </c>
      <c r="L692">
        <v>1322373600</v>
      </c>
      <c r="M692" s="11">
        <f t="shared" si="62"/>
        <v>40874.25</v>
      </c>
      <c r="N692">
        <v>1322892000</v>
      </c>
      <c r="O692" s="11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7">
        <f t="shared" si="61"/>
        <v>30.037974683544302</v>
      </c>
      <c r="J693" t="s">
        <v>21</v>
      </c>
      <c r="K693" t="s">
        <v>22</v>
      </c>
      <c r="L693">
        <v>1349240400</v>
      </c>
      <c r="M693" s="11">
        <f t="shared" si="62"/>
        <v>41185.208333333336</v>
      </c>
      <c r="N693">
        <v>1350709200</v>
      </c>
      <c r="O693" s="11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7">
        <f t="shared" si="61"/>
        <v>70.623376623376629</v>
      </c>
      <c r="J694" t="s">
        <v>40</v>
      </c>
      <c r="K694" t="s">
        <v>41</v>
      </c>
      <c r="L694">
        <v>1562648400</v>
      </c>
      <c r="M694" s="11">
        <f t="shared" si="62"/>
        <v>43655.208333333328</v>
      </c>
      <c r="N694">
        <v>1564203600</v>
      </c>
      <c r="O694" s="11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7">
        <f t="shared" si="61"/>
        <v>66.016018306636155</v>
      </c>
      <c r="J695" t="s">
        <v>21</v>
      </c>
      <c r="K695" t="s">
        <v>22</v>
      </c>
      <c r="L695">
        <v>1508216400</v>
      </c>
      <c r="M695" s="11">
        <f t="shared" si="62"/>
        <v>43025.208333333328</v>
      </c>
      <c r="N695">
        <v>1509685200</v>
      </c>
      <c r="O695" s="11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7">
        <f t="shared" si="61"/>
        <v>96.911392405063296</v>
      </c>
      <c r="J696" t="s">
        <v>21</v>
      </c>
      <c r="K696" t="s">
        <v>22</v>
      </c>
      <c r="L696">
        <v>1511762400</v>
      </c>
      <c r="M696" s="11">
        <f t="shared" si="62"/>
        <v>43066.25</v>
      </c>
      <c r="N696">
        <v>1514959200</v>
      </c>
      <c r="O696" s="11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7">
        <f t="shared" si="61"/>
        <v>62.867346938775512</v>
      </c>
      <c r="J697" t="s">
        <v>107</v>
      </c>
      <c r="K697" t="s">
        <v>108</v>
      </c>
      <c r="L697">
        <v>1447480800</v>
      </c>
      <c r="M697" s="11">
        <f t="shared" si="62"/>
        <v>42322.25</v>
      </c>
      <c r="N697">
        <v>1448863200</v>
      </c>
      <c r="O697" s="11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7">
        <f t="shared" si="61"/>
        <v>108.98537682789652</v>
      </c>
      <c r="J698" t="s">
        <v>21</v>
      </c>
      <c r="K698" t="s">
        <v>22</v>
      </c>
      <c r="L698">
        <v>1429506000</v>
      </c>
      <c r="M698" s="11">
        <f t="shared" si="62"/>
        <v>42114.208333333328</v>
      </c>
      <c r="N698">
        <v>1429592400</v>
      </c>
      <c r="O698" s="11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7">
        <f t="shared" si="61"/>
        <v>26.999314599040439</v>
      </c>
      <c r="J699" t="s">
        <v>21</v>
      </c>
      <c r="K699" t="s">
        <v>22</v>
      </c>
      <c r="L699">
        <v>1522472400</v>
      </c>
      <c r="M699" s="11">
        <f t="shared" si="62"/>
        <v>43190.208333333328</v>
      </c>
      <c r="N699">
        <v>1522645200</v>
      </c>
      <c r="O699" s="11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7">
        <f t="shared" si="61"/>
        <v>65.004147943311438</v>
      </c>
      <c r="J700" t="s">
        <v>15</v>
      </c>
      <c r="K700" t="s">
        <v>16</v>
      </c>
      <c r="L700">
        <v>1322114400</v>
      </c>
      <c r="M700" s="11">
        <f t="shared" si="62"/>
        <v>40871.25</v>
      </c>
      <c r="N700">
        <v>1323324000</v>
      </c>
      <c r="O700" s="11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7">
        <f t="shared" si="61"/>
        <v>111.51785714285714</v>
      </c>
      <c r="J701" t="s">
        <v>21</v>
      </c>
      <c r="K701" t="s">
        <v>22</v>
      </c>
      <c r="L701">
        <v>1561438800</v>
      </c>
      <c r="M701" s="11">
        <f t="shared" si="62"/>
        <v>43641.208333333328</v>
      </c>
      <c r="N701">
        <v>1561525200</v>
      </c>
      <c r="O701" s="11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7">
        <f t="shared" si="61"/>
        <v>3</v>
      </c>
      <c r="J702" t="s">
        <v>21</v>
      </c>
      <c r="K702" t="s">
        <v>22</v>
      </c>
      <c r="L702">
        <v>1264399200</v>
      </c>
      <c r="M702" s="11">
        <f t="shared" si="62"/>
        <v>40203.25</v>
      </c>
      <c r="N702">
        <v>1265695200</v>
      </c>
      <c r="O702" s="11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7">
        <f t="shared" si="61"/>
        <v>110.99268292682927</v>
      </c>
      <c r="J703" t="s">
        <v>21</v>
      </c>
      <c r="K703" t="s">
        <v>22</v>
      </c>
      <c r="L703">
        <v>1301202000</v>
      </c>
      <c r="M703" s="11">
        <f t="shared" si="62"/>
        <v>40629.208333333336</v>
      </c>
      <c r="N703">
        <v>1301806800</v>
      </c>
      <c r="O703" s="11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7">
        <f t="shared" si="61"/>
        <v>56.746987951807228</v>
      </c>
      <c r="J704" t="s">
        <v>21</v>
      </c>
      <c r="K704" t="s">
        <v>22</v>
      </c>
      <c r="L704">
        <v>1374469200</v>
      </c>
      <c r="M704" s="11">
        <f t="shared" si="62"/>
        <v>41477.208333333336</v>
      </c>
      <c r="N704">
        <v>1374901200</v>
      </c>
      <c r="O704" s="11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7">
        <f t="shared" si="61"/>
        <v>97.020608439646708</v>
      </c>
      <c r="J705" t="s">
        <v>21</v>
      </c>
      <c r="K705" t="s">
        <v>22</v>
      </c>
      <c r="L705">
        <v>1334984400</v>
      </c>
      <c r="M705" s="11">
        <f t="shared" si="62"/>
        <v>41020.208333333336</v>
      </c>
      <c r="N705">
        <v>1336453200</v>
      </c>
      <c r="O705" s="11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>
        <v>116</v>
      </c>
      <c r="I706" s="7">
        <f t="shared" si="61"/>
        <v>92.08620689655173</v>
      </c>
      <c r="J706" t="s">
        <v>21</v>
      </c>
      <c r="K706" t="s">
        <v>22</v>
      </c>
      <c r="L706">
        <v>1467608400</v>
      </c>
      <c r="M706" s="11">
        <f t="shared" si="62"/>
        <v>42555.208333333328</v>
      </c>
      <c r="N706">
        <v>1468904400</v>
      </c>
      <c r="O706" s="11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>
        <v>2025</v>
      </c>
      <c r="I707" s="7">
        <f t="shared" ref="I707:I770" si="67">IF(H707 = 0, "0", E707/H707)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68">(((L707/60)/60)/24)+DATE(1970,1,1)</f>
        <v>41619.25</v>
      </c>
      <c r="N707">
        <v>1387087200</v>
      </c>
      <c r="O707" s="11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LEFT(R707,FIND("/",R707)-1)</f>
        <v>publishing</v>
      </c>
      <c r="T707" t="str">
        <f t="shared" ref="T707:T770" si="71">RIGHT(R707,LEN(R707)-FIND("/",R707))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7">
        <f t="shared" si="67"/>
        <v>103.03791821561339</v>
      </c>
      <c r="J708" t="s">
        <v>26</v>
      </c>
      <c r="K708" t="s">
        <v>27</v>
      </c>
      <c r="L708">
        <v>1546754400</v>
      </c>
      <c r="M708" s="11">
        <f t="shared" si="68"/>
        <v>43471.25</v>
      </c>
      <c r="N708">
        <v>1547445600</v>
      </c>
      <c r="O708" s="11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7">
        <f t="shared" si="67"/>
        <v>68.922619047619051</v>
      </c>
      <c r="J709" t="s">
        <v>21</v>
      </c>
      <c r="K709" t="s">
        <v>22</v>
      </c>
      <c r="L709">
        <v>1544248800</v>
      </c>
      <c r="M709" s="11">
        <f t="shared" si="68"/>
        <v>43442.25</v>
      </c>
      <c r="N709">
        <v>1547359200</v>
      </c>
      <c r="O709" s="11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7">
        <f t="shared" si="67"/>
        <v>87.737226277372258</v>
      </c>
      <c r="J710" t="s">
        <v>98</v>
      </c>
      <c r="K710" t="s">
        <v>99</v>
      </c>
      <c r="L710">
        <v>1495429200</v>
      </c>
      <c r="M710" s="11">
        <f t="shared" si="68"/>
        <v>42877.208333333328</v>
      </c>
      <c r="N710">
        <v>1496293200</v>
      </c>
      <c r="O710" s="11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7">
        <f t="shared" si="67"/>
        <v>75.021505376344081</v>
      </c>
      <c r="J711" t="s">
        <v>107</v>
      </c>
      <c r="K711" t="s">
        <v>108</v>
      </c>
      <c r="L711">
        <v>1334811600</v>
      </c>
      <c r="M711" s="11">
        <f t="shared" si="68"/>
        <v>41018.208333333336</v>
      </c>
      <c r="N711">
        <v>1335416400</v>
      </c>
      <c r="O711" s="11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7">
        <f t="shared" si="67"/>
        <v>50.863999999999997</v>
      </c>
      <c r="J712" t="s">
        <v>21</v>
      </c>
      <c r="K712" t="s">
        <v>22</v>
      </c>
      <c r="L712">
        <v>1531544400</v>
      </c>
      <c r="M712" s="11">
        <f t="shared" si="68"/>
        <v>43295.208333333328</v>
      </c>
      <c r="N712">
        <v>1532149200</v>
      </c>
      <c r="O712" s="11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7">
        <f t="shared" si="67"/>
        <v>90</v>
      </c>
      <c r="J713" t="s">
        <v>107</v>
      </c>
      <c r="K713" t="s">
        <v>108</v>
      </c>
      <c r="L713">
        <v>1453615200</v>
      </c>
      <c r="M713" s="11">
        <f t="shared" si="68"/>
        <v>42393.25</v>
      </c>
      <c r="N713">
        <v>1453788000</v>
      </c>
      <c r="O713" s="11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7">
        <f t="shared" si="67"/>
        <v>72.896039603960389</v>
      </c>
      <c r="J714" t="s">
        <v>21</v>
      </c>
      <c r="K714" t="s">
        <v>22</v>
      </c>
      <c r="L714">
        <v>1467954000</v>
      </c>
      <c r="M714" s="11">
        <f t="shared" si="68"/>
        <v>42559.208333333328</v>
      </c>
      <c r="N714">
        <v>1471496400</v>
      </c>
      <c r="O714" s="11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7">
        <f t="shared" si="67"/>
        <v>108.48543689320388</v>
      </c>
      <c r="J715" t="s">
        <v>21</v>
      </c>
      <c r="K715" t="s">
        <v>22</v>
      </c>
      <c r="L715">
        <v>1471842000</v>
      </c>
      <c r="M715" s="11">
        <f t="shared" si="68"/>
        <v>42604.208333333328</v>
      </c>
      <c r="N715">
        <v>1472878800</v>
      </c>
      <c r="O715" s="11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7">
        <f t="shared" si="67"/>
        <v>101.98095238095237</v>
      </c>
      <c r="J716" t="s">
        <v>21</v>
      </c>
      <c r="K716" t="s">
        <v>22</v>
      </c>
      <c r="L716">
        <v>1408424400</v>
      </c>
      <c r="M716" s="11">
        <f t="shared" si="68"/>
        <v>41870.208333333336</v>
      </c>
      <c r="N716">
        <v>1408510800</v>
      </c>
      <c r="O716" s="11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7">
        <f t="shared" si="67"/>
        <v>44.009146341463413</v>
      </c>
      <c r="J717" t="s">
        <v>21</v>
      </c>
      <c r="K717" t="s">
        <v>22</v>
      </c>
      <c r="L717">
        <v>1281157200</v>
      </c>
      <c r="M717" s="11">
        <f t="shared" si="68"/>
        <v>40397.208333333336</v>
      </c>
      <c r="N717">
        <v>1281589200</v>
      </c>
      <c r="O717" s="11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7">
        <f t="shared" si="67"/>
        <v>65.942675159235662</v>
      </c>
      <c r="J718" t="s">
        <v>21</v>
      </c>
      <c r="K718" t="s">
        <v>22</v>
      </c>
      <c r="L718">
        <v>1373432400</v>
      </c>
      <c r="M718" s="11">
        <f t="shared" si="68"/>
        <v>41465.208333333336</v>
      </c>
      <c r="N718">
        <v>1375851600</v>
      </c>
      <c r="O718" s="11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7">
        <f t="shared" si="67"/>
        <v>24.987387387387386</v>
      </c>
      <c r="J719" t="s">
        <v>21</v>
      </c>
      <c r="K719" t="s">
        <v>22</v>
      </c>
      <c r="L719">
        <v>1313989200</v>
      </c>
      <c r="M719" s="11">
        <f t="shared" si="68"/>
        <v>40777.208333333336</v>
      </c>
      <c r="N719">
        <v>1315803600</v>
      </c>
      <c r="O719" s="11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7">
        <f t="shared" si="67"/>
        <v>28.003367003367003</v>
      </c>
      <c r="J720" t="s">
        <v>21</v>
      </c>
      <c r="K720" t="s">
        <v>22</v>
      </c>
      <c r="L720">
        <v>1371445200</v>
      </c>
      <c r="M720" s="11">
        <f t="shared" si="68"/>
        <v>41442.208333333336</v>
      </c>
      <c r="N720">
        <v>1373691600</v>
      </c>
      <c r="O720" s="11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7">
        <f t="shared" si="67"/>
        <v>85.829268292682926</v>
      </c>
      <c r="J721" t="s">
        <v>21</v>
      </c>
      <c r="K721" t="s">
        <v>22</v>
      </c>
      <c r="L721">
        <v>1338267600</v>
      </c>
      <c r="M721" s="11">
        <f t="shared" si="68"/>
        <v>41058.208333333336</v>
      </c>
      <c r="N721">
        <v>1339218000</v>
      </c>
      <c r="O721" s="11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7">
        <f t="shared" si="67"/>
        <v>84.921052631578945</v>
      </c>
      <c r="J722" t="s">
        <v>36</v>
      </c>
      <c r="K722" t="s">
        <v>37</v>
      </c>
      <c r="L722">
        <v>1519192800</v>
      </c>
      <c r="M722" s="11">
        <f t="shared" si="68"/>
        <v>43152.25</v>
      </c>
      <c r="N722">
        <v>1520402400</v>
      </c>
      <c r="O722" s="11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7">
        <f t="shared" si="67"/>
        <v>90.483333333333334</v>
      </c>
      <c r="J723" t="s">
        <v>21</v>
      </c>
      <c r="K723" t="s">
        <v>22</v>
      </c>
      <c r="L723">
        <v>1522818000</v>
      </c>
      <c r="M723" s="11">
        <f t="shared" si="68"/>
        <v>43194.208333333328</v>
      </c>
      <c r="N723">
        <v>1523336400</v>
      </c>
      <c r="O723" s="11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7">
        <f t="shared" si="67"/>
        <v>25.00197628458498</v>
      </c>
      <c r="J724" t="s">
        <v>21</v>
      </c>
      <c r="K724" t="s">
        <v>22</v>
      </c>
      <c r="L724">
        <v>1509948000</v>
      </c>
      <c r="M724" s="11">
        <f t="shared" si="68"/>
        <v>43045.25</v>
      </c>
      <c r="N724">
        <v>1512280800</v>
      </c>
      <c r="O724" s="11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7">
        <f t="shared" si="67"/>
        <v>92.013888888888886</v>
      </c>
      <c r="J725" t="s">
        <v>26</v>
      </c>
      <c r="K725" t="s">
        <v>27</v>
      </c>
      <c r="L725">
        <v>1456898400</v>
      </c>
      <c r="M725" s="11">
        <f t="shared" si="68"/>
        <v>42431.25</v>
      </c>
      <c r="N725">
        <v>1458709200</v>
      </c>
      <c r="O725" s="11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7">
        <f t="shared" si="67"/>
        <v>93.066115702479337</v>
      </c>
      <c r="J726" t="s">
        <v>40</v>
      </c>
      <c r="K726" t="s">
        <v>41</v>
      </c>
      <c r="L726">
        <v>1413954000</v>
      </c>
      <c r="M726" s="11">
        <f t="shared" si="68"/>
        <v>41934.208333333336</v>
      </c>
      <c r="N726">
        <v>1414126800</v>
      </c>
      <c r="O726" s="11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7">
        <f t="shared" si="67"/>
        <v>61.008145363408524</v>
      </c>
      <c r="J727" t="s">
        <v>21</v>
      </c>
      <c r="K727" t="s">
        <v>22</v>
      </c>
      <c r="L727">
        <v>1416031200</v>
      </c>
      <c r="M727" s="11">
        <f t="shared" si="68"/>
        <v>41958.25</v>
      </c>
      <c r="N727">
        <v>1416204000</v>
      </c>
      <c r="O727" s="11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7">
        <f t="shared" si="67"/>
        <v>92.036259541984734</v>
      </c>
      <c r="J728" t="s">
        <v>21</v>
      </c>
      <c r="K728" t="s">
        <v>22</v>
      </c>
      <c r="L728">
        <v>1287982800</v>
      </c>
      <c r="M728" s="11">
        <f t="shared" si="68"/>
        <v>40476.208333333336</v>
      </c>
      <c r="N728">
        <v>1288501200</v>
      </c>
      <c r="O728" s="11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7">
        <f t="shared" si="67"/>
        <v>81.132596685082873</v>
      </c>
      <c r="J729" t="s">
        <v>21</v>
      </c>
      <c r="K729" t="s">
        <v>22</v>
      </c>
      <c r="L729">
        <v>1547964000</v>
      </c>
      <c r="M729" s="11">
        <f t="shared" si="68"/>
        <v>43485.25</v>
      </c>
      <c r="N729">
        <v>1552971600</v>
      </c>
      <c r="O729" s="11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7">
        <f t="shared" si="67"/>
        <v>73.5</v>
      </c>
      <c r="J730" t="s">
        <v>21</v>
      </c>
      <c r="K730" t="s">
        <v>22</v>
      </c>
      <c r="L730">
        <v>1464152400</v>
      </c>
      <c r="M730" s="11">
        <f t="shared" si="68"/>
        <v>42515.208333333328</v>
      </c>
      <c r="N730">
        <v>1465102800</v>
      </c>
      <c r="O730" s="11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7">
        <f t="shared" si="67"/>
        <v>85.221311475409834</v>
      </c>
      <c r="J731" t="s">
        <v>21</v>
      </c>
      <c r="K731" t="s">
        <v>22</v>
      </c>
      <c r="L731">
        <v>1359957600</v>
      </c>
      <c r="M731" s="11">
        <f t="shared" si="68"/>
        <v>41309.25</v>
      </c>
      <c r="N731">
        <v>1360130400</v>
      </c>
      <c r="O731" s="11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7">
        <f t="shared" si="67"/>
        <v>110.96825396825396</v>
      </c>
      <c r="J732" t="s">
        <v>15</v>
      </c>
      <c r="K732" t="s">
        <v>16</v>
      </c>
      <c r="L732">
        <v>1432357200</v>
      </c>
      <c r="M732" s="11">
        <f t="shared" si="68"/>
        <v>42147.208333333328</v>
      </c>
      <c r="N732">
        <v>1432875600</v>
      </c>
      <c r="O732" s="11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7">
        <f t="shared" si="67"/>
        <v>32.968036529680369</v>
      </c>
      <c r="J733" t="s">
        <v>21</v>
      </c>
      <c r="K733" t="s">
        <v>22</v>
      </c>
      <c r="L733">
        <v>1500786000</v>
      </c>
      <c r="M733" s="11">
        <f t="shared" si="68"/>
        <v>42939.208333333328</v>
      </c>
      <c r="N733">
        <v>1500872400</v>
      </c>
      <c r="O733" s="11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7">
        <f t="shared" si="67"/>
        <v>96.005352363960753</v>
      </c>
      <c r="J734" t="s">
        <v>21</v>
      </c>
      <c r="K734" t="s">
        <v>22</v>
      </c>
      <c r="L734">
        <v>1490158800</v>
      </c>
      <c r="M734" s="11">
        <f t="shared" si="68"/>
        <v>42816.208333333328</v>
      </c>
      <c r="N734">
        <v>1492146000</v>
      </c>
      <c r="O734" s="11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7">
        <f t="shared" si="67"/>
        <v>84.96632653061225</v>
      </c>
      <c r="J735" t="s">
        <v>21</v>
      </c>
      <c r="K735" t="s">
        <v>22</v>
      </c>
      <c r="L735">
        <v>1406178000</v>
      </c>
      <c r="M735" s="11">
        <f t="shared" si="68"/>
        <v>41844.208333333336</v>
      </c>
      <c r="N735">
        <v>1407301200</v>
      </c>
      <c r="O735" s="11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7">
        <f t="shared" si="67"/>
        <v>25.007462686567163</v>
      </c>
      <c r="J736" t="s">
        <v>21</v>
      </c>
      <c r="K736" t="s">
        <v>22</v>
      </c>
      <c r="L736">
        <v>1485583200</v>
      </c>
      <c r="M736" s="11">
        <f t="shared" si="68"/>
        <v>42763.25</v>
      </c>
      <c r="N736">
        <v>1486620000</v>
      </c>
      <c r="O736" s="11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7">
        <f t="shared" si="67"/>
        <v>65.998995479658461</v>
      </c>
      <c r="J737" t="s">
        <v>21</v>
      </c>
      <c r="K737" t="s">
        <v>22</v>
      </c>
      <c r="L737">
        <v>1459314000</v>
      </c>
      <c r="M737" s="11">
        <f t="shared" si="68"/>
        <v>42459.208333333328</v>
      </c>
      <c r="N737">
        <v>1459918800</v>
      </c>
      <c r="O737" s="11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7">
        <f t="shared" si="67"/>
        <v>87.34482758620689</v>
      </c>
      <c r="J738" t="s">
        <v>21</v>
      </c>
      <c r="K738" t="s">
        <v>22</v>
      </c>
      <c r="L738">
        <v>1424412000</v>
      </c>
      <c r="M738" s="11">
        <f t="shared" si="68"/>
        <v>42055.25</v>
      </c>
      <c r="N738">
        <v>1424757600</v>
      </c>
      <c r="O738" s="11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7">
        <f t="shared" si="67"/>
        <v>27.933333333333334</v>
      </c>
      <c r="J739" t="s">
        <v>21</v>
      </c>
      <c r="K739" t="s">
        <v>22</v>
      </c>
      <c r="L739">
        <v>1478844000</v>
      </c>
      <c r="M739" s="11">
        <f t="shared" si="68"/>
        <v>42685.25</v>
      </c>
      <c r="N739">
        <v>1479880800</v>
      </c>
      <c r="O739" s="11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7">
        <f t="shared" si="67"/>
        <v>103.8</v>
      </c>
      <c r="J740" t="s">
        <v>21</v>
      </c>
      <c r="K740" t="s">
        <v>22</v>
      </c>
      <c r="L740">
        <v>1416117600</v>
      </c>
      <c r="M740" s="11">
        <f t="shared" si="68"/>
        <v>41959.25</v>
      </c>
      <c r="N740">
        <v>1418018400</v>
      </c>
      <c r="O740" s="11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7">
        <f t="shared" si="67"/>
        <v>31.937172774869111</v>
      </c>
      <c r="J741" t="s">
        <v>21</v>
      </c>
      <c r="K741" t="s">
        <v>22</v>
      </c>
      <c r="L741">
        <v>1340946000</v>
      </c>
      <c r="M741" s="11">
        <f t="shared" si="68"/>
        <v>41089.208333333336</v>
      </c>
      <c r="N741">
        <v>1341032400</v>
      </c>
      <c r="O741" s="11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7">
        <f t="shared" si="67"/>
        <v>99.5</v>
      </c>
      <c r="J742" t="s">
        <v>21</v>
      </c>
      <c r="K742" t="s">
        <v>22</v>
      </c>
      <c r="L742">
        <v>1486101600</v>
      </c>
      <c r="M742" s="11">
        <f t="shared" si="68"/>
        <v>42769.25</v>
      </c>
      <c r="N742">
        <v>1486360800</v>
      </c>
      <c r="O742" s="11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7">
        <f t="shared" si="67"/>
        <v>108.84615384615384</v>
      </c>
      <c r="J743" t="s">
        <v>21</v>
      </c>
      <c r="K743" t="s">
        <v>22</v>
      </c>
      <c r="L743">
        <v>1274590800</v>
      </c>
      <c r="M743" s="11">
        <f t="shared" si="68"/>
        <v>40321.208333333336</v>
      </c>
      <c r="N743">
        <v>1274677200</v>
      </c>
      <c r="O743" s="11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7">
        <f t="shared" si="67"/>
        <v>110.76229508196721</v>
      </c>
      <c r="J744" t="s">
        <v>21</v>
      </c>
      <c r="K744" t="s">
        <v>22</v>
      </c>
      <c r="L744">
        <v>1263880800</v>
      </c>
      <c r="M744" s="11">
        <f t="shared" si="68"/>
        <v>40197.25</v>
      </c>
      <c r="N744">
        <v>1267509600</v>
      </c>
      <c r="O744" s="11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7">
        <f t="shared" si="67"/>
        <v>29.647058823529413</v>
      </c>
      <c r="J745" t="s">
        <v>21</v>
      </c>
      <c r="K745" t="s">
        <v>22</v>
      </c>
      <c r="L745">
        <v>1445403600</v>
      </c>
      <c r="M745" s="11">
        <f t="shared" si="68"/>
        <v>42298.208333333328</v>
      </c>
      <c r="N745">
        <v>1445922000</v>
      </c>
      <c r="O745" s="11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7">
        <f t="shared" si="67"/>
        <v>101.71428571428571</v>
      </c>
      <c r="J746" t="s">
        <v>21</v>
      </c>
      <c r="K746" t="s">
        <v>22</v>
      </c>
      <c r="L746">
        <v>1533877200</v>
      </c>
      <c r="M746" s="11">
        <f t="shared" si="68"/>
        <v>43322.208333333328</v>
      </c>
      <c r="N746">
        <v>1534050000</v>
      </c>
      <c r="O746" s="11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7">
        <f t="shared" si="67"/>
        <v>61.5</v>
      </c>
      <c r="J747" t="s">
        <v>21</v>
      </c>
      <c r="K747" t="s">
        <v>22</v>
      </c>
      <c r="L747">
        <v>1275195600</v>
      </c>
      <c r="M747" s="11">
        <f t="shared" si="68"/>
        <v>40328.208333333336</v>
      </c>
      <c r="N747">
        <v>1277528400</v>
      </c>
      <c r="O747" s="11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7">
        <f t="shared" si="67"/>
        <v>35</v>
      </c>
      <c r="J748" t="s">
        <v>21</v>
      </c>
      <c r="K748" t="s">
        <v>22</v>
      </c>
      <c r="L748">
        <v>1318136400</v>
      </c>
      <c r="M748" s="11">
        <f t="shared" si="68"/>
        <v>40825.208333333336</v>
      </c>
      <c r="N748">
        <v>1318568400</v>
      </c>
      <c r="O748" s="11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7">
        <f t="shared" si="67"/>
        <v>40.049999999999997</v>
      </c>
      <c r="J749" t="s">
        <v>21</v>
      </c>
      <c r="K749" t="s">
        <v>22</v>
      </c>
      <c r="L749">
        <v>1283403600</v>
      </c>
      <c r="M749" s="11">
        <f t="shared" si="68"/>
        <v>40423.208333333336</v>
      </c>
      <c r="N749">
        <v>1284354000</v>
      </c>
      <c r="O749" s="11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7">
        <f t="shared" si="67"/>
        <v>110.97231270358306</v>
      </c>
      <c r="J750" t="s">
        <v>21</v>
      </c>
      <c r="K750" t="s">
        <v>22</v>
      </c>
      <c r="L750">
        <v>1267423200</v>
      </c>
      <c r="M750" s="11">
        <f t="shared" si="68"/>
        <v>40238.25</v>
      </c>
      <c r="N750">
        <v>1269579600</v>
      </c>
      <c r="O750" s="11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7">
        <f t="shared" si="67"/>
        <v>36.959016393442624</v>
      </c>
      <c r="J751" t="s">
        <v>107</v>
      </c>
      <c r="K751" t="s">
        <v>108</v>
      </c>
      <c r="L751">
        <v>1412744400</v>
      </c>
      <c r="M751" s="11">
        <f t="shared" si="68"/>
        <v>41920.208333333336</v>
      </c>
      <c r="N751">
        <v>1413781200</v>
      </c>
      <c r="O751" s="11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7">
        <f t="shared" si="67"/>
        <v>1</v>
      </c>
      <c r="J752" t="s">
        <v>40</v>
      </c>
      <c r="K752" t="s">
        <v>41</v>
      </c>
      <c r="L752">
        <v>1277960400</v>
      </c>
      <c r="M752" s="11">
        <f t="shared" si="68"/>
        <v>40360.208333333336</v>
      </c>
      <c r="N752">
        <v>1280120400</v>
      </c>
      <c r="O752" s="11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7">
        <f t="shared" si="67"/>
        <v>30.974074074074075</v>
      </c>
      <c r="J753" t="s">
        <v>21</v>
      </c>
      <c r="K753" t="s">
        <v>22</v>
      </c>
      <c r="L753">
        <v>1458190800</v>
      </c>
      <c r="M753" s="11">
        <f t="shared" si="68"/>
        <v>42446.208333333328</v>
      </c>
      <c r="N753">
        <v>1459486800</v>
      </c>
      <c r="O753" s="11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7">
        <f t="shared" si="67"/>
        <v>47.035087719298247</v>
      </c>
      <c r="J754" t="s">
        <v>21</v>
      </c>
      <c r="K754" t="s">
        <v>22</v>
      </c>
      <c r="L754">
        <v>1280984400</v>
      </c>
      <c r="M754" s="11">
        <f t="shared" si="68"/>
        <v>40395.208333333336</v>
      </c>
      <c r="N754">
        <v>1282539600</v>
      </c>
      <c r="O754" s="11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7">
        <f t="shared" si="67"/>
        <v>88.065693430656935</v>
      </c>
      <c r="J755" t="s">
        <v>21</v>
      </c>
      <c r="K755" t="s">
        <v>22</v>
      </c>
      <c r="L755">
        <v>1274590800</v>
      </c>
      <c r="M755" s="11">
        <f t="shared" si="68"/>
        <v>40321.208333333336</v>
      </c>
      <c r="N755">
        <v>1275886800</v>
      </c>
      <c r="O755" s="11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7">
        <f t="shared" si="67"/>
        <v>37.005616224648989</v>
      </c>
      <c r="J756" t="s">
        <v>21</v>
      </c>
      <c r="K756" t="s">
        <v>22</v>
      </c>
      <c r="L756">
        <v>1351400400</v>
      </c>
      <c r="M756" s="11">
        <f t="shared" si="68"/>
        <v>41210.208333333336</v>
      </c>
      <c r="N756">
        <v>1355983200</v>
      </c>
      <c r="O756" s="11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7">
        <f t="shared" si="67"/>
        <v>26.027777777777779</v>
      </c>
      <c r="J757" t="s">
        <v>36</v>
      </c>
      <c r="K757" t="s">
        <v>37</v>
      </c>
      <c r="L757">
        <v>1514354400</v>
      </c>
      <c r="M757" s="11">
        <f t="shared" si="68"/>
        <v>43096.25</v>
      </c>
      <c r="N757">
        <v>1515391200</v>
      </c>
      <c r="O757" s="11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7">
        <f t="shared" si="67"/>
        <v>67.817567567567565</v>
      </c>
      <c r="J758" t="s">
        <v>21</v>
      </c>
      <c r="K758" t="s">
        <v>22</v>
      </c>
      <c r="L758">
        <v>1421733600</v>
      </c>
      <c r="M758" s="11">
        <f t="shared" si="68"/>
        <v>42024.25</v>
      </c>
      <c r="N758">
        <v>1422252000</v>
      </c>
      <c r="O758" s="11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7">
        <f t="shared" si="67"/>
        <v>49.964912280701753</v>
      </c>
      <c r="J759" t="s">
        <v>21</v>
      </c>
      <c r="K759" t="s">
        <v>22</v>
      </c>
      <c r="L759">
        <v>1305176400</v>
      </c>
      <c r="M759" s="11">
        <f t="shared" si="68"/>
        <v>40675.208333333336</v>
      </c>
      <c r="N759">
        <v>1305522000</v>
      </c>
      <c r="O759" s="11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7">
        <f t="shared" si="67"/>
        <v>110.01646903820817</v>
      </c>
      <c r="J760" t="s">
        <v>15</v>
      </c>
      <c r="K760" t="s">
        <v>16</v>
      </c>
      <c r="L760">
        <v>1414126800</v>
      </c>
      <c r="M760" s="11">
        <f t="shared" si="68"/>
        <v>41936.208333333336</v>
      </c>
      <c r="N760">
        <v>1414904400</v>
      </c>
      <c r="O760" s="11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7">
        <f t="shared" si="67"/>
        <v>89.964678178963894</v>
      </c>
      <c r="J761" t="s">
        <v>21</v>
      </c>
      <c r="K761" t="s">
        <v>22</v>
      </c>
      <c r="L761">
        <v>1517810400</v>
      </c>
      <c r="M761" s="11">
        <f t="shared" si="68"/>
        <v>43136.25</v>
      </c>
      <c r="N761">
        <v>1520402400</v>
      </c>
      <c r="O761" s="11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7">
        <f t="shared" si="67"/>
        <v>79.009523809523813</v>
      </c>
      <c r="J762" t="s">
        <v>107</v>
      </c>
      <c r="K762" t="s">
        <v>108</v>
      </c>
      <c r="L762">
        <v>1564635600</v>
      </c>
      <c r="M762" s="11">
        <f t="shared" si="68"/>
        <v>43678.208333333328</v>
      </c>
      <c r="N762">
        <v>1567141200</v>
      </c>
      <c r="O762" s="11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7">
        <f t="shared" si="67"/>
        <v>86.867469879518069</v>
      </c>
      <c r="J763" t="s">
        <v>21</v>
      </c>
      <c r="K763" t="s">
        <v>22</v>
      </c>
      <c r="L763">
        <v>1500699600</v>
      </c>
      <c r="M763" s="11">
        <f t="shared" si="68"/>
        <v>42938.208333333328</v>
      </c>
      <c r="N763">
        <v>1501131600</v>
      </c>
      <c r="O763" s="11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7">
        <f t="shared" si="67"/>
        <v>62.04</v>
      </c>
      <c r="J764" t="s">
        <v>26</v>
      </c>
      <c r="K764" t="s">
        <v>27</v>
      </c>
      <c r="L764">
        <v>1354082400</v>
      </c>
      <c r="M764" s="11">
        <f t="shared" si="68"/>
        <v>41241.25</v>
      </c>
      <c r="N764">
        <v>1355032800</v>
      </c>
      <c r="O764" s="11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7">
        <f t="shared" si="67"/>
        <v>26.970212765957445</v>
      </c>
      <c r="J765" t="s">
        <v>21</v>
      </c>
      <c r="K765" t="s">
        <v>22</v>
      </c>
      <c r="L765">
        <v>1336453200</v>
      </c>
      <c r="M765" s="11">
        <f t="shared" si="68"/>
        <v>41037.208333333336</v>
      </c>
      <c r="N765">
        <v>1339477200</v>
      </c>
      <c r="O765" s="11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7">
        <f t="shared" si="67"/>
        <v>54.121621621621621</v>
      </c>
      <c r="J766" t="s">
        <v>21</v>
      </c>
      <c r="K766" t="s">
        <v>22</v>
      </c>
      <c r="L766">
        <v>1305262800</v>
      </c>
      <c r="M766" s="11">
        <f t="shared" si="68"/>
        <v>40676.208333333336</v>
      </c>
      <c r="N766">
        <v>1305954000</v>
      </c>
      <c r="O766" s="11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7">
        <f t="shared" si="67"/>
        <v>41.035353535353536</v>
      </c>
      <c r="J767" t="s">
        <v>21</v>
      </c>
      <c r="K767" t="s">
        <v>22</v>
      </c>
      <c r="L767">
        <v>1492232400</v>
      </c>
      <c r="M767" s="11">
        <f t="shared" si="68"/>
        <v>42840.208333333328</v>
      </c>
      <c r="N767">
        <v>1494392400</v>
      </c>
      <c r="O767" s="11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7">
        <f t="shared" si="67"/>
        <v>55.052419354838712</v>
      </c>
      <c r="J768" t="s">
        <v>26</v>
      </c>
      <c r="K768" t="s">
        <v>27</v>
      </c>
      <c r="L768">
        <v>1537333200</v>
      </c>
      <c r="M768" s="11">
        <f t="shared" si="68"/>
        <v>43362.208333333328</v>
      </c>
      <c r="N768">
        <v>1537419600</v>
      </c>
      <c r="O768" s="11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7">
        <f t="shared" si="67"/>
        <v>107.93762183235867</v>
      </c>
      <c r="J769" t="s">
        <v>21</v>
      </c>
      <c r="K769" t="s">
        <v>22</v>
      </c>
      <c r="L769">
        <v>1444107600</v>
      </c>
      <c r="M769" s="11">
        <f t="shared" si="68"/>
        <v>42283.208333333328</v>
      </c>
      <c r="N769">
        <v>1447999200</v>
      </c>
      <c r="O769" s="11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>
        <v>150</v>
      </c>
      <c r="I770" s="7">
        <f t="shared" si="67"/>
        <v>73.92</v>
      </c>
      <c r="J770" t="s">
        <v>21</v>
      </c>
      <c r="K770" t="s">
        <v>22</v>
      </c>
      <c r="L770">
        <v>1386741600</v>
      </c>
      <c r="M770" s="11">
        <f t="shared" si="68"/>
        <v>41619.25</v>
      </c>
      <c r="N770">
        <v>1388037600</v>
      </c>
      <c r="O770" s="11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>
        <v>3410</v>
      </c>
      <c r="I771" s="7">
        <f t="shared" ref="I771:I834" si="73">IF(H771 = 0, "0", E771/H771)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74">(((L771/60)/60)/24)+DATE(1970,1,1)</f>
        <v>41501.208333333336</v>
      </c>
      <c r="N771">
        <v>1378789200</v>
      </c>
      <c r="O771" s="11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LEFT(R771,FIND("/",R771)-1)</f>
        <v>games</v>
      </c>
      <c r="T771" t="str">
        <f t="shared" ref="T771:T834" si="77">RIGHT(R771,LEN(R771)-FIND("/",R771))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7">
        <f t="shared" si="73"/>
        <v>53.898148148148145</v>
      </c>
      <c r="J772" t="s">
        <v>107</v>
      </c>
      <c r="K772" t="s">
        <v>108</v>
      </c>
      <c r="L772">
        <v>1397451600</v>
      </c>
      <c r="M772" s="11">
        <f t="shared" si="74"/>
        <v>41743.208333333336</v>
      </c>
      <c r="N772">
        <v>1398056400</v>
      </c>
      <c r="O772" s="11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7">
        <f t="shared" si="73"/>
        <v>106.5</v>
      </c>
      <c r="J773" t="s">
        <v>21</v>
      </c>
      <c r="K773" t="s">
        <v>22</v>
      </c>
      <c r="L773">
        <v>1548482400</v>
      </c>
      <c r="M773" s="11">
        <f t="shared" si="74"/>
        <v>43491.25</v>
      </c>
      <c r="N773">
        <v>1550815200</v>
      </c>
      <c r="O773" s="11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7">
        <f t="shared" si="73"/>
        <v>32.999805409612762</v>
      </c>
      <c r="J774" t="s">
        <v>21</v>
      </c>
      <c r="K774" t="s">
        <v>22</v>
      </c>
      <c r="L774">
        <v>1549692000</v>
      </c>
      <c r="M774" s="11">
        <f t="shared" si="74"/>
        <v>43505.25</v>
      </c>
      <c r="N774">
        <v>1550037600</v>
      </c>
      <c r="O774" s="11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7">
        <f t="shared" si="73"/>
        <v>43.00254993625159</v>
      </c>
      <c r="J775" t="s">
        <v>21</v>
      </c>
      <c r="K775" t="s">
        <v>22</v>
      </c>
      <c r="L775">
        <v>1492059600</v>
      </c>
      <c r="M775" s="11">
        <f t="shared" si="74"/>
        <v>42838.208333333328</v>
      </c>
      <c r="N775">
        <v>1492923600</v>
      </c>
      <c r="O775" s="11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7">
        <f t="shared" si="73"/>
        <v>86.858974358974365</v>
      </c>
      <c r="J776" t="s">
        <v>107</v>
      </c>
      <c r="K776" t="s">
        <v>108</v>
      </c>
      <c r="L776">
        <v>1463979600</v>
      </c>
      <c r="M776" s="11">
        <f t="shared" si="74"/>
        <v>42513.208333333328</v>
      </c>
      <c r="N776">
        <v>1467522000</v>
      </c>
      <c r="O776" s="11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7">
        <f t="shared" si="73"/>
        <v>96.8</v>
      </c>
      <c r="J777" t="s">
        <v>21</v>
      </c>
      <c r="K777" t="s">
        <v>22</v>
      </c>
      <c r="L777">
        <v>1415253600</v>
      </c>
      <c r="M777" s="11">
        <f t="shared" si="74"/>
        <v>41949.25</v>
      </c>
      <c r="N777">
        <v>1416117600</v>
      </c>
      <c r="O777" s="11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7">
        <f t="shared" si="73"/>
        <v>32.995456610631528</v>
      </c>
      <c r="J778" t="s">
        <v>21</v>
      </c>
      <c r="K778" t="s">
        <v>22</v>
      </c>
      <c r="L778">
        <v>1562216400</v>
      </c>
      <c r="M778" s="11">
        <f t="shared" si="74"/>
        <v>43650.208333333328</v>
      </c>
      <c r="N778">
        <v>1563771600</v>
      </c>
      <c r="O778" s="11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7">
        <f t="shared" si="73"/>
        <v>68.028106508875737</v>
      </c>
      <c r="J779" t="s">
        <v>21</v>
      </c>
      <c r="K779" t="s">
        <v>22</v>
      </c>
      <c r="L779">
        <v>1316754000</v>
      </c>
      <c r="M779" s="11">
        <f t="shared" si="74"/>
        <v>40809.208333333336</v>
      </c>
      <c r="N779">
        <v>1319259600</v>
      </c>
      <c r="O779" s="11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7">
        <f t="shared" si="73"/>
        <v>58.867816091954026</v>
      </c>
      <c r="J780" t="s">
        <v>98</v>
      </c>
      <c r="K780" t="s">
        <v>99</v>
      </c>
      <c r="L780">
        <v>1313211600</v>
      </c>
      <c r="M780" s="11">
        <f t="shared" si="74"/>
        <v>40768.208333333336</v>
      </c>
      <c r="N780">
        <v>1313643600</v>
      </c>
      <c r="O780" s="11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7">
        <f t="shared" si="73"/>
        <v>105.04572803850782</v>
      </c>
      <c r="J781" t="s">
        <v>21</v>
      </c>
      <c r="K781" t="s">
        <v>22</v>
      </c>
      <c r="L781">
        <v>1439528400</v>
      </c>
      <c r="M781" s="11">
        <f t="shared" si="74"/>
        <v>42230.208333333328</v>
      </c>
      <c r="N781">
        <v>1440306000</v>
      </c>
      <c r="O781" s="11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7">
        <f t="shared" si="73"/>
        <v>33.054878048780488</v>
      </c>
      <c r="J782" t="s">
        <v>21</v>
      </c>
      <c r="K782" t="s">
        <v>22</v>
      </c>
      <c r="L782">
        <v>1469163600</v>
      </c>
      <c r="M782" s="11">
        <f t="shared" si="74"/>
        <v>42573.208333333328</v>
      </c>
      <c r="N782">
        <v>1470805200</v>
      </c>
      <c r="O782" s="11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7">
        <f t="shared" si="73"/>
        <v>78.821428571428569</v>
      </c>
      <c r="J783" t="s">
        <v>98</v>
      </c>
      <c r="K783" t="s">
        <v>99</v>
      </c>
      <c r="L783">
        <v>1288501200</v>
      </c>
      <c r="M783" s="11">
        <f t="shared" si="74"/>
        <v>40482.208333333336</v>
      </c>
      <c r="N783">
        <v>1292911200</v>
      </c>
      <c r="O783" s="11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7">
        <f t="shared" si="73"/>
        <v>68.204968944099377</v>
      </c>
      <c r="J784" t="s">
        <v>21</v>
      </c>
      <c r="K784" t="s">
        <v>22</v>
      </c>
      <c r="L784">
        <v>1298959200</v>
      </c>
      <c r="M784" s="11">
        <f t="shared" si="74"/>
        <v>40603.25</v>
      </c>
      <c r="N784">
        <v>1301374800</v>
      </c>
      <c r="O784" s="11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7">
        <f t="shared" si="73"/>
        <v>75.731884057971016</v>
      </c>
      <c r="J785" t="s">
        <v>21</v>
      </c>
      <c r="K785" t="s">
        <v>22</v>
      </c>
      <c r="L785">
        <v>1387260000</v>
      </c>
      <c r="M785" s="11">
        <f t="shared" si="74"/>
        <v>41625.25</v>
      </c>
      <c r="N785">
        <v>1387864800</v>
      </c>
      <c r="O785" s="11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7">
        <f t="shared" si="73"/>
        <v>30.996070133010882</v>
      </c>
      <c r="J786" t="s">
        <v>21</v>
      </c>
      <c r="K786" t="s">
        <v>22</v>
      </c>
      <c r="L786">
        <v>1457244000</v>
      </c>
      <c r="M786" s="11">
        <f t="shared" si="74"/>
        <v>42435.25</v>
      </c>
      <c r="N786">
        <v>1458190800</v>
      </c>
      <c r="O786" s="11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7">
        <f t="shared" si="73"/>
        <v>101.88188976377953</v>
      </c>
      <c r="J787" t="s">
        <v>26</v>
      </c>
      <c r="K787" t="s">
        <v>27</v>
      </c>
      <c r="L787">
        <v>1556341200</v>
      </c>
      <c r="M787" s="11">
        <f t="shared" si="74"/>
        <v>43582.208333333328</v>
      </c>
      <c r="N787">
        <v>1559278800</v>
      </c>
      <c r="O787" s="11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7">
        <f t="shared" si="73"/>
        <v>52.879227053140099</v>
      </c>
      <c r="J788" t="s">
        <v>107</v>
      </c>
      <c r="K788" t="s">
        <v>108</v>
      </c>
      <c r="L788">
        <v>1522126800</v>
      </c>
      <c r="M788" s="11">
        <f t="shared" si="74"/>
        <v>43186.208333333328</v>
      </c>
      <c r="N788">
        <v>1522731600</v>
      </c>
      <c r="O788" s="11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7">
        <f t="shared" si="73"/>
        <v>71.005820721769496</v>
      </c>
      <c r="J789" t="s">
        <v>15</v>
      </c>
      <c r="K789" t="s">
        <v>16</v>
      </c>
      <c r="L789">
        <v>1305954000</v>
      </c>
      <c r="M789" s="11">
        <f t="shared" si="74"/>
        <v>40684.208333333336</v>
      </c>
      <c r="N789">
        <v>1306731600</v>
      </c>
      <c r="O789" s="11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7">
        <f t="shared" si="73"/>
        <v>102.38709677419355</v>
      </c>
      <c r="J790" t="s">
        <v>21</v>
      </c>
      <c r="K790" t="s">
        <v>22</v>
      </c>
      <c r="L790">
        <v>1350709200</v>
      </c>
      <c r="M790" s="11">
        <f t="shared" si="74"/>
        <v>41202.208333333336</v>
      </c>
      <c r="N790">
        <v>1352527200</v>
      </c>
      <c r="O790" s="11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7">
        <f t="shared" si="73"/>
        <v>74.466666666666669</v>
      </c>
      <c r="J791" t="s">
        <v>21</v>
      </c>
      <c r="K791" t="s">
        <v>22</v>
      </c>
      <c r="L791">
        <v>1401166800</v>
      </c>
      <c r="M791" s="11">
        <f t="shared" si="74"/>
        <v>41786.208333333336</v>
      </c>
      <c r="N791">
        <v>1404363600</v>
      </c>
      <c r="O791" s="11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7">
        <f t="shared" si="73"/>
        <v>51.009883198562441</v>
      </c>
      <c r="J792" t="s">
        <v>21</v>
      </c>
      <c r="K792" t="s">
        <v>22</v>
      </c>
      <c r="L792">
        <v>1266127200</v>
      </c>
      <c r="M792" s="11">
        <f t="shared" si="74"/>
        <v>40223.25</v>
      </c>
      <c r="N792">
        <v>1266645600</v>
      </c>
      <c r="O792" s="11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7">
        <f t="shared" si="73"/>
        <v>90</v>
      </c>
      <c r="J793" t="s">
        <v>21</v>
      </c>
      <c r="K793" t="s">
        <v>22</v>
      </c>
      <c r="L793">
        <v>1481436000</v>
      </c>
      <c r="M793" s="11">
        <f t="shared" si="74"/>
        <v>42715.25</v>
      </c>
      <c r="N793">
        <v>1482818400</v>
      </c>
      <c r="O793" s="11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7">
        <f t="shared" si="73"/>
        <v>97.142857142857139</v>
      </c>
      <c r="J794" t="s">
        <v>21</v>
      </c>
      <c r="K794" t="s">
        <v>22</v>
      </c>
      <c r="L794">
        <v>1372222800</v>
      </c>
      <c r="M794" s="11">
        <f t="shared" si="74"/>
        <v>41451.208333333336</v>
      </c>
      <c r="N794">
        <v>1374642000</v>
      </c>
      <c r="O794" s="11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7">
        <f t="shared" si="73"/>
        <v>72.071823204419886</v>
      </c>
      <c r="J795" t="s">
        <v>98</v>
      </c>
      <c r="K795" t="s">
        <v>99</v>
      </c>
      <c r="L795">
        <v>1372136400</v>
      </c>
      <c r="M795" s="11">
        <f t="shared" si="74"/>
        <v>41450.208333333336</v>
      </c>
      <c r="N795">
        <v>1372482000</v>
      </c>
      <c r="O795" s="11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7">
        <f t="shared" si="73"/>
        <v>75.236363636363635</v>
      </c>
      <c r="J796" t="s">
        <v>21</v>
      </c>
      <c r="K796" t="s">
        <v>22</v>
      </c>
      <c r="L796">
        <v>1513922400</v>
      </c>
      <c r="M796" s="11">
        <f t="shared" si="74"/>
        <v>43091.25</v>
      </c>
      <c r="N796">
        <v>1514959200</v>
      </c>
      <c r="O796" s="11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7">
        <f t="shared" si="73"/>
        <v>32.967741935483872</v>
      </c>
      <c r="J797" t="s">
        <v>21</v>
      </c>
      <c r="K797" t="s">
        <v>22</v>
      </c>
      <c r="L797">
        <v>1477976400</v>
      </c>
      <c r="M797" s="11">
        <f t="shared" si="74"/>
        <v>42675.208333333328</v>
      </c>
      <c r="N797">
        <v>1478235600</v>
      </c>
      <c r="O797" s="11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7">
        <f t="shared" si="73"/>
        <v>54.807692307692307</v>
      </c>
      <c r="J798" t="s">
        <v>21</v>
      </c>
      <c r="K798" t="s">
        <v>22</v>
      </c>
      <c r="L798">
        <v>1407474000</v>
      </c>
      <c r="M798" s="11">
        <f t="shared" si="74"/>
        <v>41859.208333333336</v>
      </c>
      <c r="N798">
        <v>1408078800</v>
      </c>
      <c r="O798" s="11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7">
        <f t="shared" si="73"/>
        <v>45.037837837837834</v>
      </c>
      <c r="J799" t="s">
        <v>21</v>
      </c>
      <c r="K799" t="s">
        <v>22</v>
      </c>
      <c r="L799">
        <v>1546149600</v>
      </c>
      <c r="M799" s="11">
        <f t="shared" si="74"/>
        <v>43464.25</v>
      </c>
      <c r="N799">
        <v>1548136800</v>
      </c>
      <c r="O799" s="11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7">
        <f t="shared" si="73"/>
        <v>52.958677685950413</v>
      </c>
      <c r="J800" t="s">
        <v>21</v>
      </c>
      <c r="K800" t="s">
        <v>22</v>
      </c>
      <c r="L800">
        <v>1338440400</v>
      </c>
      <c r="M800" s="11">
        <f t="shared" si="74"/>
        <v>41060.208333333336</v>
      </c>
      <c r="N800">
        <v>1340859600</v>
      </c>
      <c r="O800" s="11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7">
        <f t="shared" si="73"/>
        <v>60.017959183673469</v>
      </c>
      <c r="J801" t="s">
        <v>40</v>
      </c>
      <c r="K801" t="s">
        <v>41</v>
      </c>
      <c r="L801">
        <v>1454133600</v>
      </c>
      <c r="M801" s="11">
        <f t="shared" si="74"/>
        <v>42399.25</v>
      </c>
      <c r="N801">
        <v>1454479200</v>
      </c>
      <c r="O801" s="11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7">
        <f t="shared" si="73"/>
        <v>1</v>
      </c>
      <c r="J802" t="s">
        <v>98</v>
      </c>
      <c r="K802" t="s">
        <v>99</v>
      </c>
      <c r="L802">
        <v>1434085200</v>
      </c>
      <c r="M802" s="11">
        <f t="shared" si="74"/>
        <v>42167.208333333328</v>
      </c>
      <c r="N802">
        <v>1434430800</v>
      </c>
      <c r="O802" s="11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7">
        <f t="shared" si="73"/>
        <v>44.028301886792455</v>
      </c>
      <c r="J803" t="s">
        <v>21</v>
      </c>
      <c r="K803" t="s">
        <v>22</v>
      </c>
      <c r="L803">
        <v>1577772000</v>
      </c>
      <c r="M803" s="11">
        <f t="shared" si="74"/>
        <v>43830.25</v>
      </c>
      <c r="N803">
        <v>1579672800</v>
      </c>
      <c r="O803" s="11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7">
        <f t="shared" si="73"/>
        <v>86.028169014084511</v>
      </c>
      <c r="J804" t="s">
        <v>21</v>
      </c>
      <c r="K804" t="s">
        <v>22</v>
      </c>
      <c r="L804">
        <v>1562216400</v>
      </c>
      <c r="M804" s="11">
        <f t="shared" si="74"/>
        <v>43650.208333333328</v>
      </c>
      <c r="N804">
        <v>1562389200</v>
      </c>
      <c r="O804" s="11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7">
        <f t="shared" si="73"/>
        <v>28.012875536480685</v>
      </c>
      <c r="J805" t="s">
        <v>21</v>
      </c>
      <c r="K805" t="s">
        <v>22</v>
      </c>
      <c r="L805">
        <v>1548568800</v>
      </c>
      <c r="M805" s="11">
        <f t="shared" si="74"/>
        <v>43492.25</v>
      </c>
      <c r="N805">
        <v>1551506400</v>
      </c>
      <c r="O805" s="11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7">
        <f t="shared" si="73"/>
        <v>32.050458715596328</v>
      </c>
      <c r="J806" t="s">
        <v>21</v>
      </c>
      <c r="K806" t="s">
        <v>22</v>
      </c>
      <c r="L806">
        <v>1514872800</v>
      </c>
      <c r="M806" s="11">
        <f t="shared" si="74"/>
        <v>43102.25</v>
      </c>
      <c r="N806">
        <v>1516600800</v>
      </c>
      <c r="O806" s="11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7">
        <f t="shared" si="73"/>
        <v>73.611940298507463</v>
      </c>
      <c r="J807" t="s">
        <v>26</v>
      </c>
      <c r="K807" t="s">
        <v>27</v>
      </c>
      <c r="L807">
        <v>1416031200</v>
      </c>
      <c r="M807" s="11">
        <f t="shared" si="74"/>
        <v>41958.25</v>
      </c>
      <c r="N807">
        <v>1420437600</v>
      </c>
      <c r="O807" s="11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7">
        <f t="shared" si="73"/>
        <v>108.71052631578948</v>
      </c>
      <c r="J808" t="s">
        <v>21</v>
      </c>
      <c r="K808" t="s">
        <v>22</v>
      </c>
      <c r="L808">
        <v>1330927200</v>
      </c>
      <c r="M808" s="11">
        <f t="shared" si="74"/>
        <v>40973.25</v>
      </c>
      <c r="N808">
        <v>1332997200</v>
      </c>
      <c r="O808" s="11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7">
        <f t="shared" si="73"/>
        <v>42.97674418604651</v>
      </c>
      <c r="J809" t="s">
        <v>21</v>
      </c>
      <c r="K809" t="s">
        <v>22</v>
      </c>
      <c r="L809">
        <v>1571115600</v>
      </c>
      <c r="M809" s="11">
        <f t="shared" si="74"/>
        <v>43753.208333333328</v>
      </c>
      <c r="N809">
        <v>1574920800</v>
      </c>
      <c r="O809" s="11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7">
        <f t="shared" si="73"/>
        <v>83.315789473684205</v>
      </c>
      <c r="J810" t="s">
        <v>21</v>
      </c>
      <c r="K810" t="s">
        <v>22</v>
      </c>
      <c r="L810">
        <v>1463461200</v>
      </c>
      <c r="M810" s="11">
        <f t="shared" si="74"/>
        <v>42507.208333333328</v>
      </c>
      <c r="N810">
        <v>1464930000</v>
      </c>
      <c r="O810" s="11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7">
        <f t="shared" si="73"/>
        <v>42</v>
      </c>
      <c r="J811" t="s">
        <v>98</v>
      </c>
      <c r="K811" t="s">
        <v>99</v>
      </c>
      <c r="L811">
        <v>1344920400</v>
      </c>
      <c r="M811" s="11">
        <f t="shared" si="74"/>
        <v>41135.208333333336</v>
      </c>
      <c r="N811">
        <v>1345006800</v>
      </c>
      <c r="O811" s="11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7">
        <f t="shared" si="73"/>
        <v>55.927601809954751</v>
      </c>
      <c r="J812" t="s">
        <v>21</v>
      </c>
      <c r="K812" t="s">
        <v>22</v>
      </c>
      <c r="L812">
        <v>1511848800</v>
      </c>
      <c r="M812" s="11">
        <f t="shared" si="74"/>
        <v>43067.25</v>
      </c>
      <c r="N812">
        <v>1512712800</v>
      </c>
      <c r="O812" s="11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7">
        <f t="shared" si="73"/>
        <v>105.03681885125184</v>
      </c>
      <c r="J813" t="s">
        <v>21</v>
      </c>
      <c r="K813" t="s">
        <v>22</v>
      </c>
      <c r="L813">
        <v>1452319200</v>
      </c>
      <c r="M813" s="11">
        <f t="shared" si="74"/>
        <v>42378.25</v>
      </c>
      <c r="N813">
        <v>1452492000</v>
      </c>
      <c r="O813" s="11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7">
        <f t="shared" si="73"/>
        <v>48</v>
      </c>
      <c r="J814" t="s">
        <v>15</v>
      </c>
      <c r="K814" t="s">
        <v>16</v>
      </c>
      <c r="L814">
        <v>1523854800</v>
      </c>
      <c r="M814" s="11">
        <f t="shared" si="74"/>
        <v>43206.208333333328</v>
      </c>
      <c r="N814">
        <v>1524286800</v>
      </c>
      <c r="O814" s="11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7">
        <f t="shared" si="73"/>
        <v>112.66176470588235</v>
      </c>
      <c r="J815" t="s">
        <v>21</v>
      </c>
      <c r="K815" t="s">
        <v>22</v>
      </c>
      <c r="L815">
        <v>1346043600</v>
      </c>
      <c r="M815" s="11">
        <f t="shared" si="74"/>
        <v>41148.208333333336</v>
      </c>
      <c r="N815">
        <v>1346907600</v>
      </c>
      <c r="O815" s="11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7">
        <f t="shared" si="73"/>
        <v>81.944444444444443</v>
      </c>
      <c r="J816" t="s">
        <v>36</v>
      </c>
      <c r="K816" t="s">
        <v>37</v>
      </c>
      <c r="L816">
        <v>1464325200</v>
      </c>
      <c r="M816" s="11">
        <f t="shared" si="74"/>
        <v>42517.208333333328</v>
      </c>
      <c r="N816">
        <v>1464498000</v>
      </c>
      <c r="O816" s="11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7">
        <f t="shared" si="73"/>
        <v>64.049180327868854</v>
      </c>
      <c r="J817" t="s">
        <v>15</v>
      </c>
      <c r="K817" t="s">
        <v>16</v>
      </c>
      <c r="L817">
        <v>1511935200</v>
      </c>
      <c r="M817" s="11">
        <f t="shared" si="74"/>
        <v>43068.25</v>
      </c>
      <c r="N817">
        <v>1514181600</v>
      </c>
      <c r="O817" s="11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7">
        <f t="shared" si="73"/>
        <v>106.39097744360902</v>
      </c>
      <c r="J818" t="s">
        <v>21</v>
      </c>
      <c r="K818" t="s">
        <v>22</v>
      </c>
      <c r="L818">
        <v>1392012000</v>
      </c>
      <c r="M818" s="11">
        <f t="shared" si="74"/>
        <v>41680.25</v>
      </c>
      <c r="N818">
        <v>1392184800</v>
      </c>
      <c r="O818" s="11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7">
        <f t="shared" si="73"/>
        <v>76.011249497790274</v>
      </c>
      <c r="J819" t="s">
        <v>107</v>
      </c>
      <c r="K819" t="s">
        <v>108</v>
      </c>
      <c r="L819">
        <v>1556946000</v>
      </c>
      <c r="M819" s="11">
        <f t="shared" si="74"/>
        <v>43589.208333333328</v>
      </c>
      <c r="N819">
        <v>1559365200</v>
      </c>
      <c r="O819" s="11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7">
        <f t="shared" si="73"/>
        <v>111.07246376811594</v>
      </c>
      <c r="J820" t="s">
        <v>21</v>
      </c>
      <c r="K820" t="s">
        <v>22</v>
      </c>
      <c r="L820">
        <v>1548050400</v>
      </c>
      <c r="M820" s="11">
        <f t="shared" si="74"/>
        <v>43486.25</v>
      </c>
      <c r="N820">
        <v>1549173600</v>
      </c>
      <c r="O820" s="11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7">
        <f t="shared" si="73"/>
        <v>95.936170212765958</v>
      </c>
      <c r="J821" t="s">
        <v>21</v>
      </c>
      <c r="K821" t="s">
        <v>22</v>
      </c>
      <c r="L821">
        <v>1353736800</v>
      </c>
      <c r="M821" s="11">
        <f t="shared" si="74"/>
        <v>41237.25</v>
      </c>
      <c r="N821">
        <v>1355032800</v>
      </c>
      <c r="O821" s="11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7">
        <f t="shared" si="73"/>
        <v>43.043010752688176</v>
      </c>
      <c r="J822" t="s">
        <v>40</v>
      </c>
      <c r="K822" t="s">
        <v>41</v>
      </c>
      <c r="L822">
        <v>1532840400</v>
      </c>
      <c r="M822" s="11">
        <f t="shared" si="74"/>
        <v>43310.208333333328</v>
      </c>
      <c r="N822">
        <v>1533963600</v>
      </c>
      <c r="O822" s="11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7">
        <f t="shared" si="73"/>
        <v>67.966666666666669</v>
      </c>
      <c r="J823" t="s">
        <v>21</v>
      </c>
      <c r="K823" t="s">
        <v>22</v>
      </c>
      <c r="L823">
        <v>1488261600</v>
      </c>
      <c r="M823" s="11">
        <f t="shared" si="74"/>
        <v>42794.25</v>
      </c>
      <c r="N823">
        <v>1489381200</v>
      </c>
      <c r="O823" s="11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7">
        <f t="shared" si="73"/>
        <v>89.991428571428571</v>
      </c>
      <c r="J824" t="s">
        <v>21</v>
      </c>
      <c r="K824" t="s">
        <v>22</v>
      </c>
      <c r="L824">
        <v>1393567200</v>
      </c>
      <c r="M824" s="11">
        <f t="shared" si="74"/>
        <v>41698.25</v>
      </c>
      <c r="N824">
        <v>1395032400</v>
      </c>
      <c r="O824" s="11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7">
        <f t="shared" si="73"/>
        <v>58.095238095238095</v>
      </c>
      <c r="J825" t="s">
        <v>21</v>
      </c>
      <c r="K825" t="s">
        <v>22</v>
      </c>
      <c r="L825">
        <v>1410325200</v>
      </c>
      <c r="M825" s="11">
        <f t="shared" si="74"/>
        <v>41892.208333333336</v>
      </c>
      <c r="N825">
        <v>1412485200</v>
      </c>
      <c r="O825" s="11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7">
        <f t="shared" si="73"/>
        <v>83.996875000000003</v>
      </c>
      <c r="J826" t="s">
        <v>21</v>
      </c>
      <c r="K826" t="s">
        <v>22</v>
      </c>
      <c r="L826">
        <v>1276923600</v>
      </c>
      <c r="M826" s="11">
        <f t="shared" si="74"/>
        <v>40348.208333333336</v>
      </c>
      <c r="N826">
        <v>1279688400</v>
      </c>
      <c r="O826" s="11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7">
        <f t="shared" si="73"/>
        <v>88.853503184713375</v>
      </c>
      <c r="J827" t="s">
        <v>40</v>
      </c>
      <c r="K827" t="s">
        <v>41</v>
      </c>
      <c r="L827">
        <v>1500958800</v>
      </c>
      <c r="M827" s="11">
        <f t="shared" si="74"/>
        <v>42941.208333333328</v>
      </c>
      <c r="N827">
        <v>1501995600</v>
      </c>
      <c r="O827" s="11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7">
        <f t="shared" si="73"/>
        <v>65.963917525773198</v>
      </c>
      <c r="J828" t="s">
        <v>21</v>
      </c>
      <c r="K828" t="s">
        <v>22</v>
      </c>
      <c r="L828">
        <v>1292220000</v>
      </c>
      <c r="M828" s="11">
        <f t="shared" si="74"/>
        <v>40525.25</v>
      </c>
      <c r="N828">
        <v>1294639200</v>
      </c>
      <c r="O828" s="11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7">
        <f t="shared" si="73"/>
        <v>74.804878048780495</v>
      </c>
      <c r="J829" t="s">
        <v>26</v>
      </c>
      <c r="K829" t="s">
        <v>27</v>
      </c>
      <c r="L829">
        <v>1304398800</v>
      </c>
      <c r="M829" s="11">
        <f t="shared" si="74"/>
        <v>40666.208333333336</v>
      </c>
      <c r="N829">
        <v>1305435600</v>
      </c>
      <c r="O829" s="11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7">
        <f t="shared" si="73"/>
        <v>69.98571428571428</v>
      </c>
      <c r="J830" t="s">
        <v>21</v>
      </c>
      <c r="K830" t="s">
        <v>22</v>
      </c>
      <c r="L830">
        <v>1535432400</v>
      </c>
      <c r="M830" s="11">
        <f t="shared" si="74"/>
        <v>43340.208333333328</v>
      </c>
      <c r="N830">
        <v>1537592400</v>
      </c>
      <c r="O830" s="11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7">
        <f t="shared" si="73"/>
        <v>32.006493506493506</v>
      </c>
      <c r="J831" t="s">
        <v>21</v>
      </c>
      <c r="K831" t="s">
        <v>22</v>
      </c>
      <c r="L831">
        <v>1433826000</v>
      </c>
      <c r="M831" s="11">
        <f t="shared" si="74"/>
        <v>42164.208333333328</v>
      </c>
      <c r="N831">
        <v>1435122000</v>
      </c>
      <c r="O831" s="11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7">
        <f t="shared" si="73"/>
        <v>64.727272727272734</v>
      </c>
      <c r="J832" t="s">
        <v>21</v>
      </c>
      <c r="K832" t="s">
        <v>22</v>
      </c>
      <c r="L832">
        <v>1514959200</v>
      </c>
      <c r="M832" s="11">
        <f t="shared" si="74"/>
        <v>43103.25</v>
      </c>
      <c r="N832">
        <v>1520056800</v>
      </c>
      <c r="O832" s="11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7">
        <f t="shared" si="73"/>
        <v>24.998110087408456</v>
      </c>
      <c r="J833" t="s">
        <v>21</v>
      </c>
      <c r="K833" t="s">
        <v>22</v>
      </c>
      <c r="L833">
        <v>1332738000</v>
      </c>
      <c r="M833" s="11">
        <f t="shared" si="74"/>
        <v>40994.208333333336</v>
      </c>
      <c r="N833">
        <v>1335675600</v>
      </c>
      <c r="O833" s="11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>
        <v>1297</v>
      </c>
      <c r="I834" s="7">
        <f t="shared" si="73"/>
        <v>104.97764070932922</v>
      </c>
      <c r="J834" t="s">
        <v>36</v>
      </c>
      <c r="K834" t="s">
        <v>37</v>
      </c>
      <c r="L834">
        <v>1445490000</v>
      </c>
      <c r="M834" s="11">
        <f t="shared" si="74"/>
        <v>42299.208333333328</v>
      </c>
      <c r="N834">
        <v>1448431200</v>
      </c>
      <c r="O834" s="11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>
        <v>165</v>
      </c>
      <c r="I835" s="7">
        <f t="shared" ref="I835:I898" si="79">IF(H835 = 0, "0", E835/H835)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80">(((L835/60)/60)/24)+DATE(1970,1,1)</f>
        <v>40588.25</v>
      </c>
      <c r="N835">
        <v>1298613600</v>
      </c>
      <c r="O835" s="11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LEFT(R835,FIND("/",R835)-1)</f>
        <v>publishing</v>
      </c>
      <c r="T835" t="str">
        <f t="shared" ref="T835:T898" si="83">RIGHT(R835,LEN(R835)-FIND("/",R835))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7">
        <f t="shared" si="79"/>
        <v>94.352941176470594</v>
      </c>
      <c r="J836" t="s">
        <v>21</v>
      </c>
      <c r="K836" t="s">
        <v>22</v>
      </c>
      <c r="L836">
        <v>1371963600</v>
      </c>
      <c r="M836" s="11">
        <f t="shared" si="80"/>
        <v>41448.208333333336</v>
      </c>
      <c r="N836">
        <v>1372482000</v>
      </c>
      <c r="O836" s="11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7">
        <f t="shared" si="79"/>
        <v>44.001706484641637</v>
      </c>
      <c r="J837" t="s">
        <v>21</v>
      </c>
      <c r="K837" t="s">
        <v>22</v>
      </c>
      <c r="L837">
        <v>1425103200</v>
      </c>
      <c r="M837" s="11">
        <f t="shared" si="80"/>
        <v>42063.25</v>
      </c>
      <c r="N837">
        <v>1425621600</v>
      </c>
      <c r="O837" s="11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7">
        <f t="shared" si="79"/>
        <v>64.744680851063833</v>
      </c>
      <c r="J838" t="s">
        <v>21</v>
      </c>
      <c r="K838" t="s">
        <v>22</v>
      </c>
      <c r="L838">
        <v>1265349600</v>
      </c>
      <c r="M838" s="11">
        <f t="shared" si="80"/>
        <v>40214.25</v>
      </c>
      <c r="N838">
        <v>1266300000</v>
      </c>
      <c r="O838" s="11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7">
        <f t="shared" si="79"/>
        <v>84.00667779632721</v>
      </c>
      <c r="J839" t="s">
        <v>21</v>
      </c>
      <c r="K839" t="s">
        <v>22</v>
      </c>
      <c r="L839">
        <v>1301202000</v>
      </c>
      <c r="M839" s="11">
        <f t="shared" si="80"/>
        <v>40629.208333333336</v>
      </c>
      <c r="N839">
        <v>1305867600</v>
      </c>
      <c r="O839" s="11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7">
        <f t="shared" si="79"/>
        <v>34.061302681992338</v>
      </c>
      <c r="J840" t="s">
        <v>21</v>
      </c>
      <c r="K840" t="s">
        <v>22</v>
      </c>
      <c r="L840">
        <v>1538024400</v>
      </c>
      <c r="M840" s="11">
        <f t="shared" si="80"/>
        <v>43370.208333333328</v>
      </c>
      <c r="N840">
        <v>1538802000</v>
      </c>
      <c r="O840" s="11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7">
        <f t="shared" si="79"/>
        <v>93.273885350318466</v>
      </c>
      <c r="J841" t="s">
        <v>21</v>
      </c>
      <c r="K841" t="s">
        <v>22</v>
      </c>
      <c r="L841">
        <v>1395032400</v>
      </c>
      <c r="M841" s="11">
        <f t="shared" si="80"/>
        <v>41715.208333333336</v>
      </c>
      <c r="N841">
        <v>1398920400</v>
      </c>
      <c r="O841" s="11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7">
        <f t="shared" si="79"/>
        <v>32.998301726577978</v>
      </c>
      <c r="J842" t="s">
        <v>21</v>
      </c>
      <c r="K842" t="s">
        <v>22</v>
      </c>
      <c r="L842">
        <v>1405486800</v>
      </c>
      <c r="M842" s="11">
        <f t="shared" si="80"/>
        <v>41836.208333333336</v>
      </c>
      <c r="N842">
        <v>1405659600</v>
      </c>
      <c r="O842" s="11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7">
        <f t="shared" si="79"/>
        <v>83.812903225806451</v>
      </c>
      <c r="J843" t="s">
        <v>21</v>
      </c>
      <c r="K843" t="s">
        <v>22</v>
      </c>
      <c r="L843">
        <v>1455861600</v>
      </c>
      <c r="M843" s="11">
        <f t="shared" si="80"/>
        <v>42419.25</v>
      </c>
      <c r="N843">
        <v>1457244000</v>
      </c>
      <c r="O843" s="11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7">
        <f t="shared" si="79"/>
        <v>63.992424242424242</v>
      </c>
      <c r="J844" t="s">
        <v>107</v>
      </c>
      <c r="K844" t="s">
        <v>108</v>
      </c>
      <c r="L844">
        <v>1529038800</v>
      </c>
      <c r="M844" s="11">
        <f t="shared" si="80"/>
        <v>43266.208333333328</v>
      </c>
      <c r="N844">
        <v>1529298000</v>
      </c>
      <c r="O844" s="11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7">
        <f t="shared" si="79"/>
        <v>81.909090909090907</v>
      </c>
      <c r="J845" t="s">
        <v>21</v>
      </c>
      <c r="K845" t="s">
        <v>22</v>
      </c>
      <c r="L845">
        <v>1535259600</v>
      </c>
      <c r="M845" s="11">
        <f t="shared" si="80"/>
        <v>43338.208333333328</v>
      </c>
      <c r="N845">
        <v>1535778000</v>
      </c>
      <c r="O845" s="11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7">
        <f t="shared" si="79"/>
        <v>93.053191489361708</v>
      </c>
      <c r="J846" t="s">
        <v>21</v>
      </c>
      <c r="K846" t="s">
        <v>22</v>
      </c>
      <c r="L846">
        <v>1327212000</v>
      </c>
      <c r="M846" s="11">
        <f t="shared" si="80"/>
        <v>40930.25</v>
      </c>
      <c r="N846">
        <v>1327471200</v>
      </c>
      <c r="O846" s="11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7">
        <f t="shared" si="79"/>
        <v>101.98449039881831</v>
      </c>
      <c r="J847" t="s">
        <v>40</v>
      </c>
      <c r="K847" t="s">
        <v>41</v>
      </c>
      <c r="L847">
        <v>1526360400</v>
      </c>
      <c r="M847" s="11">
        <f t="shared" si="80"/>
        <v>43235.208333333328</v>
      </c>
      <c r="N847">
        <v>1529557200</v>
      </c>
      <c r="O847" s="11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7">
        <f t="shared" si="79"/>
        <v>105.9375</v>
      </c>
      <c r="J848" t="s">
        <v>21</v>
      </c>
      <c r="K848" t="s">
        <v>22</v>
      </c>
      <c r="L848">
        <v>1532149200</v>
      </c>
      <c r="M848" s="11">
        <f t="shared" si="80"/>
        <v>43302.208333333328</v>
      </c>
      <c r="N848">
        <v>1535259600</v>
      </c>
      <c r="O848" s="11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7">
        <f t="shared" si="79"/>
        <v>101.58181818181818</v>
      </c>
      <c r="J849" t="s">
        <v>21</v>
      </c>
      <c r="K849" t="s">
        <v>22</v>
      </c>
      <c r="L849">
        <v>1515304800</v>
      </c>
      <c r="M849" s="11">
        <f t="shared" si="80"/>
        <v>43107.25</v>
      </c>
      <c r="N849">
        <v>1515564000</v>
      </c>
      <c r="O849" s="11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7">
        <f t="shared" si="79"/>
        <v>62.970930232558139</v>
      </c>
      <c r="J850" t="s">
        <v>21</v>
      </c>
      <c r="K850" t="s">
        <v>22</v>
      </c>
      <c r="L850">
        <v>1276318800</v>
      </c>
      <c r="M850" s="11">
        <f t="shared" si="80"/>
        <v>40341.208333333336</v>
      </c>
      <c r="N850">
        <v>1277096400</v>
      </c>
      <c r="O850" s="11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7">
        <f t="shared" si="79"/>
        <v>29.045602605863191</v>
      </c>
      <c r="J851" t="s">
        <v>21</v>
      </c>
      <c r="K851" t="s">
        <v>22</v>
      </c>
      <c r="L851">
        <v>1328767200</v>
      </c>
      <c r="M851" s="11">
        <f t="shared" si="80"/>
        <v>40948.25</v>
      </c>
      <c r="N851">
        <v>1329026400</v>
      </c>
      <c r="O851" s="11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7">
        <f t="shared" si="79"/>
        <v>1</v>
      </c>
      <c r="J852" t="s">
        <v>21</v>
      </c>
      <c r="K852" t="s">
        <v>22</v>
      </c>
      <c r="L852">
        <v>1321682400</v>
      </c>
      <c r="M852" s="11">
        <f t="shared" si="80"/>
        <v>40866.25</v>
      </c>
      <c r="N852">
        <v>1322978400</v>
      </c>
      <c r="O852" s="11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7">
        <f t="shared" si="79"/>
        <v>77.924999999999997</v>
      </c>
      <c r="J853" t="s">
        <v>21</v>
      </c>
      <c r="K853" t="s">
        <v>22</v>
      </c>
      <c r="L853">
        <v>1335934800</v>
      </c>
      <c r="M853" s="11">
        <f t="shared" si="80"/>
        <v>41031.208333333336</v>
      </c>
      <c r="N853">
        <v>1338786000</v>
      </c>
      <c r="O853" s="11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7">
        <f t="shared" si="79"/>
        <v>80.806451612903231</v>
      </c>
      <c r="J854" t="s">
        <v>21</v>
      </c>
      <c r="K854" t="s">
        <v>22</v>
      </c>
      <c r="L854">
        <v>1310792400</v>
      </c>
      <c r="M854" s="11">
        <f t="shared" si="80"/>
        <v>40740.208333333336</v>
      </c>
      <c r="N854">
        <v>1311656400</v>
      </c>
      <c r="O854" s="11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7">
        <f t="shared" si="79"/>
        <v>76.006816632583508</v>
      </c>
      <c r="J855" t="s">
        <v>15</v>
      </c>
      <c r="K855" t="s">
        <v>16</v>
      </c>
      <c r="L855">
        <v>1308546000</v>
      </c>
      <c r="M855" s="11">
        <f t="shared" si="80"/>
        <v>40714.208333333336</v>
      </c>
      <c r="N855">
        <v>1308978000</v>
      </c>
      <c r="O855" s="11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7">
        <f t="shared" si="79"/>
        <v>72.993613824192337</v>
      </c>
      <c r="J856" t="s">
        <v>15</v>
      </c>
      <c r="K856" t="s">
        <v>16</v>
      </c>
      <c r="L856">
        <v>1574056800</v>
      </c>
      <c r="M856" s="11">
        <f t="shared" si="80"/>
        <v>43787.25</v>
      </c>
      <c r="N856">
        <v>1576389600</v>
      </c>
      <c r="O856" s="11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7">
        <f t="shared" si="79"/>
        <v>53</v>
      </c>
      <c r="J857" t="s">
        <v>26</v>
      </c>
      <c r="K857" t="s">
        <v>27</v>
      </c>
      <c r="L857">
        <v>1308373200</v>
      </c>
      <c r="M857" s="11">
        <f t="shared" si="80"/>
        <v>40712.208333333336</v>
      </c>
      <c r="N857">
        <v>1311051600</v>
      </c>
      <c r="O857" s="11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7">
        <f t="shared" si="79"/>
        <v>54.164556962025316</v>
      </c>
      <c r="J858" t="s">
        <v>21</v>
      </c>
      <c r="K858" t="s">
        <v>22</v>
      </c>
      <c r="L858">
        <v>1335243600</v>
      </c>
      <c r="M858" s="11">
        <f t="shared" si="80"/>
        <v>41023.208333333336</v>
      </c>
      <c r="N858">
        <v>1336712400</v>
      </c>
      <c r="O858" s="11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7">
        <f t="shared" si="79"/>
        <v>32.946666666666665</v>
      </c>
      <c r="J859" t="s">
        <v>98</v>
      </c>
      <c r="K859" t="s">
        <v>99</v>
      </c>
      <c r="L859">
        <v>1328421600</v>
      </c>
      <c r="M859" s="11">
        <f t="shared" si="80"/>
        <v>40944.25</v>
      </c>
      <c r="N859">
        <v>1330408800</v>
      </c>
      <c r="O859" s="11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7">
        <f t="shared" si="79"/>
        <v>79.371428571428567</v>
      </c>
      <c r="J860" t="s">
        <v>21</v>
      </c>
      <c r="K860" t="s">
        <v>22</v>
      </c>
      <c r="L860">
        <v>1524286800</v>
      </c>
      <c r="M860" s="11">
        <f t="shared" si="80"/>
        <v>43211.208333333328</v>
      </c>
      <c r="N860">
        <v>1524891600</v>
      </c>
      <c r="O860" s="11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7">
        <f t="shared" si="79"/>
        <v>41.174603174603178</v>
      </c>
      <c r="J861" t="s">
        <v>21</v>
      </c>
      <c r="K861" t="s">
        <v>22</v>
      </c>
      <c r="L861">
        <v>1362117600</v>
      </c>
      <c r="M861" s="11">
        <f t="shared" si="80"/>
        <v>41334.25</v>
      </c>
      <c r="N861">
        <v>1363669200</v>
      </c>
      <c r="O861" s="11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7">
        <f t="shared" si="79"/>
        <v>77.430769230769229</v>
      </c>
      <c r="J862" t="s">
        <v>21</v>
      </c>
      <c r="K862" t="s">
        <v>22</v>
      </c>
      <c r="L862">
        <v>1550556000</v>
      </c>
      <c r="M862" s="11">
        <f t="shared" si="80"/>
        <v>43515.25</v>
      </c>
      <c r="N862">
        <v>1551420000</v>
      </c>
      <c r="O862" s="11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7">
        <f t="shared" si="79"/>
        <v>57.159509202453989</v>
      </c>
      <c r="J863" t="s">
        <v>21</v>
      </c>
      <c r="K863" t="s">
        <v>22</v>
      </c>
      <c r="L863">
        <v>1269147600</v>
      </c>
      <c r="M863" s="11">
        <f t="shared" si="80"/>
        <v>40258.208333333336</v>
      </c>
      <c r="N863">
        <v>1269838800</v>
      </c>
      <c r="O863" s="11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7">
        <f t="shared" si="79"/>
        <v>77.17647058823529</v>
      </c>
      <c r="J864" t="s">
        <v>21</v>
      </c>
      <c r="K864" t="s">
        <v>22</v>
      </c>
      <c r="L864">
        <v>1312174800</v>
      </c>
      <c r="M864" s="11">
        <f t="shared" si="80"/>
        <v>40756.208333333336</v>
      </c>
      <c r="N864">
        <v>1312520400</v>
      </c>
      <c r="O864" s="11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7">
        <f t="shared" si="79"/>
        <v>24.953917050691246</v>
      </c>
      <c r="J865" t="s">
        <v>21</v>
      </c>
      <c r="K865" t="s">
        <v>22</v>
      </c>
      <c r="L865">
        <v>1434517200</v>
      </c>
      <c r="M865" s="11">
        <f t="shared" si="80"/>
        <v>42172.208333333328</v>
      </c>
      <c r="N865">
        <v>1436504400</v>
      </c>
      <c r="O865" s="11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7">
        <f t="shared" si="79"/>
        <v>97.18</v>
      </c>
      <c r="J866" t="s">
        <v>21</v>
      </c>
      <c r="K866" t="s">
        <v>22</v>
      </c>
      <c r="L866">
        <v>1471582800</v>
      </c>
      <c r="M866" s="11">
        <f t="shared" si="80"/>
        <v>42601.208333333328</v>
      </c>
      <c r="N866">
        <v>1472014800</v>
      </c>
      <c r="O866" s="11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7">
        <f t="shared" si="79"/>
        <v>46.000916870415651</v>
      </c>
      <c r="J867" t="s">
        <v>21</v>
      </c>
      <c r="K867" t="s">
        <v>22</v>
      </c>
      <c r="L867">
        <v>1410757200</v>
      </c>
      <c r="M867" s="11">
        <f t="shared" si="80"/>
        <v>41897.208333333336</v>
      </c>
      <c r="N867">
        <v>1411534800</v>
      </c>
      <c r="O867" s="11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7">
        <f t="shared" si="79"/>
        <v>88.023385300668153</v>
      </c>
      <c r="J868" t="s">
        <v>21</v>
      </c>
      <c r="K868" t="s">
        <v>22</v>
      </c>
      <c r="L868">
        <v>1304830800</v>
      </c>
      <c r="M868" s="11">
        <f t="shared" si="80"/>
        <v>40671.208333333336</v>
      </c>
      <c r="N868">
        <v>1304917200</v>
      </c>
      <c r="O868" s="11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7">
        <f t="shared" si="79"/>
        <v>25.99</v>
      </c>
      <c r="J869" t="s">
        <v>21</v>
      </c>
      <c r="K869" t="s">
        <v>22</v>
      </c>
      <c r="L869">
        <v>1539061200</v>
      </c>
      <c r="M869" s="11">
        <f t="shared" si="80"/>
        <v>43382.208333333328</v>
      </c>
      <c r="N869">
        <v>1539579600</v>
      </c>
      <c r="O869" s="11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7">
        <f t="shared" si="79"/>
        <v>102.69047619047619</v>
      </c>
      <c r="J870" t="s">
        <v>21</v>
      </c>
      <c r="K870" t="s">
        <v>22</v>
      </c>
      <c r="L870">
        <v>1381554000</v>
      </c>
      <c r="M870" s="11">
        <f t="shared" si="80"/>
        <v>41559.208333333336</v>
      </c>
      <c r="N870">
        <v>1382504400</v>
      </c>
      <c r="O870" s="11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7">
        <f t="shared" si="79"/>
        <v>72.958174904942965</v>
      </c>
      <c r="J871" t="s">
        <v>21</v>
      </c>
      <c r="K871" t="s">
        <v>22</v>
      </c>
      <c r="L871">
        <v>1277096400</v>
      </c>
      <c r="M871" s="11">
        <f t="shared" si="80"/>
        <v>40350.208333333336</v>
      </c>
      <c r="N871">
        <v>1278306000</v>
      </c>
      <c r="O871" s="11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7">
        <f t="shared" si="79"/>
        <v>57.190082644628099</v>
      </c>
      <c r="J872" t="s">
        <v>21</v>
      </c>
      <c r="K872" t="s">
        <v>22</v>
      </c>
      <c r="L872">
        <v>1440392400</v>
      </c>
      <c r="M872" s="11">
        <f t="shared" si="80"/>
        <v>42240.208333333328</v>
      </c>
      <c r="N872">
        <v>1442552400</v>
      </c>
      <c r="O872" s="11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7">
        <f t="shared" si="79"/>
        <v>84.013793103448279</v>
      </c>
      <c r="J873" t="s">
        <v>21</v>
      </c>
      <c r="K873" t="s">
        <v>22</v>
      </c>
      <c r="L873">
        <v>1509512400</v>
      </c>
      <c r="M873" s="11">
        <f t="shared" si="80"/>
        <v>43040.208333333328</v>
      </c>
      <c r="N873">
        <v>1511071200</v>
      </c>
      <c r="O873" s="11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7">
        <f t="shared" si="79"/>
        <v>98.666666666666671</v>
      </c>
      <c r="J874" t="s">
        <v>26</v>
      </c>
      <c r="K874" t="s">
        <v>27</v>
      </c>
      <c r="L874">
        <v>1535950800</v>
      </c>
      <c r="M874" s="11">
        <f t="shared" si="80"/>
        <v>43346.208333333328</v>
      </c>
      <c r="N874">
        <v>1536382800</v>
      </c>
      <c r="O874" s="11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7">
        <f t="shared" si="79"/>
        <v>42.007419183889773</v>
      </c>
      <c r="J875" t="s">
        <v>21</v>
      </c>
      <c r="K875" t="s">
        <v>22</v>
      </c>
      <c r="L875">
        <v>1389160800</v>
      </c>
      <c r="M875" s="11">
        <f t="shared" si="80"/>
        <v>41647.25</v>
      </c>
      <c r="N875">
        <v>1389592800</v>
      </c>
      <c r="O875" s="11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7">
        <f t="shared" si="79"/>
        <v>32.002753556677376</v>
      </c>
      <c r="J876" t="s">
        <v>21</v>
      </c>
      <c r="K876" t="s">
        <v>22</v>
      </c>
      <c r="L876">
        <v>1271998800</v>
      </c>
      <c r="M876" s="11">
        <f t="shared" si="80"/>
        <v>40291.208333333336</v>
      </c>
      <c r="N876">
        <v>1275282000</v>
      </c>
      <c r="O876" s="11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7">
        <f t="shared" si="79"/>
        <v>81.567164179104481</v>
      </c>
      <c r="J877" t="s">
        <v>21</v>
      </c>
      <c r="K877" t="s">
        <v>22</v>
      </c>
      <c r="L877">
        <v>1294898400</v>
      </c>
      <c r="M877" s="11">
        <f t="shared" si="80"/>
        <v>40556.25</v>
      </c>
      <c r="N877">
        <v>1294984800</v>
      </c>
      <c r="O877" s="11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7">
        <f t="shared" si="79"/>
        <v>37.035087719298247</v>
      </c>
      <c r="J878" t="s">
        <v>15</v>
      </c>
      <c r="K878" t="s">
        <v>16</v>
      </c>
      <c r="L878">
        <v>1559970000</v>
      </c>
      <c r="M878" s="11">
        <f t="shared" si="80"/>
        <v>43624.208333333328</v>
      </c>
      <c r="N878">
        <v>1562043600</v>
      </c>
      <c r="O878" s="11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7">
        <f t="shared" si="79"/>
        <v>103.033360455655</v>
      </c>
      <c r="J879" t="s">
        <v>21</v>
      </c>
      <c r="K879" t="s">
        <v>22</v>
      </c>
      <c r="L879">
        <v>1469509200</v>
      </c>
      <c r="M879" s="11">
        <f t="shared" si="80"/>
        <v>42577.208333333328</v>
      </c>
      <c r="N879">
        <v>1469595600</v>
      </c>
      <c r="O879" s="11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7">
        <f t="shared" si="79"/>
        <v>84.333333333333329</v>
      </c>
      <c r="J880" t="s">
        <v>107</v>
      </c>
      <c r="K880" t="s">
        <v>108</v>
      </c>
      <c r="L880">
        <v>1579068000</v>
      </c>
      <c r="M880" s="11">
        <f t="shared" si="80"/>
        <v>43845.25</v>
      </c>
      <c r="N880">
        <v>1581141600</v>
      </c>
      <c r="O880" s="11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7">
        <f t="shared" si="79"/>
        <v>102.60377358490567</v>
      </c>
      <c r="J881" t="s">
        <v>21</v>
      </c>
      <c r="K881" t="s">
        <v>22</v>
      </c>
      <c r="L881">
        <v>1487743200</v>
      </c>
      <c r="M881" s="11">
        <f t="shared" si="80"/>
        <v>42788.25</v>
      </c>
      <c r="N881">
        <v>1488520800</v>
      </c>
      <c r="O881" s="11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7">
        <f t="shared" si="79"/>
        <v>79.992129246064621</v>
      </c>
      <c r="J882" t="s">
        <v>21</v>
      </c>
      <c r="K882" t="s">
        <v>22</v>
      </c>
      <c r="L882">
        <v>1563685200</v>
      </c>
      <c r="M882" s="11">
        <f t="shared" si="80"/>
        <v>43667.208333333328</v>
      </c>
      <c r="N882">
        <v>1563858000</v>
      </c>
      <c r="O882" s="11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7">
        <f t="shared" si="79"/>
        <v>70.055309734513273</v>
      </c>
      <c r="J883" t="s">
        <v>21</v>
      </c>
      <c r="K883" t="s">
        <v>22</v>
      </c>
      <c r="L883">
        <v>1436418000</v>
      </c>
      <c r="M883" s="11">
        <f t="shared" si="80"/>
        <v>42194.208333333328</v>
      </c>
      <c r="N883">
        <v>1438923600</v>
      </c>
      <c r="O883" s="11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7">
        <f t="shared" si="79"/>
        <v>37</v>
      </c>
      <c r="J884" t="s">
        <v>21</v>
      </c>
      <c r="K884" t="s">
        <v>22</v>
      </c>
      <c r="L884">
        <v>1421820000</v>
      </c>
      <c r="M884" s="11">
        <f t="shared" si="80"/>
        <v>42025.25</v>
      </c>
      <c r="N884">
        <v>1422165600</v>
      </c>
      <c r="O884" s="11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7">
        <f t="shared" si="79"/>
        <v>41.911917098445599</v>
      </c>
      <c r="J885" t="s">
        <v>21</v>
      </c>
      <c r="K885" t="s">
        <v>22</v>
      </c>
      <c r="L885">
        <v>1274763600</v>
      </c>
      <c r="M885" s="11">
        <f t="shared" si="80"/>
        <v>40323.208333333336</v>
      </c>
      <c r="N885">
        <v>1277874000</v>
      </c>
      <c r="O885" s="11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7">
        <f t="shared" si="79"/>
        <v>57.992576882290564</v>
      </c>
      <c r="J886" t="s">
        <v>21</v>
      </c>
      <c r="K886" t="s">
        <v>22</v>
      </c>
      <c r="L886">
        <v>1399179600</v>
      </c>
      <c r="M886" s="11">
        <f t="shared" si="80"/>
        <v>41763.208333333336</v>
      </c>
      <c r="N886">
        <v>1399352400</v>
      </c>
      <c r="O886" s="11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7">
        <f t="shared" si="79"/>
        <v>40.942307692307693</v>
      </c>
      <c r="J887" t="s">
        <v>21</v>
      </c>
      <c r="K887" t="s">
        <v>22</v>
      </c>
      <c r="L887">
        <v>1275800400</v>
      </c>
      <c r="M887" s="11">
        <f t="shared" si="80"/>
        <v>40335.208333333336</v>
      </c>
      <c r="N887">
        <v>1279083600</v>
      </c>
      <c r="O887" s="11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7">
        <f t="shared" si="79"/>
        <v>69.9972602739726</v>
      </c>
      <c r="J888" t="s">
        <v>21</v>
      </c>
      <c r="K888" t="s">
        <v>22</v>
      </c>
      <c r="L888">
        <v>1282798800</v>
      </c>
      <c r="M888" s="11">
        <f t="shared" si="80"/>
        <v>40416.208333333336</v>
      </c>
      <c r="N888">
        <v>1284354000</v>
      </c>
      <c r="O888" s="11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7">
        <f t="shared" si="79"/>
        <v>73.838709677419359</v>
      </c>
      <c r="J889" t="s">
        <v>21</v>
      </c>
      <c r="K889" t="s">
        <v>22</v>
      </c>
      <c r="L889">
        <v>1437109200</v>
      </c>
      <c r="M889" s="11">
        <f t="shared" si="80"/>
        <v>42202.208333333328</v>
      </c>
      <c r="N889">
        <v>1441170000</v>
      </c>
      <c r="O889" s="11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7">
        <f t="shared" si="79"/>
        <v>41.979310344827589</v>
      </c>
      <c r="J890" t="s">
        <v>21</v>
      </c>
      <c r="K890" t="s">
        <v>22</v>
      </c>
      <c r="L890">
        <v>1491886800</v>
      </c>
      <c r="M890" s="11">
        <f t="shared" si="80"/>
        <v>42836.208333333328</v>
      </c>
      <c r="N890">
        <v>1493528400</v>
      </c>
      <c r="O890" s="11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7">
        <f t="shared" si="79"/>
        <v>77.93442622950819</v>
      </c>
      <c r="J891" t="s">
        <v>21</v>
      </c>
      <c r="K891" t="s">
        <v>22</v>
      </c>
      <c r="L891">
        <v>1394600400</v>
      </c>
      <c r="M891" s="11">
        <f t="shared" si="80"/>
        <v>41710.208333333336</v>
      </c>
      <c r="N891">
        <v>1395205200</v>
      </c>
      <c r="O891" s="11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7">
        <f t="shared" si="79"/>
        <v>106.01972789115646</v>
      </c>
      <c r="J892" t="s">
        <v>21</v>
      </c>
      <c r="K892" t="s">
        <v>22</v>
      </c>
      <c r="L892">
        <v>1561352400</v>
      </c>
      <c r="M892" s="11">
        <f t="shared" si="80"/>
        <v>43640.208333333328</v>
      </c>
      <c r="N892">
        <v>1561438800</v>
      </c>
      <c r="O892" s="11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7">
        <f t="shared" si="79"/>
        <v>47.018181818181816</v>
      </c>
      <c r="J893" t="s">
        <v>15</v>
      </c>
      <c r="K893" t="s">
        <v>16</v>
      </c>
      <c r="L893">
        <v>1322892000</v>
      </c>
      <c r="M893" s="11">
        <f t="shared" si="80"/>
        <v>40880.25</v>
      </c>
      <c r="N893">
        <v>1326693600</v>
      </c>
      <c r="O893" s="11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7">
        <f t="shared" si="79"/>
        <v>76.016483516483518</v>
      </c>
      <c r="J894" t="s">
        <v>21</v>
      </c>
      <c r="K894" t="s">
        <v>22</v>
      </c>
      <c r="L894">
        <v>1274418000</v>
      </c>
      <c r="M894" s="11">
        <f t="shared" si="80"/>
        <v>40319.208333333336</v>
      </c>
      <c r="N894">
        <v>1277960400</v>
      </c>
      <c r="O894" s="11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7">
        <f t="shared" si="79"/>
        <v>54.120603015075375</v>
      </c>
      <c r="J895" t="s">
        <v>107</v>
      </c>
      <c r="K895" t="s">
        <v>108</v>
      </c>
      <c r="L895">
        <v>1434344400</v>
      </c>
      <c r="M895" s="11">
        <f t="shared" si="80"/>
        <v>42170.208333333328</v>
      </c>
      <c r="N895">
        <v>1434690000</v>
      </c>
      <c r="O895" s="11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7">
        <f t="shared" si="79"/>
        <v>57.285714285714285</v>
      </c>
      <c r="J896" t="s">
        <v>40</v>
      </c>
      <c r="K896" t="s">
        <v>41</v>
      </c>
      <c r="L896">
        <v>1373518800</v>
      </c>
      <c r="M896" s="11">
        <f t="shared" si="80"/>
        <v>41466.208333333336</v>
      </c>
      <c r="N896">
        <v>1376110800</v>
      </c>
      <c r="O896" s="11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7">
        <f t="shared" si="79"/>
        <v>103.81308411214954</v>
      </c>
      <c r="J897" t="s">
        <v>21</v>
      </c>
      <c r="K897" t="s">
        <v>22</v>
      </c>
      <c r="L897">
        <v>1517637600</v>
      </c>
      <c r="M897" s="11">
        <f t="shared" si="80"/>
        <v>43134.25</v>
      </c>
      <c r="N897">
        <v>1518415200</v>
      </c>
      <c r="O897" s="11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>
        <v>1460</v>
      </c>
      <c r="I898" s="7">
        <f t="shared" si="79"/>
        <v>105.02602739726028</v>
      </c>
      <c r="J898" t="s">
        <v>26</v>
      </c>
      <c r="K898" t="s">
        <v>27</v>
      </c>
      <c r="L898">
        <v>1310619600</v>
      </c>
      <c r="M898" s="11">
        <f t="shared" si="80"/>
        <v>40738.208333333336</v>
      </c>
      <c r="N898">
        <v>1310878800</v>
      </c>
      <c r="O898" s="11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>
        <v>27</v>
      </c>
      <c r="I899" s="7">
        <f t="shared" ref="I899:I962" si="85">IF(H899 = 0, "0", E899/H899)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86">(((L899/60)/60)/24)+DATE(1970,1,1)</f>
        <v>43583.208333333328</v>
      </c>
      <c r="N899">
        <v>1556600400</v>
      </c>
      <c r="O899" s="11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LEFT(R899,FIND("/",R899)-1)</f>
        <v>theater</v>
      </c>
      <c r="T899" t="str">
        <f t="shared" ref="T899:T962" si="89">RIGHT(R899,LEN(R899)-FIND("/",R899))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7">
        <f t="shared" si="85"/>
        <v>76.978705978705975</v>
      </c>
      <c r="J900" t="s">
        <v>21</v>
      </c>
      <c r="K900" t="s">
        <v>22</v>
      </c>
      <c r="L900">
        <v>1576476000</v>
      </c>
      <c r="M900" s="11">
        <f t="shared" si="86"/>
        <v>43815.25</v>
      </c>
      <c r="N900">
        <v>1576994400</v>
      </c>
      <c r="O900" s="11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7">
        <f t="shared" si="85"/>
        <v>102.60162601626017</v>
      </c>
      <c r="J901" t="s">
        <v>98</v>
      </c>
      <c r="K901" t="s">
        <v>99</v>
      </c>
      <c r="L901">
        <v>1381122000</v>
      </c>
      <c r="M901" s="11">
        <f t="shared" si="86"/>
        <v>41554.208333333336</v>
      </c>
      <c r="N901">
        <v>1382677200</v>
      </c>
      <c r="O901" s="11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7">
        <f t="shared" si="85"/>
        <v>2</v>
      </c>
      <c r="J902" t="s">
        <v>21</v>
      </c>
      <c r="K902" t="s">
        <v>22</v>
      </c>
      <c r="L902">
        <v>1411102800</v>
      </c>
      <c r="M902" s="11">
        <f t="shared" si="86"/>
        <v>41901.208333333336</v>
      </c>
      <c r="N902">
        <v>1411189200</v>
      </c>
      <c r="O902" s="11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7">
        <f t="shared" si="85"/>
        <v>55.0062893081761</v>
      </c>
      <c r="J903" t="s">
        <v>21</v>
      </c>
      <c r="K903" t="s">
        <v>22</v>
      </c>
      <c r="L903">
        <v>1531803600</v>
      </c>
      <c r="M903" s="11">
        <f t="shared" si="86"/>
        <v>43298.208333333328</v>
      </c>
      <c r="N903">
        <v>1534654800</v>
      </c>
      <c r="O903" s="11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7">
        <f t="shared" si="85"/>
        <v>32.127272727272725</v>
      </c>
      <c r="J904" t="s">
        <v>21</v>
      </c>
      <c r="K904" t="s">
        <v>22</v>
      </c>
      <c r="L904">
        <v>1454133600</v>
      </c>
      <c r="M904" s="11">
        <f t="shared" si="86"/>
        <v>42399.25</v>
      </c>
      <c r="N904">
        <v>1457762400</v>
      </c>
      <c r="O904" s="11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7">
        <f t="shared" si="85"/>
        <v>50.642857142857146</v>
      </c>
      <c r="J905" t="s">
        <v>21</v>
      </c>
      <c r="K905" t="s">
        <v>22</v>
      </c>
      <c r="L905">
        <v>1336194000</v>
      </c>
      <c r="M905" s="11">
        <f t="shared" si="86"/>
        <v>41034.208333333336</v>
      </c>
      <c r="N905">
        <v>1337490000</v>
      </c>
      <c r="O905" s="11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7">
        <f t="shared" si="85"/>
        <v>49.6875</v>
      </c>
      <c r="J906" t="s">
        <v>21</v>
      </c>
      <c r="K906" t="s">
        <v>22</v>
      </c>
      <c r="L906">
        <v>1349326800</v>
      </c>
      <c r="M906" s="11">
        <f t="shared" si="86"/>
        <v>41186.208333333336</v>
      </c>
      <c r="N906">
        <v>1349672400</v>
      </c>
      <c r="O906" s="11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7">
        <f t="shared" si="85"/>
        <v>54.894067796610166</v>
      </c>
      <c r="J907" t="s">
        <v>21</v>
      </c>
      <c r="K907" t="s">
        <v>22</v>
      </c>
      <c r="L907">
        <v>1379566800</v>
      </c>
      <c r="M907" s="11">
        <f t="shared" si="86"/>
        <v>41536.208333333336</v>
      </c>
      <c r="N907">
        <v>1379826000</v>
      </c>
      <c r="O907" s="11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7">
        <f t="shared" si="85"/>
        <v>46.931937172774866</v>
      </c>
      <c r="J908" t="s">
        <v>21</v>
      </c>
      <c r="K908" t="s">
        <v>22</v>
      </c>
      <c r="L908">
        <v>1494651600</v>
      </c>
      <c r="M908" s="11">
        <f t="shared" si="86"/>
        <v>42868.208333333328</v>
      </c>
      <c r="N908">
        <v>1497762000</v>
      </c>
      <c r="O908" s="11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7">
        <f t="shared" si="85"/>
        <v>44.951219512195124</v>
      </c>
      <c r="J909" t="s">
        <v>21</v>
      </c>
      <c r="K909" t="s">
        <v>22</v>
      </c>
      <c r="L909">
        <v>1303880400</v>
      </c>
      <c r="M909" s="11">
        <f t="shared" si="86"/>
        <v>40660.208333333336</v>
      </c>
      <c r="N909">
        <v>1304485200</v>
      </c>
      <c r="O909" s="11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7">
        <f t="shared" si="85"/>
        <v>30.99898322318251</v>
      </c>
      <c r="J910" t="s">
        <v>21</v>
      </c>
      <c r="K910" t="s">
        <v>22</v>
      </c>
      <c r="L910">
        <v>1335934800</v>
      </c>
      <c r="M910" s="11">
        <f t="shared" si="86"/>
        <v>41031.208333333336</v>
      </c>
      <c r="N910">
        <v>1336885200</v>
      </c>
      <c r="O910" s="11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7">
        <f t="shared" si="85"/>
        <v>107.7625</v>
      </c>
      <c r="J911" t="s">
        <v>15</v>
      </c>
      <c r="K911" t="s">
        <v>16</v>
      </c>
      <c r="L911">
        <v>1528088400</v>
      </c>
      <c r="M911" s="11">
        <f t="shared" si="86"/>
        <v>43255.208333333328</v>
      </c>
      <c r="N911">
        <v>1530421200</v>
      </c>
      <c r="O911" s="11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7">
        <f t="shared" si="85"/>
        <v>102.07770270270271</v>
      </c>
      <c r="J912" t="s">
        <v>21</v>
      </c>
      <c r="K912" t="s">
        <v>22</v>
      </c>
      <c r="L912">
        <v>1421906400</v>
      </c>
      <c r="M912" s="11">
        <f t="shared" si="86"/>
        <v>42026.25</v>
      </c>
      <c r="N912">
        <v>1421992800</v>
      </c>
      <c r="O912" s="11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7">
        <f t="shared" si="85"/>
        <v>24.976190476190474</v>
      </c>
      <c r="J913" t="s">
        <v>21</v>
      </c>
      <c r="K913" t="s">
        <v>22</v>
      </c>
      <c r="L913">
        <v>1568005200</v>
      </c>
      <c r="M913" s="11">
        <f t="shared" si="86"/>
        <v>43717.208333333328</v>
      </c>
      <c r="N913">
        <v>1568178000</v>
      </c>
      <c r="O913" s="11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7">
        <f t="shared" si="85"/>
        <v>79.944134078212286</v>
      </c>
      <c r="J914" t="s">
        <v>21</v>
      </c>
      <c r="K914" t="s">
        <v>22</v>
      </c>
      <c r="L914">
        <v>1346821200</v>
      </c>
      <c r="M914" s="11">
        <f t="shared" si="86"/>
        <v>41157.208333333336</v>
      </c>
      <c r="N914">
        <v>1347944400</v>
      </c>
      <c r="O914" s="11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7">
        <f t="shared" si="85"/>
        <v>67.946462715105156</v>
      </c>
      <c r="J915" t="s">
        <v>26</v>
      </c>
      <c r="K915" t="s">
        <v>27</v>
      </c>
      <c r="L915">
        <v>1557637200</v>
      </c>
      <c r="M915" s="11">
        <f t="shared" si="86"/>
        <v>43597.208333333328</v>
      </c>
      <c r="N915">
        <v>1558760400</v>
      </c>
      <c r="O915" s="11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7">
        <f t="shared" si="85"/>
        <v>26.070921985815602</v>
      </c>
      <c r="J916" t="s">
        <v>40</v>
      </c>
      <c r="K916" t="s">
        <v>41</v>
      </c>
      <c r="L916">
        <v>1375592400</v>
      </c>
      <c r="M916" s="11">
        <f t="shared" si="86"/>
        <v>41490.208333333336</v>
      </c>
      <c r="N916">
        <v>1376629200</v>
      </c>
      <c r="O916" s="11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7">
        <f t="shared" si="85"/>
        <v>105.0032154340836</v>
      </c>
      <c r="J917" t="s">
        <v>40</v>
      </c>
      <c r="K917" t="s">
        <v>41</v>
      </c>
      <c r="L917">
        <v>1503982800</v>
      </c>
      <c r="M917" s="11">
        <f t="shared" si="86"/>
        <v>42976.208333333328</v>
      </c>
      <c r="N917">
        <v>1504760400</v>
      </c>
      <c r="O917" s="11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7">
        <f t="shared" si="85"/>
        <v>25.826923076923077</v>
      </c>
      <c r="J918" t="s">
        <v>21</v>
      </c>
      <c r="K918" t="s">
        <v>22</v>
      </c>
      <c r="L918">
        <v>1418882400</v>
      </c>
      <c r="M918" s="11">
        <f t="shared" si="86"/>
        <v>41991.25</v>
      </c>
      <c r="N918">
        <v>1419660000</v>
      </c>
      <c r="O918" s="11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7">
        <f t="shared" si="85"/>
        <v>77.666666666666671</v>
      </c>
      <c r="J919" t="s">
        <v>40</v>
      </c>
      <c r="K919" t="s">
        <v>41</v>
      </c>
      <c r="L919">
        <v>1309237200</v>
      </c>
      <c r="M919" s="11">
        <f t="shared" si="86"/>
        <v>40722.208333333336</v>
      </c>
      <c r="N919">
        <v>1311310800</v>
      </c>
      <c r="O919" s="11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7">
        <f t="shared" si="85"/>
        <v>57.82692307692308</v>
      </c>
      <c r="J920" t="s">
        <v>98</v>
      </c>
      <c r="K920" t="s">
        <v>99</v>
      </c>
      <c r="L920">
        <v>1343365200</v>
      </c>
      <c r="M920" s="11">
        <f t="shared" si="86"/>
        <v>41117.208333333336</v>
      </c>
      <c r="N920">
        <v>1344315600</v>
      </c>
      <c r="O920" s="11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7">
        <f t="shared" si="85"/>
        <v>92.955555555555549</v>
      </c>
      <c r="J921" t="s">
        <v>26</v>
      </c>
      <c r="K921" t="s">
        <v>27</v>
      </c>
      <c r="L921">
        <v>1507957200</v>
      </c>
      <c r="M921" s="11">
        <f t="shared" si="86"/>
        <v>43022.208333333328</v>
      </c>
      <c r="N921">
        <v>1510725600</v>
      </c>
      <c r="O921" s="11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7">
        <f t="shared" si="85"/>
        <v>37.945098039215686</v>
      </c>
      <c r="J922" t="s">
        <v>21</v>
      </c>
      <c r="K922" t="s">
        <v>22</v>
      </c>
      <c r="L922">
        <v>1549519200</v>
      </c>
      <c r="M922" s="11">
        <f t="shared" si="86"/>
        <v>43503.25</v>
      </c>
      <c r="N922">
        <v>1551247200</v>
      </c>
      <c r="O922" s="11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7">
        <f t="shared" si="85"/>
        <v>31.842105263157894</v>
      </c>
      <c r="J923" t="s">
        <v>21</v>
      </c>
      <c r="K923" t="s">
        <v>22</v>
      </c>
      <c r="L923">
        <v>1329026400</v>
      </c>
      <c r="M923" s="11">
        <f t="shared" si="86"/>
        <v>40951.25</v>
      </c>
      <c r="N923">
        <v>1330236000</v>
      </c>
      <c r="O923" s="11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7">
        <f t="shared" si="85"/>
        <v>40</v>
      </c>
      <c r="J924" t="s">
        <v>21</v>
      </c>
      <c r="K924" t="s">
        <v>22</v>
      </c>
      <c r="L924">
        <v>1544335200</v>
      </c>
      <c r="M924" s="11">
        <f t="shared" si="86"/>
        <v>43443.25</v>
      </c>
      <c r="N924">
        <v>1545112800</v>
      </c>
      <c r="O924" s="11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7">
        <f t="shared" si="85"/>
        <v>101.1</v>
      </c>
      <c r="J925" t="s">
        <v>21</v>
      </c>
      <c r="K925" t="s">
        <v>22</v>
      </c>
      <c r="L925">
        <v>1279083600</v>
      </c>
      <c r="M925" s="11">
        <f t="shared" si="86"/>
        <v>40373.208333333336</v>
      </c>
      <c r="N925">
        <v>1279170000</v>
      </c>
      <c r="O925" s="11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7">
        <f t="shared" si="85"/>
        <v>84.006989951944078</v>
      </c>
      <c r="J926" t="s">
        <v>107</v>
      </c>
      <c r="K926" t="s">
        <v>108</v>
      </c>
      <c r="L926">
        <v>1572498000</v>
      </c>
      <c r="M926" s="11">
        <f t="shared" si="86"/>
        <v>43769.208333333328</v>
      </c>
      <c r="N926">
        <v>1573452000</v>
      </c>
      <c r="O926" s="11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7">
        <f t="shared" si="85"/>
        <v>103.41538461538461</v>
      </c>
      <c r="J927" t="s">
        <v>21</v>
      </c>
      <c r="K927" t="s">
        <v>22</v>
      </c>
      <c r="L927">
        <v>1506056400</v>
      </c>
      <c r="M927" s="11">
        <f t="shared" si="86"/>
        <v>43000.208333333328</v>
      </c>
      <c r="N927">
        <v>1507093200</v>
      </c>
      <c r="O927" s="11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7">
        <f t="shared" si="85"/>
        <v>105.13333333333334</v>
      </c>
      <c r="J928" t="s">
        <v>21</v>
      </c>
      <c r="K928" t="s">
        <v>22</v>
      </c>
      <c r="L928">
        <v>1463029200</v>
      </c>
      <c r="M928" s="11">
        <f t="shared" si="86"/>
        <v>42502.208333333328</v>
      </c>
      <c r="N928">
        <v>1463374800</v>
      </c>
      <c r="O928" s="11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7">
        <f t="shared" si="85"/>
        <v>89.21621621621621</v>
      </c>
      <c r="J929" t="s">
        <v>21</v>
      </c>
      <c r="K929" t="s">
        <v>22</v>
      </c>
      <c r="L929">
        <v>1342069200</v>
      </c>
      <c r="M929" s="11">
        <f t="shared" si="86"/>
        <v>41102.208333333336</v>
      </c>
      <c r="N929">
        <v>1344574800</v>
      </c>
      <c r="O929" s="11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7">
        <f t="shared" si="85"/>
        <v>51.995234312946785</v>
      </c>
      <c r="J930" t="s">
        <v>107</v>
      </c>
      <c r="K930" t="s">
        <v>108</v>
      </c>
      <c r="L930">
        <v>1388296800</v>
      </c>
      <c r="M930" s="11">
        <f t="shared" si="86"/>
        <v>41637.25</v>
      </c>
      <c r="N930">
        <v>1389074400</v>
      </c>
      <c r="O930" s="11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7">
        <f t="shared" si="85"/>
        <v>64.956521739130437</v>
      </c>
      <c r="J931" t="s">
        <v>40</v>
      </c>
      <c r="K931" t="s">
        <v>41</v>
      </c>
      <c r="L931">
        <v>1493787600</v>
      </c>
      <c r="M931" s="11">
        <f t="shared" si="86"/>
        <v>42858.208333333328</v>
      </c>
      <c r="N931">
        <v>1494997200</v>
      </c>
      <c r="O931" s="11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7">
        <f t="shared" si="85"/>
        <v>46.235294117647058</v>
      </c>
      <c r="J932" t="s">
        <v>21</v>
      </c>
      <c r="K932" t="s">
        <v>22</v>
      </c>
      <c r="L932">
        <v>1424844000</v>
      </c>
      <c r="M932" s="11">
        <f t="shared" si="86"/>
        <v>42060.25</v>
      </c>
      <c r="N932">
        <v>1425448800</v>
      </c>
      <c r="O932" s="11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7">
        <f t="shared" si="85"/>
        <v>51.151785714285715</v>
      </c>
      <c r="J933" t="s">
        <v>21</v>
      </c>
      <c r="K933" t="s">
        <v>22</v>
      </c>
      <c r="L933">
        <v>1403931600</v>
      </c>
      <c r="M933" s="11">
        <f t="shared" si="86"/>
        <v>41818.208333333336</v>
      </c>
      <c r="N933">
        <v>1404104400</v>
      </c>
      <c r="O933" s="11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7">
        <f t="shared" si="85"/>
        <v>33.909722222222221</v>
      </c>
      <c r="J934" t="s">
        <v>21</v>
      </c>
      <c r="K934" t="s">
        <v>22</v>
      </c>
      <c r="L934">
        <v>1394514000</v>
      </c>
      <c r="M934" s="11">
        <f t="shared" si="86"/>
        <v>41709.208333333336</v>
      </c>
      <c r="N934">
        <v>1394773200</v>
      </c>
      <c r="O934" s="11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7">
        <f t="shared" si="85"/>
        <v>92.016298633017882</v>
      </c>
      <c r="J935" t="s">
        <v>21</v>
      </c>
      <c r="K935" t="s">
        <v>22</v>
      </c>
      <c r="L935">
        <v>1365397200</v>
      </c>
      <c r="M935" s="11">
        <f t="shared" si="86"/>
        <v>41372.208333333336</v>
      </c>
      <c r="N935">
        <v>1366520400</v>
      </c>
      <c r="O935" s="11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7">
        <f t="shared" si="85"/>
        <v>107.42857142857143</v>
      </c>
      <c r="J936" t="s">
        <v>21</v>
      </c>
      <c r="K936" t="s">
        <v>22</v>
      </c>
      <c r="L936">
        <v>1456120800</v>
      </c>
      <c r="M936" s="11">
        <f t="shared" si="86"/>
        <v>42422.25</v>
      </c>
      <c r="N936">
        <v>1456639200</v>
      </c>
      <c r="O936" s="11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7">
        <f t="shared" si="85"/>
        <v>75.848484848484844</v>
      </c>
      <c r="J937" t="s">
        <v>21</v>
      </c>
      <c r="K937" t="s">
        <v>22</v>
      </c>
      <c r="L937">
        <v>1437714000</v>
      </c>
      <c r="M937" s="11">
        <f t="shared" si="86"/>
        <v>42209.208333333328</v>
      </c>
      <c r="N937">
        <v>1438318800</v>
      </c>
      <c r="O937" s="11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7">
        <f t="shared" si="85"/>
        <v>80.476190476190482</v>
      </c>
      <c r="J938" t="s">
        <v>21</v>
      </c>
      <c r="K938" t="s">
        <v>22</v>
      </c>
      <c r="L938">
        <v>1563771600</v>
      </c>
      <c r="M938" s="11">
        <f t="shared" si="86"/>
        <v>43668.208333333328</v>
      </c>
      <c r="N938">
        <v>1564030800</v>
      </c>
      <c r="O938" s="11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7">
        <f t="shared" si="85"/>
        <v>86.978483606557376</v>
      </c>
      <c r="J939" t="s">
        <v>21</v>
      </c>
      <c r="K939" t="s">
        <v>22</v>
      </c>
      <c r="L939">
        <v>1448517600</v>
      </c>
      <c r="M939" s="11">
        <f t="shared" si="86"/>
        <v>42334.25</v>
      </c>
      <c r="N939">
        <v>1449295200</v>
      </c>
      <c r="O939" s="11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7">
        <f t="shared" si="85"/>
        <v>105.13541666666667</v>
      </c>
      <c r="J940" t="s">
        <v>21</v>
      </c>
      <c r="K940" t="s">
        <v>22</v>
      </c>
      <c r="L940">
        <v>1528779600</v>
      </c>
      <c r="M940" s="11">
        <f t="shared" si="86"/>
        <v>43263.208333333328</v>
      </c>
      <c r="N940">
        <v>1531890000</v>
      </c>
      <c r="O940" s="11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7">
        <f t="shared" si="85"/>
        <v>57.298507462686565</v>
      </c>
      <c r="J941" t="s">
        <v>21</v>
      </c>
      <c r="K941" t="s">
        <v>22</v>
      </c>
      <c r="L941">
        <v>1304744400</v>
      </c>
      <c r="M941" s="11">
        <f t="shared" si="86"/>
        <v>40670.208333333336</v>
      </c>
      <c r="N941">
        <v>1306213200</v>
      </c>
      <c r="O941" s="11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7">
        <f t="shared" si="85"/>
        <v>93.348484848484844</v>
      </c>
      <c r="J942" t="s">
        <v>15</v>
      </c>
      <c r="K942" t="s">
        <v>16</v>
      </c>
      <c r="L942">
        <v>1354341600</v>
      </c>
      <c r="M942" s="11">
        <f t="shared" si="86"/>
        <v>41244.25</v>
      </c>
      <c r="N942">
        <v>1356242400</v>
      </c>
      <c r="O942" s="11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7">
        <f t="shared" si="85"/>
        <v>71.987179487179489</v>
      </c>
      <c r="J943" t="s">
        <v>21</v>
      </c>
      <c r="K943" t="s">
        <v>22</v>
      </c>
      <c r="L943">
        <v>1294552800</v>
      </c>
      <c r="M943" s="11">
        <f t="shared" si="86"/>
        <v>40552.25</v>
      </c>
      <c r="N943">
        <v>1297576800</v>
      </c>
      <c r="O943" s="11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7">
        <f t="shared" si="85"/>
        <v>92.611940298507463</v>
      </c>
      <c r="J944" t="s">
        <v>26</v>
      </c>
      <c r="K944" t="s">
        <v>27</v>
      </c>
      <c r="L944">
        <v>1295935200</v>
      </c>
      <c r="M944" s="11">
        <f t="shared" si="86"/>
        <v>40568.25</v>
      </c>
      <c r="N944">
        <v>1296194400</v>
      </c>
      <c r="O944" s="11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7">
        <f t="shared" si="85"/>
        <v>104.99122807017544</v>
      </c>
      <c r="J945" t="s">
        <v>21</v>
      </c>
      <c r="K945" t="s">
        <v>22</v>
      </c>
      <c r="L945">
        <v>1411534800</v>
      </c>
      <c r="M945" s="11">
        <f t="shared" si="86"/>
        <v>41906.208333333336</v>
      </c>
      <c r="N945">
        <v>1414558800</v>
      </c>
      <c r="O945" s="11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7">
        <f t="shared" si="85"/>
        <v>30.958174904942965</v>
      </c>
      <c r="J946" t="s">
        <v>26</v>
      </c>
      <c r="K946" t="s">
        <v>27</v>
      </c>
      <c r="L946">
        <v>1486706400</v>
      </c>
      <c r="M946" s="11">
        <f t="shared" si="86"/>
        <v>42776.25</v>
      </c>
      <c r="N946">
        <v>1488348000</v>
      </c>
      <c r="O946" s="11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7">
        <f t="shared" si="85"/>
        <v>33.001182732111175</v>
      </c>
      <c r="J947" t="s">
        <v>21</v>
      </c>
      <c r="K947" t="s">
        <v>22</v>
      </c>
      <c r="L947">
        <v>1333602000</v>
      </c>
      <c r="M947" s="11">
        <f t="shared" si="86"/>
        <v>41004.208333333336</v>
      </c>
      <c r="N947">
        <v>1334898000</v>
      </c>
      <c r="O947" s="11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7">
        <f t="shared" si="85"/>
        <v>84.187845303867405</v>
      </c>
      <c r="J948" t="s">
        <v>21</v>
      </c>
      <c r="K948" t="s">
        <v>22</v>
      </c>
      <c r="L948">
        <v>1308200400</v>
      </c>
      <c r="M948" s="11">
        <f t="shared" si="86"/>
        <v>40710.208333333336</v>
      </c>
      <c r="N948">
        <v>1308373200</v>
      </c>
      <c r="O948" s="11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7">
        <f t="shared" si="85"/>
        <v>73.92307692307692</v>
      </c>
      <c r="J949" t="s">
        <v>21</v>
      </c>
      <c r="K949" t="s">
        <v>22</v>
      </c>
      <c r="L949">
        <v>1411707600</v>
      </c>
      <c r="M949" s="11">
        <f t="shared" si="86"/>
        <v>41908.208333333336</v>
      </c>
      <c r="N949">
        <v>1412312400</v>
      </c>
      <c r="O949" s="11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7">
        <f t="shared" si="85"/>
        <v>36.987499999999997</v>
      </c>
      <c r="J950" t="s">
        <v>21</v>
      </c>
      <c r="K950" t="s">
        <v>22</v>
      </c>
      <c r="L950">
        <v>1418364000</v>
      </c>
      <c r="M950" s="11">
        <f t="shared" si="86"/>
        <v>41985.25</v>
      </c>
      <c r="N950">
        <v>1419228000</v>
      </c>
      <c r="O950" s="11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7">
        <f t="shared" si="85"/>
        <v>46.896551724137929</v>
      </c>
      <c r="J951" t="s">
        <v>21</v>
      </c>
      <c r="K951" t="s">
        <v>22</v>
      </c>
      <c r="L951">
        <v>1429333200</v>
      </c>
      <c r="M951" s="11">
        <f t="shared" si="86"/>
        <v>42112.208333333328</v>
      </c>
      <c r="N951">
        <v>1430974800</v>
      </c>
      <c r="O951" s="11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7">
        <f t="shared" si="85"/>
        <v>5</v>
      </c>
      <c r="J952" t="s">
        <v>21</v>
      </c>
      <c r="K952" t="s">
        <v>22</v>
      </c>
      <c r="L952">
        <v>1555390800</v>
      </c>
      <c r="M952" s="11">
        <f t="shared" si="86"/>
        <v>43571.208333333328</v>
      </c>
      <c r="N952">
        <v>1555822800</v>
      </c>
      <c r="O952" s="11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7">
        <f t="shared" si="85"/>
        <v>102.02437459910199</v>
      </c>
      <c r="J953" t="s">
        <v>21</v>
      </c>
      <c r="K953" t="s">
        <v>22</v>
      </c>
      <c r="L953">
        <v>1482732000</v>
      </c>
      <c r="M953" s="11">
        <f t="shared" si="86"/>
        <v>42730.25</v>
      </c>
      <c r="N953">
        <v>1482818400</v>
      </c>
      <c r="O953" s="11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7">
        <f t="shared" si="85"/>
        <v>45.007502206531335</v>
      </c>
      <c r="J954" t="s">
        <v>21</v>
      </c>
      <c r="K954" t="s">
        <v>22</v>
      </c>
      <c r="L954">
        <v>1470718800</v>
      </c>
      <c r="M954" s="11">
        <f t="shared" si="86"/>
        <v>42591.208333333328</v>
      </c>
      <c r="N954">
        <v>1471928400</v>
      </c>
      <c r="O954" s="11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7">
        <f t="shared" si="85"/>
        <v>94.285714285714292</v>
      </c>
      <c r="J955" t="s">
        <v>21</v>
      </c>
      <c r="K955" t="s">
        <v>22</v>
      </c>
      <c r="L955">
        <v>1450591200</v>
      </c>
      <c r="M955" s="11">
        <f t="shared" si="86"/>
        <v>42358.25</v>
      </c>
      <c r="N955">
        <v>1453701600</v>
      </c>
      <c r="O955" s="11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7">
        <f t="shared" si="85"/>
        <v>101.02325581395348</v>
      </c>
      <c r="J956" t="s">
        <v>26</v>
      </c>
      <c r="K956" t="s">
        <v>27</v>
      </c>
      <c r="L956">
        <v>1348290000</v>
      </c>
      <c r="M956" s="11">
        <f t="shared" si="86"/>
        <v>41174.208333333336</v>
      </c>
      <c r="N956">
        <v>1350363600</v>
      </c>
      <c r="O956" s="11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7">
        <f t="shared" si="85"/>
        <v>97.037499999999994</v>
      </c>
      <c r="J957" t="s">
        <v>21</v>
      </c>
      <c r="K957" t="s">
        <v>22</v>
      </c>
      <c r="L957">
        <v>1353823200</v>
      </c>
      <c r="M957" s="11">
        <f t="shared" si="86"/>
        <v>41238.25</v>
      </c>
      <c r="N957">
        <v>1353996000</v>
      </c>
      <c r="O957" s="11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7">
        <f t="shared" si="85"/>
        <v>43.00963855421687</v>
      </c>
      <c r="J958" t="s">
        <v>21</v>
      </c>
      <c r="K958" t="s">
        <v>22</v>
      </c>
      <c r="L958">
        <v>1450764000</v>
      </c>
      <c r="M958" s="11">
        <f t="shared" si="86"/>
        <v>42360.25</v>
      </c>
      <c r="N958">
        <v>1451109600</v>
      </c>
      <c r="O958" s="11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7">
        <f t="shared" si="85"/>
        <v>94.916030534351151</v>
      </c>
      <c r="J959" t="s">
        <v>21</v>
      </c>
      <c r="K959" t="s">
        <v>22</v>
      </c>
      <c r="L959">
        <v>1329372000</v>
      </c>
      <c r="M959" s="11">
        <f t="shared" si="86"/>
        <v>40955.25</v>
      </c>
      <c r="N959">
        <v>1329631200</v>
      </c>
      <c r="O959" s="11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7">
        <f t="shared" si="85"/>
        <v>72.151785714285708</v>
      </c>
      <c r="J960" t="s">
        <v>21</v>
      </c>
      <c r="K960" t="s">
        <v>22</v>
      </c>
      <c r="L960">
        <v>1277096400</v>
      </c>
      <c r="M960" s="11">
        <f t="shared" si="86"/>
        <v>40350.208333333336</v>
      </c>
      <c r="N960">
        <v>1278997200</v>
      </c>
      <c r="O960" s="11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7">
        <f t="shared" si="85"/>
        <v>51.007692307692309</v>
      </c>
      <c r="J961" t="s">
        <v>21</v>
      </c>
      <c r="K961" t="s">
        <v>22</v>
      </c>
      <c r="L961">
        <v>1277701200</v>
      </c>
      <c r="M961" s="11">
        <f t="shared" si="86"/>
        <v>40357.208333333336</v>
      </c>
      <c r="N961">
        <v>1280120400</v>
      </c>
      <c r="O961" s="11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>
        <v>55</v>
      </c>
      <c r="I962" s="7">
        <f t="shared" si="85"/>
        <v>85.054545454545448</v>
      </c>
      <c r="J962" t="s">
        <v>21</v>
      </c>
      <c r="K962" t="s">
        <v>22</v>
      </c>
      <c r="L962">
        <v>1454911200</v>
      </c>
      <c r="M962" s="11">
        <f t="shared" si="86"/>
        <v>42408.25</v>
      </c>
      <c r="N962">
        <v>1458104400</v>
      </c>
      <c r="O962" s="11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>
        <v>155</v>
      </c>
      <c r="I963" s="7">
        <f t="shared" ref="I963:I1001" si="91">IF(H963 = 0, "0", E963/H963)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92">(((L963/60)/60)/24)+DATE(1970,1,1)</f>
        <v>40591.25</v>
      </c>
      <c r="N963">
        <v>1298268000</v>
      </c>
      <c r="O963" s="11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LEFT(R963,FIND("/",R963)-1)</f>
        <v>publishing</v>
      </c>
      <c r="T963" t="str">
        <f t="shared" ref="T963:T1001" si="95">RIGHT(R963,LEN(R963)-FIND("/",R963))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7">
        <f t="shared" si="91"/>
        <v>40.063909774436091</v>
      </c>
      <c r="J964" t="s">
        <v>21</v>
      </c>
      <c r="K964" t="s">
        <v>22</v>
      </c>
      <c r="L964">
        <v>1384408800</v>
      </c>
      <c r="M964" s="11">
        <f t="shared" si="92"/>
        <v>41592.25</v>
      </c>
      <c r="N964">
        <v>1386223200</v>
      </c>
      <c r="O964" s="11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7">
        <f t="shared" si="91"/>
        <v>43.833333333333336</v>
      </c>
      <c r="J965" t="s">
        <v>107</v>
      </c>
      <c r="K965" t="s">
        <v>108</v>
      </c>
      <c r="L965">
        <v>1299304800</v>
      </c>
      <c r="M965" s="11">
        <f t="shared" si="92"/>
        <v>40607.25</v>
      </c>
      <c r="N965">
        <v>1299823200</v>
      </c>
      <c r="O965" s="11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7">
        <f t="shared" si="91"/>
        <v>84.92903225806451</v>
      </c>
      <c r="J966" t="s">
        <v>21</v>
      </c>
      <c r="K966" t="s">
        <v>22</v>
      </c>
      <c r="L966">
        <v>1431320400</v>
      </c>
      <c r="M966" s="11">
        <f t="shared" si="92"/>
        <v>42135.208333333328</v>
      </c>
      <c r="N966">
        <v>1431752400</v>
      </c>
      <c r="O966" s="11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7">
        <f t="shared" si="91"/>
        <v>41.067632850241544</v>
      </c>
      <c r="J967" t="s">
        <v>40</v>
      </c>
      <c r="K967" t="s">
        <v>41</v>
      </c>
      <c r="L967">
        <v>1264399200</v>
      </c>
      <c r="M967" s="11">
        <f t="shared" si="92"/>
        <v>40203.25</v>
      </c>
      <c r="N967">
        <v>1267855200</v>
      </c>
      <c r="O967" s="11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7">
        <f t="shared" si="91"/>
        <v>54.971428571428568</v>
      </c>
      <c r="J968" t="s">
        <v>21</v>
      </c>
      <c r="K968" t="s">
        <v>22</v>
      </c>
      <c r="L968">
        <v>1497502800</v>
      </c>
      <c r="M968" s="11">
        <f t="shared" si="92"/>
        <v>42901.208333333328</v>
      </c>
      <c r="N968">
        <v>1497675600</v>
      </c>
      <c r="O968" s="11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7">
        <f t="shared" si="91"/>
        <v>77.010807374443743</v>
      </c>
      <c r="J969" t="s">
        <v>21</v>
      </c>
      <c r="K969" t="s">
        <v>22</v>
      </c>
      <c r="L969">
        <v>1333688400</v>
      </c>
      <c r="M969" s="11">
        <f t="shared" si="92"/>
        <v>41005.208333333336</v>
      </c>
      <c r="N969">
        <v>1336885200</v>
      </c>
      <c r="O969" s="11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7">
        <f t="shared" si="91"/>
        <v>71.201754385964918</v>
      </c>
      <c r="J970" t="s">
        <v>21</v>
      </c>
      <c r="K970" t="s">
        <v>22</v>
      </c>
      <c r="L970">
        <v>1293861600</v>
      </c>
      <c r="M970" s="11">
        <f t="shared" si="92"/>
        <v>40544.25</v>
      </c>
      <c r="N970">
        <v>1295157600</v>
      </c>
      <c r="O970" s="11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7">
        <f t="shared" si="91"/>
        <v>91.935483870967744</v>
      </c>
      <c r="J971" t="s">
        <v>21</v>
      </c>
      <c r="K971" t="s">
        <v>22</v>
      </c>
      <c r="L971">
        <v>1576994400</v>
      </c>
      <c r="M971" s="11">
        <f t="shared" si="92"/>
        <v>43821.25</v>
      </c>
      <c r="N971">
        <v>1577599200</v>
      </c>
      <c r="O971" s="11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7">
        <f t="shared" si="91"/>
        <v>97.069023569023571</v>
      </c>
      <c r="J972" t="s">
        <v>21</v>
      </c>
      <c r="K972" t="s">
        <v>22</v>
      </c>
      <c r="L972">
        <v>1304917200</v>
      </c>
      <c r="M972" s="11">
        <f t="shared" si="92"/>
        <v>40672.208333333336</v>
      </c>
      <c r="N972">
        <v>1305003600</v>
      </c>
      <c r="O972" s="11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7">
        <f t="shared" si="91"/>
        <v>58.916666666666664</v>
      </c>
      <c r="J973" t="s">
        <v>21</v>
      </c>
      <c r="K973" t="s">
        <v>22</v>
      </c>
      <c r="L973">
        <v>1381208400</v>
      </c>
      <c r="M973" s="11">
        <f t="shared" si="92"/>
        <v>41555.208333333336</v>
      </c>
      <c r="N973">
        <v>1381726800</v>
      </c>
      <c r="O973" s="11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7">
        <f t="shared" si="91"/>
        <v>58.015466983938133</v>
      </c>
      <c r="J974" t="s">
        <v>21</v>
      </c>
      <c r="K974" t="s">
        <v>22</v>
      </c>
      <c r="L974">
        <v>1401685200</v>
      </c>
      <c r="M974" s="11">
        <f t="shared" si="92"/>
        <v>41792.208333333336</v>
      </c>
      <c r="N974">
        <v>1402462800</v>
      </c>
      <c r="O974" s="11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7">
        <f t="shared" si="91"/>
        <v>103.87301587301587</v>
      </c>
      <c r="J975" t="s">
        <v>21</v>
      </c>
      <c r="K975" t="s">
        <v>22</v>
      </c>
      <c r="L975">
        <v>1291960800</v>
      </c>
      <c r="M975" s="11">
        <f t="shared" si="92"/>
        <v>40522.25</v>
      </c>
      <c r="N975">
        <v>1292133600</v>
      </c>
      <c r="O975" s="11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7">
        <f t="shared" si="91"/>
        <v>93.46875</v>
      </c>
      <c r="J976" t="s">
        <v>21</v>
      </c>
      <c r="K976" t="s">
        <v>22</v>
      </c>
      <c r="L976">
        <v>1368853200</v>
      </c>
      <c r="M976" s="11">
        <f t="shared" si="92"/>
        <v>41412.208333333336</v>
      </c>
      <c r="N976">
        <v>1368939600</v>
      </c>
      <c r="O976" s="11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7">
        <f t="shared" si="91"/>
        <v>61.970370370370368</v>
      </c>
      <c r="J977" t="s">
        <v>21</v>
      </c>
      <c r="K977" t="s">
        <v>22</v>
      </c>
      <c r="L977">
        <v>1448776800</v>
      </c>
      <c r="M977" s="11">
        <f t="shared" si="92"/>
        <v>42337.25</v>
      </c>
      <c r="N977">
        <v>1452146400</v>
      </c>
      <c r="O977" s="11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7">
        <f t="shared" si="91"/>
        <v>92.042857142857144</v>
      </c>
      <c r="J978" t="s">
        <v>21</v>
      </c>
      <c r="K978" t="s">
        <v>22</v>
      </c>
      <c r="L978">
        <v>1296194400</v>
      </c>
      <c r="M978" s="11">
        <f t="shared" si="92"/>
        <v>40571.25</v>
      </c>
      <c r="N978">
        <v>1296712800</v>
      </c>
      <c r="O978" s="11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7">
        <f t="shared" si="91"/>
        <v>77.268656716417908</v>
      </c>
      <c r="J979" t="s">
        <v>21</v>
      </c>
      <c r="K979" t="s">
        <v>22</v>
      </c>
      <c r="L979">
        <v>1517983200</v>
      </c>
      <c r="M979" s="11">
        <f t="shared" si="92"/>
        <v>43138.25</v>
      </c>
      <c r="N979">
        <v>1520748000</v>
      </c>
      <c r="O979" s="11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7">
        <f t="shared" si="91"/>
        <v>93.923913043478265</v>
      </c>
      <c r="J980" t="s">
        <v>21</v>
      </c>
      <c r="K980" t="s">
        <v>22</v>
      </c>
      <c r="L980">
        <v>1478930400</v>
      </c>
      <c r="M980" s="11">
        <f t="shared" si="92"/>
        <v>42686.25</v>
      </c>
      <c r="N980">
        <v>1480831200</v>
      </c>
      <c r="O980" s="11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7">
        <f t="shared" si="91"/>
        <v>84.969458128078813</v>
      </c>
      <c r="J981" t="s">
        <v>40</v>
      </c>
      <c r="K981" t="s">
        <v>41</v>
      </c>
      <c r="L981">
        <v>1426395600</v>
      </c>
      <c r="M981" s="11">
        <f t="shared" si="92"/>
        <v>42078.208333333328</v>
      </c>
      <c r="N981">
        <v>1426914000</v>
      </c>
      <c r="O981" s="11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7">
        <f t="shared" si="91"/>
        <v>105.97035040431267</v>
      </c>
      <c r="J982" t="s">
        <v>21</v>
      </c>
      <c r="K982" t="s">
        <v>22</v>
      </c>
      <c r="L982">
        <v>1446181200</v>
      </c>
      <c r="M982" s="11">
        <f t="shared" si="92"/>
        <v>42307.208333333328</v>
      </c>
      <c r="N982">
        <v>1446616800</v>
      </c>
      <c r="O982" s="11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7">
        <f t="shared" si="91"/>
        <v>36.969040247678016</v>
      </c>
      <c r="J983" t="s">
        <v>21</v>
      </c>
      <c r="K983" t="s">
        <v>22</v>
      </c>
      <c r="L983">
        <v>1514181600</v>
      </c>
      <c r="M983" s="11">
        <f t="shared" si="92"/>
        <v>43094.25</v>
      </c>
      <c r="N983">
        <v>1517032800</v>
      </c>
      <c r="O983" s="11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7">
        <f t="shared" si="91"/>
        <v>81.533333333333331</v>
      </c>
      <c r="J984" t="s">
        <v>21</v>
      </c>
      <c r="K984" t="s">
        <v>22</v>
      </c>
      <c r="L984">
        <v>1311051600</v>
      </c>
      <c r="M984" s="11">
        <f t="shared" si="92"/>
        <v>40743.208333333336</v>
      </c>
      <c r="N984">
        <v>1311224400</v>
      </c>
      <c r="O984" s="11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7">
        <f t="shared" si="91"/>
        <v>80.999140154772135</v>
      </c>
      <c r="J985" t="s">
        <v>21</v>
      </c>
      <c r="K985" t="s">
        <v>22</v>
      </c>
      <c r="L985">
        <v>1564894800</v>
      </c>
      <c r="M985" s="11">
        <f t="shared" si="92"/>
        <v>43681.208333333328</v>
      </c>
      <c r="N985">
        <v>1566190800</v>
      </c>
      <c r="O985" s="11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7">
        <f t="shared" si="91"/>
        <v>26.010498687664043</v>
      </c>
      <c r="J986" t="s">
        <v>21</v>
      </c>
      <c r="K986" t="s">
        <v>22</v>
      </c>
      <c r="L986">
        <v>1567918800</v>
      </c>
      <c r="M986" s="11">
        <f t="shared" si="92"/>
        <v>43716.208333333328</v>
      </c>
      <c r="N986">
        <v>1570165200</v>
      </c>
      <c r="O986" s="11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7">
        <f t="shared" si="91"/>
        <v>25.998410896708286</v>
      </c>
      <c r="J987" t="s">
        <v>21</v>
      </c>
      <c r="K987" t="s">
        <v>22</v>
      </c>
      <c r="L987">
        <v>1386309600</v>
      </c>
      <c r="M987" s="11">
        <f t="shared" si="92"/>
        <v>41614.25</v>
      </c>
      <c r="N987">
        <v>1388556000</v>
      </c>
      <c r="O987" s="11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7">
        <f t="shared" si="91"/>
        <v>34.173913043478258</v>
      </c>
      <c r="J988" t="s">
        <v>21</v>
      </c>
      <c r="K988" t="s">
        <v>22</v>
      </c>
      <c r="L988">
        <v>1301979600</v>
      </c>
      <c r="M988" s="11">
        <f t="shared" si="92"/>
        <v>40638.208333333336</v>
      </c>
      <c r="N988">
        <v>1303189200</v>
      </c>
      <c r="O988" s="11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7">
        <f t="shared" si="91"/>
        <v>28.002083333333335</v>
      </c>
      <c r="J989" t="s">
        <v>21</v>
      </c>
      <c r="K989" t="s">
        <v>22</v>
      </c>
      <c r="L989">
        <v>1493269200</v>
      </c>
      <c r="M989" s="11">
        <f t="shared" si="92"/>
        <v>42852.208333333328</v>
      </c>
      <c r="N989">
        <v>1494478800</v>
      </c>
      <c r="O989" s="11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7">
        <f t="shared" si="91"/>
        <v>76.546875</v>
      </c>
      <c r="J990" t="s">
        <v>21</v>
      </c>
      <c r="K990" t="s">
        <v>22</v>
      </c>
      <c r="L990">
        <v>1478930400</v>
      </c>
      <c r="M990" s="11">
        <f t="shared" si="92"/>
        <v>42686.25</v>
      </c>
      <c r="N990">
        <v>1480744800</v>
      </c>
      <c r="O990" s="11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7">
        <f t="shared" si="91"/>
        <v>53.053097345132741</v>
      </c>
      <c r="J991" t="s">
        <v>21</v>
      </c>
      <c r="K991" t="s">
        <v>22</v>
      </c>
      <c r="L991">
        <v>1555390800</v>
      </c>
      <c r="M991" s="11">
        <f t="shared" si="92"/>
        <v>43571.208333333328</v>
      </c>
      <c r="N991">
        <v>1555822800</v>
      </c>
      <c r="O991" s="11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7">
        <f t="shared" si="91"/>
        <v>106.859375</v>
      </c>
      <c r="J992" t="s">
        <v>21</v>
      </c>
      <c r="K992" t="s">
        <v>22</v>
      </c>
      <c r="L992">
        <v>1456984800</v>
      </c>
      <c r="M992" s="11">
        <f t="shared" si="92"/>
        <v>42432.25</v>
      </c>
      <c r="N992">
        <v>1458882000</v>
      </c>
      <c r="O992" s="11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7">
        <f t="shared" si="91"/>
        <v>46.020746887966808</v>
      </c>
      <c r="J993" t="s">
        <v>21</v>
      </c>
      <c r="K993" t="s">
        <v>22</v>
      </c>
      <c r="L993">
        <v>1411621200</v>
      </c>
      <c r="M993" s="11">
        <f t="shared" si="92"/>
        <v>41907.208333333336</v>
      </c>
      <c r="N993">
        <v>1411966800</v>
      </c>
      <c r="O993" s="11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7">
        <f t="shared" si="91"/>
        <v>100.17424242424242</v>
      </c>
      <c r="J994" t="s">
        <v>21</v>
      </c>
      <c r="K994" t="s">
        <v>22</v>
      </c>
      <c r="L994">
        <v>1525669200</v>
      </c>
      <c r="M994" s="11">
        <f t="shared" si="92"/>
        <v>43227.208333333328</v>
      </c>
      <c r="N994">
        <v>1526878800</v>
      </c>
      <c r="O994" s="11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7">
        <f t="shared" si="91"/>
        <v>101.44</v>
      </c>
      <c r="J995" t="s">
        <v>107</v>
      </c>
      <c r="K995" t="s">
        <v>108</v>
      </c>
      <c r="L995">
        <v>1450936800</v>
      </c>
      <c r="M995" s="11">
        <f t="shared" si="92"/>
        <v>42362.25</v>
      </c>
      <c r="N995">
        <v>1452405600</v>
      </c>
      <c r="O995" s="11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7">
        <f t="shared" si="91"/>
        <v>87.972684085510693</v>
      </c>
      <c r="J996" t="s">
        <v>21</v>
      </c>
      <c r="K996" t="s">
        <v>22</v>
      </c>
      <c r="L996">
        <v>1413522000</v>
      </c>
      <c r="M996" s="11">
        <f t="shared" si="92"/>
        <v>41929.208333333336</v>
      </c>
      <c r="N996">
        <v>1414040400</v>
      </c>
      <c r="O996" s="11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7">
        <f t="shared" si="91"/>
        <v>74.995594713656388</v>
      </c>
      <c r="J997" t="s">
        <v>21</v>
      </c>
      <c r="K997" t="s">
        <v>22</v>
      </c>
      <c r="L997">
        <v>1541307600</v>
      </c>
      <c r="M997" s="11">
        <f t="shared" si="92"/>
        <v>43408.208333333328</v>
      </c>
      <c r="N997">
        <v>1543816800</v>
      </c>
      <c r="O997" s="11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7">
        <f t="shared" si="91"/>
        <v>42.982142857142854</v>
      </c>
      <c r="J998" t="s">
        <v>21</v>
      </c>
      <c r="K998" t="s">
        <v>22</v>
      </c>
      <c r="L998">
        <v>1357106400</v>
      </c>
      <c r="M998" s="11">
        <f t="shared" si="92"/>
        <v>41276.25</v>
      </c>
      <c r="N998">
        <v>1359698400</v>
      </c>
      <c r="O998" s="11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7">
        <f t="shared" si="91"/>
        <v>33.115107913669064</v>
      </c>
      <c r="J999" t="s">
        <v>107</v>
      </c>
      <c r="K999" t="s">
        <v>108</v>
      </c>
      <c r="L999">
        <v>1390197600</v>
      </c>
      <c r="M999" s="11">
        <f t="shared" si="92"/>
        <v>41659.25</v>
      </c>
      <c r="N999">
        <v>1390629600</v>
      </c>
      <c r="O999" s="11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7">
        <f t="shared" si="91"/>
        <v>101.13101604278074</v>
      </c>
      <c r="J1000" t="s">
        <v>21</v>
      </c>
      <c r="K1000" t="s">
        <v>22</v>
      </c>
      <c r="L1000">
        <v>1265868000</v>
      </c>
      <c r="M1000" s="11">
        <f t="shared" si="92"/>
        <v>40220.25</v>
      </c>
      <c r="N1000">
        <v>1267077600</v>
      </c>
      <c r="O1000" s="11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7">
        <f t="shared" si="91"/>
        <v>55.98841354723708</v>
      </c>
      <c r="J1001" t="s">
        <v>21</v>
      </c>
      <c r="K1001" t="s">
        <v>22</v>
      </c>
      <c r="L1001">
        <v>1467176400</v>
      </c>
      <c r="M1001" s="11">
        <f t="shared" si="92"/>
        <v>42550.208333333328</v>
      </c>
      <c r="N1001">
        <v>1467781200</v>
      </c>
      <c r="O1001" s="11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phoneticPr fontId="18" type="noConversion"/>
  <conditionalFormatting sqref="F1:F1048576">
    <cfRule type="colorScale" priority="1">
      <colorScale>
        <cfvo type="num" val="0"/>
        <cfvo type="num" val="100"/>
        <cfvo type="num" val="200"/>
        <color rgb="FF780006"/>
        <color theme="9"/>
        <color theme="4"/>
      </colorScale>
    </cfRule>
  </conditionalFormatting>
  <conditionalFormatting sqref="G1:G1048576">
    <cfRule type="containsText" dxfId="19" priority="2" operator="containsText" text="live">
      <formula>NOT(ISERROR(SEARCH("live",G1)))</formula>
    </cfRule>
    <cfRule type="containsText" dxfId="18" priority="3" operator="containsText" text="canceled">
      <formula>NOT(ISERROR(SEARCH("canceled",G1)))</formula>
    </cfRule>
    <cfRule type="containsText" dxfId="17" priority="4" operator="containsText" text="successful">
      <formula>NOT(ISERROR(SEARCH("successful",G1)))</formula>
    </cfRule>
    <cfRule type="containsText" dxfId="16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1C1-978B-3B47-8567-1A89B9B3E0E8}">
  <dimension ref="A1:F14"/>
  <sheetViews>
    <sheetView workbookViewId="0">
      <selection activeCell="F26" sqref="F26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8" t="s">
        <v>6</v>
      </c>
      <c r="B1" t="s">
        <v>2033</v>
      </c>
    </row>
    <row r="3" spans="1:6" x14ac:dyDescent="0.2">
      <c r="A3" s="8" t="s">
        <v>2046</v>
      </c>
      <c r="B3" s="8" t="s">
        <v>2045</v>
      </c>
    </row>
    <row r="4" spans="1:6" x14ac:dyDescent="0.2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9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2039</v>
      </c>
      <c r="E8">
        <v>4</v>
      </c>
      <c r="F8">
        <v>4</v>
      </c>
    </row>
    <row r="9" spans="1:6" x14ac:dyDescent="0.2">
      <c r="A9" s="9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D331-DB3D-5247-B00A-CF3527544A78}">
  <dimension ref="A1:F30"/>
  <sheetViews>
    <sheetView topLeftCell="A3" workbookViewId="0">
      <selection activeCell="T19" sqref="T19"/>
    </sheetView>
  </sheetViews>
  <sheetFormatPr baseColWidth="10" defaultRowHeight="16" x14ac:dyDescent="0.2"/>
  <cols>
    <col min="1" max="1" width="29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1" max="21" width="10.832031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10.83203125" bestFit="1" customWidth="1"/>
    <col min="27" max="29" width="12.1640625" bestFit="1" customWidth="1"/>
    <col min="30" max="30" width="5.1640625" bestFit="1" customWidth="1"/>
    <col min="31" max="38" width="12.1640625" bestFit="1" customWidth="1"/>
    <col min="39" max="39" width="11.1640625" bestFit="1" customWidth="1"/>
    <col min="40" max="40" width="3.1640625" bestFit="1" customWidth="1"/>
    <col min="41" max="43" width="12.1640625" bestFit="1" customWidth="1"/>
    <col min="44" max="44" width="11.1640625" bestFit="1" customWidth="1"/>
    <col min="45" max="45" width="12.1640625" bestFit="1" customWidth="1"/>
    <col min="46" max="46" width="5.1640625" bestFit="1" customWidth="1"/>
    <col min="47" max="50" width="12.1640625" bestFit="1" customWidth="1"/>
    <col min="51" max="51" width="7.1640625" bestFit="1" customWidth="1"/>
    <col min="52" max="54" width="12.1640625" bestFit="1" customWidth="1"/>
    <col min="55" max="55" width="6.1640625" bestFit="1" customWidth="1"/>
    <col min="56" max="56" width="11.1640625" bestFit="1" customWidth="1"/>
    <col min="57" max="58" width="12.1640625" bestFit="1" customWidth="1"/>
    <col min="59" max="59" width="13" bestFit="1" customWidth="1"/>
    <col min="60" max="60" width="8" bestFit="1" customWidth="1"/>
    <col min="61" max="64" width="2.1640625" bestFit="1" customWidth="1"/>
    <col min="65" max="68" width="12.1640625" bestFit="1" customWidth="1"/>
    <col min="69" max="69" width="5.1640625" bestFit="1" customWidth="1"/>
    <col min="70" max="70" width="12.1640625" bestFit="1" customWidth="1"/>
    <col min="71" max="71" width="10.1640625" bestFit="1" customWidth="1"/>
    <col min="72" max="72" width="12.1640625" bestFit="1" customWidth="1"/>
    <col min="73" max="73" width="11.1640625" bestFit="1" customWidth="1"/>
    <col min="74" max="77" width="12.1640625" bestFit="1" customWidth="1"/>
    <col min="78" max="78" width="3.1640625" bestFit="1" customWidth="1"/>
    <col min="79" max="90" width="12.1640625" bestFit="1" customWidth="1"/>
    <col min="91" max="91" width="11.1640625" bestFit="1" customWidth="1"/>
    <col min="92" max="92" width="3.1640625" bestFit="1" customWidth="1"/>
    <col min="93" max="122" width="12.1640625" bestFit="1" customWidth="1"/>
    <col min="123" max="123" width="11.1640625" bestFit="1" customWidth="1"/>
    <col min="124" max="126" width="12.1640625" bestFit="1" customWidth="1"/>
    <col min="127" max="127" width="7.1640625" bestFit="1" customWidth="1"/>
    <col min="128" max="137" width="12.1640625" bestFit="1" customWidth="1"/>
    <col min="138" max="138" width="3.1640625" bestFit="1" customWidth="1"/>
    <col min="139" max="141" width="12.1640625" bestFit="1" customWidth="1"/>
    <col min="142" max="142" width="5.1640625" bestFit="1" customWidth="1"/>
    <col min="143" max="143" width="11.1640625" bestFit="1" customWidth="1"/>
    <col min="144" max="160" width="12.1640625" bestFit="1" customWidth="1"/>
    <col min="161" max="161" width="11.1640625" bestFit="1" customWidth="1"/>
    <col min="162" max="165" width="12.1640625" bestFit="1" customWidth="1"/>
    <col min="166" max="166" width="8.1640625" bestFit="1" customWidth="1"/>
    <col min="167" max="168" width="12.1640625" bestFit="1" customWidth="1"/>
    <col min="169" max="169" width="11.1640625" bestFit="1" customWidth="1"/>
    <col min="170" max="176" width="12.1640625" bestFit="1" customWidth="1"/>
    <col min="177" max="177" width="6.1640625" bestFit="1" customWidth="1"/>
    <col min="178" max="180" width="12.1640625" bestFit="1" customWidth="1"/>
    <col min="181" max="181" width="11.1640625" bestFit="1" customWidth="1"/>
    <col min="182" max="183" width="12.1640625" bestFit="1" customWidth="1"/>
    <col min="184" max="184" width="5.1640625" bestFit="1" customWidth="1"/>
    <col min="185" max="188" width="12.1640625" bestFit="1" customWidth="1"/>
    <col min="189" max="189" width="11.1640625" bestFit="1" customWidth="1"/>
    <col min="190" max="191" width="12.1640625" bestFit="1" customWidth="1"/>
    <col min="192" max="192" width="7.1640625" bestFit="1" customWidth="1"/>
    <col min="193" max="195" width="12.1640625" bestFit="1" customWidth="1"/>
    <col min="196" max="196" width="11.1640625" bestFit="1" customWidth="1"/>
    <col min="197" max="202" width="12.1640625" bestFit="1" customWidth="1"/>
    <col min="203" max="203" width="6.1640625" bestFit="1" customWidth="1"/>
    <col min="204" max="208" width="12.1640625" bestFit="1" customWidth="1"/>
    <col min="209" max="209" width="11.1640625" bestFit="1" customWidth="1"/>
    <col min="210" max="210" width="12.1640625" bestFit="1" customWidth="1"/>
    <col min="211" max="211" width="11.1640625" bestFit="1" customWidth="1"/>
    <col min="212" max="212" width="12.1640625" bestFit="1" customWidth="1"/>
    <col min="213" max="213" width="5.1640625" bestFit="1" customWidth="1"/>
    <col min="214" max="215" width="12.1640625" bestFit="1" customWidth="1"/>
    <col min="216" max="216" width="5.1640625" bestFit="1" customWidth="1"/>
    <col min="217" max="220" width="12.1640625" bestFit="1" customWidth="1"/>
    <col min="221" max="221" width="7.1640625" bestFit="1" customWidth="1"/>
    <col min="222" max="248" width="12.1640625" bestFit="1" customWidth="1"/>
    <col min="249" max="249" width="5.1640625" bestFit="1" customWidth="1"/>
    <col min="250" max="253" width="12.1640625" bestFit="1" customWidth="1"/>
    <col min="254" max="254" width="11.1640625" bestFit="1" customWidth="1"/>
    <col min="255" max="257" width="12.1640625" bestFit="1" customWidth="1"/>
    <col min="258" max="258" width="5.1640625" bestFit="1" customWidth="1"/>
    <col min="259" max="259" width="12.1640625" bestFit="1" customWidth="1"/>
    <col min="260" max="260" width="11.1640625" bestFit="1" customWidth="1"/>
    <col min="261" max="261" width="6.1640625" bestFit="1" customWidth="1"/>
    <col min="262" max="264" width="12.1640625" bestFit="1" customWidth="1"/>
    <col min="265" max="265" width="7.1640625" bestFit="1" customWidth="1"/>
    <col min="266" max="267" width="12.1640625" bestFit="1" customWidth="1"/>
    <col min="268" max="268" width="3.1640625" bestFit="1" customWidth="1"/>
    <col min="269" max="270" width="12.1640625" bestFit="1" customWidth="1"/>
    <col min="271" max="271" width="11.1640625" bestFit="1" customWidth="1"/>
    <col min="272" max="273" width="12.1640625" bestFit="1" customWidth="1"/>
    <col min="274" max="274" width="10.1640625" bestFit="1" customWidth="1"/>
    <col min="275" max="281" width="12.1640625" bestFit="1" customWidth="1"/>
    <col min="282" max="282" width="9.1640625" bestFit="1" customWidth="1"/>
    <col min="283" max="303" width="12.1640625" bestFit="1" customWidth="1"/>
    <col min="304" max="304" width="11.1640625" bestFit="1" customWidth="1"/>
    <col min="305" max="305" width="12.1640625" bestFit="1" customWidth="1"/>
    <col min="306" max="306" width="11.1640625" bestFit="1" customWidth="1"/>
    <col min="307" max="309" width="12.1640625" bestFit="1" customWidth="1"/>
    <col min="310" max="310" width="7.1640625" bestFit="1" customWidth="1"/>
    <col min="311" max="312" width="12.1640625" bestFit="1" customWidth="1"/>
    <col min="313" max="313" width="11.1640625" bestFit="1" customWidth="1"/>
    <col min="314" max="316" width="12.1640625" bestFit="1" customWidth="1"/>
    <col min="317" max="317" width="9.1640625" bestFit="1" customWidth="1"/>
    <col min="318" max="321" width="12.1640625" bestFit="1" customWidth="1"/>
    <col min="322" max="322" width="11.1640625" bestFit="1" customWidth="1"/>
    <col min="323" max="326" width="12.1640625" bestFit="1" customWidth="1"/>
    <col min="327" max="327" width="3.1640625" bestFit="1" customWidth="1"/>
    <col min="328" max="328" width="12.1640625" bestFit="1" customWidth="1"/>
    <col min="329" max="329" width="8.1640625" bestFit="1" customWidth="1"/>
    <col min="330" max="330" width="12.1640625" bestFit="1" customWidth="1"/>
    <col min="331" max="331" width="8.1640625" bestFit="1" customWidth="1"/>
    <col min="332" max="332" width="12.1640625" bestFit="1" customWidth="1"/>
    <col min="333" max="333" width="11.1640625" bestFit="1" customWidth="1"/>
    <col min="334" max="337" width="12.1640625" bestFit="1" customWidth="1"/>
    <col min="338" max="338" width="7.1640625" bestFit="1" customWidth="1"/>
    <col min="339" max="339" width="12.1640625" bestFit="1" customWidth="1"/>
    <col min="340" max="340" width="7.1640625" bestFit="1" customWidth="1"/>
    <col min="341" max="341" width="12.1640625" bestFit="1" customWidth="1"/>
    <col min="342" max="342" width="3.1640625" bestFit="1" customWidth="1"/>
    <col min="343" max="347" width="12.1640625" bestFit="1" customWidth="1"/>
    <col min="348" max="348" width="11.1640625" bestFit="1" customWidth="1"/>
    <col min="349" max="349" width="5.1640625" bestFit="1" customWidth="1"/>
    <col min="350" max="358" width="12.1640625" bestFit="1" customWidth="1"/>
    <col min="359" max="359" width="9.1640625" bestFit="1" customWidth="1"/>
    <col min="360" max="362" width="12.1640625" bestFit="1" customWidth="1"/>
    <col min="363" max="363" width="7.1640625" bestFit="1" customWidth="1"/>
    <col min="364" max="365" width="12.1640625" bestFit="1" customWidth="1"/>
    <col min="366" max="366" width="5.1640625" bestFit="1" customWidth="1"/>
    <col min="367" max="369" width="12.1640625" bestFit="1" customWidth="1"/>
    <col min="370" max="370" width="11.1640625" bestFit="1" customWidth="1"/>
    <col min="371" max="372" width="7.1640625" bestFit="1" customWidth="1"/>
    <col min="373" max="376" width="12.1640625" bestFit="1" customWidth="1"/>
    <col min="377" max="378" width="6.1640625" bestFit="1" customWidth="1"/>
    <col min="379" max="384" width="12.1640625" bestFit="1" customWidth="1"/>
    <col min="385" max="385" width="6.1640625" bestFit="1" customWidth="1"/>
    <col min="386" max="387" width="12.1640625" bestFit="1" customWidth="1"/>
    <col min="388" max="388" width="11.1640625" bestFit="1" customWidth="1"/>
    <col min="389" max="389" width="12.1640625" bestFit="1" customWidth="1"/>
    <col min="390" max="390" width="7.1640625" bestFit="1" customWidth="1"/>
    <col min="391" max="391" width="12.1640625" bestFit="1" customWidth="1"/>
    <col min="392" max="392" width="6.1640625" bestFit="1" customWidth="1"/>
    <col min="393" max="393" width="11.1640625" bestFit="1" customWidth="1"/>
    <col min="394" max="399" width="12.1640625" bestFit="1" customWidth="1"/>
    <col min="400" max="400" width="11.1640625" bestFit="1" customWidth="1"/>
    <col min="401" max="402" width="12.1640625" bestFit="1" customWidth="1"/>
    <col min="403" max="403" width="7.1640625" bestFit="1" customWidth="1"/>
    <col min="404" max="404" width="6.1640625" bestFit="1" customWidth="1"/>
    <col min="405" max="408" width="12.1640625" bestFit="1" customWidth="1"/>
    <col min="409" max="409" width="2.1640625" bestFit="1" customWidth="1"/>
    <col min="410" max="410" width="10.5" bestFit="1" customWidth="1"/>
    <col min="411" max="416" width="12.1640625" bestFit="1" customWidth="1"/>
    <col min="417" max="417" width="11.1640625" bestFit="1" customWidth="1"/>
    <col min="418" max="424" width="12.1640625" bestFit="1" customWidth="1"/>
    <col min="425" max="425" width="8.83203125" bestFit="1" customWidth="1"/>
    <col min="426" max="430" width="12.1640625" bestFit="1" customWidth="1"/>
    <col min="431" max="431" width="3.1640625" bestFit="1" customWidth="1"/>
    <col min="432" max="435" width="12.1640625" bestFit="1" customWidth="1"/>
    <col min="436" max="436" width="6.1640625" bestFit="1" customWidth="1"/>
    <col min="437" max="438" width="11.1640625" bestFit="1" customWidth="1"/>
    <col min="439" max="444" width="12.1640625" bestFit="1" customWidth="1"/>
    <col min="445" max="445" width="11.1640625" bestFit="1" customWidth="1"/>
    <col min="446" max="450" width="12.1640625" bestFit="1" customWidth="1"/>
    <col min="451" max="451" width="10.1640625" bestFit="1" customWidth="1"/>
    <col min="452" max="463" width="12.1640625" bestFit="1" customWidth="1"/>
    <col min="464" max="464" width="11.1640625" bestFit="1" customWidth="1"/>
    <col min="465" max="480" width="12.1640625" bestFit="1" customWidth="1"/>
    <col min="481" max="481" width="11.1640625" bestFit="1" customWidth="1"/>
    <col min="482" max="486" width="12.1640625" bestFit="1" customWidth="1"/>
    <col min="487" max="487" width="11.1640625" bestFit="1" customWidth="1"/>
    <col min="488" max="488" width="3.1640625" bestFit="1" customWidth="1"/>
    <col min="489" max="490" width="12.1640625" bestFit="1" customWidth="1"/>
    <col min="491" max="491" width="11.1640625" bestFit="1" customWidth="1"/>
    <col min="492" max="493" width="12.1640625" bestFit="1" customWidth="1"/>
    <col min="494" max="494" width="11.1640625" bestFit="1" customWidth="1"/>
    <col min="495" max="497" width="12.1640625" bestFit="1" customWidth="1"/>
    <col min="498" max="498" width="3.1640625" bestFit="1" customWidth="1"/>
    <col min="499" max="506" width="12.1640625" bestFit="1" customWidth="1"/>
    <col min="507" max="507" width="11.1640625" bestFit="1" customWidth="1"/>
    <col min="508" max="508" width="3.1640625" bestFit="1" customWidth="1"/>
    <col min="509" max="513" width="12.1640625" bestFit="1" customWidth="1"/>
    <col min="514" max="514" width="11.1640625" bestFit="1" customWidth="1"/>
    <col min="515" max="515" width="3.1640625" bestFit="1" customWidth="1"/>
    <col min="516" max="516" width="9.1640625" bestFit="1" customWidth="1"/>
    <col min="517" max="517" width="6.1640625" bestFit="1" customWidth="1"/>
    <col min="518" max="524" width="12.1640625" bestFit="1" customWidth="1"/>
    <col min="525" max="525" width="11.1640625" bestFit="1" customWidth="1"/>
    <col min="526" max="528" width="12.1640625" bestFit="1" customWidth="1"/>
    <col min="529" max="529" width="7.1640625" bestFit="1" customWidth="1"/>
    <col min="530" max="563" width="12.1640625" bestFit="1" customWidth="1"/>
    <col min="564" max="564" width="11.1640625" bestFit="1" customWidth="1"/>
    <col min="565" max="567" width="12.1640625" bestFit="1" customWidth="1"/>
    <col min="568" max="568" width="3.1640625" bestFit="1" customWidth="1"/>
    <col min="569" max="579" width="12.1640625" bestFit="1" customWidth="1"/>
    <col min="580" max="580" width="7.1640625" bestFit="1" customWidth="1"/>
    <col min="581" max="581" width="12.1640625" bestFit="1" customWidth="1"/>
    <col min="582" max="582" width="11.1640625" bestFit="1" customWidth="1"/>
    <col min="583" max="584" width="12.1640625" bestFit="1" customWidth="1"/>
    <col min="585" max="585" width="10.1640625" bestFit="1" customWidth="1"/>
    <col min="586" max="593" width="12.1640625" bestFit="1" customWidth="1"/>
    <col min="594" max="594" width="3.1640625" bestFit="1" customWidth="1"/>
    <col min="595" max="595" width="12.1640625" bestFit="1" customWidth="1"/>
    <col min="596" max="596" width="11.1640625" bestFit="1" customWidth="1"/>
    <col min="597" max="597" width="12.1640625" bestFit="1" customWidth="1"/>
    <col min="598" max="598" width="11.1640625" bestFit="1" customWidth="1"/>
    <col min="599" max="608" width="12.1640625" bestFit="1" customWidth="1"/>
    <col min="609" max="609" width="11.1640625" bestFit="1" customWidth="1"/>
    <col min="610" max="626" width="12.1640625" bestFit="1" customWidth="1"/>
    <col min="627" max="627" width="11.1640625" bestFit="1" customWidth="1"/>
    <col min="628" max="630" width="12.1640625" bestFit="1" customWidth="1"/>
    <col min="631" max="631" width="11.1640625" bestFit="1" customWidth="1"/>
    <col min="632" max="633" width="12.1640625" bestFit="1" customWidth="1"/>
    <col min="634" max="634" width="11.1640625" bestFit="1" customWidth="1"/>
    <col min="635" max="657" width="12.1640625" bestFit="1" customWidth="1"/>
    <col min="658" max="658" width="6.1640625" bestFit="1" customWidth="1"/>
    <col min="659" max="662" width="12.1640625" bestFit="1" customWidth="1"/>
    <col min="663" max="663" width="5.1640625" bestFit="1" customWidth="1"/>
    <col min="664" max="664" width="12.1640625" bestFit="1" customWidth="1"/>
    <col min="665" max="665" width="10.1640625" bestFit="1" customWidth="1"/>
    <col min="666" max="680" width="12.1640625" bestFit="1" customWidth="1"/>
    <col min="681" max="681" width="10.1640625" bestFit="1" customWidth="1"/>
    <col min="682" max="688" width="12.1640625" bestFit="1" customWidth="1"/>
    <col min="689" max="689" width="11.1640625" bestFit="1" customWidth="1"/>
    <col min="690" max="700" width="12.1640625" bestFit="1" customWidth="1"/>
    <col min="701" max="701" width="11.1640625" bestFit="1" customWidth="1"/>
    <col min="702" max="702" width="12.1640625" bestFit="1" customWidth="1"/>
    <col min="703" max="703" width="8.1640625" bestFit="1" customWidth="1"/>
    <col min="704" max="720" width="12.1640625" bestFit="1" customWidth="1"/>
    <col min="721" max="721" width="7.1640625" bestFit="1" customWidth="1"/>
    <col min="722" max="729" width="12.1640625" bestFit="1" customWidth="1"/>
    <col min="730" max="730" width="11.1640625" bestFit="1" customWidth="1"/>
    <col min="731" max="733" width="12.1640625" bestFit="1" customWidth="1"/>
    <col min="734" max="734" width="11.1640625" bestFit="1" customWidth="1"/>
    <col min="735" max="739" width="12.1640625" bestFit="1" customWidth="1"/>
    <col min="740" max="740" width="6.1640625" bestFit="1" customWidth="1"/>
    <col min="741" max="741" width="12.1640625" bestFit="1" customWidth="1"/>
    <col min="742" max="742" width="3.1640625" bestFit="1" customWidth="1"/>
    <col min="743" max="759" width="12.1640625" bestFit="1" customWidth="1"/>
    <col min="760" max="760" width="11.1640625" bestFit="1" customWidth="1"/>
    <col min="761" max="767" width="12.1640625" bestFit="1" customWidth="1"/>
    <col min="768" max="768" width="7.1640625" bestFit="1" customWidth="1"/>
    <col min="769" max="781" width="12.1640625" bestFit="1" customWidth="1"/>
    <col min="782" max="782" width="6.1640625" bestFit="1" customWidth="1"/>
    <col min="783" max="790" width="12.1640625" bestFit="1" customWidth="1"/>
    <col min="791" max="791" width="11.1640625" bestFit="1" customWidth="1"/>
    <col min="792" max="792" width="12.1640625" bestFit="1" customWidth="1"/>
    <col min="793" max="793" width="6.1640625" bestFit="1" customWidth="1"/>
    <col min="794" max="796" width="12.1640625" bestFit="1" customWidth="1"/>
    <col min="797" max="797" width="11.1640625" bestFit="1" customWidth="1"/>
    <col min="798" max="798" width="10.1640625" bestFit="1" customWidth="1"/>
    <col min="799" max="799" width="11.1640625" bestFit="1" customWidth="1"/>
    <col min="800" max="800" width="12.1640625" bestFit="1" customWidth="1"/>
    <col min="801" max="801" width="11.1640625" bestFit="1" customWidth="1"/>
    <col min="802" max="808" width="12.1640625" bestFit="1" customWidth="1"/>
    <col min="809" max="809" width="10.1640625" bestFit="1" customWidth="1"/>
    <col min="810" max="810" width="3.1640625" bestFit="1" customWidth="1"/>
    <col min="811" max="832" width="12.1640625" bestFit="1" customWidth="1"/>
    <col min="833" max="833" width="6.1640625" bestFit="1" customWidth="1"/>
    <col min="834" max="835" width="12.1640625" bestFit="1" customWidth="1"/>
    <col min="836" max="836" width="11.1640625" bestFit="1" customWidth="1"/>
    <col min="837" max="838" width="12.1640625" bestFit="1" customWidth="1"/>
    <col min="839" max="839" width="11.1640625" bestFit="1" customWidth="1"/>
    <col min="840" max="847" width="12.1640625" bestFit="1" customWidth="1"/>
    <col min="848" max="848" width="11.1640625" bestFit="1" customWidth="1"/>
    <col min="849" max="851" width="12.1640625" bestFit="1" customWidth="1"/>
    <col min="852" max="852" width="11.1640625" bestFit="1" customWidth="1"/>
    <col min="853" max="853" width="12.1640625" bestFit="1" customWidth="1"/>
    <col min="854" max="854" width="9.1640625" bestFit="1" customWidth="1"/>
    <col min="855" max="858" width="12.1640625" bestFit="1" customWidth="1"/>
    <col min="859" max="859" width="6.1640625" bestFit="1" customWidth="1"/>
    <col min="860" max="860" width="12.1640625" bestFit="1" customWidth="1"/>
    <col min="861" max="861" width="6.1640625" bestFit="1" customWidth="1"/>
    <col min="862" max="865" width="12.1640625" bestFit="1" customWidth="1"/>
    <col min="866" max="866" width="11.1640625" bestFit="1" customWidth="1"/>
    <col min="867" max="869" width="12.1640625" bestFit="1" customWidth="1"/>
    <col min="870" max="870" width="11.1640625" bestFit="1" customWidth="1"/>
    <col min="871" max="877" width="12.1640625" bestFit="1" customWidth="1"/>
    <col min="878" max="878" width="8.1640625" bestFit="1" customWidth="1"/>
    <col min="879" max="879" width="6.1640625" bestFit="1" customWidth="1"/>
    <col min="880" max="883" width="12.1640625" bestFit="1" customWidth="1"/>
    <col min="884" max="884" width="3.1640625" bestFit="1" customWidth="1"/>
    <col min="885" max="891" width="12.1640625" bestFit="1" customWidth="1"/>
    <col min="892" max="892" width="11.1640625" bestFit="1" customWidth="1"/>
    <col min="893" max="894" width="12.1640625" bestFit="1" customWidth="1"/>
    <col min="895" max="895" width="6.1640625" bestFit="1" customWidth="1"/>
    <col min="896" max="901" width="12.1640625" bestFit="1" customWidth="1"/>
    <col min="902" max="902" width="10.1640625" bestFit="1" customWidth="1"/>
    <col min="903" max="909" width="12.1640625" bestFit="1" customWidth="1"/>
    <col min="910" max="910" width="11.1640625" bestFit="1" customWidth="1"/>
    <col min="911" max="923" width="12.1640625" bestFit="1" customWidth="1"/>
    <col min="924" max="924" width="11.1640625" bestFit="1" customWidth="1"/>
    <col min="925" max="926" width="12.1640625" bestFit="1" customWidth="1"/>
    <col min="927" max="927" width="6.1640625" bestFit="1" customWidth="1"/>
    <col min="928" max="942" width="12.1640625" bestFit="1" customWidth="1"/>
    <col min="943" max="943" width="9.1640625" bestFit="1" customWidth="1"/>
    <col min="944" max="949" width="12.1640625" bestFit="1" customWidth="1"/>
    <col min="950" max="950" width="9.1640625" bestFit="1" customWidth="1"/>
    <col min="951" max="957" width="12.1640625" bestFit="1" customWidth="1"/>
    <col min="958" max="958" width="9.1640625" bestFit="1" customWidth="1"/>
    <col min="959" max="965" width="12.1640625" bestFit="1" customWidth="1"/>
    <col min="966" max="967" width="11.1640625" bestFit="1" customWidth="1"/>
    <col min="968" max="970" width="12.1640625" bestFit="1" customWidth="1"/>
    <col min="971" max="971" width="11.1640625" bestFit="1" customWidth="1"/>
    <col min="972" max="972" width="12.1640625" bestFit="1" customWidth="1"/>
    <col min="973" max="973" width="10.1640625" bestFit="1" customWidth="1"/>
    <col min="974" max="974" width="9.1640625" bestFit="1" customWidth="1"/>
    <col min="975" max="975" width="7.1640625" bestFit="1" customWidth="1"/>
    <col min="976" max="978" width="12.1640625" bestFit="1" customWidth="1"/>
    <col min="979" max="979" width="11.1640625" bestFit="1" customWidth="1"/>
    <col min="980" max="989" width="12.1640625" bestFit="1" customWidth="1"/>
    <col min="990" max="990" width="14.1640625" bestFit="1" customWidth="1"/>
  </cols>
  <sheetData>
    <row r="1" spans="1:6" x14ac:dyDescent="0.2">
      <c r="A1" s="8" t="s">
        <v>6</v>
      </c>
      <c r="B1" t="s">
        <v>2033</v>
      </c>
    </row>
    <row r="2" spans="1:6" x14ac:dyDescent="0.2">
      <c r="A2" s="8" t="s">
        <v>2031</v>
      </c>
      <c r="B2" t="s">
        <v>2033</v>
      </c>
    </row>
    <row r="4" spans="1:6" x14ac:dyDescent="0.2">
      <c r="A4" s="8" t="s">
        <v>2063</v>
      </c>
      <c r="B4" s="8" t="s">
        <v>2045</v>
      </c>
    </row>
    <row r="5" spans="1:6" x14ac:dyDescent="0.2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9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2064</v>
      </c>
      <c r="E7">
        <v>4</v>
      </c>
      <c r="F7">
        <v>4</v>
      </c>
    </row>
    <row r="8" spans="1:6" x14ac:dyDescent="0.2">
      <c r="A8" s="9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2065</v>
      </c>
      <c r="C10">
        <v>8</v>
      </c>
      <c r="E10">
        <v>10</v>
      </c>
      <c r="F10">
        <v>18</v>
      </c>
    </row>
    <row r="11" spans="1:6" x14ac:dyDescent="0.2">
      <c r="A11" s="9" t="s">
        <v>2059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2049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2048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2066</v>
      </c>
      <c r="C15">
        <v>3</v>
      </c>
      <c r="E15">
        <v>4</v>
      </c>
      <c r="F15">
        <v>7</v>
      </c>
    </row>
    <row r="16" spans="1:6" x14ac:dyDescent="0.2">
      <c r="A16" s="9" t="s">
        <v>2062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2067</v>
      </c>
      <c r="C20">
        <v>4</v>
      </c>
      <c r="E20">
        <v>4</v>
      </c>
      <c r="F20">
        <v>8</v>
      </c>
    </row>
    <row r="21" spans="1:6" x14ac:dyDescent="0.2">
      <c r="A21" s="9" t="s">
        <v>2047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2068</v>
      </c>
      <c r="C22">
        <v>9</v>
      </c>
      <c r="E22">
        <v>5</v>
      </c>
      <c r="F22">
        <v>14</v>
      </c>
    </row>
    <row r="23" spans="1:6" x14ac:dyDescent="0.2">
      <c r="A23" s="9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2053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2069</v>
      </c>
      <c r="C25">
        <v>7</v>
      </c>
      <c r="E25">
        <v>14</v>
      </c>
      <c r="F25">
        <v>21</v>
      </c>
    </row>
    <row r="26" spans="1:6" x14ac:dyDescent="0.2">
      <c r="A26" s="9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2060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2071</v>
      </c>
      <c r="E29">
        <v>3</v>
      </c>
      <c r="F29">
        <v>3</v>
      </c>
    </row>
    <row r="30" spans="1:6" x14ac:dyDescent="0.2">
      <c r="A30" s="9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8979-12A9-934C-9666-C7229F7E2D6E}">
  <dimension ref="A1:E18"/>
  <sheetViews>
    <sheetView workbookViewId="0">
      <selection activeCell="H22" sqref="H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8" t="s">
        <v>2031</v>
      </c>
      <c r="B1" t="s">
        <v>2033</v>
      </c>
    </row>
    <row r="2" spans="1:5" x14ac:dyDescent="0.2">
      <c r="A2" s="8" t="s">
        <v>2086</v>
      </c>
      <c r="B2" t="s">
        <v>2033</v>
      </c>
    </row>
    <row r="4" spans="1:5" x14ac:dyDescent="0.2">
      <c r="A4" s="8" t="s">
        <v>2087</v>
      </c>
      <c r="B4" s="8" t="s">
        <v>2045</v>
      </c>
    </row>
    <row r="5" spans="1:5" x14ac:dyDescent="0.2">
      <c r="A5" s="8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12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2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2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2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2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2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2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2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2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2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2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2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2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8185-7BE5-694A-B430-BA76FDE544ED}">
  <dimension ref="A1:H13"/>
  <sheetViews>
    <sheetView workbookViewId="0">
      <selection activeCell="I25" sqref="I25"/>
    </sheetView>
  </sheetViews>
  <sheetFormatPr baseColWidth="10" defaultRowHeight="16" x14ac:dyDescent="0.2"/>
  <cols>
    <col min="1" max="1" width="26.6640625" bestFit="1" customWidth="1"/>
    <col min="2" max="2" width="18.6640625" customWidth="1"/>
    <col min="3" max="3" width="13.33203125" bestFit="1" customWidth="1"/>
    <col min="4" max="4" width="15.6640625" bestFit="1" customWidth="1"/>
    <col min="5" max="5" width="12.83203125" bestFit="1" customWidth="1"/>
    <col min="6" max="6" width="19.5" style="13" bestFit="1" customWidth="1"/>
    <col min="7" max="7" width="15.83203125" style="13" bestFit="1" customWidth="1"/>
    <col min="8" max="8" width="18.33203125" style="13" bestFit="1" customWidth="1"/>
  </cols>
  <sheetData>
    <row r="1" spans="1:8" x14ac:dyDescent="0.2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s="13" t="s">
        <v>2093</v>
      </c>
      <c r="G1" s="13" t="s">
        <v>2094</v>
      </c>
      <c r="H1" s="13" t="s">
        <v>2095</v>
      </c>
    </row>
    <row r="2" spans="1:8" x14ac:dyDescent="0.2">
      <c r="A2" t="s">
        <v>2096</v>
      </c>
      <c r="B2">
        <f>COUNTIFS( Crowdfunding!$D:$D, "&lt;1000", Crowdfunding!$G:$G, "=successful" )</f>
        <v>30</v>
      </c>
      <c r="C2">
        <f>COUNTIFS( Crowdfunding!$D:$D, "&lt;1000", Crowdfunding!$G:$G, "=failed" )</f>
        <v>20</v>
      </c>
      <c r="D2">
        <f>COUNTIFS( Crowdfunding!$D:$D, "&lt;1000", Crowdfunding!$G:$G, "=canceled" )</f>
        <v>1</v>
      </c>
      <c r="E2">
        <f>SUM(B2:D2)</f>
        <v>51</v>
      </c>
      <c r="F2" s="13">
        <f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2">
      <c r="A3" t="s">
        <v>2097</v>
      </c>
      <c r="B3">
        <f>COUNTIFS( Crowdfunding!$D:$D, "&gt;=1000", Crowdfunding!$D:$D, "&lt;4999", Crowdfunding!$G:$G, "=successful" )</f>
        <v>191</v>
      </c>
      <c r="C3">
        <f>COUNTIFS( Crowdfunding!$D:$D, "&gt;=1000", Crowdfunding!$D:$D, "&lt;4999", Crowdfunding!$G:$G, "=failed" )</f>
        <v>38</v>
      </c>
      <c r="D3">
        <f>COUNTIFS( Crowdfunding!$D:$D, "&gt;=1000", Crowdfunding!$D:$D, "&lt;4999", Crowdfunding!$G:$G, "=canceled" )</f>
        <v>2</v>
      </c>
      <c r="E3">
        <f t="shared" ref="E3:E13" si="0">SUM(B3:D3)</f>
        <v>231</v>
      </c>
      <c r="F3" s="13">
        <f t="shared" ref="F3:F13" si="1">(B3/E3)</f>
        <v>0.82683982683982682</v>
      </c>
      <c r="G3" s="13">
        <f t="shared" ref="G3:G13" si="2">C3/E3</f>
        <v>0.16450216450216451</v>
      </c>
      <c r="H3" s="13">
        <f t="shared" ref="H3:H13" si="3">(D3/E3)</f>
        <v>8.658008658008658E-3</v>
      </c>
    </row>
    <row r="4" spans="1:8" x14ac:dyDescent="0.2">
      <c r="A4" t="s">
        <v>2098</v>
      </c>
      <c r="B4">
        <f>COUNTIFS( Crowdfunding!$D:$D, "&gt;=5000", Crowdfunding!$D:$D, "&lt;9999", Crowdfunding!$G:$G, "=successful" )</f>
        <v>164</v>
      </c>
      <c r="C4">
        <f>COUNTIFS( Crowdfunding!$D:$D, "&gt;=5000", Crowdfunding!$D:$D, "&lt;9999", Crowdfunding!$G:$G, "=failed" )</f>
        <v>126</v>
      </c>
      <c r="D4">
        <f>COUNTIFS( Crowdfunding!$D:$D, "&gt;=5000", Crowdfunding!$D:$D, "&lt;9999", Crowdfunding!$G:$G, "=canceled" 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">
      <c r="A5" t="s">
        <v>2099</v>
      </c>
      <c r="B5">
        <f>COUNTIFS( Crowdfunding!$D:$D, "&gt;=10000", Crowdfunding!$D:$D, "&lt;14999", Crowdfunding!$G:$G, "=successful" )</f>
        <v>4</v>
      </c>
      <c r="C5">
        <f>COUNTIFS( Crowdfunding!$D:$D, "&gt;=10000", Crowdfunding!$D:$D, "&lt;14999", Crowdfunding!$G:$G, "=failed" )</f>
        <v>5</v>
      </c>
      <c r="D5">
        <f>COUNTIFS( Crowdfunding!$D:$D, "&gt;=10000", Crowdfunding!$D:$D, "&lt;14999", Crowdfunding!$G:$G, "=canceled" 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">
      <c r="A6" t="s">
        <v>2100</v>
      </c>
      <c r="B6">
        <f>COUNTIFS( Crowdfunding!$D:$D, "&gt;=15000", Crowdfunding!$D:$D, "&lt;19999", Crowdfunding!$G:$G, "=successful" )</f>
        <v>10</v>
      </c>
      <c r="C6">
        <f>COUNTIFS( Crowdfunding!$D:$D, "&gt;=15000", Crowdfunding!$D:$D, "&lt;19999", Crowdfunding!$G:$G,"=failed" )</f>
        <v>0</v>
      </c>
      <c r="D6">
        <f>COUNTIFS( Crowdfunding!$D:$D, "&gt;=15000", Crowdfunding!$D:$D, "&lt;19999", Crowdfunding!$G:$G,"=canceled" 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t="s">
        <v>2101</v>
      </c>
      <c r="B7">
        <f>COUNTIFS( Crowdfunding!$D:$D, "&gt;=20000", Crowdfunding!$D:$D, "&lt;24999", Crowdfunding!$G:$G, "=successful" )</f>
        <v>7</v>
      </c>
      <c r="C7">
        <f>COUNTIFS( Crowdfunding!$D:$D, "&gt;=20000", Crowdfunding!$D:$D, "&lt;24999", Crowdfunding!$G:$G, "=failed" )</f>
        <v>0</v>
      </c>
      <c r="D7">
        <f>COUNTIFS( Crowdfunding!$D:$D, "&gt;=20000", Crowdfunding!$D:$D, "&lt;24999", Crowdfunding!$G:$G, "=canceled" 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t="s">
        <v>2102</v>
      </c>
      <c r="B8">
        <f>COUNTIFS( Crowdfunding!$D:$D, "&gt;=25000", Crowdfunding!$D:$D, "&lt;29999", Crowdfunding!$G:$G, "=successful" )</f>
        <v>11</v>
      </c>
      <c r="C8">
        <f>COUNTIFS( Crowdfunding!$D:$D, "&gt;=25000", Crowdfunding!$D:$D, "&lt;29999", Crowdfunding!$G:$G, "=failed" )</f>
        <v>3</v>
      </c>
      <c r="D8">
        <f>COUNTIFS( Crowdfunding!$D:$D, "&gt;=25000", Crowdfunding!$D:$D, "&lt;29999", Crowdfunding!$G:$G, "=canceled" 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">
      <c r="A9" t="s">
        <v>2103</v>
      </c>
      <c r="B9">
        <f>COUNTIFS( Crowdfunding!$D:$D, "&gt;=30000", Crowdfunding!$D:$D, "&lt;34999", Crowdfunding!$G:$G, "=successful" )</f>
        <v>7</v>
      </c>
      <c r="C9">
        <f>COUNTIFS( Crowdfunding!$D:$D, "&gt;=30000", Crowdfunding!$D:$D, "&lt;34999", Crowdfunding!$G:$G, "=failed" )</f>
        <v>0</v>
      </c>
      <c r="D9">
        <f>COUNTIFS( Crowdfunding!$D:$D, "&gt;=30000", Crowdfunding!$D:$D, "&lt;34999", Crowdfunding!$G:$G, "=canceled" 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t="s">
        <v>2104</v>
      </c>
      <c r="B10">
        <f>COUNTIFS( Crowdfunding!$D:$D, "&gt;=35000", Crowdfunding!$D:$D, "&lt;39999", Crowdfunding!$G:$G, "=successful" )</f>
        <v>8</v>
      </c>
      <c r="C10">
        <f>COUNTIFS( Crowdfunding!$D:$D, "&gt;=35000", Crowdfunding!$D:$D, "&lt;39999", Crowdfunding!$G:$G, "=failed")</f>
        <v>3</v>
      </c>
      <c r="D10">
        <f>COUNTIFS( Crowdfunding!$D:$D, "&gt;=35000", Crowdfunding!$D:$D, "&lt;39999", Crowdfunding!$G:$G, "=canceled" 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">
      <c r="A11" t="s">
        <v>2105</v>
      </c>
      <c r="B11">
        <f>COUNTIFS( Crowdfunding!$D:$D, "&gt;=40000", Crowdfunding!$D:$D, "&lt;44999", Crowdfunding!$G:$G, "=successful" )</f>
        <v>11</v>
      </c>
      <c r="C11">
        <f>COUNTIFS( Crowdfunding!$D:$D, "&gt;=40000", Crowdfunding!$D:$D, "&lt;44999", Crowdfunding!$G:$G, "=failed" )</f>
        <v>3</v>
      </c>
      <c r="D11">
        <f>COUNTIFS( Crowdfunding!$D:$D, "&gt;=40000", Crowdfunding!$D:$D, "&lt;44999", Crowdfunding!$G:$G, "=canceled" 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">
      <c r="A12" t="s">
        <v>2106</v>
      </c>
      <c r="B12">
        <f>COUNTIFS( Crowdfunding!$D:$D, "&gt;=45000", Crowdfunding!$D:$D, "&lt;49999", Crowdfunding!$G:$G, "=successful" )</f>
        <v>8</v>
      </c>
      <c r="C12">
        <f>COUNTIFS( Crowdfunding!$D:$D, "&gt;=45000", Crowdfunding!$D:$D, "&lt;49999", Crowdfunding!$G:$G, "=failed" )</f>
        <v>3</v>
      </c>
      <c r="D12">
        <f>COUNTIFS( Crowdfunding!$D:$D, "&gt;=45000", Crowdfunding!$D:$D, "&lt;49999", Crowdfunding!$G:$G, "=canceled" 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">
      <c r="A13" t="s">
        <v>2107</v>
      </c>
      <c r="B13">
        <f>COUNTIFS( Crowdfunding!$D:$D, "&gt;50000", Crowdfunding!$G:$G, "=successful" )</f>
        <v>114</v>
      </c>
      <c r="C13">
        <f>COUNTIFS( Crowdfunding!$D:$D, "&gt;50000", Crowdfunding!$G:$G, "=failed")</f>
        <v>163</v>
      </c>
      <c r="D13">
        <f>COUNTIFS( Crowdfunding!$D:$D, "&gt;50000", Crowdfunding!$G:$G, "=canceled" 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E685-7AF3-4648-8EE3-2F99561771E3}">
  <dimension ref="A1:I566"/>
  <sheetViews>
    <sheetView workbookViewId="0">
      <selection activeCell="J9" sqref="J9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8.33203125" bestFit="1" customWidth="1"/>
    <col min="5" max="5" width="13" bestFit="1" customWidth="1"/>
    <col min="7" max="7" width="16.5" bestFit="1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  <c r="G1" s="18" t="s">
        <v>2114</v>
      </c>
      <c r="H1" s="18" t="s">
        <v>20</v>
      </c>
      <c r="I1" s="18" t="s">
        <v>14</v>
      </c>
    </row>
    <row r="2" spans="1:9" x14ac:dyDescent="0.2">
      <c r="A2" s="14" t="s">
        <v>20</v>
      </c>
      <c r="B2" s="15">
        <v>158</v>
      </c>
      <c r="D2" s="16" t="s">
        <v>14</v>
      </c>
      <c r="E2" s="17">
        <v>0</v>
      </c>
      <c r="G2" t="s">
        <v>2108</v>
      </c>
      <c r="H2">
        <f>AVERAGE(B:B)</f>
        <v>851.14690265486729</v>
      </c>
      <c r="I2">
        <f>AVERAGE(E:E)</f>
        <v>585.61538461538464</v>
      </c>
    </row>
    <row r="3" spans="1:9" x14ac:dyDescent="0.2">
      <c r="A3" s="16" t="s">
        <v>20</v>
      </c>
      <c r="B3" s="17">
        <v>1425</v>
      </c>
      <c r="D3" s="14" t="s">
        <v>14</v>
      </c>
      <c r="E3" s="15">
        <v>24</v>
      </c>
      <c r="G3" t="s">
        <v>2109</v>
      </c>
      <c r="H3">
        <f>MEDIAN(B:B)</f>
        <v>201</v>
      </c>
      <c r="I3">
        <f>MEDIAN(E:E)</f>
        <v>114.5</v>
      </c>
    </row>
    <row r="4" spans="1:9" x14ac:dyDescent="0.2">
      <c r="A4" s="14" t="s">
        <v>20</v>
      </c>
      <c r="B4" s="15">
        <v>174</v>
      </c>
      <c r="D4" s="16" t="s">
        <v>14</v>
      </c>
      <c r="E4" s="17">
        <v>53</v>
      </c>
      <c r="G4" t="s">
        <v>2110</v>
      </c>
      <c r="H4">
        <f>MIN(B:B)</f>
        <v>16</v>
      </c>
      <c r="I4">
        <f>MIN(E:E)</f>
        <v>0</v>
      </c>
    </row>
    <row r="5" spans="1:9" x14ac:dyDescent="0.2">
      <c r="A5" s="16" t="s">
        <v>20</v>
      </c>
      <c r="B5" s="17">
        <v>227</v>
      </c>
      <c r="D5" s="14" t="s">
        <v>14</v>
      </c>
      <c r="E5" s="15">
        <v>18</v>
      </c>
      <c r="G5" t="s">
        <v>2111</v>
      </c>
      <c r="H5">
        <f>MAX(B:B)</f>
        <v>7295</v>
      </c>
      <c r="I5">
        <f>MAX(E:E)</f>
        <v>6080</v>
      </c>
    </row>
    <row r="6" spans="1:9" x14ac:dyDescent="0.2">
      <c r="A6" s="14" t="s">
        <v>20</v>
      </c>
      <c r="B6" s="15">
        <v>220</v>
      </c>
      <c r="D6" s="16" t="s">
        <v>14</v>
      </c>
      <c r="E6" s="17">
        <v>44</v>
      </c>
      <c r="G6" t="s">
        <v>2112</v>
      </c>
      <c r="H6">
        <f>VAR(B:B)</f>
        <v>1606216.5936295739</v>
      </c>
      <c r="I6">
        <f>VAR(E:E)</f>
        <v>924113.45496927318</v>
      </c>
    </row>
    <row r="7" spans="1:9" x14ac:dyDescent="0.2">
      <c r="A7" s="16" t="s">
        <v>20</v>
      </c>
      <c r="B7" s="17">
        <v>98</v>
      </c>
      <c r="D7" s="14" t="s">
        <v>14</v>
      </c>
      <c r="E7" s="15">
        <v>27</v>
      </c>
      <c r="G7" t="s">
        <v>2113</v>
      </c>
      <c r="H7">
        <f>STDEV(B:B)</f>
        <v>1267.366006183523</v>
      </c>
      <c r="I7">
        <f>STDEV(E:E)</f>
        <v>961.30819978260524</v>
      </c>
    </row>
    <row r="8" spans="1:9" x14ac:dyDescent="0.2">
      <c r="A8" s="14" t="s">
        <v>20</v>
      </c>
      <c r="B8" s="15">
        <v>100</v>
      </c>
      <c r="D8" s="16" t="s">
        <v>14</v>
      </c>
      <c r="E8" s="17">
        <v>55</v>
      </c>
    </row>
    <row r="9" spans="1:9" x14ac:dyDescent="0.2">
      <c r="A9" s="16" t="s">
        <v>20</v>
      </c>
      <c r="B9" s="17">
        <v>1249</v>
      </c>
      <c r="D9" s="14" t="s">
        <v>14</v>
      </c>
      <c r="E9" s="15">
        <v>200</v>
      </c>
    </row>
    <row r="10" spans="1:9" x14ac:dyDescent="0.2">
      <c r="A10" s="14" t="s">
        <v>20</v>
      </c>
      <c r="B10" s="15">
        <v>1396</v>
      </c>
      <c r="D10" s="16" t="s">
        <v>14</v>
      </c>
      <c r="E10" s="17">
        <v>452</v>
      </c>
    </row>
    <row r="11" spans="1:9" x14ac:dyDescent="0.2">
      <c r="A11" s="16" t="s">
        <v>20</v>
      </c>
      <c r="B11" s="17">
        <v>890</v>
      </c>
      <c r="D11" s="14" t="s">
        <v>14</v>
      </c>
      <c r="E11" s="15">
        <v>674</v>
      </c>
    </row>
    <row r="12" spans="1:9" x14ac:dyDescent="0.2">
      <c r="A12" s="14" t="s">
        <v>20</v>
      </c>
      <c r="B12" s="15">
        <v>142</v>
      </c>
      <c r="D12" s="16" t="s">
        <v>14</v>
      </c>
      <c r="E12" s="17">
        <v>558</v>
      </c>
    </row>
    <row r="13" spans="1:9" x14ac:dyDescent="0.2">
      <c r="A13" s="16" t="s">
        <v>20</v>
      </c>
      <c r="B13" s="17">
        <v>2673</v>
      </c>
      <c r="D13" s="14" t="s">
        <v>14</v>
      </c>
      <c r="E13" s="15">
        <v>15</v>
      </c>
    </row>
    <row r="14" spans="1:9" x14ac:dyDescent="0.2">
      <c r="A14" s="14" t="s">
        <v>20</v>
      </c>
      <c r="B14" s="15">
        <v>163</v>
      </c>
      <c r="D14" s="16" t="s">
        <v>14</v>
      </c>
      <c r="E14" s="17">
        <v>2307</v>
      </c>
    </row>
    <row r="15" spans="1:9" x14ac:dyDescent="0.2">
      <c r="A15" s="16" t="s">
        <v>20</v>
      </c>
      <c r="B15" s="17">
        <v>2220</v>
      </c>
      <c r="D15" s="14" t="s">
        <v>14</v>
      </c>
      <c r="E15" s="15">
        <v>88</v>
      </c>
    </row>
    <row r="16" spans="1:9" x14ac:dyDescent="0.2">
      <c r="A16" s="14" t="s">
        <v>20</v>
      </c>
      <c r="B16" s="15">
        <v>1606</v>
      </c>
      <c r="D16" s="16" t="s">
        <v>14</v>
      </c>
      <c r="E16" s="17">
        <v>48</v>
      </c>
    </row>
    <row r="17" spans="1:5" x14ac:dyDescent="0.2">
      <c r="A17" s="16" t="s">
        <v>20</v>
      </c>
      <c r="B17" s="17">
        <v>129</v>
      </c>
      <c r="D17" s="14" t="s">
        <v>14</v>
      </c>
      <c r="E17" s="15">
        <v>1</v>
      </c>
    </row>
    <row r="18" spans="1:5" x14ac:dyDescent="0.2">
      <c r="A18" s="14" t="s">
        <v>20</v>
      </c>
      <c r="B18" s="15">
        <v>226</v>
      </c>
      <c r="D18" s="16" t="s">
        <v>14</v>
      </c>
      <c r="E18" s="17">
        <v>1467</v>
      </c>
    </row>
    <row r="19" spans="1:5" x14ac:dyDescent="0.2">
      <c r="A19" s="16" t="s">
        <v>20</v>
      </c>
      <c r="B19" s="17">
        <v>5419</v>
      </c>
      <c r="D19" s="14" t="s">
        <v>14</v>
      </c>
      <c r="E19" s="15">
        <v>75</v>
      </c>
    </row>
    <row r="20" spans="1:5" x14ac:dyDescent="0.2">
      <c r="A20" s="14" t="s">
        <v>20</v>
      </c>
      <c r="B20" s="15">
        <v>165</v>
      </c>
      <c r="D20" s="16" t="s">
        <v>14</v>
      </c>
      <c r="E20" s="17">
        <v>120</v>
      </c>
    </row>
    <row r="21" spans="1:5" x14ac:dyDescent="0.2">
      <c r="A21" s="16" t="s">
        <v>20</v>
      </c>
      <c r="B21" s="17">
        <v>1965</v>
      </c>
      <c r="D21" s="14" t="s">
        <v>14</v>
      </c>
      <c r="E21" s="15">
        <v>2253</v>
      </c>
    </row>
    <row r="22" spans="1:5" x14ac:dyDescent="0.2">
      <c r="A22" s="14" t="s">
        <v>20</v>
      </c>
      <c r="B22" s="15">
        <v>16</v>
      </c>
      <c r="D22" s="16" t="s">
        <v>14</v>
      </c>
      <c r="E22" s="17">
        <v>5</v>
      </c>
    </row>
    <row r="23" spans="1:5" x14ac:dyDescent="0.2">
      <c r="A23" s="16" t="s">
        <v>20</v>
      </c>
      <c r="B23" s="17">
        <v>107</v>
      </c>
      <c r="D23" s="14" t="s">
        <v>14</v>
      </c>
      <c r="E23" s="15">
        <v>38</v>
      </c>
    </row>
    <row r="24" spans="1:5" x14ac:dyDescent="0.2">
      <c r="A24" s="14" t="s">
        <v>20</v>
      </c>
      <c r="B24" s="15">
        <v>134</v>
      </c>
      <c r="D24" s="16" t="s">
        <v>14</v>
      </c>
      <c r="E24" s="17">
        <v>12</v>
      </c>
    </row>
    <row r="25" spans="1:5" x14ac:dyDescent="0.2">
      <c r="A25" s="16" t="s">
        <v>20</v>
      </c>
      <c r="B25" s="17">
        <v>198</v>
      </c>
      <c r="D25" s="14" t="s">
        <v>14</v>
      </c>
      <c r="E25" s="15">
        <v>1684</v>
      </c>
    </row>
    <row r="26" spans="1:5" x14ac:dyDescent="0.2">
      <c r="A26" s="14" t="s">
        <v>20</v>
      </c>
      <c r="B26" s="15">
        <v>111</v>
      </c>
      <c r="D26" s="16" t="s">
        <v>14</v>
      </c>
      <c r="E26" s="17">
        <v>56</v>
      </c>
    </row>
    <row r="27" spans="1:5" x14ac:dyDescent="0.2">
      <c r="A27" s="16" t="s">
        <v>20</v>
      </c>
      <c r="B27" s="17">
        <v>222</v>
      </c>
      <c r="D27" s="14" t="s">
        <v>14</v>
      </c>
      <c r="E27" s="15">
        <v>838</v>
      </c>
    </row>
    <row r="28" spans="1:5" x14ac:dyDescent="0.2">
      <c r="A28" s="14" t="s">
        <v>20</v>
      </c>
      <c r="B28" s="15">
        <v>6212</v>
      </c>
      <c r="D28" s="16" t="s">
        <v>14</v>
      </c>
      <c r="E28" s="17">
        <v>1000</v>
      </c>
    </row>
    <row r="29" spans="1:5" x14ac:dyDescent="0.2">
      <c r="A29" s="16" t="s">
        <v>20</v>
      </c>
      <c r="B29" s="17">
        <v>98</v>
      </c>
      <c r="D29" s="14" t="s">
        <v>14</v>
      </c>
      <c r="E29" s="15">
        <v>1482</v>
      </c>
    </row>
    <row r="30" spans="1:5" x14ac:dyDescent="0.2">
      <c r="A30" s="14" t="s">
        <v>20</v>
      </c>
      <c r="B30" s="15">
        <v>92</v>
      </c>
      <c r="D30" s="16" t="s">
        <v>14</v>
      </c>
      <c r="E30" s="17">
        <v>106</v>
      </c>
    </row>
    <row r="31" spans="1:5" x14ac:dyDescent="0.2">
      <c r="A31" s="16" t="s">
        <v>20</v>
      </c>
      <c r="B31" s="17">
        <v>149</v>
      </c>
      <c r="D31" s="14" t="s">
        <v>14</v>
      </c>
      <c r="E31" s="15">
        <v>679</v>
      </c>
    </row>
    <row r="32" spans="1:5" x14ac:dyDescent="0.2">
      <c r="A32" s="14" t="s">
        <v>20</v>
      </c>
      <c r="B32" s="15">
        <v>2431</v>
      </c>
      <c r="D32" s="16" t="s">
        <v>14</v>
      </c>
      <c r="E32" s="17">
        <v>1220</v>
      </c>
    </row>
    <row r="33" spans="1:5" x14ac:dyDescent="0.2">
      <c r="A33" s="16" t="s">
        <v>20</v>
      </c>
      <c r="B33" s="17">
        <v>303</v>
      </c>
      <c r="D33" s="14" t="s">
        <v>14</v>
      </c>
      <c r="E33" s="15">
        <v>1</v>
      </c>
    </row>
    <row r="34" spans="1:5" x14ac:dyDescent="0.2">
      <c r="A34" s="14" t="s">
        <v>20</v>
      </c>
      <c r="B34" s="15">
        <v>209</v>
      </c>
      <c r="D34" s="16" t="s">
        <v>14</v>
      </c>
      <c r="E34" s="17">
        <v>37</v>
      </c>
    </row>
    <row r="35" spans="1:5" x14ac:dyDescent="0.2">
      <c r="A35" s="16" t="s">
        <v>20</v>
      </c>
      <c r="B35" s="17">
        <v>131</v>
      </c>
      <c r="D35" s="14" t="s">
        <v>14</v>
      </c>
      <c r="E35" s="15">
        <v>60</v>
      </c>
    </row>
    <row r="36" spans="1:5" x14ac:dyDescent="0.2">
      <c r="A36" s="14" t="s">
        <v>20</v>
      </c>
      <c r="B36" s="15">
        <v>164</v>
      </c>
      <c r="D36" s="16" t="s">
        <v>14</v>
      </c>
      <c r="E36" s="17">
        <v>296</v>
      </c>
    </row>
    <row r="37" spans="1:5" x14ac:dyDescent="0.2">
      <c r="A37" s="16" t="s">
        <v>20</v>
      </c>
      <c r="B37" s="17">
        <v>201</v>
      </c>
      <c r="D37" s="14" t="s">
        <v>14</v>
      </c>
      <c r="E37" s="15">
        <v>3304</v>
      </c>
    </row>
    <row r="38" spans="1:5" x14ac:dyDescent="0.2">
      <c r="A38" s="14" t="s">
        <v>20</v>
      </c>
      <c r="B38" s="15">
        <v>211</v>
      </c>
      <c r="D38" s="16" t="s">
        <v>14</v>
      </c>
      <c r="E38" s="17">
        <v>73</v>
      </c>
    </row>
    <row r="39" spans="1:5" x14ac:dyDescent="0.2">
      <c r="A39" s="16" t="s">
        <v>20</v>
      </c>
      <c r="B39" s="17">
        <v>128</v>
      </c>
      <c r="D39" s="14" t="s">
        <v>14</v>
      </c>
      <c r="E39" s="15">
        <v>3387</v>
      </c>
    </row>
    <row r="40" spans="1:5" x14ac:dyDescent="0.2">
      <c r="A40" s="14" t="s">
        <v>20</v>
      </c>
      <c r="B40" s="15">
        <v>1600</v>
      </c>
      <c r="D40" s="16" t="s">
        <v>14</v>
      </c>
      <c r="E40" s="17">
        <v>662</v>
      </c>
    </row>
    <row r="41" spans="1:5" x14ac:dyDescent="0.2">
      <c r="A41" s="16" t="s">
        <v>20</v>
      </c>
      <c r="B41" s="17">
        <v>249</v>
      </c>
      <c r="D41" s="14" t="s">
        <v>14</v>
      </c>
      <c r="E41" s="15">
        <v>774</v>
      </c>
    </row>
    <row r="42" spans="1:5" x14ac:dyDescent="0.2">
      <c r="A42" s="14" t="s">
        <v>20</v>
      </c>
      <c r="B42" s="15">
        <v>236</v>
      </c>
      <c r="D42" s="16" t="s">
        <v>14</v>
      </c>
      <c r="E42" s="17">
        <v>672</v>
      </c>
    </row>
    <row r="43" spans="1:5" x14ac:dyDescent="0.2">
      <c r="A43" s="16" t="s">
        <v>20</v>
      </c>
      <c r="B43" s="17">
        <v>4065</v>
      </c>
      <c r="D43" s="14" t="s">
        <v>14</v>
      </c>
      <c r="E43" s="15">
        <v>940</v>
      </c>
    </row>
    <row r="44" spans="1:5" x14ac:dyDescent="0.2">
      <c r="A44" s="14" t="s">
        <v>20</v>
      </c>
      <c r="B44" s="15">
        <v>246</v>
      </c>
      <c r="D44" s="16" t="s">
        <v>14</v>
      </c>
      <c r="E44" s="17">
        <v>117</v>
      </c>
    </row>
    <row r="45" spans="1:5" x14ac:dyDescent="0.2">
      <c r="A45" s="16" t="s">
        <v>20</v>
      </c>
      <c r="B45" s="17">
        <v>2475</v>
      </c>
      <c r="D45" s="14" t="s">
        <v>14</v>
      </c>
      <c r="E45" s="15">
        <v>115</v>
      </c>
    </row>
    <row r="46" spans="1:5" x14ac:dyDescent="0.2">
      <c r="A46" s="14" t="s">
        <v>20</v>
      </c>
      <c r="B46" s="15">
        <v>76</v>
      </c>
      <c r="D46" s="16" t="s">
        <v>14</v>
      </c>
      <c r="E46" s="17">
        <v>326</v>
      </c>
    </row>
    <row r="47" spans="1:5" x14ac:dyDescent="0.2">
      <c r="A47" s="16" t="s">
        <v>20</v>
      </c>
      <c r="B47" s="17">
        <v>54</v>
      </c>
      <c r="D47" s="14" t="s">
        <v>14</v>
      </c>
      <c r="E47" s="15">
        <v>1</v>
      </c>
    </row>
    <row r="48" spans="1:5" x14ac:dyDescent="0.2">
      <c r="A48" s="14" t="s">
        <v>20</v>
      </c>
      <c r="B48" s="15">
        <v>88</v>
      </c>
      <c r="D48" s="16" t="s">
        <v>14</v>
      </c>
      <c r="E48" s="17">
        <v>1467</v>
      </c>
    </row>
    <row r="49" spans="1:5" x14ac:dyDescent="0.2">
      <c r="A49" s="16" t="s">
        <v>20</v>
      </c>
      <c r="B49" s="17">
        <v>85</v>
      </c>
      <c r="D49" s="14" t="s">
        <v>14</v>
      </c>
      <c r="E49" s="15">
        <v>5681</v>
      </c>
    </row>
    <row r="50" spans="1:5" x14ac:dyDescent="0.2">
      <c r="A50" s="14" t="s">
        <v>20</v>
      </c>
      <c r="B50" s="15">
        <v>170</v>
      </c>
      <c r="D50" s="16" t="s">
        <v>14</v>
      </c>
      <c r="E50" s="17">
        <v>1059</v>
      </c>
    </row>
    <row r="51" spans="1:5" x14ac:dyDescent="0.2">
      <c r="A51" s="16" t="s">
        <v>20</v>
      </c>
      <c r="B51" s="17">
        <v>330</v>
      </c>
      <c r="D51" s="14" t="s">
        <v>14</v>
      </c>
      <c r="E51" s="15">
        <v>1194</v>
      </c>
    </row>
    <row r="52" spans="1:5" x14ac:dyDescent="0.2">
      <c r="A52" s="14" t="s">
        <v>20</v>
      </c>
      <c r="B52" s="15">
        <v>127</v>
      </c>
      <c r="D52" s="16" t="s">
        <v>14</v>
      </c>
      <c r="E52" s="17">
        <v>30</v>
      </c>
    </row>
    <row r="53" spans="1:5" x14ac:dyDescent="0.2">
      <c r="A53" s="16" t="s">
        <v>20</v>
      </c>
      <c r="B53" s="17">
        <v>411</v>
      </c>
      <c r="D53" s="14" t="s">
        <v>14</v>
      </c>
      <c r="E53" s="15">
        <v>75</v>
      </c>
    </row>
    <row r="54" spans="1:5" x14ac:dyDescent="0.2">
      <c r="A54" s="14" t="s">
        <v>20</v>
      </c>
      <c r="B54" s="15">
        <v>180</v>
      </c>
      <c r="D54" s="16" t="s">
        <v>14</v>
      </c>
      <c r="E54" s="17">
        <v>955</v>
      </c>
    </row>
    <row r="55" spans="1:5" x14ac:dyDescent="0.2">
      <c r="A55" s="16" t="s">
        <v>20</v>
      </c>
      <c r="B55" s="17">
        <v>374</v>
      </c>
      <c r="D55" s="14" t="s">
        <v>14</v>
      </c>
      <c r="E55" s="15">
        <v>67</v>
      </c>
    </row>
    <row r="56" spans="1:5" x14ac:dyDescent="0.2">
      <c r="A56" s="14" t="s">
        <v>20</v>
      </c>
      <c r="B56" s="15">
        <v>71</v>
      </c>
      <c r="D56" s="16" t="s">
        <v>14</v>
      </c>
      <c r="E56" s="17">
        <v>5</v>
      </c>
    </row>
    <row r="57" spans="1:5" x14ac:dyDescent="0.2">
      <c r="A57" s="16" t="s">
        <v>20</v>
      </c>
      <c r="B57" s="17">
        <v>203</v>
      </c>
      <c r="D57" s="14" t="s">
        <v>14</v>
      </c>
      <c r="E57" s="15">
        <v>26</v>
      </c>
    </row>
    <row r="58" spans="1:5" x14ac:dyDescent="0.2">
      <c r="A58" s="14" t="s">
        <v>20</v>
      </c>
      <c r="B58" s="15">
        <v>113</v>
      </c>
      <c r="D58" s="16" t="s">
        <v>14</v>
      </c>
      <c r="E58" s="17">
        <v>1130</v>
      </c>
    </row>
    <row r="59" spans="1:5" x14ac:dyDescent="0.2">
      <c r="A59" s="16" t="s">
        <v>20</v>
      </c>
      <c r="B59" s="17">
        <v>96</v>
      </c>
      <c r="D59" s="14" t="s">
        <v>14</v>
      </c>
      <c r="E59" s="15">
        <v>782</v>
      </c>
    </row>
    <row r="60" spans="1:5" x14ac:dyDescent="0.2">
      <c r="A60" s="14" t="s">
        <v>20</v>
      </c>
      <c r="B60" s="15">
        <v>498</v>
      </c>
      <c r="D60" s="16" t="s">
        <v>14</v>
      </c>
      <c r="E60" s="17">
        <v>210</v>
      </c>
    </row>
    <row r="61" spans="1:5" x14ac:dyDescent="0.2">
      <c r="A61" s="16" t="s">
        <v>20</v>
      </c>
      <c r="B61" s="17">
        <v>180</v>
      </c>
      <c r="D61" s="14" t="s">
        <v>14</v>
      </c>
      <c r="E61" s="15">
        <v>136</v>
      </c>
    </row>
    <row r="62" spans="1:5" x14ac:dyDescent="0.2">
      <c r="A62" s="14" t="s">
        <v>20</v>
      </c>
      <c r="B62" s="15">
        <v>27</v>
      </c>
      <c r="D62" s="16" t="s">
        <v>14</v>
      </c>
      <c r="E62" s="17">
        <v>86</v>
      </c>
    </row>
    <row r="63" spans="1:5" x14ac:dyDescent="0.2">
      <c r="A63" s="16" t="s">
        <v>20</v>
      </c>
      <c r="B63" s="17">
        <v>2331</v>
      </c>
      <c r="D63" s="14" t="s">
        <v>14</v>
      </c>
      <c r="E63" s="15">
        <v>19</v>
      </c>
    </row>
    <row r="64" spans="1:5" x14ac:dyDescent="0.2">
      <c r="A64" s="14" t="s">
        <v>20</v>
      </c>
      <c r="B64" s="15">
        <v>113</v>
      </c>
      <c r="D64" s="16" t="s">
        <v>14</v>
      </c>
      <c r="E64" s="17">
        <v>886</v>
      </c>
    </row>
    <row r="65" spans="1:5" x14ac:dyDescent="0.2">
      <c r="A65" s="16" t="s">
        <v>20</v>
      </c>
      <c r="B65" s="17">
        <v>164</v>
      </c>
      <c r="D65" s="14" t="s">
        <v>14</v>
      </c>
      <c r="E65" s="15">
        <v>35</v>
      </c>
    </row>
    <row r="66" spans="1:5" x14ac:dyDescent="0.2">
      <c r="A66" s="14" t="s">
        <v>20</v>
      </c>
      <c r="B66" s="15">
        <v>164</v>
      </c>
      <c r="D66" s="16" t="s">
        <v>14</v>
      </c>
      <c r="E66" s="17">
        <v>24</v>
      </c>
    </row>
    <row r="67" spans="1:5" x14ac:dyDescent="0.2">
      <c r="A67" s="16" t="s">
        <v>20</v>
      </c>
      <c r="B67" s="17">
        <v>336</v>
      </c>
      <c r="D67" s="14" t="s">
        <v>14</v>
      </c>
      <c r="E67" s="15">
        <v>86</v>
      </c>
    </row>
    <row r="68" spans="1:5" x14ac:dyDescent="0.2">
      <c r="A68" s="14" t="s">
        <v>20</v>
      </c>
      <c r="B68" s="15">
        <v>1917</v>
      </c>
      <c r="D68" s="16" t="s">
        <v>14</v>
      </c>
      <c r="E68" s="17">
        <v>243</v>
      </c>
    </row>
    <row r="69" spans="1:5" x14ac:dyDescent="0.2">
      <c r="A69" s="16" t="s">
        <v>20</v>
      </c>
      <c r="B69" s="17">
        <v>95</v>
      </c>
      <c r="D69" s="14" t="s">
        <v>14</v>
      </c>
      <c r="E69" s="15">
        <v>65</v>
      </c>
    </row>
    <row r="70" spans="1:5" x14ac:dyDescent="0.2">
      <c r="A70" s="14" t="s">
        <v>20</v>
      </c>
      <c r="B70" s="15">
        <v>147</v>
      </c>
      <c r="D70" s="16" t="s">
        <v>14</v>
      </c>
      <c r="E70" s="17">
        <v>100</v>
      </c>
    </row>
    <row r="71" spans="1:5" x14ac:dyDescent="0.2">
      <c r="A71" s="16" t="s">
        <v>20</v>
      </c>
      <c r="B71" s="17">
        <v>86</v>
      </c>
      <c r="D71" s="14" t="s">
        <v>14</v>
      </c>
      <c r="E71" s="15">
        <v>168</v>
      </c>
    </row>
    <row r="72" spans="1:5" x14ac:dyDescent="0.2">
      <c r="A72" s="14" t="s">
        <v>20</v>
      </c>
      <c r="B72" s="15">
        <v>83</v>
      </c>
      <c r="D72" s="16" t="s">
        <v>14</v>
      </c>
      <c r="E72" s="17">
        <v>13</v>
      </c>
    </row>
    <row r="73" spans="1:5" x14ac:dyDescent="0.2">
      <c r="A73" s="16" t="s">
        <v>20</v>
      </c>
      <c r="B73" s="17">
        <v>676</v>
      </c>
      <c r="D73" s="14" t="s">
        <v>14</v>
      </c>
      <c r="E73" s="15">
        <v>1</v>
      </c>
    </row>
    <row r="74" spans="1:5" x14ac:dyDescent="0.2">
      <c r="A74" s="14" t="s">
        <v>20</v>
      </c>
      <c r="B74" s="15">
        <v>361</v>
      </c>
      <c r="D74" s="16" t="s">
        <v>14</v>
      </c>
      <c r="E74" s="17">
        <v>40</v>
      </c>
    </row>
    <row r="75" spans="1:5" x14ac:dyDescent="0.2">
      <c r="A75" s="16" t="s">
        <v>20</v>
      </c>
      <c r="B75" s="17">
        <v>131</v>
      </c>
      <c r="D75" s="14" t="s">
        <v>14</v>
      </c>
      <c r="E75" s="15">
        <v>226</v>
      </c>
    </row>
    <row r="76" spans="1:5" x14ac:dyDescent="0.2">
      <c r="A76" s="14" t="s">
        <v>20</v>
      </c>
      <c r="B76" s="15">
        <v>126</v>
      </c>
      <c r="D76" s="16" t="s">
        <v>14</v>
      </c>
      <c r="E76" s="17">
        <v>1625</v>
      </c>
    </row>
    <row r="77" spans="1:5" x14ac:dyDescent="0.2">
      <c r="A77" s="16" t="s">
        <v>20</v>
      </c>
      <c r="B77" s="17">
        <v>275</v>
      </c>
      <c r="D77" s="14" t="s">
        <v>14</v>
      </c>
      <c r="E77" s="15">
        <v>143</v>
      </c>
    </row>
    <row r="78" spans="1:5" x14ac:dyDescent="0.2">
      <c r="A78" s="14" t="s">
        <v>20</v>
      </c>
      <c r="B78" s="15">
        <v>67</v>
      </c>
      <c r="D78" s="16" t="s">
        <v>14</v>
      </c>
      <c r="E78" s="17">
        <v>934</v>
      </c>
    </row>
    <row r="79" spans="1:5" x14ac:dyDescent="0.2">
      <c r="A79" s="16" t="s">
        <v>20</v>
      </c>
      <c r="B79" s="17">
        <v>154</v>
      </c>
      <c r="D79" s="14" t="s">
        <v>14</v>
      </c>
      <c r="E79" s="15">
        <v>17</v>
      </c>
    </row>
    <row r="80" spans="1:5" x14ac:dyDescent="0.2">
      <c r="A80" s="14" t="s">
        <v>20</v>
      </c>
      <c r="B80" s="15">
        <v>1782</v>
      </c>
      <c r="D80" s="16" t="s">
        <v>14</v>
      </c>
      <c r="E80" s="17">
        <v>2179</v>
      </c>
    </row>
    <row r="81" spans="1:5" x14ac:dyDescent="0.2">
      <c r="A81" s="16" t="s">
        <v>20</v>
      </c>
      <c r="B81" s="17">
        <v>903</v>
      </c>
      <c r="D81" s="14" t="s">
        <v>14</v>
      </c>
      <c r="E81" s="15">
        <v>931</v>
      </c>
    </row>
    <row r="82" spans="1:5" x14ac:dyDescent="0.2">
      <c r="A82" s="14" t="s">
        <v>20</v>
      </c>
      <c r="B82" s="15">
        <v>94</v>
      </c>
      <c r="D82" s="16" t="s">
        <v>14</v>
      </c>
      <c r="E82" s="17">
        <v>92</v>
      </c>
    </row>
    <row r="83" spans="1:5" x14ac:dyDescent="0.2">
      <c r="A83" s="16" t="s">
        <v>20</v>
      </c>
      <c r="B83" s="17">
        <v>180</v>
      </c>
      <c r="D83" s="14" t="s">
        <v>14</v>
      </c>
      <c r="E83" s="15">
        <v>57</v>
      </c>
    </row>
    <row r="84" spans="1:5" x14ac:dyDescent="0.2">
      <c r="A84" s="14" t="s">
        <v>20</v>
      </c>
      <c r="B84" s="15">
        <v>533</v>
      </c>
      <c r="D84" s="16" t="s">
        <v>14</v>
      </c>
      <c r="E84" s="17">
        <v>41</v>
      </c>
    </row>
    <row r="85" spans="1:5" x14ac:dyDescent="0.2">
      <c r="A85" s="16" t="s">
        <v>20</v>
      </c>
      <c r="B85" s="17">
        <v>2443</v>
      </c>
      <c r="D85" s="14" t="s">
        <v>14</v>
      </c>
      <c r="E85" s="15">
        <v>1</v>
      </c>
    </row>
    <row r="86" spans="1:5" x14ac:dyDescent="0.2">
      <c r="A86" s="14" t="s">
        <v>20</v>
      </c>
      <c r="B86" s="15">
        <v>89</v>
      </c>
      <c r="D86" s="16" t="s">
        <v>14</v>
      </c>
      <c r="E86" s="17">
        <v>101</v>
      </c>
    </row>
    <row r="87" spans="1:5" x14ac:dyDescent="0.2">
      <c r="A87" s="16" t="s">
        <v>20</v>
      </c>
      <c r="B87" s="17">
        <v>159</v>
      </c>
      <c r="D87" s="14" t="s">
        <v>14</v>
      </c>
      <c r="E87" s="15">
        <v>1335</v>
      </c>
    </row>
    <row r="88" spans="1:5" x14ac:dyDescent="0.2">
      <c r="A88" s="14" t="s">
        <v>20</v>
      </c>
      <c r="B88" s="15">
        <v>50</v>
      </c>
      <c r="D88" s="16" t="s">
        <v>14</v>
      </c>
      <c r="E88" s="17">
        <v>15</v>
      </c>
    </row>
    <row r="89" spans="1:5" x14ac:dyDescent="0.2">
      <c r="A89" s="16" t="s">
        <v>20</v>
      </c>
      <c r="B89" s="17">
        <v>186</v>
      </c>
      <c r="D89" s="14" t="s">
        <v>14</v>
      </c>
      <c r="E89" s="15">
        <v>454</v>
      </c>
    </row>
    <row r="90" spans="1:5" x14ac:dyDescent="0.2">
      <c r="A90" s="14" t="s">
        <v>20</v>
      </c>
      <c r="B90" s="15">
        <v>1071</v>
      </c>
      <c r="D90" s="16" t="s">
        <v>14</v>
      </c>
      <c r="E90" s="17">
        <v>3182</v>
      </c>
    </row>
    <row r="91" spans="1:5" x14ac:dyDescent="0.2">
      <c r="A91" s="16" t="s">
        <v>20</v>
      </c>
      <c r="B91" s="17">
        <v>117</v>
      </c>
      <c r="D91" s="14" t="s">
        <v>14</v>
      </c>
      <c r="E91" s="15">
        <v>15</v>
      </c>
    </row>
    <row r="92" spans="1:5" x14ac:dyDescent="0.2">
      <c r="A92" s="14" t="s">
        <v>20</v>
      </c>
      <c r="B92" s="15">
        <v>70</v>
      </c>
      <c r="D92" s="16" t="s">
        <v>14</v>
      </c>
      <c r="E92" s="17">
        <v>133</v>
      </c>
    </row>
    <row r="93" spans="1:5" x14ac:dyDescent="0.2">
      <c r="A93" s="16" t="s">
        <v>20</v>
      </c>
      <c r="B93" s="17">
        <v>135</v>
      </c>
      <c r="D93" s="14" t="s">
        <v>14</v>
      </c>
      <c r="E93" s="15">
        <v>2062</v>
      </c>
    </row>
    <row r="94" spans="1:5" x14ac:dyDescent="0.2">
      <c r="A94" s="14" t="s">
        <v>20</v>
      </c>
      <c r="B94" s="15">
        <v>768</v>
      </c>
      <c r="D94" s="16" t="s">
        <v>14</v>
      </c>
      <c r="E94" s="17">
        <v>29</v>
      </c>
    </row>
    <row r="95" spans="1:5" x14ac:dyDescent="0.2">
      <c r="A95" s="16" t="s">
        <v>20</v>
      </c>
      <c r="B95" s="17">
        <v>199</v>
      </c>
      <c r="D95" s="14" t="s">
        <v>14</v>
      </c>
      <c r="E95" s="15">
        <v>132</v>
      </c>
    </row>
    <row r="96" spans="1:5" x14ac:dyDescent="0.2">
      <c r="A96" s="14" t="s">
        <v>20</v>
      </c>
      <c r="B96" s="15">
        <v>107</v>
      </c>
      <c r="D96" s="16" t="s">
        <v>14</v>
      </c>
      <c r="E96" s="17">
        <v>137</v>
      </c>
    </row>
    <row r="97" spans="1:5" x14ac:dyDescent="0.2">
      <c r="A97" s="16" t="s">
        <v>20</v>
      </c>
      <c r="B97" s="17">
        <v>195</v>
      </c>
      <c r="D97" s="14" t="s">
        <v>14</v>
      </c>
      <c r="E97" s="15">
        <v>908</v>
      </c>
    </row>
    <row r="98" spans="1:5" x14ac:dyDescent="0.2">
      <c r="A98" s="14" t="s">
        <v>20</v>
      </c>
      <c r="B98" s="15">
        <v>3376</v>
      </c>
      <c r="D98" s="16" t="s">
        <v>14</v>
      </c>
      <c r="E98" s="17">
        <v>10</v>
      </c>
    </row>
    <row r="99" spans="1:5" x14ac:dyDescent="0.2">
      <c r="A99" s="16" t="s">
        <v>20</v>
      </c>
      <c r="B99" s="17">
        <v>41</v>
      </c>
      <c r="D99" s="14" t="s">
        <v>14</v>
      </c>
      <c r="E99" s="15">
        <v>1910</v>
      </c>
    </row>
    <row r="100" spans="1:5" x14ac:dyDescent="0.2">
      <c r="A100" s="14" t="s">
        <v>20</v>
      </c>
      <c r="B100" s="15">
        <v>1821</v>
      </c>
      <c r="D100" s="16" t="s">
        <v>14</v>
      </c>
      <c r="E100" s="17">
        <v>38</v>
      </c>
    </row>
    <row r="101" spans="1:5" x14ac:dyDescent="0.2">
      <c r="A101" s="16" t="s">
        <v>20</v>
      </c>
      <c r="B101" s="17">
        <v>164</v>
      </c>
      <c r="D101" s="14" t="s">
        <v>14</v>
      </c>
      <c r="E101" s="15">
        <v>104</v>
      </c>
    </row>
    <row r="102" spans="1:5" x14ac:dyDescent="0.2">
      <c r="A102" s="14" t="s">
        <v>20</v>
      </c>
      <c r="B102" s="15">
        <v>157</v>
      </c>
      <c r="D102" s="16" t="s">
        <v>14</v>
      </c>
      <c r="E102" s="17">
        <v>49</v>
      </c>
    </row>
    <row r="103" spans="1:5" x14ac:dyDescent="0.2">
      <c r="A103" s="16" t="s">
        <v>20</v>
      </c>
      <c r="B103" s="17">
        <v>246</v>
      </c>
      <c r="D103" s="14" t="s">
        <v>14</v>
      </c>
      <c r="E103" s="15">
        <v>1</v>
      </c>
    </row>
    <row r="104" spans="1:5" x14ac:dyDescent="0.2">
      <c r="A104" s="14" t="s">
        <v>20</v>
      </c>
      <c r="B104" s="15">
        <v>1396</v>
      </c>
      <c r="D104" s="16" t="s">
        <v>14</v>
      </c>
      <c r="E104" s="17">
        <v>245</v>
      </c>
    </row>
    <row r="105" spans="1:5" x14ac:dyDescent="0.2">
      <c r="A105" s="16" t="s">
        <v>20</v>
      </c>
      <c r="B105" s="17">
        <v>2506</v>
      </c>
      <c r="D105" s="14" t="s">
        <v>14</v>
      </c>
      <c r="E105" s="15">
        <v>32</v>
      </c>
    </row>
    <row r="106" spans="1:5" x14ac:dyDescent="0.2">
      <c r="A106" s="14" t="s">
        <v>20</v>
      </c>
      <c r="B106" s="15">
        <v>244</v>
      </c>
      <c r="D106" s="16" t="s">
        <v>14</v>
      </c>
      <c r="E106" s="17">
        <v>7</v>
      </c>
    </row>
    <row r="107" spans="1:5" x14ac:dyDescent="0.2">
      <c r="A107" s="16" t="s">
        <v>20</v>
      </c>
      <c r="B107" s="17">
        <v>146</v>
      </c>
      <c r="D107" s="14" t="s">
        <v>14</v>
      </c>
      <c r="E107" s="15">
        <v>803</v>
      </c>
    </row>
    <row r="108" spans="1:5" x14ac:dyDescent="0.2">
      <c r="A108" s="14" t="s">
        <v>20</v>
      </c>
      <c r="B108" s="15">
        <v>1267</v>
      </c>
      <c r="D108" s="16" t="s">
        <v>14</v>
      </c>
      <c r="E108" s="17">
        <v>16</v>
      </c>
    </row>
    <row r="109" spans="1:5" x14ac:dyDescent="0.2">
      <c r="A109" s="16" t="s">
        <v>20</v>
      </c>
      <c r="B109" s="17">
        <v>1561</v>
      </c>
      <c r="D109" s="14" t="s">
        <v>14</v>
      </c>
      <c r="E109" s="15">
        <v>31</v>
      </c>
    </row>
    <row r="110" spans="1:5" x14ac:dyDescent="0.2">
      <c r="A110" s="14" t="s">
        <v>20</v>
      </c>
      <c r="B110" s="15">
        <v>48</v>
      </c>
      <c r="D110" s="16" t="s">
        <v>14</v>
      </c>
      <c r="E110" s="17">
        <v>108</v>
      </c>
    </row>
    <row r="111" spans="1:5" x14ac:dyDescent="0.2">
      <c r="A111" s="16" t="s">
        <v>20</v>
      </c>
      <c r="B111" s="17">
        <v>2739</v>
      </c>
      <c r="D111" s="14" t="s">
        <v>14</v>
      </c>
      <c r="E111" s="15">
        <v>30</v>
      </c>
    </row>
    <row r="112" spans="1:5" x14ac:dyDescent="0.2">
      <c r="A112" s="14" t="s">
        <v>20</v>
      </c>
      <c r="B112" s="15">
        <v>3537</v>
      </c>
      <c r="D112" s="16" t="s">
        <v>14</v>
      </c>
      <c r="E112" s="17">
        <v>17</v>
      </c>
    </row>
    <row r="113" spans="1:5" x14ac:dyDescent="0.2">
      <c r="A113" s="16" t="s">
        <v>20</v>
      </c>
      <c r="B113" s="17">
        <v>2107</v>
      </c>
      <c r="D113" s="14" t="s">
        <v>14</v>
      </c>
      <c r="E113" s="15">
        <v>80</v>
      </c>
    </row>
    <row r="114" spans="1:5" x14ac:dyDescent="0.2">
      <c r="A114" s="14" t="s">
        <v>20</v>
      </c>
      <c r="B114" s="15">
        <v>3318</v>
      </c>
      <c r="D114" s="16" t="s">
        <v>14</v>
      </c>
      <c r="E114" s="17">
        <v>2468</v>
      </c>
    </row>
    <row r="115" spans="1:5" x14ac:dyDescent="0.2">
      <c r="A115" s="16" t="s">
        <v>20</v>
      </c>
      <c r="B115" s="17">
        <v>340</v>
      </c>
      <c r="D115" s="14" t="s">
        <v>14</v>
      </c>
      <c r="E115" s="15">
        <v>26</v>
      </c>
    </row>
    <row r="116" spans="1:5" x14ac:dyDescent="0.2">
      <c r="A116" s="14" t="s">
        <v>20</v>
      </c>
      <c r="B116" s="15">
        <v>1442</v>
      </c>
      <c r="D116" s="16" t="s">
        <v>14</v>
      </c>
      <c r="E116" s="17">
        <v>73</v>
      </c>
    </row>
    <row r="117" spans="1:5" x14ac:dyDescent="0.2">
      <c r="A117" s="16" t="s">
        <v>20</v>
      </c>
      <c r="B117" s="17">
        <v>126</v>
      </c>
      <c r="D117" s="14" t="s">
        <v>14</v>
      </c>
      <c r="E117" s="15">
        <v>128</v>
      </c>
    </row>
    <row r="118" spans="1:5" x14ac:dyDescent="0.2">
      <c r="A118" s="14" t="s">
        <v>20</v>
      </c>
      <c r="B118" s="15">
        <v>524</v>
      </c>
      <c r="D118" s="16" t="s">
        <v>14</v>
      </c>
      <c r="E118" s="17">
        <v>33</v>
      </c>
    </row>
    <row r="119" spans="1:5" x14ac:dyDescent="0.2">
      <c r="A119" s="16" t="s">
        <v>20</v>
      </c>
      <c r="B119" s="17">
        <v>1989</v>
      </c>
      <c r="D119" s="14" t="s">
        <v>14</v>
      </c>
      <c r="E119" s="15">
        <v>1072</v>
      </c>
    </row>
    <row r="120" spans="1:5" x14ac:dyDescent="0.2">
      <c r="A120" s="14" t="s">
        <v>20</v>
      </c>
      <c r="B120" s="15">
        <v>157</v>
      </c>
      <c r="D120" s="16" t="s">
        <v>14</v>
      </c>
      <c r="E120" s="17">
        <v>393</v>
      </c>
    </row>
    <row r="121" spans="1:5" x14ac:dyDescent="0.2">
      <c r="A121" s="16" t="s">
        <v>20</v>
      </c>
      <c r="B121" s="17">
        <v>4498</v>
      </c>
      <c r="D121" s="14" t="s">
        <v>14</v>
      </c>
      <c r="E121" s="15">
        <v>1257</v>
      </c>
    </row>
    <row r="122" spans="1:5" x14ac:dyDescent="0.2">
      <c r="A122" s="14" t="s">
        <v>20</v>
      </c>
      <c r="B122" s="15">
        <v>80</v>
      </c>
      <c r="D122" s="16" t="s">
        <v>14</v>
      </c>
      <c r="E122" s="17">
        <v>328</v>
      </c>
    </row>
    <row r="123" spans="1:5" x14ac:dyDescent="0.2">
      <c r="A123" s="16" t="s">
        <v>20</v>
      </c>
      <c r="B123" s="17">
        <v>43</v>
      </c>
      <c r="D123" s="14" t="s">
        <v>14</v>
      </c>
      <c r="E123" s="15">
        <v>147</v>
      </c>
    </row>
    <row r="124" spans="1:5" x14ac:dyDescent="0.2">
      <c r="A124" s="14" t="s">
        <v>20</v>
      </c>
      <c r="B124" s="15">
        <v>2053</v>
      </c>
      <c r="D124" s="16" t="s">
        <v>14</v>
      </c>
      <c r="E124" s="17">
        <v>830</v>
      </c>
    </row>
    <row r="125" spans="1:5" x14ac:dyDescent="0.2">
      <c r="A125" s="16" t="s">
        <v>20</v>
      </c>
      <c r="B125" s="17">
        <v>168</v>
      </c>
      <c r="D125" s="14" t="s">
        <v>14</v>
      </c>
      <c r="E125" s="15">
        <v>331</v>
      </c>
    </row>
    <row r="126" spans="1:5" x14ac:dyDescent="0.2">
      <c r="A126" s="14" t="s">
        <v>20</v>
      </c>
      <c r="B126" s="15">
        <v>4289</v>
      </c>
      <c r="D126" s="16" t="s">
        <v>14</v>
      </c>
      <c r="E126" s="17">
        <v>25</v>
      </c>
    </row>
    <row r="127" spans="1:5" x14ac:dyDescent="0.2">
      <c r="A127" s="16" t="s">
        <v>20</v>
      </c>
      <c r="B127" s="17">
        <v>165</v>
      </c>
      <c r="D127" s="14" t="s">
        <v>14</v>
      </c>
      <c r="E127" s="15">
        <v>3483</v>
      </c>
    </row>
    <row r="128" spans="1:5" x14ac:dyDescent="0.2">
      <c r="A128" s="14" t="s">
        <v>20</v>
      </c>
      <c r="B128" s="15">
        <v>1815</v>
      </c>
      <c r="D128" s="16" t="s">
        <v>14</v>
      </c>
      <c r="E128" s="17">
        <v>923</v>
      </c>
    </row>
    <row r="129" spans="1:5" x14ac:dyDescent="0.2">
      <c r="A129" s="16" t="s">
        <v>20</v>
      </c>
      <c r="B129" s="17">
        <v>397</v>
      </c>
      <c r="D129" s="14" t="s">
        <v>14</v>
      </c>
      <c r="E129" s="15">
        <v>1</v>
      </c>
    </row>
    <row r="130" spans="1:5" x14ac:dyDescent="0.2">
      <c r="A130" s="14" t="s">
        <v>20</v>
      </c>
      <c r="B130" s="15">
        <v>1539</v>
      </c>
      <c r="D130" s="16" t="s">
        <v>14</v>
      </c>
      <c r="E130" s="17">
        <v>33</v>
      </c>
    </row>
    <row r="131" spans="1:5" x14ac:dyDescent="0.2">
      <c r="A131" s="16" t="s">
        <v>20</v>
      </c>
      <c r="B131" s="17">
        <v>138</v>
      </c>
      <c r="D131" s="14" t="s">
        <v>14</v>
      </c>
      <c r="E131" s="15">
        <v>40</v>
      </c>
    </row>
    <row r="132" spans="1:5" x14ac:dyDescent="0.2">
      <c r="A132" s="14" t="s">
        <v>20</v>
      </c>
      <c r="B132" s="15">
        <v>3594</v>
      </c>
      <c r="D132" s="16" t="s">
        <v>14</v>
      </c>
      <c r="E132" s="17">
        <v>23</v>
      </c>
    </row>
    <row r="133" spans="1:5" x14ac:dyDescent="0.2">
      <c r="A133" s="16" t="s">
        <v>20</v>
      </c>
      <c r="B133" s="17">
        <v>5880</v>
      </c>
      <c r="D133" s="14" t="s">
        <v>14</v>
      </c>
      <c r="E133" s="15">
        <v>75</v>
      </c>
    </row>
    <row r="134" spans="1:5" x14ac:dyDescent="0.2">
      <c r="A134" s="14" t="s">
        <v>20</v>
      </c>
      <c r="B134" s="15">
        <v>112</v>
      </c>
      <c r="D134" s="16" t="s">
        <v>14</v>
      </c>
      <c r="E134" s="17">
        <v>2176</v>
      </c>
    </row>
    <row r="135" spans="1:5" x14ac:dyDescent="0.2">
      <c r="A135" s="16" t="s">
        <v>20</v>
      </c>
      <c r="B135" s="17">
        <v>943</v>
      </c>
      <c r="D135" s="14" t="s">
        <v>14</v>
      </c>
      <c r="E135" s="15">
        <v>441</v>
      </c>
    </row>
    <row r="136" spans="1:5" x14ac:dyDescent="0.2">
      <c r="A136" s="14" t="s">
        <v>20</v>
      </c>
      <c r="B136" s="15">
        <v>2468</v>
      </c>
      <c r="D136" s="16" t="s">
        <v>14</v>
      </c>
      <c r="E136" s="17">
        <v>25</v>
      </c>
    </row>
    <row r="137" spans="1:5" x14ac:dyDescent="0.2">
      <c r="A137" s="16" t="s">
        <v>20</v>
      </c>
      <c r="B137" s="17">
        <v>2551</v>
      </c>
      <c r="D137" s="14" t="s">
        <v>14</v>
      </c>
      <c r="E137" s="15">
        <v>127</v>
      </c>
    </row>
    <row r="138" spans="1:5" x14ac:dyDescent="0.2">
      <c r="A138" s="14" t="s">
        <v>20</v>
      </c>
      <c r="B138" s="15">
        <v>101</v>
      </c>
      <c r="D138" s="16" t="s">
        <v>14</v>
      </c>
      <c r="E138" s="17">
        <v>355</v>
      </c>
    </row>
    <row r="139" spans="1:5" x14ac:dyDescent="0.2">
      <c r="A139" s="16" t="s">
        <v>20</v>
      </c>
      <c r="B139" s="17">
        <v>92</v>
      </c>
      <c r="D139" s="14" t="s">
        <v>14</v>
      </c>
      <c r="E139" s="15">
        <v>44</v>
      </c>
    </row>
    <row r="140" spans="1:5" x14ac:dyDescent="0.2">
      <c r="A140" s="14" t="s">
        <v>20</v>
      </c>
      <c r="B140" s="15">
        <v>62</v>
      </c>
      <c r="D140" s="16" t="s">
        <v>14</v>
      </c>
      <c r="E140" s="17">
        <v>67</v>
      </c>
    </row>
    <row r="141" spans="1:5" x14ac:dyDescent="0.2">
      <c r="A141" s="16" t="s">
        <v>20</v>
      </c>
      <c r="B141" s="17">
        <v>149</v>
      </c>
      <c r="D141" s="14" t="s">
        <v>14</v>
      </c>
      <c r="E141" s="15">
        <v>1068</v>
      </c>
    </row>
    <row r="142" spans="1:5" x14ac:dyDescent="0.2">
      <c r="A142" s="14" t="s">
        <v>20</v>
      </c>
      <c r="B142" s="15">
        <v>329</v>
      </c>
      <c r="D142" s="16" t="s">
        <v>14</v>
      </c>
      <c r="E142" s="17">
        <v>424</v>
      </c>
    </row>
    <row r="143" spans="1:5" x14ac:dyDescent="0.2">
      <c r="A143" s="16" t="s">
        <v>20</v>
      </c>
      <c r="B143" s="17">
        <v>97</v>
      </c>
      <c r="D143" s="14" t="s">
        <v>14</v>
      </c>
      <c r="E143" s="15">
        <v>151</v>
      </c>
    </row>
    <row r="144" spans="1:5" x14ac:dyDescent="0.2">
      <c r="A144" s="14" t="s">
        <v>20</v>
      </c>
      <c r="B144" s="15">
        <v>1784</v>
      </c>
      <c r="D144" s="16" t="s">
        <v>14</v>
      </c>
      <c r="E144" s="17">
        <v>1608</v>
      </c>
    </row>
    <row r="145" spans="1:5" x14ac:dyDescent="0.2">
      <c r="A145" s="16" t="s">
        <v>20</v>
      </c>
      <c r="B145" s="17">
        <v>1684</v>
      </c>
      <c r="D145" s="14" t="s">
        <v>14</v>
      </c>
      <c r="E145" s="15">
        <v>941</v>
      </c>
    </row>
    <row r="146" spans="1:5" x14ac:dyDescent="0.2">
      <c r="A146" s="14" t="s">
        <v>20</v>
      </c>
      <c r="B146" s="15">
        <v>250</v>
      </c>
      <c r="D146" s="16" t="s">
        <v>14</v>
      </c>
      <c r="E146" s="17">
        <v>1</v>
      </c>
    </row>
    <row r="147" spans="1:5" x14ac:dyDescent="0.2">
      <c r="A147" s="16" t="s">
        <v>20</v>
      </c>
      <c r="B147" s="17">
        <v>238</v>
      </c>
      <c r="D147" s="14" t="s">
        <v>14</v>
      </c>
      <c r="E147" s="15">
        <v>40</v>
      </c>
    </row>
    <row r="148" spans="1:5" x14ac:dyDescent="0.2">
      <c r="A148" s="14" t="s">
        <v>20</v>
      </c>
      <c r="B148" s="15">
        <v>53</v>
      </c>
      <c r="D148" s="16" t="s">
        <v>14</v>
      </c>
      <c r="E148" s="17">
        <v>3015</v>
      </c>
    </row>
    <row r="149" spans="1:5" x14ac:dyDescent="0.2">
      <c r="A149" s="16" t="s">
        <v>20</v>
      </c>
      <c r="B149" s="17">
        <v>214</v>
      </c>
      <c r="D149" s="14" t="s">
        <v>14</v>
      </c>
      <c r="E149" s="15">
        <v>435</v>
      </c>
    </row>
    <row r="150" spans="1:5" x14ac:dyDescent="0.2">
      <c r="A150" s="14" t="s">
        <v>20</v>
      </c>
      <c r="B150" s="15">
        <v>222</v>
      </c>
      <c r="D150" s="16" t="s">
        <v>14</v>
      </c>
      <c r="E150" s="17">
        <v>714</v>
      </c>
    </row>
    <row r="151" spans="1:5" x14ac:dyDescent="0.2">
      <c r="A151" s="16" t="s">
        <v>20</v>
      </c>
      <c r="B151" s="17">
        <v>1884</v>
      </c>
      <c r="D151" s="14" t="s">
        <v>14</v>
      </c>
      <c r="E151" s="15">
        <v>5497</v>
      </c>
    </row>
    <row r="152" spans="1:5" x14ac:dyDescent="0.2">
      <c r="A152" s="14" t="s">
        <v>20</v>
      </c>
      <c r="B152" s="15">
        <v>218</v>
      </c>
      <c r="D152" s="16" t="s">
        <v>14</v>
      </c>
      <c r="E152" s="17">
        <v>418</v>
      </c>
    </row>
    <row r="153" spans="1:5" x14ac:dyDescent="0.2">
      <c r="A153" s="16" t="s">
        <v>20</v>
      </c>
      <c r="B153" s="17">
        <v>6465</v>
      </c>
      <c r="D153" s="14" t="s">
        <v>14</v>
      </c>
      <c r="E153" s="15">
        <v>1439</v>
      </c>
    </row>
    <row r="154" spans="1:5" x14ac:dyDescent="0.2">
      <c r="A154" s="14" t="s">
        <v>20</v>
      </c>
      <c r="B154" s="15">
        <v>59</v>
      </c>
      <c r="D154" s="16" t="s">
        <v>14</v>
      </c>
      <c r="E154" s="17">
        <v>15</v>
      </c>
    </row>
    <row r="155" spans="1:5" x14ac:dyDescent="0.2">
      <c r="A155" s="16" t="s">
        <v>20</v>
      </c>
      <c r="B155" s="17">
        <v>88</v>
      </c>
      <c r="D155" s="14" t="s">
        <v>14</v>
      </c>
      <c r="E155" s="15">
        <v>1999</v>
      </c>
    </row>
    <row r="156" spans="1:5" x14ac:dyDescent="0.2">
      <c r="A156" s="14" t="s">
        <v>20</v>
      </c>
      <c r="B156" s="15">
        <v>1697</v>
      </c>
      <c r="D156" s="16" t="s">
        <v>14</v>
      </c>
      <c r="E156" s="17">
        <v>118</v>
      </c>
    </row>
    <row r="157" spans="1:5" x14ac:dyDescent="0.2">
      <c r="A157" s="16" t="s">
        <v>20</v>
      </c>
      <c r="B157" s="17">
        <v>92</v>
      </c>
      <c r="D157" s="14" t="s">
        <v>14</v>
      </c>
      <c r="E157" s="15">
        <v>162</v>
      </c>
    </row>
    <row r="158" spans="1:5" x14ac:dyDescent="0.2">
      <c r="A158" s="14" t="s">
        <v>20</v>
      </c>
      <c r="B158" s="15">
        <v>186</v>
      </c>
      <c r="D158" s="16" t="s">
        <v>14</v>
      </c>
      <c r="E158" s="17">
        <v>83</v>
      </c>
    </row>
    <row r="159" spans="1:5" x14ac:dyDescent="0.2">
      <c r="A159" s="16" t="s">
        <v>20</v>
      </c>
      <c r="B159" s="17">
        <v>138</v>
      </c>
      <c r="D159" s="14" t="s">
        <v>14</v>
      </c>
      <c r="E159" s="15">
        <v>747</v>
      </c>
    </row>
    <row r="160" spans="1:5" x14ac:dyDescent="0.2">
      <c r="A160" s="14" t="s">
        <v>20</v>
      </c>
      <c r="B160" s="15">
        <v>261</v>
      </c>
      <c r="D160" s="16" t="s">
        <v>14</v>
      </c>
      <c r="E160" s="17">
        <v>84</v>
      </c>
    </row>
    <row r="161" spans="1:5" x14ac:dyDescent="0.2">
      <c r="A161" s="16" t="s">
        <v>20</v>
      </c>
      <c r="B161" s="17">
        <v>107</v>
      </c>
      <c r="D161" s="14" t="s">
        <v>14</v>
      </c>
      <c r="E161" s="15">
        <v>91</v>
      </c>
    </row>
    <row r="162" spans="1:5" x14ac:dyDescent="0.2">
      <c r="A162" s="14" t="s">
        <v>20</v>
      </c>
      <c r="B162" s="15">
        <v>199</v>
      </c>
      <c r="D162" s="16" t="s">
        <v>14</v>
      </c>
      <c r="E162" s="17">
        <v>792</v>
      </c>
    </row>
    <row r="163" spans="1:5" x14ac:dyDescent="0.2">
      <c r="A163" s="16" t="s">
        <v>20</v>
      </c>
      <c r="B163" s="17">
        <v>5512</v>
      </c>
      <c r="D163" s="14" t="s">
        <v>14</v>
      </c>
      <c r="E163" s="15">
        <v>32</v>
      </c>
    </row>
    <row r="164" spans="1:5" x14ac:dyDescent="0.2">
      <c r="A164" s="14" t="s">
        <v>20</v>
      </c>
      <c r="B164" s="15">
        <v>86</v>
      </c>
      <c r="D164" s="16" t="s">
        <v>14</v>
      </c>
      <c r="E164" s="17">
        <v>186</v>
      </c>
    </row>
    <row r="165" spans="1:5" x14ac:dyDescent="0.2">
      <c r="A165" s="16" t="s">
        <v>20</v>
      </c>
      <c r="B165" s="17">
        <v>2768</v>
      </c>
      <c r="D165" s="14" t="s">
        <v>14</v>
      </c>
      <c r="E165" s="15">
        <v>605</v>
      </c>
    </row>
    <row r="166" spans="1:5" x14ac:dyDescent="0.2">
      <c r="A166" s="14" t="s">
        <v>20</v>
      </c>
      <c r="B166" s="15">
        <v>48</v>
      </c>
      <c r="D166" s="16" t="s">
        <v>14</v>
      </c>
      <c r="E166" s="17">
        <v>1</v>
      </c>
    </row>
    <row r="167" spans="1:5" x14ac:dyDescent="0.2">
      <c r="A167" s="16" t="s">
        <v>20</v>
      </c>
      <c r="B167" s="17">
        <v>87</v>
      </c>
      <c r="D167" s="14" t="s">
        <v>14</v>
      </c>
      <c r="E167" s="15">
        <v>31</v>
      </c>
    </row>
    <row r="168" spans="1:5" x14ac:dyDescent="0.2">
      <c r="A168" s="14" t="s">
        <v>20</v>
      </c>
      <c r="B168" s="15">
        <v>1894</v>
      </c>
      <c r="D168" s="16" t="s">
        <v>14</v>
      </c>
      <c r="E168" s="17">
        <v>1181</v>
      </c>
    </row>
    <row r="169" spans="1:5" x14ac:dyDescent="0.2">
      <c r="A169" s="16" t="s">
        <v>20</v>
      </c>
      <c r="B169" s="17">
        <v>282</v>
      </c>
      <c r="D169" s="14" t="s">
        <v>14</v>
      </c>
      <c r="E169" s="15">
        <v>39</v>
      </c>
    </row>
    <row r="170" spans="1:5" x14ac:dyDescent="0.2">
      <c r="A170" s="14" t="s">
        <v>20</v>
      </c>
      <c r="B170" s="15">
        <v>116</v>
      </c>
      <c r="D170" s="16" t="s">
        <v>14</v>
      </c>
      <c r="E170" s="17">
        <v>46</v>
      </c>
    </row>
    <row r="171" spans="1:5" x14ac:dyDescent="0.2">
      <c r="A171" s="16" t="s">
        <v>20</v>
      </c>
      <c r="B171" s="17">
        <v>83</v>
      </c>
      <c r="D171" s="14" t="s">
        <v>14</v>
      </c>
      <c r="E171" s="15">
        <v>105</v>
      </c>
    </row>
    <row r="172" spans="1:5" x14ac:dyDescent="0.2">
      <c r="A172" s="14" t="s">
        <v>20</v>
      </c>
      <c r="B172" s="15">
        <v>91</v>
      </c>
      <c r="D172" s="16" t="s">
        <v>14</v>
      </c>
      <c r="E172" s="17">
        <v>535</v>
      </c>
    </row>
    <row r="173" spans="1:5" x14ac:dyDescent="0.2">
      <c r="A173" s="16" t="s">
        <v>20</v>
      </c>
      <c r="B173" s="17">
        <v>546</v>
      </c>
      <c r="D173" s="14" t="s">
        <v>14</v>
      </c>
      <c r="E173" s="15">
        <v>16</v>
      </c>
    </row>
    <row r="174" spans="1:5" x14ac:dyDescent="0.2">
      <c r="A174" s="14" t="s">
        <v>20</v>
      </c>
      <c r="B174" s="15">
        <v>393</v>
      </c>
      <c r="D174" s="16" t="s">
        <v>14</v>
      </c>
      <c r="E174" s="17">
        <v>575</v>
      </c>
    </row>
    <row r="175" spans="1:5" x14ac:dyDescent="0.2">
      <c r="A175" s="16" t="s">
        <v>20</v>
      </c>
      <c r="B175" s="17">
        <v>133</v>
      </c>
      <c r="D175" s="14" t="s">
        <v>14</v>
      </c>
      <c r="E175" s="15">
        <v>1120</v>
      </c>
    </row>
    <row r="176" spans="1:5" x14ac:dyDescent="0.2">
      <c r="A176" s="14" t="s">
        <v>20</v>
      </c>
      <c r="B176" s="15">
        <v>254</v>
      </c>
      <c r="D176" s="16" t="s">
        <v>14</v>
      </c>
      <c r="E176" s="17">
        <v>113</v>
      </c>
    </row>
    <row r="177" spans="1:5" x14ac:dyDescent="0.2">
      <c r="A177" s="16" t="s">
        <v>20</v>
      </c>
      <c r="B177" s="17">
        <v>176</v>
      </c>
      <c r="D177" s="14" t="s">
        <v>14</v>
      </c>
      <c r="E177" s="15">
        <v>1538</v>
      </c>
    </row>
    <row r="178" spans="1:5" x14ac:dyDescent="0.2">
      <c r="A178" s="14" t="s">
        <v>20</v>
      </c>
      <c r="B178" s="15">
        <v>337</v>
      </c>
      <c r="D178" s="16" t="s">
        <v>14</v>
      </c>
      <c r="E178" s="17">
        <v>9</v>
      </c>
    </row>
    <row r="179" spans="1:5" x14ac:dyDescent="0.2">
      <c r="A179" s="16" t="s">
        <v>20</v>
      </c>
      <c r="B179" s="17">
        <v>107</v>
      </c>
      <c r="D179" s="14" t="s">
        <v>14</v>
      </c>
      <c r="E179" s="15">
        <v>554</v>
      </c>
    </row>
    <row r="180" spans="1:5" x14ac:dyDescent="0.2">
      <c r="A180" s="14" t="s">
        <v>20</v>
      </c>
      <c r="B180" s="15">
        <v>183</v>
      </c>
      <c r="D180" s="16" t="s">
        <v>14</v>
      </c>
      <c r="E180" s="17">
        <v>648</v>
      </c>
    </row>
    <row r="181" spans="1:5" x14ac:dyDescent="0.2">
      <c r="A181" s="16" t="s">
        <v>20</v>
      </c>
      <c r="B181" s="17">
        <v>72</v>
      </c>
      <c r="D181" s="14" t="s">
        <v>14</v>
      </c>
      <c r="E181" s="15">
        <v>21</v>
      </c>
    </row>
    <row r="182" spans="1:5" x14ac:dyDescent="0.2">
      <c r="A182" s="14" t="s">
        <v>20</v>
      </c>
      <c r="B182" s="15">
        <v>295</v>
      </c>
      <c r="D182" s="16" t="s">
        <v>14</v>
      </c>
      <c r="E182" s="17">
        <v>54</v>
      </c>
    </row>
    <row r="183" spans="1:5" x14ac:dyDescent="0.2">
      <c r="A183" s="16" t="s">
        <v>20</v>
      </c>
      <c r="B183" s="17">
        <v>142</v>
      </c>
      <c r="D183" s="14" t="s">
        <v>14</v>
      </c>
      <c r="E183" s="15">
        <v>120</v>
      </c>
    </row>
    <row r="184" spans="1:5" x14ac:dyDescent="0.2">
      <c r="A184" s="14" t="s">
        <v>20</v>
      </c>
      <c r="B184" s="15">
        <v>85</v>
      </c>
      <c r="D184" s="16" t="s">
        <v>14</v>
      </c>
      <c r="E184" s="17">
        <v>579</v>
      </c>
    </row>
    <row r="185" spans="1:5" x14ac:dyDescent="0.2">
      <c r="A185" s="16" t="s">
        <v>20</v>
      </c>
      <c r="B185" s="17">
        <v>659</v>
      </c>
      <c r="D185" s="14" t="s">
        <v>14</v>
      </c>
      <c r="E185" s="15">
        <v>2072</v>
      </c>
    </row>
    <row r="186" spans="1:5" x14ac:dyDescent="0.2">
      <c r="A186" s="14" t="s">
        <v>20</v>
      </c>
      <c r="B186" s="15">
        <v>121</v>
      </c>
      <c r="D186" s="16" t="s">
        <v>14</v>
      </c>
      <c r="E186" s="17">
        <v>0</v>
      </c>
    </row>
    <row r="187" spans="1:5" x14ac:dyDescent="0.2">
      <c r="A187" s="16" t="s">
        <v>20</v>
      </c>
      <c r="B187" s="17">
        <v>3742</v>
      </c>
      <c r="D187" s="14" t="s">
        <v>14</v>
      </c>
      <c r="E187" s="15">
        <v>1796</v>
      </c>
    </row>
    <row r="188" spans="1:5" x14ac:dyDescent="0.2">
      <c r="A188" s="14" t="s">
        <v>20</v>
      </c>
      <c r="B188" s="15">
        <v>223</v>
      </c>
      <c r="D188" s="16" t="s">
        <v>14</v>
      </c>
      <c r="E188" s="17">
        <v>62</v>
      </c>
    </row>
    <row r="189" spans="1:5" x14ac:dyDescent="0.2">
      <c r="A189" s="16" t="s">
        <v>20</v>
      </c>
      <c r="B189" s="17">
        <v>133</v>
      </c>
      <c r="D189" s="14" t="s">
        <v>14</v>
      </c>
      <c r="E189" s="15">
        <v>347</v>
      </c>
    </row>
    <row r="190" spans="1:5" x14ac:dyDescent="0.2">
      <c r="A190" s="14" t="s">
        <v>20</v>
      </c>
      <c r="B190" s="15">
        <v>5168</v>
      </c>
      <c r="D190" s="16" t="s">
        <v>14</v>
      </c>
      <c r="E190" s="17">
        <v>19</v>
      </c>
    </row>
    <row r="191" spans="1:5" x14ac:dyDescent="0.2">
      <c r="A191" s="16" t="s">
        <v>20</v>
      </c>
      <c r="B191" s="17">
        <v>307</v>
      </c>
      <c r="D191" s="14" t="s">
        <v>14</v>
      </c>
      <c r="E191" s="15">
        <v>1258</v>
      </c>
    </row>
    <row r="192" spans="1:5" x14ac:dyDescent="0.2">
      <c r="A192" s="14" t="s">
        <v>20</v>
      </c>
      <c r="B192" s="15">
        <v>2441</v>
      </c>
      <c r="D192" s="16" t="s">
        <v>14</v>
      </c>
      <c r="E192" s="17">
        <v>362</v>
      </c>
    </row>
    <row r="193" spans="1:5" x14ac:dyDescent="0.2">
      <c r="A193" s="16" t="s">
        <v>20</v>
      </c>
      <c r="B193" s="17">
        <v>1385</v>
      </c>
      <c r="D193" s="14" t="s">
        <v>14</v>
      </c>
      <c r="E193" s="15">
        <v>133</v>
      </c>
    </row>
    <row r="194" spans="1:5" x14ac:dyDescent="0.2">
      <c r="A194" s="14" t="s">
        <v>20</v>
      </c>
      <c r="B194" s="15">
        <v>190</v>
      </c>
      <c r="D194" s="16" t="s">
        <v>14</v>
      </c>
      <c r="E194" s="17">
        <v>846</v>
      </c>
    </row>
    <row r="195" spans="1:5" x14ac:dyDescent="0.2">
      <c r="A195" s="16" t="s">
        <v>20</v>
      </c>
      <c r="B195" s="17">
        <v>470</v>
      </c>
      <c r="D195" s="14" t="s">
        <v>14</v>
      </c>
      <c r="E195" s="15">
        <v>10</v>
      </c>
    </row>
    <row r="196" spans="1:5" x14ac:dyDescent="0.2">
      <c r="A196" s="14" t="s">
        <v>20</v>
      </c>
      <c r="B196" s="15">
        <v>253</v>
      </c>
      <c r="D196" s="16" t="s">
        <v>14</v>
      </c>
      <c r="E196" s="17">
        <v>191</v>
      </c>
    </row>
    <row r="197" spans="1:5" x14ac:dyDescent="0.2">
      <c r="A197" s="16" t="s">
        <v>20</v>
      </c>
      <c r="B197" s="17">
        <v>1113</v>
      </c>
      <c r="D197" s="14" t="s">
        <v>14</v>
      </c>
      <c r="E197" s="15">
        <v>1979</v>
      </c>
    </row>
    <row r="198" spans="1:5" x14ac:dyDescent="0.2">
      <c r="A198" s="14" t="s">
        <v>20</v>
      </c>
      <c r="B198" s="15">
        <v>2283</v>
      </c>
      <c r="D198" s="16" t="s">
        <v>14</v>
      </c>
      <c r="E198" s="17">
        <v>63</v>
      </c>
    </row>
    <row r="199" spans="1:5" x14ac:dyDescent="0.2">
      <c r="A199" s="16" t="s">
        <v>20</v>
      </c>
      <c r="B199" s="17">
        <v>1095</v>
      </c>
      <c r="D199" s="14" t="s">
        <v>14</v>
      </c>
      <c r="E199" s="15">
        <v>6080</v>
      </c>
    </row>
    <row r="200" spans="1:5" x14ac:dyDescent="0.2">
      <c r="A200" s="14" t="s">
        <v>20</v>
      </c>
      <c r="B200" s="15">
        <v>1690</v>
      </c>
      <c r="D200" s="16" t="s">
        <v>14</v>
      </c>
      <c r="E200" s="17">
        <v>80</v>
      </c>
    </row>
    <row r="201" spans="1:5" x14ac:dyDescent="0.2">
      <c r="A201" s="16" t="s">
        <v>20</v>
      </c>
      <c r="B201" s="17">
        <v>191</v>
      </c>
      <c r="D201" s="14" t="s">
        <v>14</v>
      </c>
      <c r="E201" s="15">
        <v>9</v>
      </c>
    </row>
    <row r="202" spans="1:5" x14ac:dyDescent="0.2">
      <c r="A202" s="14" t="s">
        <v>20</v>
      </c>
      <c r="B202" s="15">
        <v>2013</v>
      </c>
      <c r="D202" s="16" t="s">
        <v>14</v>
      </c>
      <c r="E202" s="17">
        <v>1784</v>
      </c>
    </row>
    <row r="203" spans="1:5" x14ac:dyDescent="0.2">
      <c r="A203" s="16" t="s">
        <v>20</v>
      </c>
      <c r="B203" s="17">
        <v>1703</v>
      </c>
      <c r="D203" s="14" t="s">
        <v>14</v>
      </c>
      <c r="E203" s="15">
        <v>243</v>
      </c>
    </row>
    <row r="204" spans="1:5" x14ac:dyDescent="0.2">
      <c r="A204" s="14" t="s">
        <v>20</v>
      </c>
      <c r="B204" s="15">
        <v>80</v>
      </c>
      <c r="D204" s="16" t="s">
        <v>14</v>
      </c>
      <c r="E204" s="17">
        <v>1296</v>
      </c>
    </row>
    <row r="205" spans="1:5" x14ac:dyDescent="0.2">
      <c r="A205" s="16" t="s">
        <v>20</v>
      </c>
      <c r="B205" s="17">
        <v>41</v>
      </c>
      <c r="D205" s="14" t="s">
        <v>14</v>
      </c>
      <c r="E205" s="15">
        <v>77</v>
      </c>
    </row>
    <row r="206" spans="1:5" x14ac:dyDescent="0.2">
      <c r="A206" s="14" t="s">
        <v>20</v>
      </c>
      <c r="B206" s="15">
        <v>187</v>
      </c>
      <c r="D206" s="16" t="s">
        <v>14</v>
      </c>
      <c r="E206" s="17">
        <v>395</v>
      </c>
    </row>
    <row r="207" spans="1:5" x14ac:dyDescent="0.2">
      <c r="A207" s="16" t="s">
        <v>20</v>
      </c>
      <c r="B207" s="17">
        <v>2875</v>
      </c>
      <c r="D207" s="14" t="s">
        <v>14</v>
      </c>
      <c r="E207" s="15">
        <v>49</v>
      </c>
    </row>
    <row r="208" spans="1:5" x14ac:dyDescent="0.2">
      <c r="A208" s="14" t="s">
        <v>20</v>
      </c>
      <c r="B208" s="15">
        <v>88</v>
      </c>
      <c r="D208" s="16" t="s">
        <v>14</v>
      </c>
      <c r="E208" s="17">
        <v>180</v>
      </c>
    </row>
    <row r="209" spans="1:5" x14ac:dyDescent="0.2">
      <c r="A209" s="16" t="s">
        <v>20</v>
      </c>
      <c r="B209" s="17">
        <v>191</v>
      </c>
      <c r="D209" s="14" t="s">
        <v>14</v>
      </c>
      <c r="E209" s="15">
        <v>2690</v>
      </c>
    </row>
    <row r="210" spans="1:5" x14ac:dyDescent="0.2">
      <c r="A210" s="14" t="s">
        <v>20</v>
      </c>
      <c r="B210" s="15">
        <v>139</v>
      </c>
      <c r="D210" s="16" t="s">
        <v>14</v>
      </c>
      <c r="E210" s="17">
        <v>2779</v>
      </c>
    </row>
    <row r="211" spans="1:5" x14ac:dyDescent="0.2">
      <c r="A211" s="16" t="s">
        <v>20</v>
      </c>
      <c r="B211" s="17">
        <v>186</v>
      </c>
      <c r="D211" s="14" t="s">
        <v>14</v>
      </c>
      <c r="E211" s="15">
        <v>92</v>
      </c>
    </row>
    <row r="212" spans="1:5" x14ac:dyDescent="0.2">
      <c r="A212" s="14" t="s">
        <v>20</v>
      </c>
      <c r="B212" s="15">
        <v>112</v>
      </c>
      <c r="D212" s="16" t="s">
        <v>14</v>
      </c>
      <c r="E212" s="17">
        <v>1028</v>
      </c>
    </row>
    <row r="213" spans="1:5" x14ac:dyDescent="0.2">
      <c r="A213" s="16" t="s">
        <v>20</v>
      </c>
      <c r="B213" s="17">
        <v>101</v>
      </c>
      <c r="D213" s="14" t="s">
        <v>14</v>
      </c>
      <c r="E213" s="15">
        <v>26</v>
      </c>
    </row>
    <row r="214" spans="1:5" x14ac:dyDescent="0.2">
      <c r="A214" s="14" t="s">
        <v>20</v>
      </c>
      <c r="B214" s="15">
        <v>206</v>
      </c>
      <c r="D214" s="16" t="s">
        <v>14</v>
      </c>
      <c r="E214" s="17">
        <v>1790</v>
      </c>
    </row>
    <row r="215" spans="1:5" x14ac:dyDescent="0.2">
      <c r="A215" s="16" t="s">
        <v>20</v>
      </c>
      <c r="B215" s="17">
        <v>154</v>
      </c>
      <c r="D215" s="14" t="s">
        <v>14</v>
      </c>
      <c r="E215" s="15">
        <v>37</v>
      </c>
    </row>
    <row r="216" spans="1:5" x14ac:dyDescent="0.2">
      <c r="A216" s="14" t="s">
        <v>20</v>
      </c>
      <c r="B216" s="15">
        <v>5966</v>
      </c>
      <c r="D216" s="16" t="s">
        <v>14</v>
      </c>
      <c r="E216" s="17">
        <v>35</v>
      </c>
    </row>
    <row r="217" spans="1:5" x14ac:dyDescent="0.2">
      <c r="A217" s="16" t="s">
        <v>20</v>
      </c>
      <c r="B217" s="17">
        <v>169</v>
      </c>
      <c r="D217" s="14" t="s">
        <v>14</v>
      </c>
      <c r="E217" s="15">
        <v>558</v>
      </c>
    </row>
    <row r="218" spans="1:5" x14ac:dyDescent="0.2">
      <c r="A218" s="14" t="s">
        <v>20</v>
      </c>
      <c r="B218" s="15">
        <v>2106</v>
      </c>
      <c r="D218" s="16" t="s">
        <v>14</v>
      </c>
      <c r="E218" s="17">
        <v>64</v>
      </c>
    </row>
    <row r="219" spans="1:5" x14ac:dyDescent="0.2">
      <c r="A219" s="16" t="s">
        <v>20</v>
      </c>
      <c r="B219" s="17">
        <v>131</v>
      </c>
      <c r="D219" s="14" t="s">
        <v>14</v>
      </c>
      <c r="E219" s="15">
        <v>245</v>
      </c>
    </row>
    <row r="220" spans="1:5" x14ac:dyDescent="0.2">
      <c r="A220" s="14" t="s">
        <v>20</v>
      </c>
      <c r="B220" s="15">
        <v>84</v>
      </c>
      <c r="D220" s="16" t="s">
        <v>14</v>
      </c>
      <c r="E220" s="17">
        <v>71</v>
      </c>
    </row>
    <row r="221" spans="1:5" x14ac:dyDescent="0.2">
      <c r="A221" s="16" t="s">
        <v>20</v>
      </c>
      <c r="B221" s="17">
        <v>155</v>
      </c>
      <c r="D221" s="14" t="s">
        <v>14</v>
      </c>
      <c r="E221" s="15">
        <v>42</v>
      </c>
    </row>
    <row r="222" spans="1:5" x14ac:dyDescent="0.2">
      <c r="A222" s="14" t="s">
        <v>20</v>
      </c>
      <c r="B222" s="15">
        <v>189</v>
      </c>
      <c r="D222" s="16" t="s">
        <v>14</v>
      </c>
      <c r="E222" s="17">
        <v>156</v>
      </c>
    </row>
    <row r="223" spans="1:5" x14ac:dyDescent="0.2">
      <c r="A223" s="16" t="s">
        <v>20</v>
      </c>
      <c r="B223" s="17">
        <v>4799</v>
      </c>
      <c r="D223" s="14" t="s">
        <v>14</v>
      </c>
      <c r="E223" s="15">
        <v>1368</v>
      </c>
    </row>
    <row r="224" spans="1:5" x14ac:dyDescent="0.2">
      <c r="A224" s="14" t="s">
        <v>20</v>
      </c>
      <c r="B224" s="15">
        <v>1137</v>
      </c>
      <c r="D224" s="16" t="s">
        <v>14</v>
      </c>
      <c r="E224" s="17">
        <v>102</v>
      </c>
    </row>
    <row r="225" spans="1:5" x14ac:dyDescent="0.2">
      <c r="A225" s="16" t="s">
        <v>20</v>
      </c>
      <c r="B225" s="17">
        <v>1152</v>
      </c>
      <c r="D225" s="14" t="s">
        <v>14</v>
      </c>
      <c r="E225" s="15">
        <v>86</v>
      </c>
    </row>
    <row r="226" spans="1:5" x14ac:dyDescent="0.2">
      <c r="A226" s="14" t="s">
        <v>20</v>
      </c>
      <c r="B226" s="15">
        <v>50</v>
      </c>
      <c r="D226" s="16" t="s">
        <v>14</v>
      </c>
      <c r="E226" s="17">
        <v>253</v>
      </c>
    </row>
    <row r="227" spans="1:5" x14ac:dyDescent="0.2">
      <c r="A227" s="16" t="s">
        <v>20</v>
      </c>
      <c r="B227" s="17">
        <v>3059</v>
      </c>
      <c r="D227" s="14" t="s">
        <v>14</v>
      </c>
      <c r="E227" s="15">
        <v>157</v>
      </c>
    </row>
    <row r="228" spans="1:5" x14ac:dyDescent="0.2">
      <c r="A228" s="14" t="s">
        <v>20</v>
      </c>
      <c r="B228" s="15">
        <v>34</v>
      </c>
      <c r="D228" s="16" t="s">
        <v>14</v>
      </c>
      <c r="E228" s="17">
        <v>183</v>
      </c>
    </row>
    <row r="229" spans="1:5" x14ac:dyDescent="0.2">
      <c r="A229" s="16" t="s">
        <v>20</v>
      </c>
      <c r="B229" s="17">
        <v>220</v>
      </c>
      <c r="D229" s="14" t="s">
        <v>14</v>
      </c>
      <c r="E229" s="15">
        <v>82</v>
      </c>
    </row>
    <row r="230" spans="1:5" x14ac:dyDescent="0.2">
      <c r="A230" s="14" t="s">
        <v>20</v>
      </c>
      <c r="B230" s="15">
        <v>1604</v>
      </c>
      <c r="D230" s="16" t="s">
        <v>14</v>
      </c>
      <c r="E230" s="17">
        <v>1</v>
      </c>
    </row>
    <row r="231" spans="1:5" x14ac:dyDescent="0.2">
      <c r="A231" s="16" t="s">
        <v>20</v>
      </c>
      <c r="B231" s="17">
        <v>454</v>
      </c>
      <c r="D231" s="14" t="s">
        <v>14</v>
      </c>
      <c r="E231" s="15">
        <v>1198</v>
      </c>
    </row>
    <row r="232" spans="1:5" x14ac:dyDescent="0.2">
      <c r="A232" s="14" t="s">
        <v>20</v>
      </c>
      <c r="B232" s="15">
        <v>123</v>
      </c>
      <c r="D232" s="16" t="s">
        <v>14</v>
      </c>
      <c r="E232" s="17">
        <v>648</v>
      </c>
    </row>
    <row r="233" spans="1:5" x14ac:dyDescent="0.2">
      <c r="A233" s="16" t="s">
        <v>20</v>
      </c>
      <c r="B233" s="17">
        <v>299</v>
      </c>
      <c r="D233" s="14" t="s">
        <v>14</v>
      </c>
      <c r="E233" s="15">
        <v>64</v>
      </c>
    </row>
    <row r="234" spans="1:5" x14ac:dyDescent="0.2">
      <c r="A234" s="14" t="s">
        <v>20</v>
      </c>
      <c r="B234" s="15">
        <v>2237</v>
      </c>
      <c r="D234" s="16" t="s">
        <v>14</v>
      </c>
      <c r="E234" s="17">
        <v>62</v>
      </c>
    </row>
    <row r="235" spans="1:5" x14ac:dyDescent="0.2">
      <c r="A235" s="16" t="s">
        <v>20</v>
      </c>
      <c r="B235" s="17">
        <v>645</v>
      </c>
      <c r="D235" s="14" t="s">
        <v>14</v>
      </c>
      <c r="E235" s="15">
        <v>750</v>
      </c>
    </row>
    <row r="236" spans="1:5" x14ac:dyDescent="0.2">
      <c r="A236" s="14" t="s">
        <v>20</v>
      </c>
      <c r="B236" s="15">
        <v>484</v>
      </c>
      <c r="D236" s="16" t="s">
        <v>14</v>
      </c>
      <c r="E236" s="17">
        <v>105</v>
      </c>
    </row>
    <row r="237" spans="1:5" x14ac:dyDescent="0.2">
      <c r="A237" s="16" t="s">
        <v>20</v>
      </c>
      <c r="B237" s="17">
        <v>154</v>
      </c>
      <c r="D237" s="14" t="s">
        <v>14</v>
      </c>
      <c r="E237" s="15">
        <v>2604</v>
      </c>
    </row>
    <row r="238" spans="1:5" x14ac:dyDescent="0.2">
      <c r="A238" s="14" t="s">
        <v>20</v>
      </c>
      <c r="B238" s="15">
        <v>82</v>
      </c>
      <c r="D238" s="16" t="s">
        <v>14</v>
      </c>
      <c r="E238" s="17">
        <v>65</v>
      </c>
    </row>
    <row r="239" spans="1:5" x14ac:dyDescent="0.2">
      <c r="A239" s="16" t="s">
        <v>20</v>
      </c>
      <c r="B239" s="17">
        <v>134</v>
      </c>
      <c r="D239" s="14" t="s">
        <v>14</v>
      </c>
      <c r="E239" s="15">
        <v>94</v>
      </c>
    </row>
    <row r="240" spans="1:5" x14ac:dyDescent="0.2">
      <c r="A240" s="14" t="s">
        <v>20</v>
      </c>
      <c r="B240" s="15">
        <v>5203</v>
      </c>
      <c r="D240" s="16" t="s">
        <v>14</v>
      </c>
      <c r="E240" s="17">
        <v>257</v>
      </c>
    </row>
    <row r="241" spans="1:5" x14ac:dyDescent="0.2">
      <c r="A241" s="16" t="s">
        <v>20</v>
      </c>
      <c r="B241" s="17">
        <v>94</v>
      </c>
      <c r="D241" s="14" t="s">
        <v>14</v>
      </c>
      <c r="E241" s="15">
        <v>2928</v>
      </c>
    </row>
    <row r="242" spans="1:5" x14ac:dyDescent="0.2">
      <c r="A242" s="14" t="s">
        <v>20</v>
      </c>
      <c r="B242" s="15">
        <v>205</v>
      </c>
      <c r="D242" s="16" t="s">
        <v>14</v>
      </c>
      <c r="E242" s="17">
        <v>4697</v>
      </c>
    </row>
    <row r="243" spans="1:5" x14ac:dyDescent="0.2">
      <c r="A243" s="16" t="s">
        <v>20</v>
      </c>
      <c r="B243" s="17">
        <v>92</v>
      </c>
      <c r="D243" s="14" t="s">
        <v>14</v>
      </c>
      <c r="E243" s="15">
        <v>2915</v>
      </c>
    </row>
    <row r="244" spans="1:5" x14ac:dyDescent="0.2">
      <c r="A244" s="14" t="s">
        <v>20</v>
      </c>
      <c r="B244" s="15">
        <v>219</v>
      </c>
      <c r="D244" s="16" t="s">
        <v>14</v>
      </c>
      <c r="E244" s="17">
        <v>18</v>
      </c>
    </row>
    <row r="245" spans="1:5" x14ac:dyDescent="0.2">
      <c r="A245" s="16" t="s">
        <v>20</v>
      </c>
      <c r="B245" s="17">
        <v>2526</v>
      </c>
      <c r="D245" s="14" t="s">
        <v>14</v>
      </c>
      <c r="E245" s="15">
        <v>602</v>
      </c>
    </row>
    <row r="246" spans="1:5" x14ac:dyDescent="0.2">
      <c r="A246" s="14" t="s">
        <v>20</v>
      </c>
      <c r="B246" s="15">
        <v>94</v>
      </c>
      <c r="D246" s="16" t="s">
        <v>14</v>
      </c>
      <c r="E246" s="17">
        <v>1</v>
      </c>
    </row>
    <row r="247" spans="1:5" x14ac:dyDescent="0.2">
      <c r="A247" s="16" t="s">
        <v>20</v>
      </c>
      <c r="B247" s="17">
        <v>1713</v>
      </c>
      <c r="D247" s="14" t="s">
        <v>14</v>
      </c>
      <c r="E247" s="15">
        <v>3868</v>
      </c>
    </row>
    <row r="248" spans="1:5" x14ac:dyDescent="0.2">
      <c r="A248" s="14" t="s">
        <v>20</v>
      </c>
      <c r="B248" s="15">
        <v>249</v>
      </c>
      <c r="D248" s="16" t="s">
        <v>14</v>
      </c>
      <c r="E248" s="17">
        <v>504</v>
      </c>
    </row>
    <row r="249" spans="1:5" x14ac:dyDescent="0.2">
      <c r="A249" s="16" t="s">
        <v>20</v>
      </c>
      <c r="B249" s="17">
        <v>192</v>
      </c>
      <c r="D249" s="14" t="s">
        <v>14</v>
      </c>
      <c r="E249" s="15">
        <v>14</v>
      </c>
    </row>
    <row r="250" spans="1:5" x14ac:dyDescent="0.2">
      <c r="A250" s="14" t="s">
        <v>20</v>
      </c>
      <c r="B250" s="15">
        <v>247</v>
      </c>
      <c r="D250" s="16" t="s">
        <v>14</v>
      </c>
      <c r="E250" s="17">
        <v>750</v>
      </c>
    </row>
    <row r="251" spans="1:5" x14ac:dyDescent="0.2">
      <c r="A251" s="16" t="s">
        <v>20</v>
      </c>
      <c r="B251" s="17">
        <v>2293</v>
      </c>
      <c r="D251" s="14" t="s">
        <v>14</v>
      </c>
      <c r="E251" s="15">
        <v>77</v>
      </c>
    </row>
    <row r="252" spans="1:5" x14ac:dyDescent="0.2">
      <c r="A252" s="14" t="s">
        <v>20</v>
      </c>
      <c r="B252" s="15">
        <v>3131</v>
      </c>
      <c r="D252" s="16" t="s">
        <v>14</v>
      </c>
      <c r="E252" s="17">
        <v>752</v>
      </c>
    </row>
    <row r="253" spans="1:5" x14ac:dyDescent="0.2">
      <c r="A253" s="16" t="s">
        <v>20</v>
      </c>
      <c r="B253" s="17">
        <v>143</v>
      </c>
      <c r="D253" s="14" t="s">
        <v>14</v>
      </c>
      <c r="E253" s="15">
        <v>131</v>
      </c>
    </row>
    <row r="254" spans="1:5" x14ac:dyDescent="0.2">
      <c r="A254" s="14" t="s">
        <v>20</v>
      </c>
      <c r="B254" s="15">
        <v>296</v>
      </c>
      <c r="D254" s="16" t="s">
        <v>14</v>
      </c>
      <c r="E254" s="17">
        <v>87</v>
      </c>
    </row>
    <row r="255" spans="1:5" x14ac:dyDescent="0.2">
      <c r="A255" s="16" t="s">
        <v>20</v>
      </c>
      <c r="B255" s="17">
        <v>170</v>
      </c>
      <c r="D255" s="14" t="s">
        <v>14</v>
      </c>
      <c r="E255" s="15">
        <v>1063</v>
      </c>
    </row>
    <row r="256" spans="1:5" x14ac:dyDescent="0.2">
      <c r="A256" s="14" t="s">
        <v>20</v>
      </c>
      <c r="B256" s="15">
        <v>86</v>
      </c>
      <c r="D256" s="16" t="s">
        <v>14</v>
      </c>
      <c r="E256" s="17">
        <v>76</v>
      </c>
    </row>
    <row r="257" spans="1:5" x14ac:dyDescent="0.2">
      <c r="A257" s="16" t="s">
        <v>20</v>
      </c>
      <c r="B257" s="17">
        <v>6286</v>
      </c>
      <c r="D257" s="14" t="s">
        <v>14</v>
      </c>
      <c r="E257" s="15">
        <v>4428</v>
      </c>
    </row>
    <row r="258" spans="1:5" x14ac:dyDescent="0.2">
      <c r="A258" s="14" t="s">
        <v>20</v>
      </c>
      <c r="B258" s="15">
        <v>3727</v>
      </c>
      <c r="D258" s="16" t="s">
        <v>14</v>
      </c>
      <c r="E258" s="17">
        <v>58</v>
      </c>
    </row>
    <row r="259" spans="1:5" x14ac:dyDescent="0.2">
      <c r="A259" s="16" t="s">
        <v>20</v>
      </c>
      <c r="B259" s="17">
        <v>1605</v>
      </c>
      <c r="D259" s="14" t="s">
        <v>14</v>
      </c>
      <c r="E259" s="15">
        <v>111</v>
      </c>
    </row>
    <row r="260" spans="1:5" x14ac:dyDescent="0.2">
      <c r="A260" s="14" t="s">
        <v>20</v>
      </c>
      <c r="B260" s="15">
        <v>2120</v>
      </c>
      <c r="D260" s="16" t="s">
        <v>14</v>
      </c>
      <c r="E260" s="17">
        <v>2955</v>
      </c>
    </row>
    <row r="261" spans="1:5" x14ac:dyDescent="0.2">
      <c r="A261" s="16" t="s">
        <v>20</v>
      </c>
      <c r="B261" s="17">
        <v>50</v>
      </c>
      <c r="D261" s="14" t="s">
        <v>14</v>
      </c>
      <c r="E261" s="15">
        <v>1657</v>
      </c>
    </row>
    <row r="262" spans="1:5" x14ac:dyDescent="0.2">
      <c r="A262" s="14" t="s">
        <v>20</v>
      </c>
      <c r="B262" s="15">
        <v>2080</v>
      </c>
      <c r="D262" s="16" t="s">
        <v>14</v>
      </c>
      <c r="E262" s="17">
        <v>926</v>
      </c>
    </row>
    <row r="263" spans="1:5" x14ac:dyDescent="0.2">
      <c r="A263" s="16" t="s">
        <v>20</v>
      </c>
      <c r="B263" s="17">
        <v>2105</v>
      </c>
      <c r="D263" s="14" t="s">
        <v>14</v>
      </c>
      <c r="E263" s="15">
        <v>77</v>
      </c>
    </row>
    <row r="264" spans="1:5" x14ac:dyDescent="0.2">
      <c r="A264" s="14" t="s">
        <v>20</v>
      </c>
      <c r="B264" s="15">
        <v>2436</v>
      </c>
      <c r="D264" s="16" t="s">
        <v>14</v>
      </c>
      <c r="E264" s="17">
        <v>1748</v>
      </c>
    </row>
    <row r="265" spans="1:5" x14ac:dyDescent="0.2">
      <c r="A265" s="16" t="s">
        <v>20</v>
      </c>
      <c r="B265" s="17">
        <v>80</v>
      </c>
      <c r="D265" s="14" t="s">
        <v>14</v>
      </c>
      <c r="E265" s="15">
        <v>79</v>
      </c>
    </row>
    <row r="266" spans="1:5" x14ac:dyDescent="0.2">
      <c r="A266" s="14" t="s">
        <v>20</v>
      </c>
      <c r="B266" s="15">
        <v>42</v>
      </c>
      <c r="D266" s="16" t="s">
        <v>14</v>
      </c>
      <c r="E266" s="17">
        <v>889</v>
      </c>
    </row>
    <row r="267" spans="1:5" x14ac:dyDescent="0.2">
      <c r="A267" s="16" t="s">
        <v>20</v>
      </c>
      <c r="B267" s="17">
        <v>139</v>
      </c>
      <c r="D267" s="14" t="s">
        <v>14</v>
      </c>
      <c r="E267" s="15">
        <v>56</v>
      </c>
    </row>
    <row r="268" spans="1:5" x14ac:dyDescent="0.2">
      <c r="A268" s="14" t="s">
        <v>20</v>
      </c>
      <c r="B268" s="15">
        <v>159</v>
      </c>
      <c r="D268" s="16" t="s">
        <v>14</v>
      </c>
      <c r="E268" s="17">
        <v>1</v>
      </c>
    </row>
    <row r="269" spans="1:5" x14ac:dyDescent="0.2">
      <c r="A269" s="16" t="s">
        <v>20</v>
      </c>
      <c r="B269" s="17">
        <v>381</v>
      </c>
      <c r="D269" s="14" t="s">
        <v>14</v>
      </c>
      <c r="E269" s="15">
        <v>83</v>
      </c>
    </row>
    <row r="270" spans="1:5" x14ac:dyDescent="0.2">
      <c r="A270" s="14" t="s">
        <v>20</v>
      </c>
      <c r="B270" s="15">
        <v>194</v>
      </c>
      <c r="D270" s="16" t="s">
        <v>14</v>
      </c>
      <c r="E270" s="17">
        <v>2025</v>
      </c>
    </row>
    <row r="271" spans="1:5" x14ac:dyDescent="0.2">
      <c r="A271" s="16" t="s">
        <v>20</v>
      </c>
      <c r="B271" s="17">
        <v>106</v>
      </c>
      <c r="D271" s="14" t="s">
        <v>14</v>
      </c>
      <c r="E271" s="15">
        <v>14</v>
      </c>
    </row>
    <row r="272" spans="1:5" x14ac:dyDescent="0.2">
      <c r="A272" s="14" t="s">
        <v>20</v>
      </c>
      <c r="B272" s="15">
        <v>142</v>
      </c>
      <c r="D272" s="16" t="s">
        <v>14</v>
      </c>
      <c r="E272" s="17">
        <v>656</v>
      </c>
    </row>
    <row r="273" spans="1:5" x14ac:dyDescent="0.2">
      <c r="A273" s="16" t="s">
        <v>20</v>
      </c>
      <c r="B273" s="17">
        <v>211</v>
      </c>
      <c r="D273" s="14" t="s">
        <v>14</v>
      </c>
      <c r="E273" s="15">
        <v>1596</v>
      </c>
    </row>
    <row r="274" spans="1:5" x14ac:dyDescent="0.2">
      <c r="A274" s="14" t="s">
        <v>20</v>
      </c>
      <c r="B274" s="15">
        <v>2756</v>
      </c>
      <c r="D274" s="16" t="s">
        <v>14</v>
      </c>
      <c r="E274" s="17">
        <v>10</v>
      </c>
    </row>
    <row r="275" spans="1:5" x14ac:dyDescent="0.2">
      <c r="A275" s="16" t="s">
        <v>20</v>
      </c>
      <c r="B275" s="17">
        <v>173</v>
      </c>
      <c r="D275" s="14" t="s">
        <v>14</v>
      </c>
      <c r="E275" s="15">
        <v>1121</v>
      </c>
    </row>
    <row r="276" spans="1:5" x14ac:dyDescent="0.2">
      <c r="A276" s="14" t="s">
        <v>20</v>
      </c>
      <c r="B276" s="15">
        <v>87</v>
      </c>
      <c r="D276" s="16" t="s">
        <v>14</v>
      </c>
      <c r="E276" s="17">
        <v>15</v>
      </c>
    </row>
    <row r="277" spans="1:5" x14ac:dyDescent="0.2">
      <c r="A277" s="16" t="s">
        <v>20</v>
      </c>
      <c r="B277" s="17">
        <v>1572</v>
      </c>
      <c r="D277" s="14" t="s">
        <v>14</v>
      </c>
      <c r="E277" s="15">
        <v>191</v>
      </c>
    </row>
    <row r="278" spans="1:5" x14ac:dyDescent="0.2">
      <c r="A278" s="14" t="s">
        <v>20</v>
      </c>
      <c r="B278" s="15">
        <v>2346</v>
      </c>
      <c r="D278" s="16" t="s">
        <v>14</v>
      </c>
      <c r="E278" s="17">
        <v>16</v>
      </c>
    </row>
    <row r="279" spans="1:5" x14ac:dyDescent="0.2">
      <c r="A279" s="16" t="s">
        <v>20</v>
      </c>
      <c r="B279" s="17">
        <v>115</v>
      </c>
      <c r="D279" s="14" t="s">
        <v>14</v>
      </c>
      <c r="E279" s="15">
        <v>17</v>
      </c>
    </row>
    <row r="280" spans="1:5" x14ac:dyDescent="0.2">
      <c r="A280" s="14" t="s">
        <v>20</v>
      </c>
      <c r="B280" s="15">
        <v>85</v>
      </c>
      <c r="D280" s="16" t="s">
        <v>14</v>
      </c>
      <c r="E280" s="17">
        <v>34</v>
      </c>
    </row>
    <row r="281" spans="1:5" x14ac:dyDescent="0.2">
      <c r="A281" s="16" t="s">
        <v>20</v>
      </c>
      <c r="B281" s="17">
        <v>144</v>
      </c>
      <c r="D281" s="14" t="s">
        <v>14</v>
      </c>
      <c r="E281" s="15">
        <v>1</v>
      </c>
    </row>
    <row r="282" spans="1:5" x14ac:dyDescent="0.2">
      <c r="A282" s="14" t="s">
        <v>20</v>
      </c>
      <c r="B282" s="15">
        <v>2443</v>
      </c>
      <c r="D282" s="16" t="s">
        <v>14</v>
      </c>
      <c r="E282" s="17">
        <v>1274</v>
      </c>
    </row>
    <row r="283" spans="1:5" x14ac:dyDescent="0.2">
      <c r="A283" s="16" t="s">
        <v>20</v>
      </c>
      <c r="B283" s="17">
        <v>64</v>
      </c>
      <c r="D283" s="14" t="s">
        <v>14</v>
      </c>
      <c r="E283" s="15">
        <v>210</v>
      </c>
    </row>
    <row r="284" spans="1:5" x14ac:dyDescent="0.2">
      <c r="A284" s="14" t="s">
        <v>20</v>
      </c>
      <c r="B284" s="15">
        <v>268</v>
      </c>
      <c r="D284" s="16" t="s">
        <v>14</v>
      </c>
      <c r="E284" s="17">
        <v>248</v>
      </c>
    </row>
    <row r="285" spans="1:5" x14ac:dyDescent="0.2">
      <c r="A285" s="16" t="s">
        <v>20</v>
      </c>
      <c r="B285" s="17">
        <v>195</v>
      </c>
      <c r="D285" s="14" t="s">
        <v>14</v>
      </c>
      <c r="E285" s="15">
        <v>513</v>
      </c>
    </row>
    <row r="286" spans="1:5" x14ac:dyDescent="0.2">
      <c r="A286" s="14" t="s">
        <v>20</v>
      </c>
      <c r="B286" s="15">
        <v>186</v>
      </c>
      <c r="D286" s="16" t="s">
        <v>14</v>
      </c>
      <c r="E286" s="17">
        <v>3410</v>
      </c>
    </row>
    <row r="287" spans="1:5" x14ac:dyDescent="0.2">
      <c r="A287" s="16" t="s">
        <v>20</v>
      </c>
      <c r="B287" s="17">
        <v>460</v>
      </c>
      <c r="D287" s="14" t="s">
        <v>14</v>
      </c>
      <c r="E287" s="15">
        <v>10</v>
      </c>
    </row>
    <row r="288" spans="1:5" x14ac:dyDescent="0.2">
      <c r="A288" s="14" t="s">
        <v>20</v>
      </c>
      <c r="B288" s="15">
        <v>2528</v>
      </c>
      <c r="D288" s="16" t="s">
        <v>14</v>
      </c>
      <c r="E288" s="17">
        <v>2201</v>
      </c>
    </row>
    <row r="289" spans="1:5" x14ac:dyDescent="0.2">
      <c r="A289" s="16" t="s">
        <v>20</v>
      </c>
      <c r="B289" s="17">
        <v>3657</v>
      </c>
      <c r="D289" s="14" t="s">
        <v>14</v>
      </c>
      <c r="E289" s="15">
        <v>676</v>
      </c>
    </row>
    <row r="290" spans="1:5" x14ac:dyDescent="0.2">
      <c r="A290" s="14" t="s">
        <v>20</v>
      </c>
      <c r="B290" s="15">
        <v>131</v>
      </c>
      <c r="D290" s="16" t="s">
        <v>14</v>
      </c>
      <c r="E290" s="17">
        <v>831</v>
      </c>
    </row>
    <row r="291" spans="1:5" x14ac:dyDescent="0.2">
      <c r="A291" s="16" t="s">
        <v>20</v>
      </c>
      <c r="B291" s="17">
        <v>239</v>
      </c>
      <c r="D291" s="14" t="s">
        <v>14</v>
      </c>
      <c r="E291" s="15">
        <v>859</v>
      </c>
    </row>
    <row r="292" spans="1:5" x14ac:dyDescent="0.2">
      <c r="A292" s="14" t="s">
        <v>20</v>
      </c>
      <c r="B292" s="15">
        <v>78</v>
      </c>
      <c r="D292" s="16" t="s">
        <v>14</v>
      </c>
      <c r="E292" s="17">
        <v>45</v>
      </c>
    </row>
    <row r="293" spans="1:5" x14ac:dyDescent="0.2">
      <c r="A293" s="16" t="s">
        <v>20</v>
      </c>
      <c r="B293" s="17">
        <v>1773</v>
      </c>
      <c r="D293" s="14" t="s">
        <v>14</v>
      </c>
      <c r="E293" s="15">
        <v>6</v>
      </c>
    </row>
    <row r="294" spans="1:5" x14ac:dyDescent="0.2">
      <c r="A294" s="14" t="s">
        <v>20</v>
      </c>
      <c r="B294" s="15">
        <v>32</v>
      </c>
      <c r="D294" s="16" t="s">
        <v>14</v>
      </c>
      <c r="E294" s="17">
        <v>7</v>
      </c>
    </row>
    <row r="295" spans="1:5" x14ac:dyDescent="0.2">
      <c r="A295" s="16" t="s">
        <v>20</v>
      </c>
      <c r="B295" s="17">
        <v>369</v>
      </c>
      <c r="D295" s="14" t="s">
        <v>14</v>
      </c>
      <c r="E295" s="15">
        <v>31</v>
      </c>
    </row>
    <row r="296" spans="1:5" x14ac:dyDescent="0.2">
      <c r="A296" s="14" t="s">
        <v>20</v>
      </c>
      <c r="B296" s="15">
        <v>89</v>
      </c>
      <c r="D296" s="16" t="s">
        <v>14</v>
      </c>
      <c r="E296" s="17">
        <v>78</v>
      </c>
    </row>
    <row r="297" spans="1:5" x14ac:dyDescent="0.2">
      <c r="A297" s="16" t="s">
        <v>20</v>
      </c>
      <c r="B297" s="17">
        <v>147</v>
      </c>
      <c r="D297" s="14" t="s">
        <v>14</v>
      </c>
      <c r="E297" s="15">
        <v>1225</v>
      </c>
    </row>
    <row r="298" spans="1:5" x14ac:dyDescent="0.2">
      <c r="A298" s="14" t="s">
        <v>20</v>
      </c>
      <c r="B298" s="15">
        <v>126</v>
      </c>
      <c r="D298" s="16" t="s">
        <v>14</v>
      </c>
      <c r="E298" s="17">
        <v>1</v>
      </c>
    </row>
    <row r="299" spans="1:5" x14ac:dyDescent="0.2">
      <c r="A299" s="16" t="s">
        <v>20</v>
      </c>
      <c r="B299" s="17">
        <v>2218</v>
      </c>
      <c r="D299" s="14" t="s">
        <v>14</v>
      </c>
      <c r="E299" s="15">
        <v>67</v>
      </c>
    </row>
    <row r="300" spans="1:5" x14ac:dyDescent="0.2">
      <c r="A300" s="14" t="s">
        <v>20</v>
      </c>
      <c r="B300" s="15">
        <v>202</v>
      </c>
      <c r="D300" s="16" t="s">
        <v>14</v>
      </c>
      <c r="E300" s="17">
        <v>19</v>
      </c>
    </row>
    <row r="301" spans="1:5" x14ac:dyDescent="0.2">
      <c r="A301" s="16" t="s">
        <v>20</v>
      </c>
      <c r="B301" s="17">
        <v>140</v>
      </c>
      <c r="D301" s="14" t="s">
        <v>14</v>
      </c>
      <c r="E301" s="15">
        <v>2108</v>
      </c>
    </row>
    <row r="302" spans="1:5" x14ac:dyDescent="0.2">
      <c r="A302" s="14" t="s">
        <v>20</v>
      </c>
      <c r="B302" s="15">
        <v>1052</v>
      </c>
      <c r="D302" s="16" t="s">
        <v>14</v>
      </c>
      <c r="E302" s="17">
        <v>679</v>
      </c>
    </row>
    <row r="303" spans="1:5" x14ac:dyDescent="0.2">
      <c r="A303" s="16" t="s">
        <v>20</v>
      </c>
      <c r="B303" s="17">
        <v>247</v>
      </c>
      <c r="D303" s="14" t="s">
        <v>14</v>
      </c>
      <c r="E303" s="15">
        <v>36</v>
      </c>
    </row>
    <row r="304" spans="1:5" x14ac:dyDescent="0.2">
      <c r="A304" s="14" t="s">
        <v>20</v>
      </c>
      <c r="B304" s="15">
        <v>84</v>
      </c>
      <c r="D304" s="16" t="s">
        <v>14</v>
      </c>
      <c r="E304" s="17">
        <v>47</v>
      </c>
    </row>
    <row r="305" spans="1:5" x14ac:dyDescent="0.2">
      <c r="A305" s="16" t="s">
        <v>20</v>
      </c>
      <c r="B305" s="17">
        <v>88</v>
      </c>
      <c r="D305" s="14" t="s">
        <v>14</v>
      </c>
      <c r="E305" s="15">
        <v>70</v>
      </c>
    </row>
    <row r="306" spans="1:5" x14ac:dyDescent="0.2">
      <c r="A306" s="14" t="s">
        <v>20</v>
      </c>
      <c r="B306" s="15">
        <v>156</v>
      </c>
      <c r="D306" s="16" t="s">
        <v>14</v>
      </c>
      <c r="E306" s="17">
        <v>154</v>
      </c>
    </row>
    <row r="307" spans="1:5" x14ac:dyDescent="0.2">
      <c r="A307" s="16" t="s">
        <v>20</v>
      </c>
      <c r="B307" s="17">
        <v>2985</v>
      </c>
      <c r="D307" s="14" t="s">
        <v>14</v>
      </c>
      <c r="E307" s="15">
        <v>22</v>
      </c>
    </row>
    <row r="308" spans="1:5" x14ac:dyDescent="0.2">
      <c r="A308" s="14" t="s">
        <v>20</v>
      </c>
      <c r="B308" s="15">
        <v>762</v>
      </c>
      <c r="D308" s="16" t="s">
        <v>14</v>
      </c>
      <c r="E308" s="17">
        <v>1758</v>
      </c>
    </row>
    <row r="309" spans="1:5" x14ac:dyDescent="0.2">
      <c r="A309" s="16" t="s">
        <v>20</v>
      </c>
      <c r="B309" s="17">
        <v>554</v>
      </c>
      <c r="D309" s="14" t="s">
        <v>14</v>
      </c>
      <c r="E309" s="15">
        <v>94</v>
      </c>
    </row>
    <row r="310" spans="1:5" x14ac:dyDescent="0.2">
      <c r="A310" s="14" t="s">
        <v>20</v>
      </c>
      <c r="B310" s="15">
        <v>135</v>
      </c>
      <c r="D310" s="16" t="s">
        <v>14</v>
      </c>
      <c r="E310" s="17">
        <v>33</v>
      </c>
    </row>
    <row r="311" spans="1:5" x14ac:dyDescent="0.2">
      <c r="A311" s="16" t="s">
        <v>20</v>
      </c>
      <c r="B311" s="17">
        <v>122</v>
      </c>
      <c r="D311" s="14" t="s">
        <v>14</v>
      </c>
      <c r="E311" s="15">
        <v>1</v>
      </c>
    </row>
    <row r="312" spans="1:5" x14ac:dyDescent="0.2">
      <c r="A312" s="14" t="s">
        <v>20</v>
      </c>
      <c r="B312" s="15">
        <v>221</v>
      </c>
      <c r="D312" s="16" t="s">
        <v>14</v>
      </c>
      <c r="E312" s="17">
        <v>31</v>
      </c>
    </row>
    <row r="313" spans="1:5" x14ac:dyDescent="0.2">
      <c r="A313" s="16" t="s">
        <v>20</v>
      </c>
      <c r="B313" s="17">
        <v>126</v>
      </c>
      <c r="D313" s="14" t="s">
        <v>14</v>
      </c>
      <c r="E313" s="15">
        <v>35</v>
      </c>
    </row>
    <row r="314" spans="1:5" x14ac:dyDescent="0.2">
      <c r="A314" s="14" t="s">
        <v>20</v>
      </c>
      <c r="B314" s="15">
        <v>1022</v>
      </c>
      <c r="D314" s="16" t="s">
        <v>14</v>
      </c>
      <c r="E314" s="17">
        <v>63</v>
      </c>
    </row>
    <row r="315" spans="1:5" x14ac:dyDescent="0.2">
      <c r="A315" s="16" t="s">
        <v>20</v>
      </c>
      <c r="B315" s="17">
        <v>3177</v>
      </c>
      <c r="D315" s="14" t="s">
        <v>14</v>
      </c>
      <c r="E315" s="15">
        <v>526</v>
      </c>
    </row>
    <row r="316" spans="1:5" x14ac:dyDescent="0.2">
      <c r="A316" s="14" t="s">
        <v>20</v>
      </c>
      <c r="B316" s="15">
        <v>198</v>
      </c>
      <c r="D316" s="16" t="s">
        <v>14</v>
      </c>
      <c r="E316" s="17">
        <v>121</v>
      </c>
    </row>
    <row r="317" spans="1:5" x14ac:dyDescent="0.2">
      <c r="A317" s="16" t="s">
        <v>20</v>
      </c>
      <c r="B317" s="17">
        <v>85</v>
      </c>
      <c r="D317" s="14" t="s">
        <v>14</v>
      </c>
      <c r="E317" s="15">
        <v>67</v>
      </c>
    </row>
    <row r="318" spans="1:5" x14ac:dyDescent="0.2">
      <c r="A318" s="14" t="s">
        <v>20</v>
      </c>
      <c r="B318" s="15">
        <v>3596</v>
      </c>
      <c r="D318" s="16" t="s">
        <v>14</v>
      </c>
      <c r="E318" s="17">
        <v>57</v>
      </c>
    </row>
    <row r="319" spans="1:5" x14ac:dyDescent="0.2">
      <c r="A319" s="16" t="s">
        <v>20</v>
      </c>
      <c r="B319" s="17">
        <v>244</v>
      </c>
      <c r="D319" s="14" t="s">
        <v>14</v>
      </c>
      <c r="E319" s="15">
        <v>1229</v>
      </c>
    </row>
    <row r="320" spans="1:5" x14ac:dyDescent="0.2">
      <c r="A320" s="14" t="s">
        <v>20</v>
      </c>
      <c r="B320" s="15">
        <v>5180</v>
      </c>
      <c r="D320" s="16" t="s">
        <v>14</v>
      </c>
      <c r="E320" s="17">
        <v>12</v>
      </c>
    </row>
    <row r="321" spans="1:5" x14ac:dyDescent="0.2">
      <c r="A321" s="16" t="s">
        <v>20</v>
      </c>
      <c r="B321" s="17">
        <v>589</v>
      </c>
      <c r="D321" s="14" t="s">
        <v>14</v>
      </c>
      <c r="E321" s="15">
        <v>452</v>
      </c>
    </row>
    <row r="322" spans="1:5" x14ac:dyDescent="0.2">
      <c r="A322" s="14" t="s">
        <v>20</v>
      </c>
      <c r="B322" s="15">
        <v>2725</v>
      </c>
      <c r="D322" s="16" t="s">
        <v>14</v>
      </c>
      <c r="E322" s="17">
        <v>1886</v>
      </c>
    </row>
    <row r="323" spans="1:5" x14ac:dyDescent="0.2">
      <c r="A323" s="16" t="s">
        <v>20</v>
      </c>
      <c r="B323" s="17">
        <v>300</v>
      </c>
      <c r="D323" s="14" t="s">
        <v>14</v>
      </c>
      <c r="E323" s="15">
        <v>1825</v>
      </c>
    </row>
    <row r="324" spans="1:5" x14ac:dyDescent="0.2">
      <c r="A324" s="14" t="s">
        <v>20</v>
      </c>
      <c r="B324" s="15">
        <v>144</v>
      </c>
      <c r="D324" s="16" t="s">
        <v>14</v>
      </c>
      <c r="E324" s="17">
        <v>31</v>
      </c>
    </row>
    <row r="325" spans="1:5" x14ac:dyDescent="0.2">
      <c r="A325" s="16" t="s">
        <v>20</v>
      </c>
      <c r="B325" s="17">
        <v>87</v>
      </c>
      <c r="D325" s="14" t="s">
        <v>14</v>
      </c>
      <c r="E325" s="15">
        <v>107</v>
      </c>
    </row>
    <row r="326" spans="1:5" x14ac:dyDescent="0.2">
      <c r="A326" s="14" t="s">
        <v>20</v>
      </c>
      <c r="B326" s="15">
        <v>3116</v>
      </c>
      <c r="D326" s="16" t="s">
        <v>14</v>
      </c>
      <c r="E326" s="17">
        <v>27</v>
      </c>
    </row>
    <row r="327" spans="1:5" x14ac:dyDescent="0.2">
      <c r="A327" s="16" t="s">
        <v>20</v>
      </c>
      <c r="B327" s="17">
        <v>909</v>
      </c>
      <c r="D327" s="14" t="s">
        <v>14</v>
      </c>
      <c r="E327" s="15">
        <v>1221</v>
      </c>
    </row>
    <row r="328" spans="1:5" x14ac:dyDescent="0.2">
      <c r="A328" s="14" t="s">
        <v>20</v>
      </c>
      <c r="B328" s="15">
        <v>1613</v>
      </c>
      <c r="D328" s="16" t="s">
        <v>14</v>
      </c>
      <c r="E328" s="17">
        <v>1</v>
      </c>
    </row>
    <row r="329" spans="1:5" x14ac:dyDescent="0.2">
      <c r="A329" s="16" t="s">
        <v>20</v>
      </c>
      <c r="B329" s="17">
        <v>136</v>
      </c>
      <c r="D329" s="14" t="s">
        <v>14</v>
      </c>
      <c r="E329" s="15">
        <v>16</v>
      </c>
    </row>
    <row r="330" spans="1:5" x14ac:dyDescent="0.2">
      <c r="A330" s="14" t="s">
        <v>20</v>
      </c>
      <c r="B330" s="15">
        <v>130</v>
      </c>
      <c r="D330" s="16" t="s">
        <v>14</v>
      </c>
      <c r="E330" s="17">
        <v>41</v>
      </c>
    </row>
    <row r="331" spans="1:5" x14ac:dyDescent="0.2">
      <c r="A331" s="16" t="s">
        <v>20</v>
      </c>
      <c r="B331" s="17">
        <v>102</v>
      </c>
      <c r="D331" s="14" t="s">
        <v>14</v>
      </c>
      <c r="E331" s="15">
        <v>523</v>
      </c>
    </row>
    <row r="332" spans="1:5" x14ac:dyDescent="0.2">
      <c r="A332" s="14" t="s">
        <v>20</v>
      </c>
      <c r="B332" s="15">
        <v>4006</v>
      </c>
      <c r="D332" s="16" t="s">
        <v>14</v>
      </c>
      <c r="E332" s="17">
        <v>141</v>
      </c>
    </row>
    <row r="333" spans="1:5" x14ac:dyDescent="0.2">
      <c r="A333" s="16" t="s">
        <v>20</v>
      </c>
      <c r="B333" s="17">
        <v>1629</v>
      </c>
      <c r="D333" s="14" t="s">
        <v>14</v>
      </c>
      <c r="E333" s="15">
        <v>52</v>
      </c>
    </row>
    <row r="334" spans="1:5" x14ac:dyDescent="0.2">
      <c r="A334" s="14" t="s">
        <v>20</v>
      </c>
      <c r="B334" s="15">
        <v>2188</v>
      </c>
      <c r="D334" s="16" t="s">
        <v>14</v>
      </c>
      <c r="E334" s="17">
        <v>225</v>
      </c>
    </row>
    <row r="335" spans="1:5" x14ac:dyDescent="0.2">
      <c r="A335" s="16" t="s">
        <v>20</v>
      </c>
      <c r="B335" s="17">
        <v>2409</v>
      </c>
      <c r="D335" s="14" t="s">
        <v>14</v>
      </c>
      <c r="E335" s="15">
        <v>38</v>
      </c>
    </row>
    <row r="336" spans="1:5" x14ac:dyDescent="0.2">
      <c r="A336" s="14" t="s">
        <v>20</v>
      </c>
      <c r="B336" s="15">
        <v>194</v>
      </c>
      <c r="D336" s="16" t="s">
        <v>14</v>
      </c>
      <c r="E336" s="17">
        <v>15</v>
      </c>
    </row>
    <row r="337" spans="1:5" x14ac:dyDescent="0.2">
      <c r="A337" s="16" t="s">
        <v>20</v>
      </c>
      <c r="B337" s="17">
        <v>1140</v>
      </c>
      <c r="D337" s="14" t="s">
        <v>14</v>
      </c>
      <c r="E337" s="15">
        <v>37</v>
      </c>
    </row>
    <row r="338" spans="1:5" x14ac:dyDescent="0.2">
      <c r="A338" s="14" t="s">
        <v>20</v>
      </c>
      <c r="B338" s="15">
        <v>102</v>
      </c>
      <c r="D338" s="16" t="s">
        <v>14</v>
      </c>
      <c r="E338" s="17">
        <v>112</v>
      </c>
    </row>
    <row r="339" spans="1:5" x14ac:dyDescent="0.2">
      <c r="A339" s="16" t="s">
        <v>20</v>
      </c>
      <c r="B339" s="17">
        <v>2857</v>
      </c>
      <c r="D339" s="14" t="s">
        <v>14</v>
      </c>
      <c r="E339" s="15">
        <v>21</v>
      </c>
    </row>
    <row r="340" spans="1:5" x14ac:dyDescent="0.2">
      <c r="A340" s="14" t="s">
        <v>20</v>
      </c>
      <c r="B340" s="15">
        <v>107</v>
      </c>
      <c r="D340" s="16" t="s">
        <v>14</v>
      </c>
      <c r="E340" s="17">
        <v>67</v>
      </c>
    </row>
    <row r="341" spans="1:5" x14ac:dyDescent="0.2">
      <c r="A341" s="16" t="s">
        <v>20</v>
      </c>
      <c r="B341" s="17">
        <v>160</v>
      </c>
      <c r="D341" s="14" t="s">
        <v>14</v>
      </c>
      <c r="E341" s="15">
        <v>78</v>
      </c>
    </row>
    <row r="342" spans="1:5" x14ac:dyDescent="0.2">
      <c r="A342" s="14" t="s">
        <v>20</v>
      </c>
      <c r="B342" s="15">
        <v>2230</v>
      </c>
      <c r="D342" s="16" t="s">
        <v>14</v>
      </c>
      <c r="E342" s="17">
        <v>67</v>
      </c>
    </row>
    <row r="343" spans="1:5" x14ac:dyDescent="0.2">
      <c r="A343" s="16" t="s">
        <v>20</v>
      </c>
      <c r="B343" s="17">
        <v>316</v>
      </c>
      <c r="D343" s="14" t="s">
        <v>14</v>
      </c>
      <c r="E343" s="15">
        <v>263</v>
      </c>
    </row>
    <row r="344" spans="1:5" x14ac:dyDescent="0.2">
      <c r="A344" s="14" t="s">
        <v>20</v>
      </c>
      <c r="B344" s="15">
        <v>117</v>
      </c>
      <c r="D344" s="16" t="s">
        <v>14</v>
      </c>
      <c r="E344" s="17">
        <v>1691</v>
      </c>
    </row>
    <row r="345" spans="1:5" x14ac:dyDescent="0.2">
      <c r="A345" s="16" t="s">
        <v>20</v>
      </c>
      <c r="B345" s="17">
        <v>6406</v>
      </c>
      <c r="D345" s="14" t="s">
        <v>14</v>
      </c>
      <c r="E345" s="15">
        <v>181</v>
      </c>
    </row>
    <row r="346" spans="1:5" x14ac:dyDescent="0.2">
      <c r="A346" s="14" t="s">
        <v>20</v>
      </c>
      <c r="B346" s="15">
        <v>192</v>
      </c>
      <c r="D346" s="16" t="s">
        <v>14</v>
      </c>
      <c r="E346" s="17">
        <v>13</v>
      </c>
    </row>
    <row r="347" spans="1:5" x14ac:dyDescent="0.2">
      <c r="A347" s="16" t="s">
        <v>20</v>
      </c>
      <c r="B347" s="17">
        <v>26</v>
      </c>
      <c r="D347" s="14" t="s">
        <v>14</v>
      </c>
      <c r="E347" s="15">
        <v>1</v>
      </c>
    </row>
    <row r="348" spans="1:5" x14ac:dyDescent="0.2">
      <c r="A348" s="14" t="s">
        <v>20</v>
      </c>
      <c r="B348" s="15">
        <v>723</v>
      </c>
      <c r="D348" s="16" t="s">
        <v>14</v>
      </c>
      <c r="E348" s="17">
        <v>21</v>
      </c>
    </row>
    <row r="349" spans="1:5" x14ac:dyDescent="0.2">
      <c r="A349" s="16" t="s">
        <v>20</v>
      </c>
      <c r="B349" s="17">
        <v>170</v>
      </c>
      <c r="D349" s="14" t="s">
        <v>14</v>
      </c>
      <c r="E349" s="15">
        <v>830</v>
      </c>
    </row>
    <row r="350" spans="1:5" x14ac:dyDescent="0.2">
      <c r="A350" s="14" t="s">
        <v>20</v>
      </c>
      <c r="B350" s="15">
        <v>238</v>
      </c>
      <c r="D350" s="16" t="s">
        <v>14</v>
      </c>
      <c r="E350" s="17">
        <v>130</v>
      </c>
    </row>
    <row r="351" spans="1:5" x14ac:dyDescent="0.2">
      <c r="A351" s="16" t="s">
        <v>20</v>
      </c>
      <c r="B351" s="17">
        <v>55</v>
      </c>
      <c r="D351" s="14" t="s">
        <v>14</v>
      </c>
      <c r="E351" s="15">
        <v>55</v>
      </c>
    </row>
    <row r="352" spans="1:5" x14ac:dyDescent="0.2">
      <c r="A352" s="14" t="s">
        <v>20</v>
      </c>
      <c r="B352" s="15">
        <v>128</v>
      </c>
      <c r="D352" s="16" t="s">
        <v>14</v>
      </c>
      <c r="E352" s="17">
        <v>114</v>
      </c>
    </row>
    <row r="353" spans="1:5" x14ac:dyDescent="0.2">
      <c r="A353" s="16" t="s">
        <v>20</v>
      </c>
      <c r="B353" s="17">
        <v>2144</v>
      </c>
      <c r="D353" s="14" t="s">
        <v>14</v>
      </c>
      <c r="E353" s="15">
        <v>594</v>
      </c>
    </row>
    <row r="354" spans="1:5" x14ac:dyDescent="0.2">
      <c r="A354" s="14" t="s">
        <v>20</v>
      </c>
      <c r="B354" s="15">
        <v>2693</v>
      </c>
      <c r="D354" s="16" t="s">
        <v>14</v>
      </c>
      <c r="E354" s="17">
        <v>24</v>
      </c>
    </row>
    <row r="355" spans="1:5" x14ac:dyDescent="0.2">
      <c r="A355" s="16" t="s">
        <v>20</v>
      </c>
      <c r="B355" s="17">
        <v>432</v>
      </c>
      <c r="D355" s="14" t="s">
        <v>14</v>
      </c>
      <c r="E355" s="15">
        <v>252</v>
      </c>
    </row>
    <row r="356" spans="1:5" x14ac:dyDescent="0.2">
      <c r="A356" s="14" t="s">
        <v>20</v>
      </c>
      <c r="B356" s="15">
        <v>189</v>
      </c>
      <c r="D356" s="16" t="s">
        <v>14</v>
      </c>
      <c r="E356" s="17">
        <v>67</v>
      </c>
    </row>
    <row r="357" spans="1:5" x14ac:dyDescent="0.2">
      <c r="A357" s="16" t="s">
        <v>20</v>
      </c>
      <c r="B357" s="17">
        <v>154</v>
      </c>
      <c r="D357" s="14" t="s">
        <v>14</v>
      </c>
      <c r="E357" s="15">
        <v>742</v>
      </c>
    </row>
    <row r="358" spans="1:5" x14ac:dyDescent="0.2">
      <c r="A358" s="14" t="s">
        <v>20</v>
      </c>
      <c r="B358" s="15">
        <v>96</v>
      </c>
      <c r="D358" s="16" t="s">
        <v>14</v>
      </c>
      <c r="E358" s="17">
        <v>75</v>
      </c>
    </row>
    <row r="359" spans="1:5" x14ac:dyDescent="0.2">
      <c r="A359" s="16" t="s">
        <v>20</v>
      </c>
      <c r="B359" s="17">
        <v>3063</v>
      </c>
      <c r="D359" s="14" t="s">
        <v>14</v>
      </c>
      <c r="E359" s="15">
        <v>4405</v>
      </c>
    </row>
    <row r="360" spans="1:5" x14ac:dyDescent="0.2">
      <c r="A360" s="14" t="s">
        <v>20</v>
      </c>
      <c r="B360" s="15">
        <v>2266</v>
      </c>
      <c r="D360" s="16" t="s">
        <v>14</v>
      </c>
      <c r="E360" s="17">
        <v>92</v>
      </c>
    </row>
    <row r="361" spans="1:5" x14ac:dyDescent="0.2">
      <c r="A361" s="16" t="s">
        <v>20</v>
      </c>
      <c r="B361" s="17">
        <v>194</v>
      </c>
      <c r="D361" s="14" t="s">
        <v>14</v>
      </c>
      <c r="E361" s="15">
        <v>64</v>
      </c>
    </row>
    <row r="362" spans="1:5" x14ac:dyDescent="0.2">
      <c r="A362" s="14" t="s">
        <v>20</v>
      </c>
      <c r="B362" s="15">
        <v>129</v>
      </c>
      <c r="D362" s="16" t="s">
        <v>14</v>
      </c>
      <c r="E362" s="17">
        <v>64</v>
      </c>
    </row>
    <row r="363" spans="1:5" x14ac:dyDescent="0.2">
      <c r="A363" s="16" t="s">
        <v>20</v>
      </c>
      <c r="B363" s="17">
        <v>375</v>
      </c>
      <c r="D363" s="14" t="s">
        <v>14</v>
      </c>
      <c r="E363" s="15">
        <v>842</v>
      </c>
    </row>
    <row r="364" spans="1:5" x14ac:dyDescent="0.2">
      <c r="A364" s="14" t="s">
        <v>20</v>
      </c>
      <c r="B364" s="15">
        <v>409</v>
      </c>
      <c r="D364" s="16" t="s">
        <v>14</v>
      </c>
      <c r="E364" s="17">
        <v>112</v>
      </c>
    </row>
    <row r="365" spans="1:5" x14ac:dyDescent="0.2">
      <c r="A365" s="16" t="s">
        <v>20</v>
      </c>
      <c r="B365" s="17">
        <v>234</v>
      </c>
      <c r="D365" s="14" t="s">
        <v>14</v>
      </c>
      <c r="E365" s="15">
        <v>374</v>
      </c>
    </row>
    <row r="366" spans="1:5" x14ac:dyDescent="0.2">
      <c r="A366" s="14" t="s">
        <v>20</v>
      </c>
      <c r="B366" s="15">
        <v>3016</v>
      </c>
    </row>
    <row r="367" spans="1:5" x14ac:dyDescent="0.2">
      <c r="A367" s="16" t="s">
        <v>20</v>
      </c>
      <c r="B367" s="17">
        <v>264</v>
      </c>
    </row>
    <row r="368" spans="1:5" x14ac:dyDescent="0.2">
      <c r="A368" s="14" t="s">
        <v>20</v>
      </c>
      <c r="B368" s="15">
        <v>272</v>
      </c>
    </row>
    <row r="369" spans="1:2" x14ac:dyDescent="0.2">
      <c r="A369" s="16" t="s">
        <v>20</v>
      </c>
      <c r="B369" s="17">
        <v>419</v>
      </c>
    </row>
    <row r="370" spans="1:2" x14ac:dyDescent="0.2">
      <c r="A370" s="14" t="s">
        <v>20</v>
      </c>
      <c r="B370" s="15">
        <v>1621</v>
      </c>
    </row>
    <row r="371" spans="1:2" x14ac:dyDescent="0.2">
      <c r="A371" s="16" t="s">
        <v>20</v>
      </c>
      <c r="B371" s="17">
        <v>1101</v>
      </c>
    </row>
    <row r="372" spans="1:2" x14ac:dyDescent="0.2">
      <c r="A372" s="14" t="s">
        <v>20</v>
      </c>
      <c r="B372" s="15">
        <v>1073</v>
      </c>
    </row>
    <row r="373" spans="1:2" x14ac:dyDescent="0.2">
      <c r="A373" s="16" t="s">
        <v>20</v>
      </c>
      <c r="B373" s="17">
        <v>331</v>
      </c>
    </row>
    <row r="374" spans="1:2" x14ac:dyDescent="0.2">
      <c r="A374" s="14" t="s">
        <v>20</v>
      </c>
      <c r="B374" s="15">
        <v>1170</v>
      </c>
    </row>
    <row r="375" spans="1:2" x14ac:dyDescent="0.2">
      <c r="A375" s="16" t="s">
        <v>20</v>
      </c>
      <c r="B375" s="17">
        <v>363</v>
      </c>
    </row>
    <row r="376" spans="1:2" x14ac:dyDescent="0.2">
      <c r="A376" s="14" t="s">
        <v>20</v>
      </c>
      <c r="B376" s="15">
        <v>103</v>
      </c>
    </row>
    <row r="377" spans="1:2" x14ac:dyDescent="0.2">
      <c r="A377" s="16" t="s">
        <v>20</v>
      </c>
      <c r="B377" s="17">
        <v>147</v>
      </c>
    </row>
    <row r="378" spans="1:2" x14ac:dyDescent="0.2">
      <c r="A378" s="14" t="s">
        <v>20</v>
      </c>
      <c r="B378" s="15">
        <v>110</v>
      </c>
    </row>
    <row r="379" spans="1:2" x14ac:dyDescent="0.2">
      <c r="A379" s="16" t="s">
        <v>20</v>
      </c>
      <c r="B379" s="17">
        <v>134</v>
      </c>
    </row>
    <row r="380" spans="1:2" x14ac:dyDescent="0.2">
      <c r="A380" s="14" t="s">
        <v>20</v>
      </c>
      <c r="B380" s="15">
        <v>269</v>
      </c>
    </row>
    <row r="381" spans="1:2" x14ac:dyDescent="0.2">
      <c r="A381" s="16" t="s">
        <v>20</v>
      </c>
      <c r="B381" s="17">
        <v>175</v>
      </c>
    </row>
    <row r="382" spans="1:2" x14ac:dyDescent="0.2">
      <c r="A382" s="14" t="s">
        <v>20</v>
      </c>
      <c r="B382" s="15">
        <v>69</v>
      </c>
    </row>
    <row r="383" spans="1:2" x14ac:dyDescent="0.2">
      <c r="A383" s="16" t="s">
        <v>20</v>
      </c>
      <c r="B383" s="17">
        <v>190</v>
      </c>
    </row>
    <row r="384" spans="1:2" x14ac:dyDescent="0.2">
      <c r="A384" s="14" t="s">
        <v>20</v>
      </c>
      <c r="B384" s="15">
        <v>237</v>
      </c>
    </row>
    <row r="385" spans="1:2" x14ac:dyDescent="0.2">
      <c r="A385" s="16" t="s">
        <v>20</v>
      </c>
      <c r="B385" s="17">
        <v>196</v>
      </c>
    </row>
    <row r="386" spans="1:2" x14ac:dyDescent="0.2">
      <c r="A386" s="14" t="s">
        <v>20</v>
      </c>
      <c r="B386" s="15">
        <v>7295</v>
      </c>
    </row>
    <row r="387" spans="1:2" x14ac:dyDescent="0.2">
      <c r="A387" s="16" t="s">
        <v>20</v>
      </c>
      <c r="B387" s="17">
        <v>2893</v>
      </c>
    </row>
    <row r="388" spans="1:2" x14ac:dyDescent="0.2">
      <c r="A388" s="14" t="s">
        <v>20</v>
      </c>
      <c r="B388" s="15">
        <v>820</v>
      </c>
    </row>
    <row r="389" spans="1:2" x14ac:dyDescent="0.2">
      <c r="A389" s="16" t="s">
        <v>20</v>
      </c>
      <c r="B389" s="17">
        <v>2038</v>
      </c>
    </row>
    <row r="390" spans="1:2" x14ac:dyDescent="0.2">
      <c r="A390" s="14" t="s">
        <v>20</v>
      </c>
      <c r="B390" s="15">
        <v>116</v>
      </c>
    </row>
    <row r="391" spans="1:2" x14ac:dyDescent="0.2">
      <c r="A391" s="16" t="s">
        <v>20</v>
      </c>
      <c r="B391" s="17">
        <v>1345</v>
      </c>
    </row>
    <row r="392" spans="1:2" x14ac:dyDescent="0.2">
      <c r="A392" s="14" t="s">
        <v>20</v>
      </c>
      <c r="B392" s="15">
        <v>168</v>
      </c>
    </row>
    <row r="393" spans="1:2" x14ac:dyDescent="0.2">
      <c r="A393" s="16" t="s">
        <v>20</v>
      </c>
      <c r="B393" s="17">
        <v>137</v>
      </c>
    </row>
    <row r="394" spans="1:2" x14ac:dyDescent="0.2">
      <c r="A394" s="14" t="s">
        <v>20</v>
      </c>
      <c r="B394" s="15">
        <v>186</v>
      </c>
    </row>
    <row r="395" spans="1:2" x14ac:dyDescent="0.2">
      <c r="A395" s="16" t="s">
        <v>20</v>
      </c>
      <c r="B395" s="17">
        <v>125</v>
      </c>
    </row>
    <row r="396" spans="1:2" x14ac:dyDescent="0.2">
      <c r="A396" s="14" t="s">
        <v>20</v>
      </c>
      <c r="B396" s="15">
        <v>202</v>
      </c>
    </row>
    <row r="397" spans="1:2" x14ac:dyDescent="0.2">
      <c r="A397" s="16" t="s">
        <v>20</v>
      </c>
      <c r="B397" s="17">
        <v>103</v>
      </c>
    </row>
    <row r="398" spans="1:2" x14ac:dyDescent="0.2">
      <c r="A398" s="14" t="s">
        <v>20</v>
      </c>
      <c r="B398" s="15">
        <v>1785</v>
      </c>
    </row>
    <row r="399" spans="1:2" x14ac:dyDescent="0.2">
      <c r="A399" s="16" t="s">
        <v>20</v>
      </c>
      <c r="B399" s="17">
        <v>157</v>
      </c>
    </row>
    <row r="400" spans="1:2" x14ac:dyDescent="0.2">
      <c r="A400" s="14" t="s">
        <v>20</v>
      </c>
      <c r="B400" s="15">
        <v>555</v>
      </c>
    </row>
    <row r="401" spans="1:2" x14ac:dyDescent="0.2">
      <c r="A401" s="16" t="s">
        <v>20</v>
      </c>
      <c r="B401" s="17">
        <v>297</v>
      </c>
    </row>
    <row r="402" spans="1:2" x14ac:dyDescent="0.2">
      <c r="A402" s="14" t="s">
        <v>20</v>
      </c>
      <c r="B402" s="15">
        <v>123</v>
      </c>
    </row>
    <row r="403" spans="1:2" x14ac:dyDescent="0.2">
      <c r="A403" s="16" t="s">
        <v>20</v>
      </c>
      <c r="B403" s="17">
        <v>3036</v>
      </c>
    </row>
    <row r="404" spans="1:2" x14ac:dyDescent="0.2">
      <c r="A404" s="14" t="s">
        <v>20</v>
      </c>
      <c r="B404" s="15">
        <v>144</v>
      </c>
    </row>
    <row r="405" spans="1:2" x14ac:dyDescent="0.2">
      <c r="A405" s="16" t="s">
        <v>20</v>
      </c>
      <c r="B405" s="17">
        <v>121</v>
      </c>
    </row>
    <row r="406" spans="1:2" x14ac:dyDescent="0.2">
      <c r="A406" s="14" t="s">
        <v>20</v>
      </c>
      <c r="B406" s="15">
        <v>181</v>
      </c>
    </row>
    <row r="407" spans="1:2" x14ac:dyDescent="0.2">
      <c r="A407" s="16" t="s">
        <v>20</v>
      </c>
      <c r="B407" s="17">
        <v>122</v>
      </c>
    </row>
    <row r="408" spans="1:2" x14ac:dyDescent="0.2">
      <c r="A408" s="14" t="s">
        <v>20</v>
      </c>
      <c r="B408" s="15">
        <v>1071</v>
      </c>
    </row>
    <row r="409" spans="1:2" x14ac:dyDescent="0.2">
      <c r="A409" s="16" t="s">
        <v>20</v>
      </c>
      <c r="B409" s="17">
        <v>980</v>
      </c>
    </row>
    <row r="410" spans="1:2" x14ac:dyDescent="0.2">
      <c r="A410" s="14" t="s">
        <v>20</v>
      </c>
      <c r="B410" s="15">
        <v>536</v>
      </c>
    </row>
    <row r="411" spans="1:2" x14ac:dyDescent="0.2">
      <c r="A411" s="16" t="s">
        <v>20</v>
      </c>
      <c r="B411" s="17">
        <v>1991</v>
      </c>
    </row>
    <row r="412" spans="1:2" x14ac:dyDescent="0.2">
      <c r="A412" s="14" t="s">
        <v>20</v>
      </c>
      <c r="B412" s="15">
        <v>180</v>
      </c>
    </row>
    <row r="413" spans="1:2" x14ac:dyDescent="0.2">
      <c r="A413" s="16" t="s">
        <v>20</v>
      </c>
      <c r="B413" s="17">
        <v>130</v>
      </c>
    </row>
    <row r="414" spans="1:2" x14ac:dyDescent="0.2">
      <c r="A414" s="14" t="s">
        <v>20</v>
      </c>
      <c r="B414" s="15">
        <v>122</v>
      </c>
    </row>
    <row r="415" spans="1:2" x14ac:dyDescent="0.2">
      <c r="A415" s="16" t="s">
        <v>20</v>
      </c>
      <c r="B415" s="17">
        <v>140</v>
      </c>
    </row>
    <row r="416" spans="1:2" x14ac:dyDescent="0.2">
      <c r="A416" s="14" t="s">
        <v>20</v>
      </c>
      <c r="B416" s="15">
        <v>3388</v>
      </c>
    </row>
    <row r="417" spans="1:2" x14ac:dyDescent="0.2">
      <c r="A417" s="16" t="s">
        <v>20</v>
      </c>
      <c r="B417" s="17">
        <v>280</v>
      </c>
    </row>
    <row r="418" spans="1:2" x14ac:dyDescent="0.2">
      <c r="A418" s="14" t="s">
        <v>20</v>
      </c>
      <c r="B418" s="15">
        <v>366</v>
      </c>
    </row>
    <row r="419" spans="1:2" x14ac:dyDescent="0.2">
      <c r="A419" s="16" t="s">
        <v>20</v>
      </c>
      <c r="B419" s="17">
        <v>270</v>
      </c>
    </row>
    <row r="420" spans="1:2" x14ac:dyDescent="0.2">
      <c r="A420" s="14" t="s">
        <v>20</v>
      </c>
      <c r="B420" s="15">
        <v>137</v>
      </c>
    </row>
    <row r="421" spans="1:2" x14ac:dyDescent="0.2">
      <c r="A421" s="16" t="s">
        <v>20</v>
      </c>
      <c r="B421" s="17">
        <v>3205</v>
      </c>
    </row>
    <row r="422" spans="1:2" x14ac:dyDescent="0.2">
      <c r="A422" s="14" t="s">
        <v>20</v>
      </c>
      <c r="B422" s="15">
        <v>288</v>
      </c>
    </row>
    <row r="423" spans="1:2" x14ac:dyDescent="0.2">
      <c r="A423" s="16" t="s">
        <v>20</v>
      </c>
      <c r="B423" s="17">
        <v>148</v>
      </c>
    </row>
    <row r="424" spans="1:2" x14ac:dyDescent="0.2">
      <c r="A424" s="14" t="s">
        <v>20</v>
      </c>
      <c r="B424" s="15">
        <v>114</v>
      </c>
    </row>
    <row r="425" spans="1:2" x14ac:dyDescent="0.2">
      <c r="A425" s="16" t="s">
        <v>20</v>
      </c>
      <c r="B425" s="17">
        <v>1518</v>
      </c>
    </row>
    <row r="426" spans="1:2" x14ac:dyDescent="0.2">
      <c r="A426" s="14" t="s">
        <v>20</v>
      </c>
      <c r="B426" s="15">
        <v>166</v>
      </c>
    </row>
    <row r="427" spans="1:2" x14ac:dyDescent="0.2">
      <c r="A427" s="16" t="s">
        <v>20</v>
      </c>
      <c r="B427" s="17">
        <v>100</v>
      </c>
    </row>
    <row r="428" spans="1:2" x14ac:dyDescent="0.2">
      <c r="A428" s="14" t="s">
        <v>20</v>
      </c>
      <c r="B428" s="15">
        <v>235</v>
      </c>
    </row>
    <row r="429" spans="1:2" x14ac:dyDescent="0.2">
      <c r="A429" s="16" t="s">
        <v>20</v>
      </c>
      <c r="B429" s="17">
        <v>148</v>
      </c>
    </row>
    <row r="430" spans="1:2" x14ac:dyDescent="0.2">
      <c r="A430" s="14" t="s">
        <v>20</v>
      </c>
      <c r="B430" s="15">
        <v>198</v>
      </c>
    </row>
    <row r="431" spans="1:2" x14ac:dyDescent="0.2">
      <c r="A431" s="16" t="s">
        <v>20</v>
      </c>
      <c r="B431" s="17">
        <v>150</v>
      </c>
    </row>
    <row r="432" spans="1:2" x14ac:dyDescent="0.2">
      <c r="A432" s="14" t="s">
        <v>20</v>
      </c>
      <c r="B432" s="15">
        <v>216</v>
      </c>
    </row>
    <row r="433" spans="1:2" x14ac:dyDescent="0.2">
      <c r="A433" s="16" t="s">
        <v>20</v>
      </c>
      <c r="B433" s="17">
        <v>5139</v>
      </c>
    </row>
    <row r="434" spans="1:2" x14ac:dyDescent="0.2">
      <c r="A434" s="14" t="s">
        <v>20</v>
      </c>
      <c r="B434" s="15">
        <v>2353</v>
      </c>
    </row>
    <row r="435" spans="1:2" x14ac:dyDescent="0.2">
      <c r="A435" s="16" t="s">
        <v>20</v>
      </c>
      <c r="B435" s="17">
        <v>78</v>
      </c>
    </row>
    <row r="436" spans="1:2" x14ac:dyDescent="0.2">
      <c r="A436" s="14" t="s">
        <v>20</v>
      </c>
      <c r="B436" s="15">
        <v>174</v>
      </c>
    </row>
    <row r="437" spans="1:2" x14ac:dyDescent="0.2">
      <c r="A437" s="16" t="s">
        <v>20</v>
      </c>
      <c r="B437" s="17">
        <v>164</v>
      </c>
    </row>
    <row r="438" spans="1:2" x14ac:dyDescent="0.2">
      <c r="A438" s="14" t="s">
        <v>20</v>
      </c>
      <c r="B438" s="15">
        <v>161</v>
      </c>
    </row>
    <row r="439" spans="1:2" x14ac:dyDescent="0.2">
      <c r="A439" s="16" t="s">
        <v>20</v>
      </c>
      <c r="B439" s="17">
        <v>138</v>
      </c>
    </row>
    <row r="440" spans="1:2" x14ac:dyDescent="0.2">
      <c r="A440" s="14" t="s">
        <v>20</v>
      </c>
      <c r="B440" s="15">
        <v>3308</v>
      </c>
    </row>
    <row r="441" spans="1:2" x14ac:dyDescent="0.2">
      <c r="A441" s="16" t="s">
        <v>20</v>
      </c>
      <c r="B441" s="17">
        <v>127</v>
      </c>
    </row>
    <row r="442" spans="1:2" x14ac:dyDescent="0.2">
      <c r="A442" s="14" t="s">
        <v>20</v>
      </c>
      <c r="B442" s="15">
        <v>207</v>
      </c>
    </row>
    <row r="443" spans="1:2" x14ac:dyDescent="0.2">
      <c r="A443" s="16" t="s">
        <v>20</v>
      </c>
      <c r="B443" s="17">
        <v>181</v>
      </c>
    </row>
    <row r="444" spans="1:2" x14ac:dyDescent="0.2">
      <c r="A444" s="14" t="s">
        <v>20</v>
      </c>
      <c r="B444" s="15">
        <v>110</v>
      </c>
    </row>
    <row r="445" spans="1:2" x14ac:dyDescent="0.2">
      <c r="A445" s="16" t="s">
        <v>20</v>
      </c>
      <c r="B445" s="17">
        <v>185</v>
      </c>
    </row>
    <row r="446" spans="1:2" x14ac:dyDescent="0.2">
      <c r="A446" s="14" t="s">
        <v>20</v>
      </c>
      <c r="B446" s="15">
        <v>121</v>
      </c>
    </row>
    <row r="447" spans="1:2" x14ac:dyDescent="0.2">
      <c r="A447" s="16" t="s">
        <v>20</v>
      </c>
      <c r="B447" s="17">
        <v>106</v>
      </c>
    </row>
    <row r="448" spans="1:2" x14ac:dyDescent="0.2">
      <c r="A448" s="14" t="s">
        <v>20</v>
      </c>
      <c r="B448" s="15">
        <v>142</v>
      </c>
    </row>
    <row r="449" spans="1:2" x14ac:dyDescent="0.2">
      <c r="A449" s="16" t="s">
        <v>20</v>
      </c>
      <c r="B449" s="17">
        <v>233</v>
      </c>
    </row>
    <row r="450" spans="1:2" x14ac:dyDescent="0.2">
      <c r="A450" s="14" t="s">
        <v>20</v>
      </c>
      <c r="B450" s="15">
        <v>218</v>
      </c>
    </row>
    <row r="451" spans="1:2" x14ac:dyDescent="0.2">
      <c r="A451" s="16" t="s">
        <v>20</v>
      </c>
      <c r="B451" s="17">
        <v>76</v>
      </c>
    </row>
    <row r="452" spans="1:2" x14ac:dyDescent="0.2">
      <c r="A452" s="14" t="s">
        <v>20</v>
      </c>
      <c r="B452" s="15">
        <v>43</v>
      </c>
    </row>
    <row r="453" spans="1:2" x14ac:dyDescent="0.2">
      <c r="A453" s="16" t="s">
        <v>20</v>
      </c>
      <c r="B453" s="17">
        <v>221</v>
      </c>
    </row>
    <row r="454" spans="1:2" x14ac:dyDescent="0.2">
      <c r="A454" s="14" t="s">
        <v>20</v>
      </c>
      <c r="B454" s="15">
        <v>2805</v>
      </c>
    </row>
    <row r="455" spans="1:2" x14ac:dyDescent="0.2">
      <c r="A455" s="16" t="s">
        <v>20</v>
      </c>
      <c r="B455" s="17">
        <v>68</v>
      </c>
    </row>
    <row r="456" spans="1:2" x14ac:dyDescent="0.2">
      <c r="A456" s="14" t="s">
        <v>20</v>
      </c>
      <c r="B456" s="15">
        <v>183</v>
      </c>
    </row>
    <row r="457" spans="1:2" x14ac:dyDescent="0.2">
      <c r="A457" s="16" t="s">
        <v>20</v>
      </c>
      <c r="B457" s="17">
        <v>133</v>
      </c>
    </row>
    <row r="458" spans="1:2" x14ac:dyDescent="0.2">
      <c r="A458" s="14" t="s">
        <v>20</v>
      </c>
      <c r="B458" s="15">
        <v>2489</v>
      </c>
    </row>
    <row r="459" spans="1:2" x14ac:dyDescent="0.2">
      <c r="A459" s="16" t="s">
        <v>20</v>
      </c>
      <c r="B459" s="17">
        <v>69</v>
      </c>
    </row>
    <row r="460" spans="1:2" x14ac:dyDescent="0.2">
      <c r="A460" s="14" t="s">
        <v>20</v>
      </c>
      <c r="B460" s="15">
        <v>279</v>
      </c>
    </row>
    <row r="461" spans="1:2" x14ac:dyDescent="0.2">
      <c r="A461" s="16" t="s">
        <v>20</v>
      </c>
      <c r="B461" s="17">
        <v>210</v>
      </c>
    </row>
    <row r="462" spans="1:2" x14ac:dyDescent="0.2">
      <c r="A462" s="14" t="s">
        <v>20</v>
      </c>
      <c r="B462" s="15">
        <v>2100</v>
      </c>
    </row>
    <row r="463" spans="1:2" x14ac:dyDescent="0.2">
      <c r="A463" s="16" t="s">
        <v>20</v>
      </c>
      <c r="B463" s="17">
        <v>252</v>
      </c>
    </row>
    <row r="464" spans="1:2" x14ac:dyDescent="0.2">
      <c r="A464" s="14" t="s">
        <v>20</v>
      </c>
      <c r="B464" s="15">
        <v>1280</v>
      </c>
    </row>
    <row r="465" spans="1:2" x14ac:dyDescent="0.2">
      <c r="A465" s="16" t="s">
        <v>20</v>
      </c>
      <c r="B465" s="17">
        <v>157</v>
      </c>
    </row>
    <row r="466" spans="1:2" x14ac:dyDescent="0.2">
      <c r="A466" s="14" t="s">
        <v>20</v>
      </c>
      <c r="B466" s="15">
        <v>194</v>
      </c>
    </row>
    <row r="467" spans="1:2" x14ac:dyDescent="0.2">
      <c r="A467" s="16" t="s">
        <v>20</v>
      </c>
      <c r="B467" s="17">
        <v>82</v>
      </c>
    </row>
    <row r="468" spans="1:2" x14ac:dyDescent="0.2">
      <c r="A468" s="14" t="s">
        <v>20</v>
      </c>
      <c r="B468" s="15">
        <v>4233</v>
      </c>
    </row>
    <row r="469" spans="1:2" x14ac:dyDescent="0.2">
      <c r="A469" s="16" t="s">
        <v>20</v>
      </c>
      <c r="B469" s="17">
        <v>1297</v>
      </c>
    </row>
    <row r="470" spans="1:2" x14ac:dyDescent="0.2">
      <c r="A470" s="14" t="s">
        <v>20</v>
      </c>
      <c r="B470" s="15">
        <v>165</v>
      </c>
    </row>
    <row r="471" spans="1:2" x14ac:dyDescent="0.2">
      <c r="A471" s="16" t="s">
        <v>20</v>
      </c>
      <c r="B471" s="17">
        <v>119</v>
      </c>
    </row>
    <row r="472" spans="1:2" x14ac:dyDescent="0.2">
      <c r="A472" s="14" t="s">
        <v>20</v>
      </c>
      <c r="B472" s="15">
        <v>1797</v>
      </c>
    </row>
    <row r="473" spans="1:2" x14ac:dyDescent="0.2">
      <c r="A473" s="16" t="s">
        <v>20</v>
      </c>
      <c r="B473" s="17">
        <v>261</v>
      </c>
    </row>
    <row r="474" spans="1:2" x14ac:dyDescent="0.2">
      <c r="A474" s="14" t="s">
        <v>20</v>
      </c>
      <c r="B474" s="15">
        <v>157</v>
      </c>
    </row>
    <row r="475" spans="1:2" x14ac:dyDescent="0.2">
      <c r="A475" s="16" t="s">
        <v>20</v>
      </c>
      <c r="B475" s="17">
        <v>3533</v>
      </c>
    </row>
    <row r="476" spans="1:2" x14ac:dyDescent="0.2">
      <c r="A476" s="14" t="s">
        <v>20</v>
      </c>
      <c r="B476" s="15">
        <v>155</v>
      </c>
    </row>
    <row r="477" spans="1:2" x14ac:dyDescent="0.2">
      <c r="A477" s="16" t="s">
        <v>20</v>
      </c>
      <c r="B477" s="17">
        <v>132</v>
      </c>
    </row>
    <row r="478" spans="1:2" x14ac:dyDescent="0.2">
      <c r="A478" s="14" t="s">
        <v>20</v>
      </c>
      <c r="B478" s="15">
        <v>1354</v>
      </c>
    </row>
    <row r="479" spans="1:2" x14ac:dyDescent="0.2">
      <c r="A479" s="16" t="s">
        <v>20</v>
      </c>
      <c r="B479" s="17">
        <v>48</v>
      </c>
    </row>
    <row r="480" spans="1:2" x14ac:dyDescent="0.2">
      <c r="A480" s="14" t="s">
        <v>20</v>
      </c>
      <c r="B480" s="15">
        <v>110</v>
      </c>
    </row>
    <row r="481" spans="1:2" x14ac:dyDescent="0.2">
      <c r="A481" s="16" t="s">
        <v>20</v>
      </c>
      <c r="B481" s="17">
        <v>172</v>
      </c>
    </row>
    <row r="482" spans="1:2" x14ac:dyDescent="0.2">
      <c r="A482" s="14" t="s">
        <v>20</v>
      </c>
      <c r="B482" s="15">
        <v>307</v>
      </c>
    </row>
    <row r="483" spans="1:2" x14ac:dyDescent="0.2">
      <c r="A483" s="16" t="s">
        <v>20</v>
      </c>
      <c r="B483" s="17">
        <v>160</v>
      </c>
    </row>
    <row r="484" spans="1:2" x14ac:dyDescent="0.2">
      <c r="A484" s="14" t="s">
        <v>20</v>
      </c>
      <c r="B484" s="15">
        <v>1467</v>
      </c>
    </row>
    <row r="485" spans="1:2" x14ac:dyDescent="0.2">
      <c r="A485" s="16" t="s">
        <v>20</v>
      </c>
      <c r="B485" s="17">
        <v>2662</v>
      </c>
    </row>
    <row r="486" spans="1:2" x14ac:dyDescent="0.2">
      <c r="A486" s="14" t="s">
        <v>20</v>
      </c>
      <c r="B486" s="15">
        <v>452</v>
      </c>
    </row>
    <row r="487" spans="1:2" x14ac:dyDescent="0.2">
      <c r="A487" s="16" t="s">
        <v>20</v>
      </c>
      <c r="B487" s="17">
        <v>158</v>
      </c>
    </row>
    <row r="488" spans="1:2" x14ac:dyDescent="0.2">
      <c r="A488" s="14" t="s">
        <v>20</v>
      </c>
      <c r="B488" s="15">
        <v>225</v>
      </c>
    </row>
    <row r="489" spans="1:2" x14ac:dyDescent="0.2">
      <c r="A489" s="16" t="s">
        <v>20</v>
      </c>
      <c r="B489" s="17">
        <v>65</v>
      </c>
    </row>
    <row r="490" spans="1:2" x14ac:dyDescent="0.2">
      <c r="A490" s="14" t="s">
        <v>20</v>
      </c>
      <c r="B490" s="15">
        <v>163</v>
      </c>
    </row>
    <row r="491" spans="1:2" x14ac:dyDescent="0.2">
      <c r="A491" s="16" t="s">
        <v>20</v>
      </c>
      <c r="B491" s="17">
        <v>85</v>
      </c>
    </row>
    <row r="492" spans="1:2" x14ac:dyDescent="0.2">
      <c r="A492" s="14" t="s">
        <v>20</v>
      </c>
      <c r="B492" s="15">
        <v>217</v>
      </c>
    </row>
    <row r="493" spans="1:2" x14ac:dyDescent="0.2">
      <c r="A493" s="16" t="s">
        <v>20</v>
      </c>
      <c r="B493" s="17">
        <v>150</v>
      </c>
    </row>
    <row r="494" spans="1:2" x14ac:dyDescent="0.2">
      <c r="A494" s="14" t="s">
        <v>20</v>
      </c>
      <c r="B494" s="15">
        <v>3272</v>
      </c>
    </row>
    <row r="495" spans="1:2" x14ac:dyDescent="0.2">
      <c r="A495" s="16" t="s">
        <v>20</v>
      </c>
      <c r="B495" s="17">
        <v>300</v>
      </c>
    </row>
    <row r="496" spans="1:2" x14ac:dyDescent="0.2">
      <c r="A496" s="14" t="s">
        <v>20</v>
      </c>
      <c r="B496" s="15">
        <v>126</v>
      </c>
    </row>
    <row r="497" spans="1:2" x14ac:dyDescent="0.2">
      <c r="A497" s="16" t="s">
        <v>20</v>
      </c>
      <c r="B497" s="17">
        <v>2320</v>
      </c>
    </row>
    <row r="498" spans="1:2" x14ac:dyDescent="0.2">
      <c r="A498" s="14" t="s">
        <v>20</v>
      </c>
      <c r="B498" s="15">
        <v>81</v>
      </c>
    </row>
    <row r="499" spans="1:2" x14ac:dyDescent="0.2">
      <c r="A499" s="16" t="s">
        <v>20</v>
      </c>
      <c r="B499" s="17">
        <v>1887</v>
      </c>
    </row>
    <row r="500" spans="1:2" x14ac:dyDescent="0.2">
      <c r="A500" s="14" t="s">
        <v>20</v>
      </c>
      <c r="B500" s="15">
        <v>4358</v>
      </c>
    </row>
    <row r="501" spans="1:2" x14ac:dyDescent="0.2">
      <c r="A501" s="16" t="s">
        <v>20</v>
      </c>
      <c r="B501" s="17">
        <v>53</v>
      </c>
    </row>
    <row r="502" spans="1:2" x14ac:dyDescent="0.2">
      <c r="A502" s="14" t="s">
        <v>20</v>
      </c>
      <c r="B502" s="15">
        <v>2414</v>
      </c>
    </row>
    <row r="503" spans="1:2" x14ac:dyDescent="0.2">
      <c r="A503" s="16" t="s">
        <v>20</v>
      </c>
      <c r="B503" s="17">
        <v>80</v>
      </c>
    </row>
    <row r="504" spans="1:2" x14ac:dyDescent="0.2">
      <c r="A504" s="14" t="s">
        <v>20</v>
      </c>
      <c r="B504" s="15">
        <v>193</v>
      </c>
    </row>
    <row r="505" spans="1:2" x14ac:dyDescent="0.2">
      <c r="A505" s="16" t="s">
        <v>20</v>
      </c>
      <c r="B505" s="17">
        <v>52</v>
      </c>
    </row>
    <row r="506" spans="1:2" x14ac:dyDescent="0.2">
      <c r="A506" s="14" t="s">
        <v>20</v>
      </c>
      <c r="B506" s="15">
        <v>290</v>
      </c>
    </row>
    <row r="507" spans="1:2" x14ac:dyDescent="0.2">
      <c r="A507" s="16" t="s">
        <v>20</v>
      </c>
      <c r="B507" s="17">
        <v>122</v>
      </c>
    </row>
    <row r="508" spans="1:2" x14ac:dyDescent="0.2">
      <c r="A508" s="14" t="s">
        <v>20</v>
      </c>
      <c r="B508" s="15">
        <v>1470</v>
      </c>
    </row>
    <row r="509" spans="1:2" x14ac:dyDescent="0.2">
      <c r="A509" s="16" t="s">
        <v>20</v>
      </c>
      <c r="B509" s="17">
        <v>165</v>
      </c>
    </row>
    <row r="510" spans="1:2" x14ac:dyDescent="0.2">
      <c r="A510" s="14" t="s">
        <v>20</v>
      </c>
      <c r="B510" s="15">
        <v>182</v>
      </c>
    </row>
    <row r="511" spans="1:2" x14ac:dyDescent="0.2">
      <c r="A511" s="16" t="s">
        <v>20</v>
      </c>
      <c r="B511" s="17">
        <v>199</v>
      </c>
    </row>
    <row r="512" spans="1:2" x14ac:dyDescent="0.2">
      <c r="A512" s="14" t="s">
        <v>20</v>
      </c>
      <c r="B512" s="15">
        <v>56</v>
      </c>
    </row>
    <row r="513" spans="1:2" x14ac:dyDescent="0.2">
      <c r="A513" s="16" t="s">
        <v>20</v>
      </c>
      <c r="B513" s="17">
        <v>1460</v>
      </c>
    </row>
    <row r="514" spans="1:2" x14ac:dyDescent="0.2">
      <c r="A514" s="14" t="s">
        <v>20</v>
      </c>
      <c r="B514" s="15">
        <v>123</v>
      </c>
    </row>
    <row r="515" spans="1:2" x14ac:dyDescent="0.2">
      <c r="A515" s="16" t="s">
        <v>20</v>
      </c>
      <c r="B515" s="17">
        <v>159</v>
      </c>
    </row>
    <row r="516" spans="1:2" x14ac:dyDescent="0.2">
      <c r="A516" s="14" t="s">
        <v>20</v>
      </c>
      <c r="B516" s="15">
        <v>110</v>
      </c>
    </row>
    <row r="517" spans="1:2" x14ac:dyDescent="0.2">
      <c r="A517" s="16" t="s">
        <v>20</v>
      </c>
      <c r="B517" s="17">
        <v>236</v>
      </c>
    </row>
    <row r="518" spans="1:2" x14ac:dyDescent="0.2">
      <c r="A518" s="14" t="s">
        <v>20</v>
      </c>
      <c r="B518" s="15">
        <v>191</v>
      </c>
    </row>
    <row r="519" spans="1:2" x14ac:dyDescent="0.2">
      <c r="A519" s="16" t="s">
        <v>20</v>
      </c>
      <c r="B519" s="17">
        <v>3934</v>
      </c>
    </row>
    <row r="520" spans="1:2" x14ac:dyDescent="0.2">
      <c r="A520" s="14" t="s">
        <v>20</v>
      </c>
      <c r="B520" s="15">
        <v>80</v>
      </c>
    </row>
    <row r="521" spans="1:2" x14ac:dyDescent="0.2">
      <c r="A521" s="16" t="s">
        <v>20</v>
      </c>
      <c r="B521" s="17">
        <v>462</v>
      </c>
    </row>
    <row r="522" spans="1:2" x14ac:dyDescent="0.2">
      <c r="A522" s="14" t="s">
        <v>20</v>
      </c>
      <c r="B522" s="15">
        <v>179</v>
      </c>
    </row>
    <row r="523" spans="1:2" x14ac:dyDescent="0.2">
      <c r="A523" s="16" t="s">
        <v>20</v>
      </c>
      <c r="B523" s="17">
        <v>1866</v>
      </c>
    </row>
    <row r="524" spans="1:2" x14ac:dyDescent="0.2">
      <c r="A524" s="14" t="s">
        <v>20</v>
      </c>
      <c r="B524" s="15">
        <v>156</v>
      </c>
    </row>
    <row r="525" spans="1:2" x14ac:dyDescent="0.2">
      <c r="A525" s="16" t="s">
        <v>20</v>
      </c>
      <c r="B525" s="17">
        <v>255</v>
      </c>
    </row>
    <row r="526" spans="1:2" x14ac:dyDescent="0.2">
      <c r="A526" s="14" t="s">
        <v>20</v>
      </c>
      <c r="B526" s="15">
        <v>2261</v>
      </c>
    </row>
    <row r="527" spans="1:2" x14ac:dyDescent="0.2">
      <c r="A527" s="16" t="s">
        <v>20</v>
      </c>
      <c r="B527" s="17">
        <v>40</v>
      </c>
    </row>
    <row r="528" spans="1:2" x14ac:dyDescent="0.2">
      <c r="A528" s="14" t="s">
        <v>20</v>
      </c>
      <c r="B528" s="15">
        <v>2289</v>
      </c>
    </row>
    <row r="529" spans="1:2" x14ac:dyDescent="0.2">
      <c r="A529" s="16" t="s">
        <v>20</v>
      </c>
      <c r="B529" s="17">
        <v>65</v>
      </c>
    </row>
    <row r="530" spans="1:2" x14ac:dyDescent="0.2">
      <c r="A530" s="14" t="s">
        <v>20</v>
      </c>
      <c r="B530" s="15">
        <v>3777</v>
      </c>
    </row>
    <row r="531" spans="1:2" x14ac:dyDescent="0.2">
      <c r="A531" s="16" t="s">
        <v>20</v>
      </c>
      <c r="B531" s="17">
        <v>184</v>
      </c>
    </row>
    <row r="532" spans="1:2" x14ac:dyDescent="0.2">
      <c r="A532" s="14" t="s">
        <v>20</v>
      </c>
      <c r="B532" s="15">
        <v>85</v>
      </c>
    </row>
    <row r="533" spans="1:2" x14ac:dyDescent="0.2">
      <c r="A533" s="16" t="s">
        <v>20</v>
      </c>
      <c r="B533" s="17">
        <v>144</v>
      </c>
    </row>
    <row r="534" spans="1:2" x14ac:dyDescent="0.2">
      <c r="A534" s="14" t="s">
        <v>20</v>
      </c>
      <c r="B534" s="15">
        <v>1902</v>
      </c>
    </row>
    <row r="535" spans="1:2" x14ac:dyDescent="0.2">
      <c r="A535" s="16" t="s">
        <v>20</v>
      </c>
      <c r="B535" s="17">
        <v>105</v>
      </c>
    </row>
    <row r="536" spans="1:2" x14ac:dyDescent="0.2">
      <c r="A536" s="14" t="s">
        <v>20</v>
      </c>
      <c r="B536" s="15">
        <v>132</v>
      </c>
    </row>
    <row r="537" spans="1:2" x14ac:dyDescent="0.2">
      <c r="A537" s="16" t="s">
        <v>20</v>
      </c>
      <c r="B537" s="17">
        <v>96</v>
      </c>
    </row>
    <row r="538" spans="1:2" x14ac:dyDescent="0.2">
      <c r="A538" s="14" t="s">
        <v>20</v>
      </c>
      <c r="B538" s="15">
        <v>114</v>
      </c>
    </row>
    <row r="539" spans="1:2" x14ac:dyDescent="0.2">
      <c r="A539" s="16" t="s">
        <v>20</v>
      </c>
      <c r="B539" s="17">
        <v>203</v>
      </c>
    </row>
    <row r="540" spans="1:2" x14ac:dyDescent="0.2">
      <c r="A540" s="14" t="s">
        <v>20</v>
      </c>
      <c r="B540" s="15">
        <v>1559</v>
      </c>
    </row>
    <row r="541" spans="1:2" x14ac:dyDescent="0.2">
      <c r="A541" s="16" t="s">
        <v>20</v>
      </c>
      <c r="B541" s="17">
        <v>1548</v>
      </c>
    </row>
    <row r="542" spans="1:2" x14ac:dyDescent="0.2">
      <c r="A542" s="14" t="s">
        <v>20</v>
      </c>
      <c r="B542" s="15">
        <v>80</v>
      </c>
    </row>
    <row r="543" spans="1:2" x14ac:dyDescent="0.2">
      <c r="A543" s="16" t="s">
        <v>20</v>
      </c>
      <c r="B543" s="17">
        <v>131</v>
      </c>
    </row>
    <row r="544" spans="1:2" x14ac:dyDescent="0.2">
      <c r="A544" s="14" t="s">
        <v>20</v>
      </c>
      <c r="B544" s="15">
        <v>112</v>
      </c>
    </row>
    <row r="545" spans="1:2" x14ac:dyDescent="0.2">
      <c r="A545" s="16" t="s">
        <v>20</v>
      </c>
      <c r="B545" s="17">
        <v>155</v>
      </c>
    </row>
    <row r="546" spans="1:2" x14ac:dyDescent="0.2">
      <c r="A546" s="14" t="s">
        <v>20</v>
      </c>
      <c r="B546" s="15">
        <v>266</v>
      </c>
    </row>
    <row r="547" spans="1:2" x14ac:dyDescent="0.2">
      <c r="A547" s="16" t="s">
        <v>20</v>
      </c>
      <c r="B547" s="17">
        <v>155</v>
      </c>
    </row>
    <row r="548" spans="1:2" x14ac:dyDescent="0.2">
      <c r="A548" s="14" t="s">
        <v>20</v>
      </c>
      <c r="B548" s="15">
        <v>207</v>
      </c>
    </row>
    <row r="549" spans="1:2" x14ac:dyDescent="0.2">
      <c r="A549" s="16" t="s">
        <v>20</v>
      </c>
      <c r="B549" s="17">
        <v>245</v>
      </c>
    </row>
    <row r="550" spans="1:2" x14ac:dyDescent="0.2">
      <c r="A550" s="14" t="s">
        <v>20</v>
      </c>
      <c r="B550" s="15">
        <v>1573</v>
      </c>
    </row>
    <row r="551" spans="1:2" x14ac:dyDescent="0.2">
      <c r="A551" s="16" t="s">
        <v>20</v>
      </c>
      <c r="B551" s="17">
        <v>114</v>
      </c>
    </row>
    <row r="552" spans="1:2" x14ac:dyDescent="0.2">
      <c r="A552" s="14" t="s">
        <v>20</v>
      </c>
      <c r="B552" s="15">
        <v>93</v>
      </c>
    </row>
    <row r="553" spans="1:2" x14ac:dyDescent="0.2">
      <c r="A553" s="16" t="s">
        <v>20</v>
      </c>
      <c r="B553" s="17">
        <v>1681</v>
      </c>
    </row>
    <row r="554" spans="1:2" x14ac:dyDescent="0.2">
      <c r="A554" s="14" t="s">
        <v>20</v>
      </c>
      <c r="B554" s="15">
        <v>32</v>
      </c>
    </row>
    <row r="555" spans="1:2" x14ac:dyDescent="0.2">
      <c r="A555" s="16" t="s">
        <v>20</v>
      </c>
      <c r="B555" s="17">
        <v>135</v>
      </c>
    </row>
    <row r="556" spans="1:2" x14ac:dyDescent="0.2">
      <c r="A556" s="14" t="s">
        <v>20</v>
      </c>
      <c r="B556" s="15">
        <v>140</v>
      </c>
    </row>
    <row r="557" spans="1:2" x14ac:dyDescent="0.2">
      <c r="A557" s="16" t="s">
        <v>20</v>
      </c>
      <c r="B557" s="17">
        <v>92</v>
      </c>
    </row>
    <row r="558" spans="1:2" x14ac:dyDescent="0.2">
      <c r="A558" s="14" t="s">
        <v>20</v>
      </c>
      <c r="B558" s="15">
        <v>1015</v>
      </c>
    </row>
    <row r="559" spans="1:2" x14ac:dyDescent="0.2">
      <c r="A559" s="16" t="s">
        <v>20</v>
      </c>
      <c r="B559" s="17">
        <v>323</v>
      </c>
    </row>
    <row r="560" spans="1:2" x14ac:dyDescent="0.2">
      <c r="A560" s="14" t="s">
        <v>20</v>
      </c>
      <c r="B560" s="15">
        <v>2326</v>
      </c>
    </row>
    <row r="561" spans="1:2" x14ac:dyDescent="0.2">
      <c r="A561" s="16" t="s">
        <v>20</v>
      </c>
      <c r="B561" s="17">
        <v>381</v>
      </c>
    </row>
    <row r="562" spans="1:2" x14ac:dyDescent="0.2">
      <c r="A562" s="14" t="s">
        <v>20</v>
      </c>
      <c r="B562" s="15">
        <v>480</v>
      </c>
    </row>
    <row r="563" spans="1:2" x14ac:dyDescent="0.2">
      <c r="A563" s="16" t="s">
        <v>20</v>
      </c>
      <c r="B563" s="17">
        <v>226</v>
      </c>
    </row>
    <row r="564" spans="1:2" x14ac:dyDescent="0.2">
      <c r="A564" s="14" t="s">
        <v>20</v>
      </c>
      <c r="B564" s="15">
        <v>241</v>
      </c>
    </row>
    <row r="565" spans="1:2" x14ac:dyDescent="0.2">
      <c r="A565" s="16" t="s">
        <v>20</v>
      </c>
      <c r="B565" s="17">
        <v>132</v>
      </c>
    </row>
    <row r="566" spans="1:2" x14ac:dyDescent="0.2">
      <c r="A566" s="14" t="s">
        <v>20</v>
      </c>
      <c r="B566" s="15">
        <v>2043</v>
      </c>
    </row>
  </sheetData>
  <conditionalFormatting sqref="A2:A566">
    <cfRule type="containsText" dxfId="15" priority="13" operator="containsText" text="live">
      <formula>NOT(ISERROR(SEARCH("live",A2)))</formula>
    </cfRule>
    <cfRule type="containsText" dxfId="14" priority="14" operator="containsText" text="canceled">
      <formula>NOT(ISERROR(SEARCH("canceled",A2)))</formula>
    </cfRule>
    <cfRule type="containsText" dxfId="13" priority="15" operator="containsText" text="successful">
      <formula>NOT(ISERROR(SEARCH("successful",A2)))</formula>
    </cfRule>
    <cfRule type="containsText" dxfId="12" priority="16" operator="containsText" text="failed">
      <formula>NOT(ISERROR(SEARCH("failed",A2)))</formula>
    </cfRule>
  </conditionalFormatting>
  <conditionalFormatting sqref="D2:D365">
    <cfRule type="containsText" dxfId="11" priority="9" operator="containsText" text="live">
      <formula>NOT(ISERROR(SEARCH("live",D2)))</formula>
    </cfRule>
    <cfRule type="containsText" dxfId="10" priority="10" operator="containsText" text="canceled">
      <formula>NOT(ISERROR(SEARCH("canceled",D2)))</formula>
    </cfRule>
    <cfRule type="containsText" dxfId="9" priority="11" operator="containsText" text="successful">
      <formula>NOT(ISERROR(SEARCH("successful",D2)))</formula>
    </cfRule>
    <cfRule type="containsText" dxfId="8" priority="12" operator="containsText" text="failed">
      <formula>NOT(ISERROR(SEARCH("failed",D2)))</formula>
    </cfRule>
  </conditionalFormatting>
  <conditionalFormatting sqref="A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Piviot Table #1</vt:lpstr>
      <vt:lpstr>Piviot Table #2</vt:lpstr>
      <vt:lpstr>Piviot Table #3</vt:lpstr>
      <vt:lpstr>Goal</vt:lpstr>
      <vt:lpstr>Backer 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2023-05-05T03:21:55Z</dcterms:modified>
</cp:coreProperties>
</file>