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2264/Documents/Yale/papers/in_progress/in_prep/2024_Suhrhoff_JLM/soil_analysis/paper/SOMBA_user_example/"/>
    </mc:Choice>
  </mc:AlternateContent>
  <xr:revisionPtr revIDLastSave="0" documentId="13_ncr:1_{47A8A8A5-9495-984E-8A2D-D6B9867BC1D2}" xr6:coauthVersionLast="47" xr6:coauthVersionMax="47" xr10:uidLastSave="{00000000-0000-0000-0000-000000000000}"/>
  <bookViews>
    <workbookView xWindow="0" yWindow="760" windowWidth="30240" windowHeight="18880" xr2:uid="{29FD1345-78A7-A04A-B76B-806025C21648}"/>
  </bookViews>
  <sheets>
    <sheet name="exampl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1" l="1"/>
  <c r="W11" i="1"/>
  <c r="W10" i="1"/>
  <c r="W9" i="1"/>
  <c r="W8" i="1"/>
  <c r="W7" i="1"/>
  <c r="W6" i="1"/>
  <c r="W5" i="1"/>
  <c r="W4" i="1"/>
  <c r="W3" i="1"/>
  <c r="L2" i="1"/>
  <c r="O2" i="1"/>
  <c r="N2" i="1"/>
  <c r="M2" i="1"/>
  <c r="K2" i="1"/>
  <c r="O11" i="1"/>
  <c r="N11" i="1"/>
  <c r="M11" i="1"/>
  <c r="L11" i="1"/>
  <c r="K11" i="1"/>
  <c r="P11" i="1" s="1"/>
  <c r="O10" i="1"/>
  <c r="N10" i="1"/>
  <c r="M10" i="1"/>
  <c r="L10" i="1"/>
  <c r="K10" i="1"/>
  <c r="O9" i="1"/>
  <c r="N9" i="1"/>
  <c r="M9" i="1"/>
  <c r="L9" i="1"/>
  <c r="K9" i="1"/>
  <c r="P9" i="1" s="1"/>
  <c r="O8" i="1"/>
  <c r="N8" i="1"/>
  <c r="M8" i="1"/>
  <c r="L8" i="1"/>
  <c r="K8" i="1"/>
  <c r="P8" i="1" s="1"/>
  <c r="O7" i="1"/>
  <c r="N7" i="1"/>
  <c r="M7" i="1"/>
  <c r="L7" i="1"/>
  <c r="K7" i="1"/>
  <c r="P7" i="1" s="1"/>
  <c r="O6" i="1"/>
  <c r="N6" i="1"/>
  <c r="M6" i="1"/>
  <c r="L6" i="1"/>
  <c r="K6" i="1"/>
  <c r="P6" i="1" s="1"/>
  <c r="O5" i="1"/>
  <c r="N5" i="1"/>
  <c r="M5" i="1"/>
  <c r="L5" i="1"/>
  <c r="K5" i="1"/>
  <c r="P5" i="1" s="1"/>
  <c r="O4" i="1"/>
  <c r="N4" i="1"/>
  <c r="M4" i="1"/>
  <c r="L4" i="1"/>
  <c r="K4" i="1"/>
  <c r="P4" i="1" s="1"/>
  <c r="O3" i="1"/>
  <c r="N3" i="1"/>
  <c r="M3" i="1"/>
  <c r="L3" i="1"/>
  <c r="K3" i="1"/>
  <c r="Q3" i="1" s="1"/>
  <c r="P2" i="1" l="1"/>
  <c r="Q10" i="1"/>
  <c r="Q6" i="1"/>
  <c r="R6" i="1" s="1"/>
  <c r="Q2" i="1"/>
  <c r="S2" i="1" s="1"/>
  <c r="Q4" i="1"/>
  <c r="Q8" i="1"/>
  <c r="T8" i="1" s="1"/>
  <c r="T6" i="1"/>
  <c r="Q7" i="1"/>
  <c r="S7" i="1" s="1"/>
  <c r="Q5" i="1"/>
  <c r="R5" i="1" s="1"/>
  <c r="Q9" i="1"/>
  <c r="R9" i="1" s="1"/>
  <c r="P3" i="1"/>
  <c r="R3" i="1" s="1"/>
  <c r="Q11" i="1"/>
  <c r="T11" i="1" s="1"/>
  <c r="P10" i="1"/>
  <c r="S9" i="1" l="1"/>
  <c r="T9" i="1"/>
  <c r="T2" i="1"/>
  <c r="V5" i="1"/>
  <c r="U5" i="1"/>
  <c r="V9" i="1"/>
  <c r="U9" i="1"/>
  <c r="T4" i="1"/>
  <c r="R4" i="1"/>
  <c r="V3" i="1"/>
  <c r="U3" i="1"/>
  <c r="V6" i="1"/>
  <c r="U6" i="1"/>
  <c r="S6" i="1"/>
  <c r="R10" i="1"/>
  <c r="S11" i="1"/>
  <c r="R11" i="1"/>
  <c r="R2" i="1"/>
  <c r="R8" i="1"/>
  <c r="S8" i="1"/>
  <c r="R7" i="1"/>
  <c r="S4" i="1"/>
  <c r="S5" i="1"/>
  <c r="T7" i="1"/>
  <c r="S10" i="1"/>
  <c r="T10" i="1"/>
  <c r="T5" i="1"/>
  <c r="T3" i="1"/>
  <c r="S3" i="1"/>
  <c r="V7" i="1" l="1"/>
  <c r="U7" i="1"/>
  <c r="V8" i="1"/>
  <c r="U8" i="1"/>
  <c r="V11" i="1"/>
  <c r="U11" i="1"/>
  <c r="V4" i="1"/>
  <c r="U4" i="1"/>
  <c r="V2" i="1"/>
  <c r="U2" i="1"/>
  <c r="V10" i="1"/>
  <c r="U10" i="1"/>
</calcChain>
</file>

<file path=xl/sharedStrings.xml><?xml version="1.0" encoding="utf-8"?>
<sst xmlns="http://schemas.openxmlformats.org/spreadsheetml/2006/main" count="23" uniqueCount="23">
  <si>
    <t>site</t>
  </si>
  <si>
    <t>[j]_s [mol/kg]</t>
  </si>
  <si>
    <t>[j]_f [mol/kg]</t>
  </si>
  <si>
    <t>[i]_s [mol/kg]</t>
  </si>
  <si>
    <t>[j]_mix,t=n [mol/kg]</t>
  </si>
  <si>
    <t>[i]_mix,t=n [mol/kg]</t>
  </si>
  <si>
    <t>ρ_s [t/m3]</t>
  </si>
  <si>
    <t>ρ_f [t/m3]</t>
  </si>
  <si>
    <t>v_sampled_layer [m3/ha]</t>
  </si>
  <si>
    <t>[i]_f [mol/kg]</t>
  </si>
  <si>
    <t>a (eq. S13a)</t>
  </si>
  <si>
    <t>b (eq. S13b)</t>
  </si>
  <si>
    <t>c (eq. S13c)</t>
  </si>
  <si>
    <t>d (eq. S13d)</t>
  </si>
  <si>
    <t>e (eq. S13e)</t>
  </si>
  <si>
    <t>X_f [] (eq. 6)</t>
  </si>
  <si>
    <t>X_wf [] (eq. 7)</t>
  </si>
  <si>
    <t>X_s [] (eq. 8)</t>
  </si>
  <si>
    <t>τ_j [] (eq. 9)</t>
  </si>
  <si>
    <t>a [t/ha] (eq. 10)</t>
  </si>
  <si>
    <t>[j]_mix,t=0 [mol/kg] (eq. 11)</t>
  </si>
  <si>
    <t>[i]_mix,t=0 [mol/kg] (eq. 12)</t>
  </si>
  <si>
    <t>[i]_wf [mol/kg] (eq.S1)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</si>
</sst>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AAAF9-0CFD-BC49-88B6-1D5275BD17D6}">
  <dimension ref="A1:W11"/>
  <sheetViews>
    <sheetView tabSelected="1" workbookViewId="0">
      <selection activeCell="I24" sqref="I24"/>
    </sheetView>
  </sheetViews>
  <sheetFormatPr baseColWidth="10" defaultRowHeight="16" x14ac:dyDescent="0.2"/>
  <cols>
    <col min="2" max="2" width="12.1640625" bestFit="1" customWidth="1"/>
    <col min="3" max="3" width="15.83203125" bestFit="1" customWidth="1"/>
    <col min="4" max="4" width="12.1640625" bestFit="1" customWidth="1"/>
    <col min="5" max="5" width="15.83203125" bestFit="1" customWidth="1"/>
    <col min="6" max="7" width="25.33203125" bestFit="1" customWidth="1"/>
    <col min="8" max="8" width="12.1640625" bestFit="1" customWidth="1"/>
    <col min="9" max="9" width="16.6640625" bestFit="1" customWidth="1"/>
    <col min="10" max="10" width="21.1640625" bestFit="1" customWidth="1"/>
    <col min="16" max="16" width="15.1640625" bestFit="1" customWidth="1"/>
    <col min="17" max="17" width="17.33203125" bestFit="1" customWidth="1"/>
    <col min="18" max="18" width="17.33203125" customWidth="1"/>
    <col min="19" max="19" width="11.1640625" bestFit="1" customWidth="1"/>
    <col min="20" max="20" width="13.33203125" bestFit="1" customWidth="1"/>
    <col min="21" max="22" width="23" bestFit="1" customWidth="1"/>
    <col min="23" max="23" width="17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</v>
      </c>
      <c r="B2" s="1">
        <v>0.52691933563511795</v>
      </c>
      <c r="C2" s="1">
        <v>4.2106545325074096</v>
      </c>
      <c r="D2" s="1">
        <v>5.2523368944178403E-2</v>
      </c>
      <c r="E2" s="1">
        <v>0.23824493930822599</v>
      </c>
      <c r="F2" s="1">
        <v>0.643874189261466</v>
      </c>
      <c r="G2" s="1">
        <v>6.8724901949025904E-2</v>
      </c>
      <c r="H2" s="1">
        <v>1.3827562484617699</v>
      </c>
      <c r="I2" s="1">
        <v>1.83164648189201</v>
      </c>
      <c r="J2" s="1">
        <v>1000</v>
      </c>
      <c r="K2" s="2">
        <f>H2*(F2-B2)</f>
        <v>0.16172005463976447</v>
      </c>
      <c r="L2" s="1">
        <f>I2*(F2-C2)</f>
        <v>-6.5330806673880089</v>
      </c>
      <c r="M2" s="1">
        <f>H2*(G2-D2)</f>
        <v>2.2402770997112478E-2</v>
      </c>
      <c r="N2" s="1">
        <f>I2*(G2-E2)</f>
        <v>-0.31050078003918091</v>
      </c>
      <c r="O2" s="1">
        <f>I2*E2</f>
        <v>0.43638050491248759</v>
      </c>
      <c r="P2" s="1">
        <f>K2/(K2-L2)</f>
        <v>2.4156066977118543E-2</v>
      </c>
      <c r="Q2" s="1">
        <f>(K2*N2-L2*M2)/(O2*(K2-L2))</f>
        <v>3.2909651920035199E-2</v>
      </c>
      <c r="R2" s="1">
        <f>1-P2-Q2</f>
        <v>0.94293428110284627</v>
      </c>
      <c r="S2" s="1">
        <f>Q2/(Q2+P2)</f>
        <v>0.57669740355582599</v>
      </c>
      <c r="T2" s="1">
        <f>(P2+Q2)*J2*I2</f>
        <v>104.52422325461005</v>
      </c>
      <c r="U2" s="1">
        <f>(H2*R2*B2+I2*(P2+Q2)*C2)/(H2*R2+I2*(P2+Q2))</f>
        <v>0.80031260497499812</v>
      </c>
      <c r="V2" s="1">
        <f>(H2*R2*D2+I2*(P2+Q2)*E2)/(H2*R2+I2*(P2+Q2))</f>
        <v>6.6306940399551886E-2</v>
      </c>
      <c r="W2" s="1">
        <f>D2+E2*I2/H2</f>
        <v>0.36811080917302114</v>
      </c>
    </row>
    <row r="3" spans="1:23" x14ac:dyDescent="0.2">
      <c r="A3">
        <v>2</v>
      </c>
      <c r="B3" s="1">
        <v>0.47268965405901298</v>
      </c>
      <c r="C3" s="1">
        <v>4.3294341352648198</v>
      </c>
      <c r="D3" s="1">
        <v>5.2685161600259503E-2</v>
      </c>
      <c r="E3" s="1">
        <v>0.25510590754122398</v>
      </c>
      <c r="F3" s="1">
        <v>0.69671526814162099</v>
      </c>
      <c r="G3" s="1">
        <v>7.0986292961542602E-2</v>
      </c>
      <c r="H3" s="1">
        <v>1.2831813078079599</v>
      </c>
      <c r="I3" s="1">
        <v>1.76366649842215</v>
      </c>
      <c r="J3" s="1">
        <v>1000</v>
      </c>
      <c r="K3" s="2">
        <f t="shared" ref="K3:K11" si="0">H3*(F3-B3)</f>
        <v>0.28746548046100229</v>
      </c>
      <c r="L3" s="1">
        <f t="shared" ref="L3:L11" si="1">I3*(F3-C3)</f>
        <v>-6.406904564131251</v>
      </c>
      <c r="M3" s="1">
        <f t="shared" ref="M3:M11" si="2">H3*(G3-D3)</f>
        <v>2.3483669674536516E-2</v>
      </c>
      <c r="N3" s="1">
        <f t="shared" ref="N3:N11" si="3">I3*(G3-E3)</f>
        <v>-0.32472559593658246</v>
      </c>
      <c r="O3" s="1">
        <f t="shared" ref="O3:O11" si="4">I3*E3</f>
        <v>0.44992174268003521</v>
      </c>
      <c r="P3" s="1">
        <f t="shared" ref="P3:P11" si="5">K3/(K3-L3)</f>
        <v>4.2941378881978354E-2</v>
      </c>
      <c r="Q3" s="1">
        <f t="shared" ref="Q3:Q11" si="6">(K3*N3-L3*M3)/(O3*(K3-L3))</f>
        <v>1.8961261171547682E-2</v>
      </c>
      <c r="R3" s="1">
        <f t="shared" ref="R3:R11" si="7">1-P3-Q3</f>
        <v>0.93809735994647392</v>
      </c>
      <c r="S3" s="1">
        <f t="shared" ref="S3:S11" si="8">Q3/(Q3+P3)</f>
        <v>0.30630779487195114</v>
      </c>
      <c r="T3" s="1">
        <f t="shared" ref="T3:T11" si="9">(P3+Q3)*J3*I3</f>
        <v>109.17561242628901</v>
      </c>
      <c r="U3" s="1">
        <f t="shared" ref="U3:U11" si="10">(H3*R3*B3+I3*(P3+Q3)*C3)/(H3*R3+I3*(P3+Q3))</f>
        <v>0.79339538051445269</v>
      </c>
      <c r="V3" s="1">
        <f t="shared" ref="V3:V11" si="11">(H3*R3*D3+I3*(P3+Q3)*E3)/(H3*R3+I3*(P3+Q3))</f>
        <v>6.951736106096959E-2</v>
      </c>
      <c r="W3" s="1">
        <f t="shared" ref="W3:W11" si="12">D3+E3*I3/H3</f>
        <v>0.4033150686463885</v>
      </c>
    </row>
    <row r="4" spans="1:23" x14ac:dyDescent="0.2">
      <c r="A4">
        <v>3</v>
      </c>
      <c r="B4" s="1">
        <v>0.52730409879645301</v>
      </c>
      <c r="C4" s="1">
        <v>3.92247070352636</v>
      </c>
      <c r="D4" s="1">
        <v>5.0390404013412403E-2</v>
      </c>
      <c r="E4" s="1">
        <v>0.23484443469837399</v>
      </c>
      <c r="F4" s="1">
        <v>0.56350409877716601</v>
      </c>
      <c r="G4" s="1">
        <v>6.2178372862539702E-2</v>
      </c>
      <c r="H4" s="1">
        <v>1.4797174282797301</v>
      </c>
      <c r="I4" s="1">
        <v>1.80555301793603</v>
      </c>
      <c r="J4" s="1">
        <v>1000</v>
      </c>
      <c r="K4" s="2">
        <f t="shared" si="0"/>
        <v>5.3565770875186908E-2</v>
      </c>
      <c r="L4" s="1">
        <f t="shared" si="1"/>
        <v>-6.0647922903512468</v>
      </c>
      <c r="M4" s="1">
        <f t="shared" si="2"/>
        <v>1.7442862950072215E-2</v>
      </c>
      <c r="N4" s="1">
        <f t="shared" si="3"/>
        <v>-0.31175772904281973</v>
      </c>
      <c r="O4" s="1">
        <f t="shared" si="4"/>
        <v>0.42402407781513007</v>
      </c>
      <c r="P4" s="1">
        <f t="shared" si="5"/>
        <v>8.7549258051186317E-3</v>
      </c>
      <c r="Q4" s="1">
        <f t="shared" si="6"/>
        <v>3.433940890149554E-2</v>
      </c>
      <c r="R4" s="1">
        <f t="shared" si="7"/>
        <v>0.95690566529338583</v>
      </c>
      <c r="S4" s="1">
        <f t="shared" si="8"/>
        <v>0.79684276681094901</v>
      </c>
      <c r="T4" s="1">
        <f t="shared" si="9"/>
        <v>77.809106085472607</v>
      </c>
      <c r="U4" s="1">
        <f t="shared" si="10"/>
        <v>0.70415649701133265</v>
      </c>
      <c r="V4" s="1">
        <f t="shared" si="11"/>
        <v>5.9998515038535885E-2</v>
      </c>
      <c r="W4" s="1">
        <f t="shared" si="12"/>
        <v>0.33694787080495125</v>
      </c>
    </row>
    <row r="5" spans="1:23" x14ac:dyDescent="0.2">
      <c r="A5">
        <v>4</v>
      </c>
      <c r="B5" s="1">
        <v>0.54450106867099102</v>
      </c>
      <c r="C5" s="1">
        <v>3.8788622521251299</v>
      </c>
      <c r="D5" s="1">
        <v>5.0697758493374399E-2</v>
      </c>
      <c r="E5" s="1">
        <v>0.25235308674579798</v>
      </c>
      <c r="F5" s="1">
        <v>0.75030168566290201</v>
      </c>
      <c r="G5" s="1">
        <v>6.7124657057731199E-2</v>
      </c>
      <c r="H5" s="1">
        <v>1.3773272869450299</v>
      </c>
      <c r="I5" s="1">
        <v>1.7158991927288001</v>
      </c>
      <c r="J5" s="1">
        <v>1000</v>
      </c>
      <c r="K5" s="2">
        <f t="shared" si="0"/>
        <v>0.28345480545308199</v>
      </c>
      <c r="L5" s="1">
        <f t="shared" si="1"/>
        <v>-5.3682945503956949</v>
      </c>
      <c r="M5" s="1">
        <f t="shared" si="2"/>
        <v>2.2625215632566757E-2</v>
      </c>
      <c r="N5" s="1">
        <f t="shared" si="3"/>
        <v>-0.31783331297217715</v>
      </c>
      <c r="O5" s="1">
        <f t="shared" si="4"/>
        <v>0.43301245782973563</v>
      </c>
      <c r="P5" s="1">
        <f t="shared" si="5"/>
        <v>5.0153463574909879E-2</v>
      </c>
      <c r="Q5" s="1">
        <f t="shared" si="6"/>
        <v>1.2817278392492915E-2</v>
      </c>
      <c r="R5" s="1">
        <f t="shared" si="7"/>
        <v>0.93702925803259718</v>
      </c>
      <c r="S5" s="1">
        <f t="shared" si="8"/>
        <v>0.20354339161396351</v>
      </c>
      <c r="T5" s="1">
        <f t="shared" si="9"/>
        <v>108.05144530740003</v>
      </c>
      <c r="U5" s="1">
        <f t="shared" si="10"/>
        <v>0.80209461383450287</v>
      </c>
      <c r="V5" s="1">
        <f t="shared" si="11"/>
        <v>6.6276487985373334E-2</v>
      </c>
      <c r="W5" s="1">
        <f t="shared" si="12"/>
        <v>0.36508378854885637</v>
      </c>
    </row>
    <row r="6" spans="1:23" x14ac:dyDescent="0.2">
      <c r="A6">
        <v>5</v>
      </c>
      <c r="B6" s="1">
        <v>0.49262969520069499</v>
      </c>
      <c r="C6" s="1">
        <v>4.0110857996766898</v>
      </c>
      <c r="D6" s="1">
        <v>5.1080733588183401E-2</v>
      </c>
      <c r="E6" s="1">
        <v>0.233627244997724</v>
      </c>
      <c r="F6" s="1">
        <v>0.53713726974196796</v>
      </c>
      <c r="G6" s="1">
        <v>6.2730445581685404E-2</v>
      </c>
      <c r="H6" s="1">
        <v>1.38675370330346</v>
      </c>
      <c r="I6" s="1">
        <v>1.80111226346537</v>
      </c>
      <c r="J6" s="1">
        <v>1000</v>
      </c>
      <c r="K6" s="2">
        <f t="shared" si="0"/>
        <v>6.1721043820165078E-2</v>
      </c>
      <c r="L6" s="1">
        <f t="shared" si="1"/>
        <v>-6.2569712999129221</v>
      </c>
      <c r="M6" s="1">
        <f t="shared" si="2"/>
        <v>1.6155281249407637E-2</v>
      </c>
      <c r="N6" s="1">
        <f t="shared" si="3"/>
        <v>-0.30780432121520857</v>
      </c>
      <c r="O6" s="1">
        <f t="shared" si="4"/>
        <v>0.42078889604502923</v>
      </c>
      <c r="P6" s="1">
        <f t="shared" si="5"/>
        <v>9.7680090218952246E-3</v>
      </c>
      <c r="Q6" s="1">
        <f t="shared" si="6"/>
        <v>3.0872584927748446E-2</v>
      </c>
      <c r="R6" s="1">
        <f t="shared" si="7"/>
        <v>0.9593594060503563</v>
      </c>
      <c r="S6" s="1">
        <f t="shared" si="8"/>
        <v>0.75964896000293647</v>
      </c>
      <c r="T6" s="1">
        <f t="shared" si="9"/>
        <v>73.198272157219733</v>
      </c>
      <c r="U6" s="1">
        <f t="shared" si="10"/>
        <v>0.67611936720370236</v>
      </c>
      <c r="V6" s="1">
        <f t="shared" si="11"/>
        <v>6.0600647581488247E-2</v>
      </c>
      <c r="W6" s="1">
        <f t="shared" si="12"/>
        <v>0.3545152187766098</v>
      </c>
    </row>
    <row r="7" spans="1:23" x14ac:dyDescent="0.2">
      <c r="A7">
        <v>6</v>
      </c>
      <c r="B7" s="1">
        <v>0.47813337886429402</v>
      </c>
      <c r="C7" s="1">
        <v>4.5166821395389096</v>
      </c>
      <c r="D7" s="1">
        <v>5.2697259471646003E-2</v>
      </c>
      <c r="E7" s="1">
        <v>0.25811733365246098</v>
      </c>
      <c r="F7" s="1">
        <v>0.52300615725110799</v>
      </c>
      <c r="G7" s="1">
        <v>6.11827323720191E-2</v>
      </c>
      <c r="H7" s="1">
        <v>1.3535452769785701</v>
      </c>
      <c r="I7" s="1">
        <v>1.7541933617085601</v>
      </c>
      <c r="J7" s="1">
        <v>1000</v>
      </c>
      <c r="K7" s="2">
        <f t="shared" si="0"/>
        <v>6.0737337250378109E-2</v>
      </c>
      <c r="L7" s="1">
        <f t="shared" si="1"/>
        <v>-7.0056798969441747</v>
      </c>
      <c r="M7" s="1">
        <f t="shared" si="2"/>
        <v>1.1485471767229654E-2</v>
      </c>
      <c r="N7" s="1">
        <f t="shared" si="3"/>
        <v>-0.34546137025687323</v>
      </c>
      <c r="O7" s="1">
        <f t="shared" si="4"/>
        <v>0.45278771323506056</v>
      </c>
      <c r="P7" s="1">
        <f t="shared" si="5"/>
        <v>8.5952096002014661E-3</v>
      </c>
      <c r="Q7" s="1">
        <f t="shared" si="6"/>
        <v>1.8590254545031465E-2</v>
      </c>
      <c r="R7" s="1">
        <f t="shared" si="7"/>
        <v>0.97281453585476707</v>
      </c>
      <c r="S7" s="1">
        <f t="shared" si="8"/>
        <v>0.68383068413754977</v>
      </c>
      <c r="T7" s="1">
        <f t="shared" si="9"/>
        <v>47.688560738533674</v>
      </c>
      <c r="U7" s="1">
        <f t="shared" si="10"/>
        <v>0.6192850527185042</v>
      </c>
      <c r="V7" s="1">
        <f t="shared" si="11"/>
        <v>5.9876914598314464E-2</v>
      </c>
      <c r="W7" s="1">
        <f t="shared" si="12"/>
        <v>0.38721707268822986</v>
      </c>
    </row>
    <row r="8" spans="1:23" x14ac:dyDescent="0.2">
      <c r="A8">
        <v>7</v>
      </c>
      <c r="B8" s="1">
        <v>0.48710610366756002</v>
      </c>
      <c r="C8" s="1">
        <v>4.1230972445694896</v>
      </c>
      <c r="D8" s="1">
        <v>5.1780298003061602E-2</v>
      </c>
      <c r="E8" s="1">
        <v>0.240792773317617</v>
      </c>
      <c r="F8" s="1">
        <v>0.54855895267588595</v>
      </c>
      <c r="G8" s="1">
        <v>6.3949076390641804E-2</v>
      </c>
      <c r="H8" s="1">
        <v>1.43901003589132</v>
      </c>
      <c r="I8" s="1">
        <v>1.75969959036709</v>
      </c>
      <c r="J8" s="1">
        <v>1000</v>
      </c>
      <c r="K8" s="2">
        <f t="shared" si="0"/>
        <v>8.8431266457094967E-2</v>
      </c>
      <c r="L8" s="1">
        <f t="shared" si="1"/>
        <v>-6.2901135679966513</v>
      </c>
      <c r="M8" s="1">
        <f t="shared" si="2"/>
        <v>1.7510994224265306E-2</v>
      </c>
      <c r="N8" s="1">
        <f t="shared" si="3"/>
        <v>-0.31119178104140011</v>
      </c>
      <c r="O8" s="1">
        <f t="shared" si="4"/>
        <v>0.42372294457036619</v>
      </c>
      <c r="P8" s="1">
        <f t="shared" si="5"/>
        <v>1.3863862174242781E-2</v>
      </c>
      <c r="Q8" s="1">
        <f t="shared" si="6"/>
        <v>3.0571637476053209E-2</v>
      </c>
      <c r="R8" s="1">
        <f t="shared" si="7"/>
        <v>0.95556450034970408</v>
      </c>
      <c r="S8" s="1">
        <f t="shared" si="8"/>
        <v>0.688000308686741</v>
      </c>
      <c r="T8" s="1">
        <f t="shared" si="9"/>
        <v>78.193130532382824</v>
      </c>
      <c r="U8" s="1">
        <f t="shared" si="10"/>
        <v>0.68274179360529519</v>
      </c>
      <c r="V8" s="1">
        <f t="shared" si="11"/>
        <v>6.1950175921364141E-2</v>
      </c>
      <c r="W8" s="1">
        <f t="shared" si="12"/>
        <v>0.34623477295598509</v>
      </c>
    </row>
    <row r="9" spans="1:23" x14ac:dyDescent="0.2">
      <c r="A9">
        <v>8</v>
      </c>
      <c r="B9" s="1">
        <v>0.48187031873250402</v>
      </c>
      <c r="C9" s="1">
        <v>3.7994400531872299</v>
      </c>
      <c r="D9" s="1">
        <v>4.8949623549682901E-2</v>
      </c>
      <c r="E9" s="1">
        <v>0.23866806333570301</v>
      </c>
      <c r="F9" s="1">
        <v>0.50226624022715605</v>
      </c>
      <c r="G9" s="1">
        <v>6.1370573191626802E-2</v>
      </c>
      <c r="H9" s="1">
        <v>1.44382225999346</v>
      </c>
      <c r="I9" s="1">
        <v>1.7633845750139501</v>
      </c>
      <c r="J9" s="1">
        <v>1000</v>
      </c>
      <c r="K9" s="2">
        <f t="shared" si="0"/>
        <v>2.9448085467057676E-2</v>
      </c>
      <c r="L9" s="1">
        <f t="shared" si="1"/>
        <v>-5.8141854429137254</v>
      </c>
      <c r="M9" s="1">
        <f t="shared" si="2"/>
        <v>1.7933643583296403E-2</v>
      </c>
      <c r="N9" s="1">
        <f t="shared" si="3"/>
        <v>-0.31264365930875182</v>
      </c>
      <c r="O9" s="1">
        <f t="shared" si="4"/>
        <v>0.42086358143463115</v>
      </c>
      <c r="P9" s="1">
        <f t="shared" si="5"/>
        <v>5.039345010948602E-3</v>
      </c>
      <c r="Q9" s="1">
        <f t="shared" si="6"/>
        <v>3.8653262526972133E-2</v>
      </c>
      <c r="R9" s="1">
        <f t="shared" si="7"/>
        <v>0.9563073924620793</v>
      </c>
      <c r="S9" s="1">
        <f t="shared" si="8"/>
        <v>0.88466366978498678</v>
      </c>
      <c r="T9" s="1">
        <f t="shared" si="9"/>
        <v>77.046870174507674</v>
      </c>
      <c r="U9" s="1">
        <f t="shared" si="10"/>
        <v>0.65721058139954469</v>
      </c>
      <c r="V9" s="1">
        <f t="shared" si="11"/>
        <v>5.8976626364238463E-2</v>
      </c>
      <c r="W9" s="1">
        <f t="shared" si="12"/>
        <v>0.34044227683273831</v>
      </c>
    </row>
    <row r="10" spans="1:23" x14ac:dyDescent="0.2">
      <c r="A10">
        <v>9</v>
      </c>
      <c r="B10" s="1">
        <v>0.50092466747574205</v>
      </c>
      <c r="C10" s="1">
        <v>4.0359712561079997</v>
      </c>
      <c r="D10" s="1">
        <v>5.2858006151306598E-2</v>
      </c>
      <c r="E10" s="1">
        <v>0.24014344879670799</v>
      </c>
      <c r="F10" s="1">
        <v>0.53698000201130502</v>
      </c>
      <c r="G10" s="1">
        <v>6.1526083700679697E-2</v>
      </c>
      <c r="H10" s="1">
        <v>1.3745484884947601</v>
      </c>
      <c r="I10" s="1">
        <v>1.8026290929342601</v>
      </c>
      <c r="J10" s="1">
        <v>1000</v>
      </c>
      <c r="K10" s="2">
        <f t="shared" si="0"/>
        <v>4.9559805588031011E-2</v>
      </c>
      <c r="L10" s="1">
        <f t="shared" si="1"/>
        <v>-6.307383430557234</v>
      </c>
      <c r="M10" s="1">
        <f t="shared" si="2"/>
        <v>1.1914692893646156E-2</v>
      </c>
      <c r="N10" s="1">
        <f t="shared" si="3"/>
        <v>-0.32198085882536104</v>
      </c>
      <c r="O10" s="1">
        <f t="shared" si="4"/>
        <v>0.43288956727851463</v>
      </c>
      <c r="P10" s="1">
        <f t="shared" si="5"/>
        <v>7.7961692824684049E-3</v>
      </c>
      <c r="Q10" s="1">
        <f t="shared" si="6"/>
        <v>2.151030506076081E-2</v>
      </c>
      <c r="R10" s="1">
        <f t="shared" si="7"/>
        <v>0.97069352565677081</v>
      </c>
      <c r="S10" s="1">
        <f t="shared" si="8"/>
        <v>0.73397791931018874</v>
      </c>
      <c r="T10" s="1">
        <f t="shared" si="9"/>
        <v>52.828703262436449</v>
      </c>
      <c r="U10" s="1">
        <f t="shared" si="10"/>
        <v>0.63556004497864726</v>
      </c>
      <c r="V10" s="1">
        <f t="shared" si="11"/>
        <v>5.9990937963986989E-2</v>
      </c>
      <c r="W10" s="1">
        <f t="shared" si="12"/>
        <v>0.36779019726852441</v>
      </c>
    </row>
    <row r="11" spans="1:23" x14ac:dyDescent="0.2">
      <c r="A11">
        <v>10</v>
      </c>
      <c r="B11" s="1">
        <v>0.482710794744099</v>
      </c>
      <c r="C11" s="1">
        <v>4.1861839630687596</v>
      </c>
      <c r="D11" s="1">
        <v>4.7781427736663599E-2</v>
      </c>
      <c r="E11" s="1">
        <v>0.261462004061224</v>
      </c>
      <c r="F11" s="1">
        <v>0.59844067583265703</v>
      </c>
      <c r="G11" s="1">
        <v>5.7003357441402301E-2</v>
      </c>
      <c r="H11" s="1">
        <v>1.4000417868231601</v>
      </c>
      <c r="I11" s="1">
        <v>1.8293307627692199</v>
      </c>
      <c r="J11" s="1">
        <v>1000</v>
      </c>
      <c r="K11" s="2">
        <f t="shared" si="0"/>
        <v>0.16202666950805661</v>
      </c>
      <c r="L11" s="1">
        <f t="shared" si="1"/>
        <v>-6.5631691642597678</v>
      </c>
      <c r="M11" s="1">
        <f t="shared" si="2"/>
        <v>1.2911086941779948E-2</v>
      </c>
      <c r="N11" s="1">
        <f t="shared" si="3"/>
        <v>-0.37402249197580079</v>
      </c>
      <c r="O11" s="1">
        <f t="shared" si="4"/>
        <v>0.47830048732448777</v>
      </c>
      <c r="P11" s="1">
        <f t="shared" si="5"/>
        <v>2.4092483477507948E-2</v>
      </c>
      <c r="Q11" s="1">
        <f t="shared" si="6"/>
        <v>7.5034338871169549E-3</v>
      </c>
      <c r="R11" s="1">
        <f t="shared" si="7"/>
        <v>0.96840408263537514</v>
      </c>
      <c r="S11" s="1">
        <f t="shared" si="8"/>
        <v>0.2374811213906349</v>
      </c>
      <c r="T11" s="1">
        <f t="shared" si="9"/>
        <v>57.799383613022506</v>
      </c>
      <c r="U11" s="1">
        <f t="shared" si="10"/>
        <v>0.6341380892669809</v>
      </c>
      <c r="V11" s="1">
        <f t="shared" si="11"/>
        <v>5.6518380886929231E-2</v>
      </c>
      <c r="W11" s="1">
        <f t="shared" si="12"/>
        <v>0.38941443599836784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Suhrhoff, Tim Jesper</dc:creator>
  <cp:lastModifiedBy>Suhrhoff, Tim Jesper</cp:lastModifiedBy>
  <dcterms:created xsi:type="dcterms:W3CDTF">2025-05-07T12:29:31Z</dcterms:created>
  <dcterms:modified xsi:type="dcterms:W3CDTF">2025-06-19T08:38:15Z</dcterms:modified>
</cp:coreProperties>
</file>