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120" yWindow="30" windowWidth="18915" windowHeight="8250" activeTab="5"/>
  </bookViews>
  <sheets>
    <sheet name="DICIEMBRE 2012" sheetId="5" r:id="rId1"/>
    <sheet name="ENERO 2013" sheetId="1" r:id="rId2"/>
    <sheet name="FEBRERO 2013" sheetId="4" r:id="rId3"/>
    <sheet name="MARZO 2013" sheetId="7" r:id="rId4"/>
    <sheet name="ABRIL 2013" sheetId="8" r:id="rId5"/>
    <sheet name="MAYO 2013" sheetId="9" r:id="rId6"/>
  </sheets>
  <definedNames>
    <definedName name="_xlnm._FilterDatabase" localSheetId="2" hidden="1">'FEBRERO 2013'!$A$1:$O$40</definedName>
    <definedName name="_xlnm.Print_Area" localSheetId="4">'ABRIL 2013'!$A$1:$J$36</definedName>
    <definedName name="_xlnm.Print_Area" localSheetId="2">'FEBRERO 2013'!$A$1:$J$39</definedName>
    <definedName name="_xlnm.Print_Area" localSheetId="3">'MARZO 2013'!$A$1:$J$45</definedName>
    <definedName name="_xlnm.Print_Area" localSheetId="5">'MAYO 2013'!$A$1:$J$55</definedName>
  </definedNames>
  <calcPr calcId="124519"/>
</workbook>
</file>

<file path=xl/calcChain.xml><?xml version="1.0" encoding="utf-8"?>
<calcChain xmlns="http://schemas.openxmlformats.org/spreadsheetml/2006/main">
  <c r="I40" i="9"/>
  <c r="J40" s="1"/>
  <c r="I42"/>
  <c r="J42" s="1"/>
  <c r="I41"/>
  <c r="J41" s="1"/>
  <c r="I3"/>
  <c r="J3" s="1"/>
  <c r="L3" s="1"/>
  <c r="M3" s="1"/>
  <c r="K40" l="1"/>
  <c r="M40" s="1"/>
  <c r="K41"/>
  <c r="M41" s="1"/>
  <c r="K42"/>
  <c r="M42" s="1"/>
  <c r="H39" i="4"/>
  <c r="H29" i="9"/>
  <c r="I29" s="1"/>
  <c r="J29" s="1"/>
  <c r="K29" s="1"/>
  <c r="M28" i="8" l="1"/>
  <c r="M27"/>
  <c r="M26"/>
  <c r="I33" i="9"/>
  <c r="J33" s="1"/>
  <c r="I35"/>
  <c r="J35" s="1"/>
  <c r="K33" l="1"/>
  <c r="M33" s="1"/>
  <c r="K35"/>
  <c r="M35" s="1"/>
  <c r="I39"/>
  <c r="J39" s="1"/>
  <c r="K39" l="1"/>
  <c r="M39" s="1"/>
  <c r="J43" i="7"/>
  <c r="I38" i="9" l="1"/>
  <c r="J38" s="1"/>
  <c r="I44"/>
  <c r="J44" s="1"/>
  <c r="I43"/>
  <c r="J43" s="1"/>
  <c r="I34"/>
  <c r="J34" s="1"/>
  <c r="K38" l="1"/>
  <c r="M38" s="1"/>
  <c r="K44"/>
  <c r="M44" s="1"/>
  <c r="K43"/>
  <c r="M43" s="1"/>
  <c r="K34"/>
  <c r="M34" s="1"/>
  <c r="I31" l="1"/>
  <c r="J31" s="1"/>
  <c r="K31" l="1"/>
  <c r="M31" s="1"/>
  <c r="I32"/>
  <c r="J32" s="1"/>
  <c r="I37"/>
  <c r="J37" s="1"/>
  <c r="I27"/>
  <c r="J27" s="1"/>
  <c r="K32" l="1"/>
  <c r="M32" s="1"/>
  <c r="K37"/>
  <c r="M37" s="1"/>
  <c r="K27"/>
  <c r="M27" s="1"/>
  <c r="I26" l="1"/>
  <c r="J26" s="1"/>
  <c r="K26" l="1"/>
  <c r="M26" s="1"/>
  <c r="I24" l="1"/>
  <c r="J24" s="1"/>
  <c r="K24" l="1"/>
  <c r="M24" s="1"/>
  <c r="I22" l="1"/>
  <c r="J22" s="1"/>
  <c r="K22" l="1"/>
  <c r="M22" s="1"/>
  <c r="I21" l="1"/>
  <c r="J21" s="1"/>
  <c r="I25" i="7"/>
  <c r="J25" s="1"/>
  <c r="K21" i="9" l="1"/>
  <c r="M21" s="1"/>
  <c r="I9" l="1"/>
  <c r="J9" s="1"/>
  <c r="I8"/>
  <c r="J8" s="1"/>
  <c r="K9" l="1"/>
  <c r="M9" s="1"/>
  <c r="K8"/>
  <c r="M8" s="1"/>
  <c r="H19" l="1"/>
  <c r="H45"/>
  <c r="I45" s="1"/>
  <c r="J45" s="1"/>
  <c r="K45" s="1"/>
  <c r="H20"/>
  <c r="I20" s="1"/>
  <c r="J20" s="1"/>
  <c r="K20" s="1"/>
  <c r="I17"/>
  <c r="J17" s="1"/>
  <c r="L17" l="1"/>
  <c r="M17" s="1"/>
  <c r="I19"/>
  <c r="J19" s="1"/>
  <c r="K19" s="1"/>
  <c r="I54" l="1"/>
  <c r="J54" s="1"/>
  <c r="I53"/>
  <c r="J53" s="1"/>
  <c r="I52"/>
  <c r="J52" s="1"/>
  <c r="H51"/>
  <c r="H55" s="1"/>
  <c r="I50"/>
  <c r="J50" s="1"/>
  <c r="I49"/>
  <c r="J49" s="1"/>
  <c r="I48"/>
  <c r="J48" s="1"/>
  <c r="I47"/>
  <c r="J47" s="1"/>
  <c r="I46"/>
  <c r="J46" s="1"/>
  <c r="I14"/>
  <c r="J14" s="1"/>
  <c r="L14" s="1"/>
  <c r="M14" s="1"/>
  <c r="I13"/>
  <c r="J13" s="1"/>
  <c r="L13" s="1"/>
  <c r="M13" s="1"/>
  <c r="I11"/>
  <c r="J11" s="1"/>
  <c r="I10"/>
  <c r="J10" s="1"/>
  <c r="K10" s="1"/>
  <c r="M10" s="1"/>
  <c r="I12"/>
  <c r="J12" s="1"/>
  <c r="K12" s="1"/>
  <c r="M12" s="1"/>
  <c r="I7"/>
  <c r="J7" s="1"/>
  <c r="K7" s="1"/>
  <c r="M7" s="1"/>
  <c r="I6"/>
  <c r="J6" s="1"/>
  <c r="K6" s="1"/>
  <c r="M6" s="1"/>
  <c r="I5"/>
  <c r="J5" s="1"/>
  <c r="K5" s="1"/>
  <c r="M5" s="1"/>
  <c r="I30"/>
  <c r="J30" s="1"/>
  <c r="K30" s="1"/>
  <c r="M30" s="1"/>
  <c r="I23"/>
  <c r="J23" s="1"/>
  <c r="K23" s="1"/>
  <c r="M23" s="1"/>
  <c r="I16"/>
  <c r="J16" s="1"/>
  <c r="K16" s="1"/>
  <c r="M16" s="1"/>
  <c r="I36"/>
  <c r="J36" s="1"/>
  <c r="K36" s="1"/>
  <c r="M36" s="1"/>
  <c r="I28"/>
  <c r="J28" s="1"/>
  <c r="K28" s="1"/>
  <c r="M28" s="1"/>
  <c r="I4"/>
  <c r="J4" s="1"/>
  <c r="L4" s="1"/>
  <c r="M4" s="1"/>
  <c r="I33" i="8"/>
  <c r="J33" s="1"/>
  <c r="L33" s="1"/>
  <c r="M33" s="1"/>
  <c r="L11" i="9" l="1"/>
  <c r="L55" s="1"/>
  <c r="I51"/>
  <c r="J51" s="1"/>
  <c r="M36" i="7"/>
  <c r="M11" i="9" l="1"/>
  <c r="I55"/>
  <c r="J55"/>
  <c r="I34" i="8"/>
  <c r="J34" s="1"/>
  <c r="L34" s="1"/>
  <c r="M34" s="1"/>
  <c r="K55" i="9" l="1"/>
  <c r="M55"/>
  <c r="I28" i="8"/>
  <c r="J28" s="1"/>
  <c r="I27"/>
  <c r="J27" s="1"/>
  <c r="I26"/>
  <c r="J26" s="1"/>
  <c r="I31"/>
  <c r="J31" s="1"/>
  <c r="L31" s="1"/>
  <c r="M31" s="1"/>
  <c r="J39" i="4" l="1"/>
  <c r="I30" i="8" l="1"/>
  <c r="J30" s="1"/>
  <c r="L30" s="1"/>
  <c r="M30" s="1"/>
  <c r="I32" l="1"/>
  <c r="I14"/>
  <c r="J14" s="1"/>
  <c r="I21"/>
  <c r="J21" s="1"/>
  <c r="I20"/>
  <c r="J20" s="1"/>
  <c r="K20" s="1"/>
  <c r="I19"/>
  <c r="J19" s="1"/>
  <c r="I18"/>
  <c r="J18" s="1"/>
  <c r="K18" s="1"/>
  <c r="I17"/>
  <c r="J17" s="1"/>
  <c r="K17" s="1"/>
  <c r="I16"/>
  <c r="J16" s="1"/>
  <c r="K16" s="1"/>
  <c r="I22"/>
  <c r="J22" s="1"/>
  <c r="K22" s="1"/>
  <c r="K19" l="1"/>
  <c r="M19" s="1"/>
  <c r="M21"/>
  <c r="K21"/>
  <c r="L14"/>
  <c r="M14" s="1"/>
  <c r="J32"/>
  <c r="M20"/>
  <c r="M18"/>
  <c r="M17"/>
  <c r="M16"/>
  <c r="M22"/>
  <c r="L32" l="1"/>
  <c r="M32" s="1"/>
  <c r="I11"/>
  <c r="J11" s="1"/>
  <c r="K11" s="1"/>
  <c r="M11" s="1"/>
  <c r="I13" l="1"/>
  <c r="J13" l="1"/>
  <c r="L5" i="4"/>
  <c r="J5"/>
  <c r="I5"/>
  <c r="L13" i="8" l="1"/>
  <c r="M13" s="1"/>
  <c r="H45" i="7"/>
  <c r="K36" l="1"/>
  <c r="J31"/>
  <c r="I31"/>
  <c r="I9" i="8"/>
  <c r="J9" s="1"/>
  <c r="K9" s="1"/>
  <c r="M9" s="1"/>
  <c r="H8"/>
  <c r="I8" s="1"/>
  <c r="J8" s="1"/>
  <c r="H7"/>
  <c r="H36" s="1"/>
  <c r="K8" l="1"/>
  <c r="M8" s="1"/>
  <c r="I7"/>
  <c r="J7" s="1"/>
  <c r="M31" i="7"/>
  <c r="K7" i="8" l="1"/>
  <c r="M7" s="1"/>
  <c r="I35"/>
  <c r="J35" s="1"/>
  <c r="I12"/>
  <c r="J12" s="1"/>
  <c r="L12" s="1"/>
  <c r="M12" s="1"/>
  <c r="I23"/>
  <c r="J23" s="1"/>
  <c r="L23" s="1"/>
  <c r="M23" s="1"/>
  <c r="I6"/>
  <c r="J6" s="1"/>
  <c r="I3"/>
  <c r="I4"/>
  <c r="J4" s="1"/>
  <c r="K23" i="4"/>
  <c r="I36" i="8" l="1"/>
  <c r="J3"/>
  <c r="K4"/>
  <c r="K6"/>
  <c r="M6" s="1"/>
  <c r="L3" l="1"/>
  <c r="J36"/>
  <c r="M4"/>
  <c r="K36"/>
  <c r="F15" i="1"/>
  <c r="L36" i="8" l="1"/>
  <c r="M3"/>
  <c r="M36" s="1"/>
  <c r="L39" i="4"/>
  <c r="K39"/>
  <c r="I39"/>
  <c r="L36"/>
  <c r="M36" s="1"/>
  <c r="L35"/>
  <c r="M35" s="1"/>
  <c r="L34"/>
  <c r="M34" s="1"/>
  <c r="L32"/>
  <c r="M32" s="1"/>
  <c r="M31"/>
  <c r="L31"/>
  <c r="L30"/>
  <c r="M30" s="1"/>
  <c r="M29"/>
  <c r="L29"/>
  <c r="L28"/>
  <c r="M28" s="1"/>
  <c r="M27"/>
  <c r="L27"/>
  <c r="L26"/>
  <c r="M26" s="1"/>
  <c r="L24"/>
  <c r="M24" s="1"/>
  <c r="L22"/>
  <c r="M22" s="1"/>
  <c r="M5"/>
  <c r="K37"/>
  <c r="M37" s="1"/>
  <c r="K33"/>
  <c r="M33" s="1"/>
  <c r="K25"/>
  <c r="M25" s="1"/>
  <c r="M23"/>
  <c r="M39" s="1"/>
  <c r="K21"/>
  <c r="M21" s="1"/>
  <c r="K20"/>
  <c r="M20" s="1"/>
  <c r="K19"/>
  <c r="M19" s="1"/>
  <c r="K18"/>
  <c r="M18" s="1"/>
  <c r="K17"/>
  <c r="M17" s="1"/>
  <c r="K16"/>
  <c r="M16" s="1"/>
  <c r="K15"/>
  <c r="M15" s="1"/>
  <c r="K14"/>
  <c r="M14" s="1"/>
  <c r="K13"/>
  <c r="M13" s="1"/>
  <c r="K12"/>
  <c r="M12" s="1"/>
  <c r="K11"/>
  <c r="M11" s="1"/>
  <c r="K10"/>
  <c r="M10" s="1"/>
  <c r="K9"/>
  <c r="M9" s="1"/>
  <c r="K8"/>
  <c r="M8" s="1"/>
  <c r="K7"/>
  <c r="M7" s="1"/>
  <c r="K6"/>
  <c r="M6" s="1"/>
  <c r="K4"/>
  <c r="M4" s="1"/>
  <c r="M3"/>
  <c r="K3"/>
  <c r="I43" i="7" l="1"/>
  <c r="L43" s="1"/>
  <c r="M43" s="1"/>
  <c r="I37"/>
  <c r="J37" s="1"/>
  <c r="I36"/>
  <c r="J36" s="1"/>
  <c r="I35"/>
  <c r="J35" s="1"/>
  <c r="I34"/>
  <c r="J34" s="1"/>
  <c r="I33"/>
  <c r="J33" s="1"/>
  <c r="I32"/>
  <c r="J32" s="1"/>
  <c r="I24"/>
  <c r="J24" s="1"/>
  <c r="L24" s="1"/>
  <c r="M24" s="1"/>
  <c r="L34" l="1"/>
  <c r="M34" s="1"/>
  <c r="K37"/>
  <c r="M37" s="1"/>
  <c r="M33"/>
  <c r="M32"/>
  <c r="M35"/>
  <c r="L35"/>
  <c r="L33"/>
  <c r="L32"/>
  <c r="I42" l="1"/>
  <c r="J42" s="1"/>
  <c r="L42" s="1"/>
  <c r="M42" s="1"/>
  <c r="I41"/>
  <c r="J41" s="1"/>
  <c r="K41" s="1"/>
  <c r="M41" s="1"/>
  <c r="I28" l="1"/>
  <c r="J28" s="1"/>
  <c r="I29"/>
  <c r="J29" s="1"/>
  <c r="L28" l="1"/>
  <c r="M28" s="1"/>
  <c r="K29"/>
  <c r="M29" s="1"/>
  <c r="N46"/>
  <c r="I16" l="1"/>
  <c r="J16" s="1"/>
  <c r="I15"/>
  <c r="J15" s="1"/>
  <c r="K16" l="1"/>
  <c r="M16" s="1"/>
  <c r="K15"/>
  <c r="M15" s="1"/>
  <c r="I12"/>
  <c r="J12" s="1"/>
  <c r="K12" s="1"/>
  <c r="M12" l="1"/>
  <c r="J26"/>
  <c r="K26" l="1"/>
  <c r="I11"/>
  <c r="J11" s="1"/>
  <c r="L11" s="1"/>
  <c r="M11" s="1"/>
  <c r="M26" l="1"/>
  <c r="K45"/>
  <c r="I39"/>
  <c r="J39" s="1"/>
  <c r="I3"/>
  <c r="I38"/>
  <c r="J38" s="1"/>
  <c r="L38" s="1"/>
  <c r="M38" s="1"/>
  <c r="K39" l="1"/>
  <c r="M39" s="1"/>
  <c r="J3"/>
  <c r="I44"/>
  <c r="J44" s="1"/>
  <c r="I5"/>
  <c r="J5" s="1"/>
  <c r="L5" s="1"/>
  <c r="M5" s="1"/>
  <c r="I9"/>
  <c r="J9" s="1"/>
  <c r="L9" s="1"/>
  <c r="M9" s="1"/>
  <c r="I27"/>
  <c r="J27" s="1"/>
  <c r="I22"/>
  <c r="J22" s="1"/>
  <c r="I21"/>
  <c r="J21" s="1"/>
  <c r="I20"/>
  <c r="J20" s="1"/>
  <c r="I19"/>
  <c r="J19" s="1"/>
  <c r="I18"/>
  <c r="J18" s="1"/>
  <c r="I17"/>
  <c r="J17" s="1"/>
  <c r="I40"/>
  <c r="J40" s="1"/>
  <c r="K40" s="1"/>
  <c r="M40" s="1"/>
  <c r="I13"/>
  <c r="J13" s="1"/>
  <c r="K13" s="1"/>
  <c r="I7"/>
  <c r="J7" s="1"/>
  <c r="L7" s="1"/>
  <c r="M7" s="1"/>
  <c r="I6"/>
  <c r="J6" s="1"/>
  <c r="L6" s="1"/>
  <c r="M6" s="1"/>
  <c r="K17" l="1"/>
  <c r="M17"/>
  <c r="K27"/>
  <c r="M27" s="1"/>
  <c r="M19"/>
  <c r="M22"/>
  <c r="M13"/>
  <c r="K19"/>
  <c r="L3"/>
  <c r="J45"/>
  <c r="K18"/>
  <c r="M18" s="1"/>
  <c r="K22"/>
  <c r="K21"/>
  <c r="M21" s="1"/>
  <c r="K20"/>
  <c r="M20" s="1"/>
  <c r="I45"/>
  <c r="I37" i="4"/>
  <c r="J37" s="1"/>
  <c r="M3" i="7" l="1"/>
  <c r="L45"/>
  <c r="I31" i="4"/>
  <c r="J31" s="1"/>
  <c r="I30"/>
  <c r="J30" s="1"/>
  <c r="M45" i="7" l="1"/>
  <c r="I36" i="4"/>
  <c r="J36" s="1"/>
  <c r="I28" l="1"/>
  <c r="J28" s="1"/>
  <c r="I29"/>
  <c r="J29" s="1"/>
  <c r="I32"/>
  <c r="J32" s="1"/>
  <c r="I23" l="1"/>
  <c r="J23" s="1"/>
  <c r="I27"/>
  <c r="J27" s="1"/>
  <c r="I26"/>
  <c r="J26" s="1"/>
  <c r="I33"/>
  <c r="J33" s="1"/>
  <c r="I21" l="1"/>
  <c r="J21" s="1"/>
  <c r="I22" l="1"/>
  <c r="J22" s="1"/>
  <c r="I24"/>
  <c r="J24" s="1"/>
  <c r="I6" l="1"/>
  <c r="J6" s="1"/>
  <c r="I25"/>
  <c r="J25" s="1"/>
  <c r="I34"/>
  <c r="J34" s="1"/>
  <c r="I35" l="1"/>
  <c r="J35" s="1"/>
  <c r="I9" l="1"/>
  <c r="J9" s="1"/>
  <c r="I8" l="1"/>
  <c r="J8" s="1"/>
  <c r="I7"/>
  <c r="J7" s="1"/>
  <c r="I12"/>
  <c r="J12" s="1"/>
  <c r="I11"/>
  <c r="J11" s="1"/>
  <c r="I10"/>
  <c r="J10" s="1"/>
  <c r="I20"/>
  <c r="J20" s="1"/>
  <c r="I19"/>
  <c r="J19" s="1"/>
  <c r="I18"/>
  <c r="J18" s="1"/>
  <c r="I17"/>
  <c r="J17" s="1"/>
  <c r="I16"/>
  <c r="J16" s="1"/>
  <c r="I15"/>
  <c r="J15" s="1"/>
  <c r="I14"/>
  <c r="J14" s="1"/>
  <c r="I13" l="1"/>
  <c r="J13" s="1"/>
  <c r="F9" i="5" l="1"/>
  <c r="G8"/>
  <c r="H8" s="1"/>
  <c r="G7"/>
  <c r="H7" s="1"/>
  <c r="G6"/>
  <c r="H6" s="1"/>
  <c r="G5"/>
  <c r="H5" s="1"/>
  <c r="G4"/>
  <c r="H4" s="1"/>
  <c r="G3"/>
  <c r="I38" i="4"/>
  <c r="J38" s="1"/>
  <c r="I4"/>
  <c r="J4" s="1"/>
  <c r="I3"/>
  <c r="G14" i="1"/>
  <c r="H14" s="1"/>
  <c r="G13"/>
  <c r="H13" s="1"/>
  <c r="J13" s="1"/>
  <c r="K13" s="1"/>
  <c r="G11"/>
  <c r="H11" s="1"/>
  <c r="J11" s="1"/>
  <c r="K11" s="1"/>
  <c r="G10"/>
  <c r="H10" s="1"/>
  <c r="G9"/>
  <c r="H9" s="1"/>
  <c r="I9" s="1"/>
  <c r="K9" s="1"/>
  <c r="G8"/>
  <c r="H8" s="1"/>
  <c r="I8" s="1"/>
  <c r="K8" s="1"/>
  <c r="G5"/>
  <c r="H5" s="1"/>
  <c r="I5" s="1"/>
  <c r="K5" s="1"/>
  <c r="G3"/>
  <c r="G15" s="1"/>
  <c r="J10" l="1"/>
  <c r="J15" s="1"/>
  <c r="H3"/>
  <c r="G9" i="5"/>
  <c r="H3"/>
  <c r="H9" s="1"/>
  <c r="J3" i="4"/>
  <c r="I3" i="1" l="1"/>
  <c r="H15"/>
  <c r="K10"/>
  <c r="K3" l="1"/>
  <c r="K15" s="1"/>
  <c r="I15"/>
</calcChain>
</file>

<file path=xl/comments1.xml><?xml version="1.0" encoding="utf-8"?>
<comments xmlns="http://schemas.openxmlformats.org/spreadsheetml/2006/main">
  <authors>
    <author>Sixto Ortiz</author>
  </authors>
  <commentList>
    <comment ref="A24" authorId="0">
      <text>
        <r>
          <rPr>
            <b/>
            <sz val="9"/>
            <color indexed="81"/>
            <rFont val="Tahoma"/>
            <family val="2"/>
          </rPr>
          <t>Sixto Ortiz:</t>
        </r>
        <r>
          <rPr>
            <sz val="9"/>
            <color indexed="81"/>
            <rFont val="Tahoma"/>
            <family val="2"/>
          </rPr>
          <t xml:space="preserve">
se envio NC el 15-marzo 001-1</t>
        </r>
      </text>
    </comment>
  </commentList>
</comments>
</file>

<file path=xl/sharedStrings.xml><?xml version="1.0" encoding="utf-8"?>
<sst xmlns="http://schemas.openxmlformats.org/spreadsheetml/2006/main" count="1111" uniqueCount="254">
  <si>
    <t># FACTURA</t>
  </si>
  <si>
    <t>CLIENTE</t>
  </si>
  <si>
    <t>TIENDA</t>
  </si>
  <si>
    <t>COMCEPTO</t>
  </si>
  <si>
    <t>MONTO EN S/.</t>
  </si>
  <si>
    <t>IGV</t>
  </si>
  <si>
    <t>TOTAL INC. IGV EN S/.</t>
  </si>
  <si>
    <t>FECHA DE EMISION</t>
  </si>
  <si>
    <t>FECHA DE CANCELACION</t>
  </si>
  <si>
    <t>OBS.</t>
  </si>
  <si>
    <t>MAESTRO</t>
  </si>
  <si>
    <t>ANULADA</t>
  </si>
  <si>
    <t>POR INGRESAR MONTO</t>
  </si>
  <si>
    <t>T09 CHORRILLOS</t>
  </si>
  <si>
    <t>T04 CHACARILLA</t>
  </si>
  <si>
    <t>T21 CUZCO</t>
  </si>
  <si>
    <t>T18 CHICLAYO</t>
  </si>
  <si>
    <t>T19 TRUJILLO</t>
  </si>
  <si>
    <t>PUENTE PIEDRA</t>
  </si>
  <si>
    <t>ORDEN DE COMPRA</t>
  </si>
  <si>
    <t>CHORRILLOS</t>
  </si>
  <si>
    <t>T24 MANT Y ACCESORIOS TECLE FEB 13</t>
  </si>
  <si>
    <t>TACNA</t>
  </si>
  <si>
    <t>MANTENIMIENTO PREVENTIVO</t>
  </si>
  <si>
    <t>SURQUILLO</t>
  </si>
  <si>
    <t>AREQUIPA I</t>
  </si>
  <si>
    <t>AREQUIPA II</t>
  </si>
  <si>
    <t xml:space="preserve">01 Por el cambio de 2 fajas de  cortadora de mesa sierra     </t>
  </si>
  <si>
    <t xml:space="preserve">02 Instalación de  un Paro de Emergencia de la Rollera          </t>
  </si>
  <si>
    <t>Cambio de 3 Conectores de mallas de 5/8  Marca Forge</t>
  </si>
  <si>
    <t xml:space="preserve">04Cambio de 3 Ganchos de 3/8   Marca FORGED                          </t>
  </si>
  <si>
    <t>05 Por el cambio de una caja adososable 20x20x12</t>
  </si>
  <si>
    <t>Por el cambio de 2 cajas adosables 20x20x12</t>
  </si>
  <si>
    <t>07Por la reparación de un pistón  de cuchilla de la</t>
  </si>
  <si>
    <t>Por la instalación del cargador de batería 12 voltios</t>
  </si>
  <si>
    <t xml:space="preserve">Por la instalación de botón Paro   de emergencia,             </t>
  </si>
  <si>
    <t xml:space="preserve">Por el cambio del Contador Digital marca Novus,            </t>
  </si>
  <si>
    <t>CUZCO</t>
  </si>
  <si>
    <t xml:space="preserve">01 Por la instalación del circuito eléctrico y </t>
  </si>
  <si>
    <t xml:space="preserve"> la elaboraciónde  2  enrolladores tipo araña</t>
  </si>
  <si>
    <t>ATE</t>
  </si>
  <si>
    <t>CHACARILLA</t>
  </si>
  <si>
    <t>CALLAO</t>
  </si>
  <si>
    <t>Ser,Corrctivo (3)ContometroTipo Araña</t>
  </si>
  <si>
    <t>01     Por la instalación del contador digital marca Novus</t>
  </si>
  <si>
    <t xml:space="preserve">Por la fabricación de enrolladores  tipo araña plegable                     </t>
  </si>
  <si>
    <t xml:space="preserve">Por la elaboración de sistema  mecánico de conteo  </t>
  </si>
  <si>
    <t>04      Por la instalación del contador digital marca Novus</t>
  </si>
  <si>
    <t xml:space="preserve">Por la fabricación de mesa Plataforma con sistema </t>
  </si>
  <si>
    <t xml:space="preserve">06     Por la instalación del contador digital marca </t>
  </si>
  <si>
    <t>01 Por  gastos de accesorios:  Cable vulcanizado  3x12</t>
  </si>
  <si>
    <t xml:space="preserve">01 Por la instalación  de prensa y maquinado en acero </t>
  </si>
  <si>
    <t>02 Por la reparación de pistones neumáticos de cuchill</t>
  </si>
  <si>
    <t>SAN LUIS</t>
  </si>
  <si>
    <t xml:space="preserve">01 Por la fabricación de  acoples de transmisión de </t>
  </si>
  <si>
    <t>FACTURACION FEBRERO</t>
  </si>
  <si>
    <t xml:space="preserve"># COTIZACION </t>
  </si>
  <si>
    <t>Cambio de riel de puerta de almacen</t>
  </si>
  <si>
    <t>detraccion 9%</t>
  </si>
  <si>
    <t>INDEPENDENCIA</t>
  </si>
  <si>
    <t xml:space="preserve">01 Por la reparación, soldadura y cambio de bocinas      </t>
  </si>
  <si>
    <t xml:space="preserve">02 Por la reparación del circuito eléctrico del control      </t>
  </si>
  <si>
    <t>8</t>
  </si>
  <si>
    <t>MP</t>
  </si>
  <si>
    <t xml:space="preserve">CAMBIO DE SISTEMA DE CADEMA DE MALLA METALICA, Y FABRICACION DE TUBO O EJE PARA COLGAR </t>
  </si>
  <si>
    <t>CHICLAYO</t>
  </si>
  <si>
    <t>T009  -CHORRILLOS</t>
  </si>
  <si>
    <t>T024  VILLA EL SA</t>
  </si>
  <si>
    <t>T009 -CHORRILLOS</t>
  </si>
  <si>
    <t>TRUJILLO</t>
  </si>
  <si>
    <t>PUEBLO LIBRE</t>
  </si>
  <si>
    <t xml:space="preserve">01 Por la reparación y soldadura en la Rollera tipo             </t>
  </si>
  <si>
    <t xml:space="preserve">01 Por la fabricación de sistema de la cadena de            </t>
  </si>
  <si>
    <t>01 Por la reparación y calibración de la tarjeta</t>
  </si>
  <si>
    <t xml:space="preserve">01 Por la reparación, soldadura, enderezamiento </t>
  </si>
  <si>
    <t xml:space="preserve">01 Por la reparación de circuito eléctrico de iluminación       </t>
  </si>
  <si>
    <t xml:space="preserve">01 Por maquinado de bocina y rectificado de rosca          </t>
  </si>
  <si>
    <t>REPARACION DE CANTILEVER</t>
  </si>
  <si>
    <t>01 Por la reparación de sistema mecánico</t>
  </si>
  <si>
    <t>ICA</t>
  </si>
  <si>
    <t>elaboración de Estrobos de 1.50 MT con</t>
  </si>
  <si>
    <t>Planchas  LAF 70x70 cm de 1/2” espesor, entrega</t>
  </si>
  <si>
    <t>PROMART</t>
  </si>
  <si>
    <t xml:space="preserve">PRO </t>
  </si>
  <si>
    <t>Por configuración y calibración del contador Digital</t>
  </si>
  <si>
    <t>POR COBRAR EL 9/MARZO</t>
  </si>
  <si>
    <t>CANCELADO EL 21/2</t>
  </si>
  <si>
    <t>CANCELADO EL 28/2</t>
  </si>
  <si>
    <t>NARANJAL</t>
  </si>
  <si>
    <t>MANTENIMIENTO PREVENTIVO Y CORRECTIVO (SE PROGRAMA HOY)</t>
  </si>
  <si>
    <t>repraracion de tecle</t>
  </si>
  <si>
    <t xml:space="preserve">REPARACION DE CONTO METRO DIGITAL </t>
  </si>
  <si>
    <t>CAJAMARCA</t>
  </si>
  <si>
    <t>POR CAMBIO DE TRANSFORMADOR 220 A 24 V, BAMBIO DE UN CONTACTOR TRIFASICO DE 6 AMPEREOS REPARACION DE CIRCUITO ELECTRICO  DE  DE LA ROLLERA DE ALFOMBRA</t>
  </si>
  <si>
    <t>POR REPARACION DE SISTEMA NEUMATICO DE LA CORTADORA DE PERSIANA</t>
  </si>
  <si>
    <t>POR CANCELAR RETENCION</t>
  </si>
  <si>
    <t>CANCELADO EL 5/3</t>
  </si>
  <si>
    <t>FACTURACION MARZO</t>
  </si>
  <si>
    <t>008-003-2013</t>
  </si>
  <si>
    <t>FACTURADO CON RAZON SOCAL DE LUIS ORTIZ</t>
  </si>
  <si>
    <t>REPARACION DE CANTILEVER Y PARANTE U</t>
  </si>
  <si>
    <t>X O. COMPRA</t>
  </si>
  <si>
    <t xml:space="preserve">Por la reparación de rodaje de transmisión centrado de eje de piñones de transmisión Del motor, de la Rollera de Alfombras, 02 Por la reinstalación del motor y calibración de Disco de corte de la Cortadora de mano sierra Circular Dewalt.
</t>
  </si>
  <si>
    <t>ESTROBOS</t>
  </si>
  <si>
    <t>EL PEÑON</t>
  </si>
  <si>
    <t>VIGAS</t>
  </si>
  <si>
    <t xml:space="preserve">01 Por maquinado de eje, cambio de polea de aluminio de 80 mm. Desmontaje e instalación, 02 Por la reposición de Wincha cambio de cuerda de acero                            90.00
Reparación de eje de reposición central </t>
  </si>
  <si>
    <t>REPARACION DE CONTADOR DIGITAL</t>
  </si>
  <si>
    <t>LIMA</t>
  </si>
  <si>
    <t>sin factura</t>
  </si>
  <si>
    <t>CANCELADO EL 13/3</t>
  </si>
  <si>
    <t>nota de credito de la factura 54</t>
  </si>
  <si>
    <t>HUACHO</t>
  </si>
  <si>
    <t>ROLLERA MALLA RASHELL</t>
  </si>
  <si>
    <t>PARANTE U</t>
  </si>
  <si>
    <t>MINI CANTILEVER</t>
  </si>
  <si>
    <t>CONTOMETRO DE CANTO</t>
  </si>
  <si>
    <t>ACCESORIOS Y TRANSPORTE</t>
  </si>
  <si>
    <t>INSTALACION DE SIERRA RADIAL DEWALT</t>
  </si>
  <si>
    <t>COMPRESOR INSTALACION DE CORTADORA DE PERSIANAS</t>
  </si>
  <si>
    <t>007-003-2013</t>
  </si>
  <si>
    <t>retencion 6%</t>
  </si>
  <si>
    <t>a cobrar</t>
  </si>
  <si>
    <t>yugo para callao</t>
  </si>
  <si>
    <t>parante U y cantilever para trujillo</t>
  </si>
  <si>
    <t>LEOA - MAESTRO</t>
  </si>
  <si>
    <t>CANCELADO EL 22/3</t>
  </si>
  <si>
    <t>tecle control de mando</t>
  </si>
  <si>
    <t>motor del tecle y cantilever y parante U</t>
  </si>
  <si>
    <t>TRJ20032013</t>
  </si>
  <si>
    <t>REPARACION DE SISTEMA MECANICO DE LA ROLLERA DE MANGERA</t>
  </si>
  <si>
    <t>VILLA EL SALVADOR</t>
  </si>
  <si>
    <t>01 Desactivación del circuito eléctrico y la tarjeta de memoria  del tecle  activación del control de mando  x bloqueo</t>
  </si>
  <si>
    <t xml:space="preserve">01 Por  la Reparación de moto reductor de elevación de cadena Encamisetado y cambio de rodamiento # 6202 y 6305,
Cambio de reten 25x40x8 limpieza de motor barnizado y montaje y desmontaje.
</t>
  </si>
  <si>
    <t>retencion 98368</t>
  </si>
  <si>
    <t>retencion 98892</t>
  </si>
  <si>
    <t>retencion 99156</t>
  </si>
  <si>
    <t>retencion 99504</t>
  </si>
  <si>
    <t>retencion 99794</t>
  </si>
  <si>
    <t>detraccion pagado el 13/2</t>
  </si>
  <si>
    <t>detraccion pagado el 21/2</t>
  </si>
  <si>
    <t>detraccion pagado el 28/2</t>
  </si>
  <si>
    <t>detraccion pagado el 06/3</t>
  </si>
  <si>
    <t>detraccion pagado el 8/3</t>
  </si>
  <si>
    <t>detraccion pagado el 14/3</t>
  </si>
  <si>
    <t>detraccion pagado el 18/3</t>
  </si>
  <si>
    <t>detraccion pagado el 22/3</t>
  </si>
  <si>
    <t>retencion 99509</t>
  </si>
  <si>
    <t>REPARACION DEL TECLE</t>
  </si>
  <si>
    <t>rebobinado de la bobina del motor del tecle</t>
  </si>
  <si>
    <t>Cambleado del motor del tecle</t>
  </si>
  <si>
    <t>CANCELADO EL 27/3</t>
  </si>
  <si>
    <t>no cobraron detraccion</t>
  </si>
  <si>
    <t>reparacion del compresor</t>
  </si>
  <si>
    <t>tecle control de mando REPARACION MOMENTANEA</t>
  </si>
  <si>
    <t>fabricacion de cantilever de techo, y trabajos de pintura</t>
  </si>
  <si>
    <t>ok</t>
  </si>
  <si>
    <t>pagado ok, sin factura el 4/4</t>
  </si>
  <si>
    <t>CHINCHA</t>
  </si>
  <si>
    <t>INSTALACION CORTADORA MANO Y MESA</t>
  </si>
  <si>
    <t>ROLLERA MALLAS RASHELL</t>
  </si>
  <si>
    <t>MINICANTILEVER</t>
  </si>
  <si>
    <t>ESTROBOS 3 UNID.</t>
  </si>
  <si>
    <t>MATERIALES Y TRANSPORTE</t>
  </si>
  <si>
    <t>11,12,13,14,15,16,17</t>
  </si>
  <si>
    <t>LA COLONIAL</t>
  </si>
  <si>
    <t>Fabrica parant U y cantilev p/fierros</t>
  </si>
  <si>
    <t>MINICANTILEVER, PARANTE U , PINTURA EN GENERAL</t>
  </si>
  <si>
    <t>PUCALLPA</t>
  </si>
  <si>
    <t>ROLLERA DE MALLA RASHELL</t>
  </si>
  <si>
    <t>COMPRESOR INSTALACION DE CORTADORA DE PERSIANAS, Por gastos de accesorios</t>
  </si>
  <si>
    <t xml:space="preserve">01 Por el armado, ensamblado e instalación de enchufes      </t>
  </si>
  <si>
    <t xml:space="preserve">01 Por transportes de carga de todas las estructuras                   </t>
  </si>
  <si>
    <t>EN PROCESO PARA ENTREGAR FIN DE MARZO</t>
  </si>
  <si>
    <t xml:space="preserve">tecle cable electrico control de mando </t>
  </si>
  <si>
    <t>PAGADO</t>
  </si>
  <si>
    <t>detraccion pagado el 2/4</t>
  </si>
  <si>
    <t>CANTILEVER DE TECHO</t>
  </si>
  <si>
    <t>FABRICACION DE POSTES DE PARANTE U (4)</t>
  </si>
  <si>
    <t>ENDEREZAMIENTO DE PARANTE U (8)</t>
  </si>
  <si>
    <t>FABRICACION DE 8 BRAZOS PARA CANTILEVER DE TECHO</t>
  </si>
  <si>
    <t>detraccion pagado el 10/4</t>
  </si>
  <si>
    <t>CANCELADO EL 12/4</t>
  </si>
  <si>
    <t>venta de yugo</t>
  </si>
  <si>
    <t>trabajo entregado</t>
  </si>
  <si>
    <t>01 Cambio de rodamiento de 6205. Por  la fabricación maquinado perforado y montaje  De barra de enrollamiento de fierro de    Del enrollador de malla metálica</t>
  </si>
  <si>
    <t>naranjal</t>
  </si>
  <si>
    <t xml:space="preserve">Cambio de chumacera y calibración de eje                                                                 De brida de piñón de transmisión, calibración de la cadena del motor 
         Y repracion de la mesa de la rollera montaje y desmontaje 
</t>
  </si>
  <si>
    <t>varios</t>
  </si>
  <si>
    <t>reduccion de rollera de mangera</t>
  </si>
  <si>
    <t>san luis</t>
  </si>
  <si>
    <t>Por la fabricación de 8 colgadores de rollo de tapizones</t>
  </si>
  <si>
    <t xml:space="preserve">Enderezamiento  de 08 postes  y reforzamientos de parantes U            </t>
  </si>
  <si>
    <t>42  Fabricación de brazos para cantiléver de 4x4x</t>
  </si>
  <si>
    <t>FACTURACION ABRIL</t>
  </si>
  <si>
    <t>colonial</t>
  </si>
  <si>
    <t>movimiento de 12 brazos de cantilever</t>
  </si>
  <si>
    <t>SISTEMA DE ELEVACION</t>
  </si>
  <si>
    <t>PRO</t>
  </si>
  <si>
    <t>STA. CLARA</t>
  </si>
  <si>
    <t>01 Por instalación de punto de toma de corriente de la
Rollera nomax y agregado de cables vulcanizados para
La caja de contometro.</t>
  </si>
  <si>
    <t>01 Por reparación del tubo rectangular (enderezado) De mesa plataforma y pintura general.
Reparación de la tarjeta de contometro digital.</t>
  </si>
  <si>
    <t>Por la fabricación de barras horizontales  para carga de rollo de malla, diseñados Por fabricación de 06 barras colgadores  Por cambio de cadena de  de ejes de rollos  10 mts. Y 20 candados.</t>
  </si>
  <si>
    <t>SP1513-EQP-003</t>
  </si>
  <si>
    <t>SP1813-EQP-001</t>
  </si>
  <si>
    <t>SP1413-EQP-004</t>
  </si>
  <si>
    <t>SP1913-EQP-001</t>
  </si>
  <si>
    <t>CANCELADO SKT EL 24/4</t>
  </si>
  <si>
    <t>detraccion pagado el 26/4</t>
  </si>
  <si>
    <t>detraccion pagado el 24/4</t>
  </si>
  <si>
    <t xml:space="preserve">Por instalación de un Conector de malla de 5/8 
para la Cadena del tecle eléctrico
</t>
  </si>
  <si>
    <t>EN PROCESO</t>
  </si>
  <si>
    <t>REPARACION CORTADORA MADERA ABR13</t>
  </si>
  <si>
    <t xml:space="preserve">trabajo ok, </t>
  </si>
  <si>
    <t>ROLLERA MALLA METALICA</t>
  </si>
  <si>
    <t>CANCELADO BCP EL 12/4</t>
  </si>
  <si>
    <t>CANCELADO BCP EL 18/4</t>
  </si>
  <si>
    <t>´P</t>
  </si>
  <si>
    <t>retencion 100458</t>
  </si>
  <si>
    <t>retencion 100793</t>
  </si>
  <si>
    <t>CANCELADO BCP EL 3/5</t>
  </si>
  <si>
    <t>T026-CADENA DE TECLE
Rollera nomax y agregado de cables vulcanizados para
La caja de contometro.</t>
  </si>
  <si>
    <t>Reparacion de perfilera</t>
  </si>
  <si>
    <t>trabaja ya esta pendiente de orden de compra</t>
  </si>
  <si>
    <t xml:space="preserve">01 Por reparación del botón de pulsador de presión               90.00
De aire para el corte
</t>
  </si>
  <si>
    <t xml:space="preserve">Por  regulación de la cadena de transmisión del motor                                           </t>
  </si>
  <si>
    <t>retencion 101507</t>
  </si>
  <si>
    <t>varios 001 R&amp;L</t>
  </si>
  <si>
    <t>4 BRAZOS PARA CANTILVER E MOVIMIENTO DE RACKS</t>
  </si>
  <si>
    <t>47 BRAZOS DE CANTILEVER Y ADICIONALES 175 PLATINAS, 130 ANGULOS, REFORZAMIENTO DE VIGAS PARANTES CON PLATINA DE 3" x 3/8</t>
  </si>
  <si>
    <t>3 CANTILEVER DE 3 PARATES Y 24 BRAZOS</t>
  </si>
  <si>
    <t>TACOS DE MADERA</t>
  </si>
  <si>
    <t>FACTURACION MAYO</t>
  </si>
  <si>
    <t>POR PROGRAMAR EL TRABAJO</t>
  </si>
  <si>
    <t>repracion de Púerta de almacen</t>
  </si>
  <si>
    <t>cantilever con 40 brazos</t>
  </si>
  <si>
    <t>repracion del tecle</t>
  </si>
  <si>
    <t>POR INSTALAR</t>
  </si>
  <si>
    <t>CANCELADO  BCP EL 17/5</t>
  </si>
  <si>
    <t>CANCELADO BCP EL 17/5</t>
  </si>
  <si>
    <t>detraccion pagado el 15/5</t>
  </si>
  <si>
    <t>POR PAGAR RETENCION</t>
  </si>
  <si>
    <t>1 CANTILEVER DE 6 PARANTES CON 36 BZS. FORMATO ANTIGUO</t>
  </si>
  <si>
    <t>2 CANTILEVER DE 3 PARANTES C/U DE 18 BZS. C/U</t>
  </si>
  <si>
    <t>EN PROCESO SE ENTREGA EL 29/MAYO</t>
  </si>
  <si>
    <t>EN PROCESO SE ENTREGA EL 24/MAYO</t>
  </si>
  <si>
    <t>EN PROCESO SE ENTREGA EL 1/JUNIO</t>
  </si>
  <si>
    <t>EN PROCESO SE ENTREGA EL 5/JUNIO</t>
  </si>
  <si>
    <t>trabajo entregado POR FACTURAR EL 1/JUNIO</t>
  </si>
  <si>
    <t>REPARACION DE MESA DE ROLLERA DE ALFOMFRA</t>
  </si>
  <si>
    <t>POR CONFIRMAR CUZCO</t>
  </si>
  <si>
    <t>POR CONFIRMAR CHICLAYO</t>
  </si>
  <si>
    <t>CUOTA POR MES A PARTIR DE JUNIO S/ 128.000</t>
  </si>
  <si>
    <t>CANCELADO SKT EL 23/5</t>
  </si>
</sst>
</file>

<file path=xl/styles.xml><?xml version="1.0" encoding="utf-8"?>
<styleSheet xmlns="http://schemas.openxmlformats.org/spreadsheetml/2006/main">
  <numFmts count="1">
    <numFmt numFmtId="164" formatCode="0.000"/>
  </numFmts>
  <fonts count="13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8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7" fontId="0" fillId="0" borderId="1" xfId="0" applyNumberFormat="1" applyBorder="1"/>
    <xf numFmtId="0" fontId="0" fillId="2" borderId="1" xfId="0" applyFill="1" applyBorder="1"/>
    <xf numFmtId="0" fontId="1" fillId="0" borderId="1" xfId="0" applyFont="1" applyBorder="1"/>
    <xf numFmtId="0" fontId="0" fillId="3" borderId="1" xfId="0" applyFill="1" applyBorder="1" applyAlignment="1">
      <alignment wrapText="1"/>
    </xf>
    <xf numFmtId="0" fontId="0" fillId="3" borderId="1" xfId="0" applyFill="1" applyBorder="1"/>
    <xf numFmtId="0" fontId="0" fillId="0" borderId="1" xfId="0" applyFill="1" applyBorder="1" applyAlignment="1">
      <alignment horizontal="center"/>
    </xf>
    <xf numFmtId="0" fontId="0" fillId="2" borderId="0" xfId="0" applyFill="1"/>
    <xf numFmtId="2" fontId="0" fillId="0" borderId="1" xfId="0" applyNumberFormat="1" applyBorder="1" applyAlignment="1">
      <alignment horizontal="center"/>
    </xf>
    <xf numFmtId="0" fontId="1" fillId="2" borderId="1" xfId="0" applyFont="1" applyFill="1" applyBorder="1"/>
    <xf numFmtId="0" fontId="0" fillId="0" borderId="1" xfId="0" applyFill="1" applyBorder="1"/>
    <xf numFmtId="0" fontId="2" fillId="0" borderId="1" xfId="0" applyFont="1" applyFill="1" applyBorder="1"/>
    <xf numFmtId="0" fontId="0" fillId="0" borderId="0" xfId="0" applyFill="1"/>
    <xf numFmtId="0" fontId="0" fillId="3" borderId="1" xfId="0" applyFill="1" applyBorder="1" applyAlignment="1">
      <alignment horizontal="left" wrapText="1"/>
    </xf>
    <xf numFmtId="0" fontId="0" fillId="0" borderId="1" xfId="0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0" xfId="0" applyAlignment="1">
      <alignment horizontal="left"/>
    </xf>
    <xf numFmtId="0" fontId="1" fillId="3" borderId="1" xfId="0" applyFont="1" applyFill="1" applyBorder="1" applyAlignment="1">
      <alignment wrapText="1"/>
    </xf>
    <xf numFmtId="16" fontId="1" fillId="0" borderId="1" xfId="0" applyNumberFormat="1" applyFont="1" applyBorder="1"/>
    <xf numFmtId="0" fontId="1" fillId="0" borderId="1" xfId="0" applyFont="1" applyFill="1" applyBorder="1"/>
    <xf numFmtId="0" fontId="1" fillId="0" borderId="0" xfId="0" applyFont="1"/>
    <xf numFmtId="16" fontId="1" fillId="0" borderId="1" xfId="0" applyNumberFormat="1" applyFont="1" applyFill="1" applyBorder="1"/>
    <xf numFmtId="0" fontId="0" fillId="0" borderId="1" xfId="0" applyFont="1" applyFill="1" applyBorder="1"/>
    <xf numFmtId="0" fontId="2" fillId="0" borderId="2" xfId="0" applyFont="1" applyFill="1" applyBorder="1"/>
    <xf numFmtId="0" fontId="2" fillId="0" borderId="0" xfId="0" applyFont="1" applyAlignment="1">
      <alignment horizontal="center"/>
    </xf>
    <xf numFmtId="2" fontId="0" fillId="0" borderId="0" xfId="0" applyNumberFormat="1"/>
    <xf numFmtId="0" fontId="0" fillId="0" borderId="1" xfId="0" applyFont="1" applyFill="1" applyBorder="1" applyAlignment="1">
      <alignment horizontal="left"/>
    </xf>
    <xf numFmtId="0" fontId="0" fillId="0" borderId="1" xfId="0" applyFont="1" applyFill="1" applyBorder="1" applyAlignment="1">
      <alignment horizontal="center"/>
    </xf>
    <xf numFmtId="0" fontId="0" fillId="0" borderId="0" xfId="0" applyFont="1" applyFill="1"/>
    <xf numFmtId="0" fontId="2" fillId="0" borderId="1" xfId="0" applyFont="1" applyFill="1" applyBorder="1" applyAlignment="1">
      <alignment horizontal="left"/>
    </xf>
    <xf numFmtId="0" fontId="2" fillId="0" borderId="0" xfId="0" applyFont="1" applyFill="1"/>
    <xf numFmtId="49" fontId="0" fillId="0" borderId="1" xfId="0" applyNumberFormat="1" applyFill="1" applyBorder="1" applyAlignment="1">
      <alignment horizontal="left"/>
    </xf>
    <xf numFmtId="2" fontId="0" fillId="0" borderId="1" xfId="0" applyNumberFormat="1" applyFill="1" applyBorder="1" applyAlignment="1">
      <alignment horizontal="center"/>
    </xf>
    <xf numFmtId="0" fontId="5" fillId="0" borderId="1" xfId="0" applyFont="1" applyFill="1" applyBorder="1"/>
    <xf numFmtId="0" fontId="3" fillId="0" borderId="0" xfId="0" applyFont="1" applyFill="1"/>
    <xf numFmtId="0" fontId="4" fillId="0" borderId="0" xfId="0" applyFont="1" applyFill="1"/>
    <xf numFmtId="0" fontId="0" fillId="3" borderId="0" xfId="0" applyFill="1"/>
    <xf numFmtId="0" fontId="0" fillId="3" borderId="0" xfId="0" applyFont="1" applyFill="1"/>
    <xf numFmtId="0" fontId="2" fillId="2" borderId="0" xfId="0" applyFont="1" applyFill="1" applyAlignment="1">
      <alignment horizontal="left"/>
    </xf>
    <xf numFmtId="2" fontId="2" fillId="0" borderId="0" xfId="0" applyNumberFormat="1" applyFont="1" applyAlignment="1">
      <alignment horizontal="center"/>
    </xf>
    <xf numFmtId="0" fontId="2" fillId="0" borderId="1" xfId="0" applyFont="1" applyBorder="1" applyAlignment="1">
      <alignment horizontal="left"/>
    </xf>
    <xf numFmtId="0" fontId="2" fillId="3" borderId="1" xfId="0" applyFont="1" applyFill="1" applyBorder="1" applyAlignment="1">
      <alignment horizontal="left" wrapText="1"/>
    </xf>
    <xf numFmtId="0" fontId="2" fillId="0" borderId="0" xfId="0" applyFont="1" applyAlignment="1">
      <alignment horizontal="left"/>
    </xf>
    <xf numFmtId="2" fontId="0" fillId="4" borderId="1" xfId="0" applyNumberFormat="1" applyFill="1" applyBorder="1" applyAlignment="1">
      <alignment horizontal="center"/>
    </xf>
    <xf numFmtId="2" fontId="0" fillId="5" borderId="1" xfId="0" applyNumberFormat="1" applyFill="1" applyBorder="1" applyAlignment="1">
      <alignment horizontal="center"/>
    </xf>
    <xf numFmtId="2" fontId="0" fillId="0" borderId="1" xfId="0" applyNumberFormat="1" applyFont="1" applyFill="1" applyBorder="1" applyAlignment="1">
      <alignment horizontal="center"/>
    </xf>
    <xf numFmtId="16" fontId="6" fillId="0" borderId="1" xfId="0" applyNumberFormat="1" applyFont="1" applyBorder="1"/>
    <xf numFmtId="0" fontId="0" fillId="0" borderId="1" xfId="0" applyFill="1" applyBorder="1" applyAlignment="1">
      <alignment wrapText="1"/>
    </xf>
    <xf numFmtId="0" fontId="6" fillId="0" borderId="1" xfId="0" applyFont="1" applyFill="1" applyBorder="1"/>
    <xf numFmtId="164" fontId="2" fillId="0" borderId="0" xfId="0" applyNumberFormat="1" applyFont="1" applyAlignment="1">
      <alignment horizontal="center"/>
    </xf>
    <xf numFmtId="16" fontId="0" fillId="0" borderId="1" xfId="0" applyNumberFormat="1" applyBorder="1" applyAlignment="1">
      <alignment horizontal="left"/>
    </xf>
    <xf numFmtId="0" fontId="9" fillId="0" borderId="1" xfId="0" applyFont="1" applyBorder="1"/>
    <xf numFmtId="0" fontId="0" fillId="4" borderId="1" xfId="0" applyFill="1" applyBorder="1"/>
    <xf numFmtId="0" fontId="0" fillId="4" borderId="1" xfId="0" applyFill="1" applyBorder="1" applyAlignment="1">
      <alignment horizontal="left"/>
    </xf>
    <xf numFmtId="0" fontId="1" fillId="4" borderId="1" xfId="0" applyFont="1" applyFill="1" applyBorder="1"/>
    <xf numFmtId="16" fontId="0" fillId="4" borderId="1" xfId="0" applyNumberFormat="1" applyFill="1" applyBorder="1"/>
    <xf numFmtId="0" fontId="0" fillId="4" borderId="1" xfId="0" applyFill="1" applyBorder="1" applyAlignment="1">
      <alignment wrapText="1"/>
    </xf>
    <xf numFmtId="0" fontId="0" fillId="4" borderId="1" xfId="0" applyFill="1" applyBorder="1" applyAlignment="1">
      <alignment horizontal="center"/>
    </xf>
    <xf numFmtId="0" fontId="2" fillId="4" borderId="1" xfId="0" applyFont="1" applyFill="1" applyBorder="1"/>
    <xf numFmtId="0" fontId="0" fillId="4" borderId="0" xfId="0" applyFill="1"/>
    <xf numFmtId="0" fontId="9" fillId="0" borderId="1" xfId="0" applyFont="1" applyBorder="1" applyAlignment="1">
      <alignment horizontal="left"/>
    </xf>
    <xf numFmtId="0" fontId="9" fillId="0" borderId="1" xfId="0" applyFont="1" applyFill="1" applyBorder="1" applyAlignment="1">
      <alignment horizontal="left"/>
    </xf>
    <xf numFmtId="3" fontId="0" fillId="0" borderId="1" xfId="0" applyNumberFormat="1" applyFill="1" applyBorder="1" applyAlignment="1">
      <alignment horizontal="left"/>
    </xf>
    <xf numFmtId="0" fontId="9" fillId="4" borderId="1" xfId="0" applyFont="1" applyFill="1" applyBorder="1" applyAlignment="1">
      <alignment horizontal="left"/>
    </xf>
    <xf numFmtId="0" fontId="6" fillId="4" borderId="1" xfId="0" applyFont="1" applyFill="1" applyBorder="1"/>
    <xf numFmtId="0" fontId="10" fillId="0" borderId="1" xfId="0" applyFont="1" applyFill="1" applyBorder="1"/>
    <xf numFmtId="0" fontId="0" fillId="0" borderId="1" xfId="0" applyFont="1" applyFill="1" applyBorder="1" applyAlignment="1">
      <alignment wrapText="1"/>
    </xf>
    <xf numFmtId="16" fontId="0" fillId="0" borderId="1" xfId="0" applyNumberFormat="1" applyFill="1" applyBorder="1"/>
    <xf numFmtId="0" fontId="6" fillId="3" borderId="1" xfId="0" applyFont="1" applyFill="1" applyBorder="1" applyAlignment="1">
      <alignment wrapText="1"/>
    </xf>
    <xf numFmtId="0" fontId="9" fillId="0" borderId="1" xfId="0" applyFont="1" applyFill="1" applyBorder="1"/>
    <xf numFmtId="0" fontId="6" fillId="0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6" fillId="0" borderId="0" xfId="0" applyFont="1"/>
    <xf numFmtId="0" fontId="0" fillId="2" borderId="1" xfId="0" applyFill="1" applyBorder="1" applyAlignment="1">
      <alignment horizontal="center"/>
    </xf>
    <xf numFmtId="0" fontId="2" fillId="2" borderId="1" xfId="0" applyFont="1" applyFill="1" applyBorder="1"/>
    <xf numFmtId="0" fontId="12" fillId="2" borderId="3" xfId="0" applyFont="1" applyFill="1" applyBorder="1"/>
    <xf numFmtId="0" fontId="11" fillId="2" borderId="4" xfId="0" applyFont="1" applyFill="1" applyBorder="1"/>
    <xf numFmtId="0" fontId="11" fillId="2" borderId="5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J9"/>
  <sheetViews>
    <sheetView zoomScale="90" zoomScaleNormal="90" workbookViewId="0">
      <selection activeCell="G5" sqref="G5"/>
    </sheetView>
  </sheetViews>
  <sheetFormatPr baseColWidth="10" defaultRowHeight="15"/>
  <cols>
    <col min="1" max="1" width="7.28515625" customWidth="1"/>
    <col min="3" max="3" width="21.140625" customWidth="1"/>
    <col min="4" max="4" width="25.7109375" customWidth="1"/>
    <col min="5" max="5" width="20.140625" customWidth="1"/>
    <col min="6" max="8" width="10.5703125" customWidth="1"/>
    <col min="9" max="9" width="19.140625" customWidth="1"/>
    <col min="10" max="10" width="14" customWidth="1"/>
  </cols>
  <sheetData>
    <row r="2" spans="1:10" ht="45">
      <c r="A2" s="2" t="s">
        <v>0</v>
      </c>
      <c r="B2" s="2" t="s">
        <v>7</v>
      </c>
      <c r="C2" s="1" t="s">
        <v>1</v>
      </c>
      <c r="D2" s="1" t="s">
        <v>2</v>
      </c>
      <c r="E2" s="1" t="s">
        <v>3</v>
      </c>
      <c r="F2" s="2" t="s">
        <v>4</v>
      </c>
      <c r="G2" s="2" t="s">
        <v>5</v>
      </c>
      <c r="H2" s="2" t="s">
        <v>6</v>
      </c>
      <c r="I2" s="2" t="s">
        <v>8</v>
      </c>
      <c r="J2" s="2" t="s">
        <v>9</v>
      </c>
    </row>
    <row r="3" spans="1:10">
      <c r="A3" s="1">
        <v>1</v>
      </c>
      <c r="B3" s="5">
        <v>41244</v>
      </c>
      <c r="C3" s="1" t="s">
        <v>125</v>
      </c>
      <c r="D3" s="1" t="s">
        <v>42</v>
      </c>
      <c r="E3" s="1" t="s">
        <v>123</v>
      </c>
      <c r="F3" s="3">
        <v>3500</v>
      </c>
      <c r="G3" s="3">
        <f>+F3*0.18</f>
        <v>630</v>
      </c>
      <c r="H3" s="3">
        <f>+G3+F3</f>
        <v>4130</v>
      </c>
      <c r="I3" s="7" t="s">
        <v>12</v>
      </c>
      <c r="J3" s="1"/>
    </row>
    <row r="4" spans="1:10">
      <c r="A4" s="1">
        <v>2</v>
      </c>
      <c r="B4" s="5">
        <v>41244</v>
      </c>
      <c r="C4" s="1" t="s">
        <v>125</v>
      </c>
      <c r="D4" s="1" t="s">
        <v>69</v>
      </c>
      <c r="E4" s="1" t="s">
        <v>124</v>
      </c>
      <c r="F4" s="3">
        <v>12500</v>
      </c>
      <c r="G4" s="3">
        <f t="shared" ref="G4:G8" si="0">+F4*0.18</f>
        <v>2250</v>
      </c>
      <c r="H4" s="3">
        <f t="shared" ref="H4:H8" si="1">+G4+F4</f>
        <v>14750</v>
      </c>
      <c r="I4" s="7" t="s">
        <v>12</v>
      </c>
      <c r="J4" s="1"/>
    </row>
    <row r="5" spans="1:10">
      <c r="A5" s="1"/>
      <c r="B5" s="1"/>
      <c r="C5" s="1"/>
      <c r="D5" s="1"/>
      <c r="E5" s="1"/>
      <c r="F5" s="3">
        <v>0</v>
      </c>
      <c r="G5" s="3">
        <f t="shared" si="0"/>
        <v>0</v>
      </c>
      <c r="H5" s="3">
        <f t="shared" si="1"/>
        <v>0</v>
      </c>
      <c r="I5" s="1"/>
      <c r="J5" s="1"/>
    </row>
    <row r="6" spans="1:10">
      <c r="A6" s="1"/>
      <c r="B6" s="1"/>
      <c r="C6" s="1"/>
      <c r="D6" s="1"/>
      <c r="E6" s="1"/>
      <c r="F6" s="3">
        <v>0</v>
      </c>
      <c r="G6" s="3">
        <f t="shared" si="0"/>
        <v>0</v>
      </c>
      <c r="H6" s="3">
        <f t="shared" si="1"/>
        <v>0</v>
      </c>
      <c r="I6" s="1"/>
      <c r="J6" s="1"/>
    </row>
    <row r="7" spans="1:10">
      <c r="A7" s="1"/>
      <c r="B7" s="1"/>
      <c r="C7" s="1"/>
      <c r="D7" s="1"/>
      <c r="E7" s="1"/>
      <c r="F7" s="3">
        <v>0</v>
      </c>
      <c r="G7" s="3">
        <f t="shared" si="0"/>
        <v>0</v>
      </c>
      <c r="H7" s="3">
        <f t="shared" si="1"/>
        <v>0</v>
      </c>
      <c r="I7" s="1"/>
      <c r="J7" s="1"/>
    </row>
    <row r="8" spans="1:10">
      <c r="A8" s="1"/>
      <c r="B8" s="1"/>
      <c r="C8" s="1"/>
      <c r="D8" s="1"/>
      <c r="E8" s="1"/>
      <c r="F8" s="3">
        <v>0</v>
      </c>
      <c r="G8" s="3">
        <f t="shared" si="0"/>
        <v>0</v>
      </c>
      <c r="H8" s="3">
        <f t="shared" si="1"/>
        <v>0</v>
      </c>
      <c r="I8" s="1"/>
      <c r="J8" s="1"/>
    </row>
    <row r="9" spans="1:10">
      <c r="F9" s="4">
        <f>SUM(F3:F8)</f>
        <v>16000</v>
      </c>
      <c r="G9" s="4">
        <f t="shared" ref="G9:H9" si="2">SUM(G3:G8)</f>
        <v>2880</v>
      </c>
      <c r="H9" s="4">
        <f t="shared" si="2"/>
        <v>18880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M19"/>
  <sheetViews>
    <sheetView zoomScale="80" zoomScaleNormal="80" workbookViewId="0">
      <selection activeCell="E15" sqref="E15"/>
    </sheetView>
  </sheetViews>
  <sheetFormatPr baseColWidth="10" defaultRowHeight="15"/>
  <cols>
    <col min="1" max="1" width="7.28515625" customWidth="1"/>
    <col min="3" max="3" width="21.140625" customWidth="1"/>
    <col min="4" max="4" width="25.7109375" customWidth="1"/>
    <col min="5" max="5" width="21.5703125" customWidth="1"/>
    <col min="6" max="11" width="10.5703125" customWidth="1"/>
    <col min="12" max="12" width="19.140625" customWidth="1"/>
    <col min="13" max="13" width="36.7109375" customWidth="1"/>
  </cols>
  <sheetData>
    <row r="2" spans="1:13" ht="45">
      <c r="A2" s="8" t="s">
        <v>0</v>
      </c>
      <c r="B2" s="8" t="s">
        <v>7</v>
      </c>
      <c r="C2" s="9" t="s">
        <v>1</v>
      </c>
      <c r="D2" s="9" t="s">
        <v>2</v>
      </c>
      <c r="E2" s="9" t="s">
        <v>3</v>
      </c>
      <c r="F2" s="8" t="s">
        <v>4</v>
      </c>
      <c r="G2" s="8" t="s">
        <v>5</v>
      </c>
      <c r="H2" s="8" t="s">
        <v>6</v>
      </c>
      <c r="I2" s="8" t="s">
        <v>58</v>
      </c>
      <c r="J2" s="8" t="s">
        <v>121</v>
      </c>
      <c r="K2" s="8" t="s">
        <v>122</v>
      </c>
      <c r="L2" s="8" t="s">
        <v>8</v>
      </c>
      <c r="M2" s="8" t="s">
        <v>9</v>
      </c>
    </row>
    <row r="3" spans="1:13">
      <c r="A3" s="1">
        <v>3</v>
      </c>
      <c r="B3" s="5">
        <v>41275</v>
      </c>
      <c r="C3" s="1" t="s">
        <v>10</v>
      </c>
      <c r="D3" s="1" t="s">
        <v>14</v>
      </c>
      <c r="E3" s="1"/>
      <c r="F3" s="3">
        <v>640</v>
      </c>
      <c r="G3" s="3">
        <f t="shared" ref="G3:G14" si="0">+F3*0.18</f>
        <v>115.19999999999999</v>
      </c>
      <c r="H3" s="3">
        <f t="shared" ref="H3:H14" si="1">+G3+F3</f>
        <v>755.2</v>
      </c>
      <c r="I3" s="36">
        <f>+H3*0.09</f>
        <v>67.968000000000004</v>
      </c>
      <c r="J3" s="36">
        <v>0</v>
      </c>
      <c r="K3" s="47">
        <f>+H3-I3</f>
        <v>687.23200000000008</v>
      </c>
      <c r="L3" s="54">
        <v>41295</v>
      </c>
      <c r="M3" s="55" t="s">
        <v>139</v>
      </c>
    </row>
    <row r="4" spans="1:13">
      <c r="A4" s="6">
        <v>4</v>
      </c>
      <c r="B4" s="15" t="s">
        <v>11</v>
      </c>
      <c r="C4" s="15" t="s">
        <v>11</v>
      </c>
      <c r="D4" s="15" t="s">
        <v>11</v>
      </c>
      <c r="E4" s="15" t="s">
        <v>11</v>
      </c>
      <c r="F4" s="15" t="s">
        <v>11</v>
      </c>
      <c r="G4" s="15" t="s">
        <v>11</v>
      </c>
      <c r="H4" s="15" t="s">
        <v>11</v>
      </c>
      <c r="I4" s="15" t="s">
        <v>11</v>
      </c>
      <c r="J4" s="15" t="s">
        <v>11</v>
      </c>
      <c r="K4" s="15" t="s">
        <v>11</v>
      </c>
      <c r="L4" s="15" t="s">
        <v>11</v>
      </c>
      <c r="M4" s="15" t="s">
        <v>11</v>
      </c>
    </row>
    <row r="5" spans="1:13">
      <c r="A5" s="1">
        <v>5</v>
      </c>
      <c r="B5" s="5">
        <v>41275</v>
      </c>
      <c r="C5" s="1" t="s">
        <v>10</v>
      </c>
      <c r="D5" s="1" t="s">
        <v>13</v>
      </c>
      <c r="E5" s="1"/>
      <c r="F5" s="3">
        <v>790</v>
      </c>
      <c r="G5" s="3">
        <f t="shared" si="0"/>
        <v>142.19999999999999</v>
      </c>
      <c r="H5" s="3">
        <f t="shared" si="1"/>
        <v>932.2</v>
      </c>
      <c r="I5" s="36">
        <f>+H5*0.09</f>
        <v>83.897999999999996</v>
      </c>
      <c r="J5" s="36">
        <v>0</v>
      </c>
      <c r="K5" s="47">
        <f>+H5-I5</f>
        <v>848.30200000000002</v>
      </c>
      <c r="L5" s="54">
        <v>41295</v>
      </c>
      <c r="M5" s="55" t="s">
        <v>139</v>
      </c>
    </row>
    <row r="6" spans="1:13">
      <c r="A6" s="6">
        <v>6</v>
      </c>
      <c r="B6" s="15" t="s">
        <v>11</v>
      </c>
      <c r="C6" s="15" t="s">
        <v>11</v>
      </c>
      <c r="D6" s="15" t="s">
        <v>11</v>
      </c>
      <c r="E6" s="15" t="s">
        <v>11</v>
      </c>
      <c r="F6" s="15" t="s">
        <v>11</v>
      </c>
      <c r="G6" s="15" t="s">
        <v>11</v>
      </c>
      <c r="H6" s="15" t="s">
        <v>11</v>
      </c>
      <c r="I6" s="15" t="s">
        <v>11</v>
      </c>
      <c r="J6" s="15" t="s">
        <v>11</v>
      </c>
      <c r="K6" s="15" t="s">
        <v>11</v>
      </c>
      <c r="L6" s="15" t="s">
        <v>11</v>
      </c>
      <c r="M6" s="15" t="s">
        <v>11</v>
      </c>
    </row>
    <row r="7" spans="1:13">
      <c r="A7" s="6">
        <v>7</v>
      </c>
      <c r="B7" s="15" t="s">
        <v>11</v>
      </c>
      <c r="C7" s="15" t="s">
        <v>11</v>
      </c>
      <c r="D7" s="15" t="s">
        <v>11</v>
      </c>
      <c r="E7" s="15" t="s">
        <v>11</v>
      </c>
      <c r="F7" s="15" t="s">
        <v>11</v>
      </c>
      <c r="G7" s="15" t="s">
        <v>11</v>
      </c>
      <c r="H7" s="15" t="s">
        <v>11</v>
      </c>
      <c r="I7" s="15" t="s">
        <v>11</v>
      </c>
      <c r="J7" s="15" t="s">
        <v>11</v>
      </c>
      <c r="K7" s="15" t="s">
        <v>11</v>
      </c>
      <c r="L7" s="15" t="s">
        <v>11</v>
      </c>
      <c r="M7" s="15" t="s">
        <v>11</v>
      </c>
    </row>
    <row r="8" spans="1:13">
      <c r="A8" s="1">
        <v>8</v>
      </c>
      <c r="B8" s="5">
        <v>41275</v>
      </c>
      <c r="C8" s="1" t="s">
        <v>10</v>
      </c>
      <c r="D8" s="1" t="s">
        <v>15</v>
      </c>
      <c r="E8" s="1"/>
      <c r="F8" s="3">
        <v>1480</v>
      </c>
      <c r="G8" s="3">
        <f t="shared" si="0"/>
        <v>266.39999999999998</v>
      </c>
      <c r="H8" s="3">
        <f t="shared" si="1"/>
        <v>1746.4</v>
      </c>
      <c r="I8" s="36">
        <f>+H8*0.09</f>
        <v>157.17600000000002</v>
      </c>
      <c r="J8" s="36">
        <v>0</v>
      </c>
      <c r="K8" s="47">
        <f>+H8-I8</f>
        <v>1589.2240000000002</v>
      </c>
      <c r="L8" s="54">
        <v>41295</v>
      </c>
      <c r="M8" s="55" t="s">
        <v>139</v>
      </c>
    </row>
    <row r="9" spans="1:13">
      <c r="A9" s="1">
        <v>9</v>
      </c>
      <c r="B9" s="5">
        <v>41275</v>
      </c>
      <c r="C9" s="1" t="s">
        <v>10</v>
      </c>
      <c r="D9" s="1" t="s">
        <v>16</v>
      </c>
      <c r="E9" s="1"/>
      <c r="F9" s="3">
        <v>940</v>
      </c>
      <c r="G9" s="3">
        <f t="shared" si="0"/>
        <v>169.2</v>
      </c>
      <c r="H9" s="3">
        <f t="shared" si="1"/>
        <v>1109.2</v>
      </c>
      <c r="I9" s="36">
        <f>+H9*0.09</f>
        <v>99.828000000000003</v>
      </c>
      <c r="J9" s="36">
        <v>0</v>
      </c>
      <c r="K9" s="47">
        <f>+H9-I9</f>
        <v>1009.3720000000001</v>
      </c>
      <c r="L9" s="54">
        <v>41295</v>
      </c>
      <c r="M9" s="55" t="s">
        <v>139</v>
      </c>
    </row>
    <row r="10" spans="1:13">
      <c r="A10" s="1">
        <v>10</v>
      </c>
      <c r="B10" s="5">
        <v>41275</v>
      </c>
      <c r="C10" s="1" t="s">
        <v>10</v>
      </c>
      <c r="D10" s="1" t="s">
        <v>16</v>
      </c>
      <c r="E10" s="1"/>
      <c r="F10" s="3">
        <v>460</v>
      </c>
      <c r="G10" s="3">
        <f t="shared" si="0"/>
        <v>82.8</v>
      </c>
      <c r="H10" s="3">
        <f t="shared" si="1"/>
        <v>542.79999999999995</v>
      </c>
      <c r="I10" s="12">
        <v>0</v>
      </c>
      <c r="J10" s="12">
        <f>+H10*0.06</f>
        <v>32.567999999999998</v>
      </c>
      <c r="K10" s="48">
        <f>+H10-J10</f>
        <v>510.23199999999997</v>
      </c>
      <c r="L10" s="54">
        <v>41295</v>
      </c>
      <c r="M10" s="55" t="s">
        <v>134</v>
      </c>
    </row>
    <row r="11" spans="1:13">
      <c r="A11" s="1">
        <v>11</v>
      </c>
      <c r="B11" s="5">
        <v>41275</v>
      </c>
      <c r="C11" s="1" t="s">
        <v>10</v>
      </c>
      <c r="D11" s="1" t="s">
        <v>17</v>
      </c>
      <c r="E11" s="1"/>
      <c r="F11" s="3">
        <v>530</v>
      </c>
      <c r="G11" s="3">
        <f t="shared" si="0"/>
        <v>95.399999999999991</v>
      </c>
      <c r="H11" s="3">
        <f t="shared" si="1"/>
        <v>625.4</v>
      </c>
      <c r="I11" s="12">
        <v>0</v>
      </c>
      <c r="J11" s="12">
        <f>+H11*0.06</f>
        <v>37.523999999999994</v>
      </c>
      <c r="K11" s="48">
        <f>+H11-J11</f>
        <v>587.87599999999998</v>
      </c>
      <c r="L11" s="54">
        <v>41295</v>
      </c>
      <c r="M11" s="55" t="s">
        <v>134</v>
      </c>
    </row>
    <row r="12" spans="1:13">
      <c r="A12" s="6">
        <v>12</v>
      </c>
      <c r="B12" s="15" t="s">
        <v>11</v>
      </c>
      <c r="C12" s="15" t="s">
        <v>11</v>
      </c>
      <c r="D12" s="15" t="s">
        <v>11</v>
      </c>
      <c r="E12" s="15" t="s">
        <v>11</v>
      </c>
      <c r="F12" s="15" t="s">
        <v>11</v>
      </c>
      <c r="G12" s="15" t="s">
        <v>11</v>
      </c>
      <c r="H12" s="15" t="s">
        <v>11</v>
      </c>
      <c r="I12" s="15" t="s">
        <v>11</v>
      </c>
      <c r="J12" s="15" t="s">
        <v>11</v>
      </c>
      <c r="K12" s="15" t="s">
        <v>11</v>
      </c>
      <c r="L12" s="15" t="s">
        <v>11</v>
      </c>
      <c r="M12" s="15" t="s">
        <v>11</v>
      </c>
    </row>
    <row r="13" spans="1:13">
      <c r="A13" s="1">
        <v>13</v>
      </c>
      <c r="B13" s="5">
        <v>41275</v>
      </c>
      <c r="C13" s="1" t="s">
        <v>10</v>
      </c>
      <c r="D13" s="1" t="s">
        <v>18</v>
      </c>
      <c r="E13" s="1"/>
      <c r="F13" s="3">
        <v>480</v>
      </c>
      <c r="G13" s="3">
        <f t="shared" si="0"/>
        <v>86.399999999999991</v>
      </c>
      <c r="H13" s="3">
        <f t="shared" si="1"/>
        <v>566.4</v>
      </c>
      <c r="I13" s="12">
        <v>0</v>
      </c>
      <c r="J13" s="12">
        <f>+H13*0.06</f>
        <v>33.983999999999995</v>
      </c>
      <c r="K13" s="48">
        <f>+H13-J13</f>
        <v>532.41599999999994</v>
      </c>
      <c r="L13" s="54">
        <v>41295</v>
      </c>
      <c r="M13" s="55" t="s">
        <v>134</v>
      </c>
    </row>
    <row r="14" spans="1:13">
      <c r="A14" s="1"/>
      <c r="B14" s="1"/>
      <c r="C14" s="1"/>
      <c r="D14" s="1"/>
      <c r="E14" s="1"/>
      <c r="F14" s="3">
        <v>0</v>
      </c>
      <c r="G14" s="3">
        <f t="shared" si="0"/>
        <v>0</v>
      </c>
      <c r="H14" s="3">
        <f t="shared" si="1"/>
        <v>0</v>
      </c>
      <c r="I14" s="3"/>
      <c r="J14" s="3"/>
      <c r="K14" s="3"/>
      <c r="L14" s="1"/>
      <c r="M14" s="1"/>
    </row>
    <row r="15" spans="1:13">
      <c r="F15" s="4">
        <f>SUM(F3:F14)</f>
        <v>5320</v>
      </c>
      <c r="G15" s="4">
        <f t="shared" ref="G15:K15" si="2">SUM(G3:G14)</f>
        <v>957.59999999999991</v>
      </c>
      <c r="H15" s="4">
        <f t="shared" si="2"/>
        <v>6277.5999999999995</v>
      </c>
      <c r="I15" s="4">
        <f t="shared" si="2"/>
        <v>408.87</v>
      </c>
      <c r="J15" s="4">
        <f t="shared" si="2"/>
        <v>104.07599999999998</v>
      </c>
      <c r="K15" s="4">
        <f t="shared" si="2"/>
        <v>5764.6540000000005</v>
      </c>
    </row>
    <row r="17" spans="9:11">
      <c r="I17" s="29"/>
      <c r="J17" s="29"/>
      <c r="K17" s="29"/>
    </row>
    <row r="19" spans="9:11">
      <c r="I19" s="29"/>
      <c r="J19" s="29"/>
      <c r="K19" s="29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DZ40"/>
  <sheetViews>
    <sheetView topLeftCell="A19" zoomScale="80" zoomScaleNormal="80" workbookViewId="0">
      <selection activeCell="G41" sqref="G41"/>
    </sheetView>
  </sheetViews>
  <sheetFormatPr baseColWidth="10" defaultRowHeight="15"/>
  <cols>
    <col min="1" max="1" width="8.5703125" style="20" customWidth="1"/>
    <col min="2" max="2" width="8.85546875" style="20" customWidth="1"/>
    <col min="3" max="3" width="13.5703125" customWidth="1"/>
    <col min="4" max="4" width="10" style="24" customWidth="1"/>
    <col min="5" max="5" width="11.140625" customWidth="1"/>
    <col min="6" max="6" width="17.85546875" customWidth="1"/>
    <col min="7" max="7" width="43" customWidth="1"/>
    <col min="8" max="13" width="10.5703125" customWidth="1"/>
    <col min="14" max="14" width="20.7109375" customWidth="1"/>
    <col min="15" max="15" width="36.7109375" customWidth="1"/>
  </cols>
  <sheetData>
    <row r="1" spans="1:15" ht="45">
      <c r="A1" s="17" t="s">
        <v>0</v>
      </c>
      <c r="B1" s="17" t="s">
        <v>56</v>
      </c>
      <c r="C1" s="8" t="s">
        <v>19</v>
      </c>
      <c r="D1" s="21" t="s">
        <v>7</v>
      </c>
      <c r="E1" s="9" t="s">
        <v>1</v>
      </c>
      <c r="F1" s="9" t="s">
        <v>2</v>
      </c>
      <c r="G1" s="9" t="s">
        <v>3</v>
      </c>
      <c r="H1" s="8" t="s">
        <v>4</v>
      </c>
      <c r="I1" s="8" t="s">
        <v>5</v>
      </c>
      <c r="J1" s="8" t="s">
        <v>6</v>
      </c>
      <c r="K1" s="8" t="s">
        <v>58</v>
      </c>
      <c r="L1" s="8" t="s">
        <v>121</v>
      </c>
      <c r="M1" s="8" t="s">
        <v>122</v>
      </c>
      <c r="N1" s="8" t="s">
        <v>8</v>
      </c>
      <c r="O1" s="8" t="s">
        <v>9</v>
      </c>
    </row>
    <row r="2" spans="1:15" s="34" customFormat="1">
      <c r="A2" s="33">
        <v>14</v>
      </c>
      <c r="B2" s="15" t="s">
        <v>11</v>
      </c>
      <c r="C2" s="15" t="s">
        <v>11</v>
      </c>
      <c r="D2" s="15" t="s">
        <v>11</v>
      </c>
      <c r="E2" s="15" t="s">
        <v>11</v>
      </c>
      <c r="F2" s="15" t="s">
        <v>11</v>
      </c>
      <c r="G2" s="15" t="s">
        <v>11</v>
      </c>
      <c r="H2" s="15" t="s">
        <v>11</v>
      </c>
      <c r="I2" s="15" t="s">
        <v>11</v>
      </c>
      <c r="J2" s="15" t="s">
        <v>11</v>
      </c>
      <c r="K2" s="15" t="s">
        <v>11</v>
      </c>
      <c r="L2" s="15" t="s">
        <v>11</v>
      </c>
      <c r="M2" s="15" t="s">
        <v>11</v>
      </c>
      <c r="N2" s="15" t="s">
        <v>11</v>
      </c>
    </row>
    <row r="3" spans="1:15" s="16" customFormat="1">
      <c r="A3" s="19">
        <v>15</v>
      </c>
      <c r="B3" s="35" t="s">
        <v>62</v>
      </c>
      <c r="C3" s="14">
        <v>7100076816</v>
      </c>
      <c r="D3" s="25">
        <v>41323</v>
      </c>
      <c r="E3" s="14" t="s">
        <v>10</v>
      </c>
      <c r="F3" s="14" t="s">
        <v>20</v>
      </c>
      <c r="G3" s="14" t="s">
        <v>57</v>
      </c>
      <c r="H3" s="36">
        <v>3960</v>
      </c>
      <c r="I3" s="36">
        <f t="shared" ref="I3:I38" si="0">+H3*0.18</f>
        <v>712.8</v>
      </c>
      <c r="J3" s="36">
        <f t="shared" ref="J3:J38" si="1">+I3+H3</f>
        <v>4672.8</v>
      </c>
      <c r="K3" s="36">
        <f>+J3*0.09</f>
        <v>420.55200000000002</v>
      </c>
      <c r="L3" s="36">
        <v>0</v>
      </c>
      <c r="M3" s="47">
        <f>+J3-K3</f>
        <v>4252.2480000000005</v>
      </c>
      <c r="N3" s="37" t="s">
        <v>86</v>
      </c>
      <c r="O3" s="55" t="s">
        <v>140</v>
      </c>
    </row>
    <row r="4" spans="1:15" s="16" customFormat="1">
      <c r="A4" s="19">
        <v>16</v>
      </c>
      <c r="B4" s="19">
        <v>27</v>
      </c>
      <c r="C4" s="14">
        <v>7100077660</v>
      </c>
      <c r="D4" s="25">
        <v>41323</v>
      </c>
      <c r="E4" s="14" t="s">
        <v>10</v>
      </c>
      <c r="F4" s="14" t="s">
        <v>67</v>
      </c>
      <c r="G4" s="14" t="s">
        <v>21</v>
      </c>
      <c r="H4" s="36">
        <v>805</v>
      </c>
      <c r="I4" s="36">
        <f t="shared" si="0"/>
        <v>144.9</v>
      </c>
      <c r="J4" s="36">
        <f t="shared" si="1"/>
        <v>949.9</v>
      </c>
      <c r="K4" s="36">
        <f>+J4*0.09</f>
        <v>85.491</v>
      </c>
      <c r="L4" s="36">
        <v>0</v>
      </c>
      <c r="M4" s="47">
        <f>+J4-K4</f>
        <v>864.40899999999999</v>
      </c>
      <c r="N4" s="37" t="s">
        <v>87</v>
      </c>
      <c r="O4" s="55" t="s">
        <v>140</v>
      </c>
    </row>
    <row r="5" spans="1:15" s="16" customFormat="1">
      <c r="A5" s="19">
        <v>17</v>
      </c>
      <c r="B5" s="33" t="s">
        <v>63</v>
      </c>
      <c r="C5" s="14">
        <v>7100077823</v>
      </c>
      <c r="D5" s="25">
        <v>41323</v>
      </c>
      <c r="E5" s="14" t="s">
        <v>10</v>
      </c>
      <c r="F5" s="14" t="s">
        <v>68</v>
      </c>
      <c r="G5" s="15" t="s">
        <v>23</v>
      </c>
      <c r="H5" s="36">
        <v>550</v>
      </c>
      <c r="I5" s="36">
        <f>+H5*0.18</f>
        <v>99</v>
      </c>
      <c r="J5" s="36">
        <f>+I5+H5</f>
        <v>649</v>
      </c>
      <c r="K5" s="12">
        <v>0</v>
      </c>
      <c r="L5" s="12">
        <f>+J5*0.06</f>
        <v>38.94</v>
      </c>
      <c r="M5" s="48">
        <f>+J5-L5</f>
        <v>610.05999999999995</v>
      </c>
      <c r="N5" s="37" t="s">
        <v>86</v>
      </c>
      <c r="O5" s="55" t="s">
        <v>134</v>
      </c>
    </row>
    <row r="6" spans="1:15" s="16" customFormat="1">
      <c r="A6" s="19">
        <v>18</v>
      </c>
      <c r="B6" s="19">
        <v>30</v>
      </c>
      <c r="C6" s="14">
        <v>7100077901</v>
      </c>
      <c r="D6" s="25">
        <v>41323</v>
      </c>
      <c r="E6" s="14" t="s">
        <v>10</v>
      </c>
      <c r="F6" s="14" t="s">
        <v>40</v>
      </c>
      <c r="G6" s="14" t="s">
        <v>43</v>
      </c>
      <c r="H6" s="36">
        <v>1140</v>
      </c>
      <c r="I6" s="36">
        <f t="shared" ref="I6" si="2">+H6*0.18</f>
        <v>205.2</v>
      </c>
      <c r="J6" s="36">
        <f t="shared" ref="J6" si="3">+I6+H6</f>
        <v>1345.2</v>
      </c>
      <c r="K6" s="36">
        <f t="shared" ref="K6:K21" si="4">+J6*0.09</f>
        <v>121.068</v>
      </c>
      <c r="L6" s="36">
        <v>0</v>
      </c>
      <c r="M6" s="47">
        <f t="shared" ref="M6:M21" si="5">+J6-K6</f>
        <v>1224.1320000000001</v>
      </c>
      <c r="N6" s="37" t="s">
        <v>86</v>
      </c>
      <c r="O6" s="55" t="s">
        <v>140</v>
      </c>
    </row>
    <row r="7" spans="1:15" s="16" customFormat="1">
      <c r="A7" s="19">
        <v>19</v>
      </c>
      <c r="B7" s="19">
        <v>37</v>
      </c>
      <c r="C7" s="14">
        <v>7100077957</v>
      </c>
      <c r="D7" s="25">
        <v>41323</v>
      </c>
      <c r="E7" s="14" t="s">
        <v>10</v>
      </c>
      <c r="F7" s="14" t="s">
        <v>37</v>
      </c>
      <c r="G7" s="15" t="s">
        <v>23</v>
      </c>
      <c r="H7" s="36">
        <v>1380</v>
      </c>
      <c r="I7" s="36">
        <f>+H7*0.18</f>
        <v>248.39999999999998</v>
      </c>
      <c r="J7" s="36">
        <f>+I7+H7</f>
        <v>1628.4</v>
      </c>
      <c r="K7" s="36">
        <f t="shared" si="4"/>
        <v>146.55600000000001</v>
      </c>
      <c r="L7" s="36">
        <v>0</v>
      </c>
      <c r="M7" s="47">
        <f t="shared" si="5"/>
        <v>1481.8440000000001</v>
      </c>
      <c r="N7" s="37" t="s">
        <v>86</v>
      </c>
      <c r="O7" s="55" t="s">
        <v>140</v>
      </c>
    </row>
    <row r="8" spans="1:15" s="16" customFormat="1">
      <c r="A8" s="19">
        <v>19</v>
      </c>
      <c r="B8" s="19">
        <v>37</v>
      </c>
      <c r="C8" s="14">
        <v>7100077957</v>
      </c>
      <c r="D8" s="25">
        <v>41323</v>
      </c>
      <c r="E8" s="14" t="s">
        <v>10</v>
      </c>
      <c r="F8" s="14" t="s">
        <v>37</v>
      </c>
      <c r="G8" s="14" t="s">
        <v>38</v>
      </c>
      <c r="H8" s="36">
        <v>150</v>
      </c>
      <c r="I8" s="36">
        <f>+H8*0.18</f>
        <v>27</v>
      </c>
      <c r="J8" s="36">
        <f>+I8+H8</f>
        <v>177</v>
      </c>
      <c r="K8" s="36">
        <f t="shared" si="4"/>
        <v>15.93</v>
      </c>
      <c r="L8" s="36">
        <v>0</v>
      </c>
      <c r="M8" s="47">
        <f t="shared" si="5"/>
        <v>161.07</v>
      </c>
      <c r="N8" s="37" t="s">
        <v>86</v>
      </c>
      <c r="O8" s="55" t="s">
        <v>140</v>
      </c>
    </row>
    <row r="9" spans="1:15" s="16" customFormat="1">
      <c r="A9" s="19">
        <v>19</v>
      </c>
      <c r="B9" s="19">
        <v>37</v>
      </c>
      <c r="C9" s="14">
        <v>7100077957</v>
      </c>
      <c r="D9" s="25">
        <v>41323</v>
      </c>
      <c r="E9" s="14" t="s">
        <v>10</v>
      </c>
      <c r="F9" s="14" t="s">
        <v>37</v>
      </c>
      <c r="G9" s="14" t="s">
        <v>39</v>
      </c>
      <c r="H9" s="36">
        <v>1140</v>
      </c>
      <c r="I9" s="36">
        <f>+H9*0.18</f>
        <v>205.2</v>
      </c>
      <c r="J9" s="36">
        <f>+I9+H9</f>
        <v>1345.2</v>
      </c>
      <c r="K9" s="36">
        <f t="shared" si="4"/>
        <v>121.068</v>
      </c>
      <c r="L9" s="36">
        <v>0</v>
      </c>
      <c r="M9" s="47">
        <f t="shared" si="5"/>
        <v>1224.1320000000001</v>
      </c>
      <c r="N9" s="37" t="s">
        <v>86</v>
      </c>
      <c r="O9" s="55" t="s">
        <v>140</v>
      </c>
    </row>
    <row r="10" spans="1:15" s="16" customFormat="1">
      <c r="A10" s="19">
        <v>20</v>
      </c>
      <c r="B10" s="19">
        <v>35</v>
      </c>
      <c r="C10" s="14">
        <v>7100077960</v>
      </c>
      <c r="D10" s="25">
        <v>41323</v>
      </c>
      <c r="E10" s="14" t="s">
        <v>10</v>
      </c>
      <c r="F10" s="14" t="s">
        <v>26</v>
      </c>
      <c r="G10" s="14" t="s">
        <v>34</v>
      </c>
      <c r="H10" s="36">
        <v>120</v>
      </c>
      <c r="I10" s="36">
        <f t="shared" ref="I10:I12" si="6">+H10*0.18</f>
        <v>21.599999999999998</v>
      </c>
      <c r="J10" s="36">
        <f t="shared" ref="J10:J12" si="7">+I10+H10</f>
        <v>141.6</v>
      </c>
      <c r="K10" s="36">
        <f t="shared" si="4"/>
        <v>12.744</v>
      </c>
      <c r="L10" s="36">
        <v>0</v>
      </c>
      <c r="M10" s="47">
        <f t="shared" si="5"/>
        <v>128.85599999999999</v>
      </c>
      <c r="N10" s="37" t="s">
        <v>86</v>
      </c>
      <c r="O10" s="55" t="s">
        <v>140</v>
      </c>
    </row>
    <row r="11" spans="1:15" s="16" customFormat="1">
      <c r="A11" s="19">
        <v>20</v>
      </c>
      <c r="B11" s="19">
        <v>35</v>
      </c>
      <c r="C11" s="14">
        <v>7100077960</v>
      </c>
      <c r="D11" s="25">
        <v>41323</v>
      </c>
      <c r="E11" s="14" t="s">
        <v>10</v>
      </c>
      <c r="F11" s="14" t="s">
        <v>26</v>
      </c>
      <c r="G11" s="14" t="s">
        <v>35</v>
      </c>
      <c r="H11" s="36">
        <v>220</v>
      </c>
      <c r="I11" s="36">
        <f t="shared" si="6"/>
        <v>39.6</v>
      </c>
      <c r="J11" s="36">
        <f t="shared" si="7"/>
        <v>259.60000000000002</v>
      </c>
      <c r="K11" s="36">
        <f t="shared" si="4"/>
        <v>23.364000000000001</v>
      </c>
      <c r="L11" s="36">
        <v>0</v>
      </c>
      <c r="M11" s="47">
        <f t="shared" si="5"/>
        <v>236.23600000000002</v>
      </c>
      <c r="N11" s="37" t="s">
        <v>86</v>
      </c>
      <c r="O11" s="55" t="s">
        <v>140</v>
      </c>
    </row>
    <row r="12" spans="1:15" s="16" customFormat="1">
      <c r="A12" s="19">
        <v>20</v>
      </c>
      <c r="B12" s="19">
        <v>35</v>
      </c>
      <c r="C12" s="14">
        <v>7100077960</v>
      </c>
      <c r="D12" s="25">
        <v>41323</v>
      </c>
      <c r="E12" s="14" t="s">
        <v>10</v>
      </c>
      <c r="F12" s="14" t="s">
        <v>26</v>
      </c>
      <c r="G12" s="14" t="s">
        <v>36</v>
      </c>
      <c r="H12" s="36">
        <v>1320</v>
      </c>
      <c r="I12" s="36">
        <f t="shared" si="6"/>
        <v>237.6</v>
      </c>
      <c r="J12" s="36">
        <f t="shared" si="7"/>
        <v>1557.6</v>
      </c>
      <c r="K12" s="36">
        <f t="shared" si="4"/>
        <v>140.184</v>
      </c>
      <c r="L12" s="36">
        <v>0</v>
      </c>
      <c r="M12" s="47">
        <f t="shared" si="5"/>
        <v>1417.4159999999999</v>
      </c>
      <c r="N12" s="37" t="s">
        <v>86</v>
      </c>
      <c r="O12" s="55" t="s">
        <v>140</v>
      </c>
    </row>
    <row r="13" spans="1:15" s="16" customFormat="1">
      <c r="A13" s="19">
        <v>21</v>
      </c>
      <c r="B13" s="33" t="s">
        <v>63</v>
      </c>
      <c r="C13" s="14">
        <v>7100077962</v>
      </c>
      <c r="D13" s="25">
        <v>41323</v>
      </c>
      <c r="E13" s="14" t="s">
        <v>10</v>
      </c>
      <c r="F13" s="14" t="s">
        <v>26</v>
      </c>
      <c r="G13" s="15" t="s">
        <v>23</v>
      </c>
      <c r="H13" s="36">
        <v>1270</v>
      </c>
      <c r="I13" s="36">
        <f>+H13*0.18</f>
        <v>228.6</v>
      </c>
      <c r="J13" s="36">
        <f t="shared" ref="J13:J18" si="8">+I13+H13</f>
        <v>1498.6</v>
      </c>
      <c r="K13" s="36">
        <f t="shared" si="4"/>
        <v>134.874</v>
      </c>
      <c r="L13" s="36">
        <v>0</v>
      </c>
      <c r="M13" s="47">
        <f t="shared" si="5"/>
        <v>1363.7259999999999</v>
      </c>
      <c r="N13" s="37" t="s">
        <v>86</v>
      </c>
      <c r="O13" s="55" t="s">
        <v>140</v>
      </c>
    </row>
    <row r="14" spans="1:15" s="16" customFormat="1">
      <c r="A14" s="19">
        <v>22</v>
      </c>
      <c r="B14" s="19">
        <v>29</v>
      </c>
      <c r="C14" s="14">
        <v>7100077981</v>
      </c>
      <c r="D14" s="25">
        <v>41323</v>
      </c>
      <c r="E14" s="14" t="s">
        <v>10</v>
      </c>
      <c r="F14" s="14" t="s">
        <v>25</v>
      </c>
      <c r="G14" s="14" t="s">
        <v>27</v>
      </c>
      <c r="H14" s="36">
        <v>140</v>
      </c>
      <c r="I14" s="36">
        <f t="shared" ref="I14:I18" si="9">+H14*0.18</f>
        <v>25.2</v>
      </c>
      <c r="J14" s="36">
        <f t="shared" si="8"/>
        <v>165.2</v>
      </c>
      <c r="K14" s="36">
        <f t="shared" si="4"/>
        <v>14.867999999999999</v>
      </c>
      <c r="L14" s="36">
        <v>0</v>
      </c>
      <c r="M14" s="47">
        <f t="shared" si="5"/>
        <v>150.33199999999999</v>
      </c>
      <c r="N14" s="37" t="s">
        <v>86</v>
      </c>
      <c r="O14" s="55" t="s">
        <v>140</v>
      </c>
    </row>
    <row r="15" spans="1:15" s="16" customFormat="1">
      <c r="A15" s="19">
        <v>22</v>
      </c>
      <c r="B15" s="19">
        <v>29</v>
      </c>
      <c r="C15" s="14">
        <v>7100077981</v>
      </c>
      <c r="D15" s="25">
        <v>41323</v>
      </c>
      <c r="E15" s="14" t="s">
        <v>10</v>
      </c>
      <c r="F15" s="14" t="s">
        <v>25</v>
      </c>
      <c r="G15" s="14" t="s">
        <v>28</v>
      </c>
      <c r="H15" s="36">
        <v>135</v>
      </c>
      <c r="I15" s="36">
        <f t="shared" si="9"/>
        <v>24.3</v>
      </c>
      <c r="J15" s="36">
        <f t="shared" si="8"/>
        <v>159.30000000000001</v>
      </c>
      <c r="K15" s="36">
        <f t="shared" si="4"/>
        <v>14.337</v>
      </c>
      <c r="L15" s="36">
        <v>0</v>
      </c>
      <c r="M15" s="47">
        <f t="shared" si="5"/>
        <v>144.96300000000002</v>
      </c>
      <c r="N15" s="37" t="s">
        <v>86</v>
      </c>
      <c r="O15" s="55" t="s">
        <v>140</v>
      </c>
    </row>
    <row r="16" spans="1:15" s="16" customFormat="1">
      <c r="A16" s="19">
        <v>22</v>
      </c>
      <c r="B16" s="19">
        <v>29</v>
      </c>
      <c r="C16" s="14">
        <v>7100077981</v>
      </c>
      <c r="D16" s="25">
        <v>41323</v>
      </c>
      <c r="E16" s="14" t="s">
        <v>10</v>
      </c>
      <c r="F16" s="14" t="s">
        <v>25</v>
      </c>
      <c r="G16" s="14" t="s">
        <v>29</v>
      </c>
      <c r="H16" s="36">
        <v>381</v>
      </c>
      <c r="I16" s="36">
        <f t="shared" si="9"/>
        <v>68.58</v>
      </c>
      <c r="J16" s="36">
        <f t="shared" si="8"/>
        <v>449.58</v>
      </c>
      <c r="K16" s="36">
        <f t="shared" si="4"/>
        <v>40.462199999999996</v>
      </c>
      <c r="L16" s="36">
        <v>0</v>
      </c>
      <c r="M16" s="47">
        <f t="shared" si="5"/>
        <v>409.11779999999999</v>
      </c>
      <c r="N16" s="37" t="s">
        <v>86</v>
      </c>
      <c r="O16" s="55" t="s">
        <v>140</v>
      </c>
    </row>
    <row r="17" spans="1:130" s="16" customFormat="1" ht="15.75">
      <c r="A17" s="19">
        <v>22</v>
      </c>
      <c r="B17" s="19">
        <v>29</v>
      </c>
      <c r="C17" s="14">
        <v>7100077981</v>
      </c>
      <c r="D17" s="25">
        <v>41323</v>
      </c>
      <c r="E17" s="14" t="s">
        <v>10</v>
      </c>
      <c r="F17" s="14" t="s">
        <v>25</v>
      </c>
      <c r="G17" s="38" t="s">
        <v>30</v>
      </c>
      <c r="H17" s="36">
        <v>270</v>
      </c>
      <c r="I17" s="36">
        <f t="shared" si="9"/>
        <v>48.6</v>
      </c>
      <c r="J17" s="36">
        <f t="shared" si="8"/>
        <v>318.60000000000002</v>
      </c>
      <c r="K17" s="36">
        <f t="shared" si="4"/>
        <v>28.673999999999999</v>
      </c>
      <c r="L17" s="36">
        <v>0</v>
      </c>
      <c r="M17" s="47">
        <f t="shared" si="5"/>
        <v>289.92600000000004</v>
      </c>
      <c r="N17" s="37" t="s">
        <v>86</v>
      </c>
      <c r="O17" s="55" t="s">
        <v>140</v>
      </c>
    </row>
    <row r="18" spans="1:130" s="16" customFormat="1">
      <c r="A18" s="19">
        <v>22</v>
      </c>
      <c r="B18" s="19">
        <v>29</v>
      </c>
      <c r="C18" s="14">
        <v>7100077981</v>
      </c>
      <c r="D18" s="25">
        <v>41323</v>
      </c>
      <c r="E18" s="14" t="s">
        <v>10</v>
      </c>
      <c r="F18" s="14" t="s">
        <v>25</v>
      </c>
      <c r="G18" s="14" t="s">
        <v>31</v>
      </c>
      <c r="H18" s="36">
        <v>118</v>
      </c>
      <c r="I18" s="36">
        <f t="shared" si="9"/>
        <v>21.24</v>
      </c>
      <c r="J18" s="36">
        <f t="shared" si="8"/>
        <v>139.24</v>
      </c>
      <c r="K18" s="36">
        <f t="shared" si="4"/>
        <v>12.531600000000001</v>
      </c>
      <c r="L18" s="36">
        <v>0</v>
      </c>
      <c r="M18" s="47">
        <f t="shared" si="5"/>
        <v>126.70840000000001</v>
      </c>
      <c r="N18" s="37" t="s">
        <v>86</v>
      </c>
      <c r="O18" s="55" t="s">
        <v>140</v>
      </c>
    </row>
    <row r="19" spans="1:130" s="16" customFormat="1" ht="15.75">
      <c r="A19" s="19">
        <v>22</v>
      </c>
      <c r="B19" s="19">
        <v>29</v>
      </c>
      <c r="C19" s="14">
        <v>7100077981</v>
      </c>
      <c r="D19" s="25">
        <v>41323</v>
      </c>
      <c r="E19" s="14" t="s">
        <v>10</v>
      </c>
      <c r="F19" s="14" t="s">
        <v>25</v>
      </c>
      <c r="G19" s="39" t="s">
        <v>32</v>
      </c>
      <c r="H19" s="36">
        <v>236</v>
      </c>
      <c r="I19" s="36">
        <f t="shared" ref="I19:I20" si="10">+H19*0.18</f>
        <v>42.48</v>
      </c>
      <c r="J19" s="36">
        <f t="shared" ref="J19:J20" si="11">+I19+H19</f>
        <v>278.48</v>
      </c>
      <c r="K19" s="36">
        <f t="shared" si="4"/>
        <v>25.063200000000002</v>
      </c>
      <c r="L19" s="36">
        <v>0</v>
      </c>
      <c r="M19" s="47">
        <f t="shared" si="5"/>
        <v>253.41680000000002</v>
      </c>
      <c r="N19" s="37" t="s">
        <v>86</v>
      </c>
      <c r="O19" s="55" t="s">
        <v>140</v>
      </c>
    </row>
    <row r="20" spans="1:130" s="16" customFormat="1">
      <c r="A20" s="19">
        <v>22</v>
      </c>
      <c r="B20" s="19">
        <v>29</v>
      </c>
      <c r="C20" s="14">
        <v>7100077981</v>
      </c>
      <c r="D20" s="25">
        <v>41323</v>
      </c>
      <c r="E20" s="14" t="s">
        <v>10</v>
      </c>
      <c r="F20" s="14" t="s">
        <v>25</v>
      </c>
      <c r="G20" s="14" t="s">
        <v>33</v>
      </c>
      <c r="H20" s="36">
        <v>160</v>
      </c>
      <c r="I20" s="36">
        <f t="shared" si="10"/>
        <v>28.799999999999997</v>
      </c>
      <c r="J20" s="36">
        <f t="shared" si="11"/>
        <v>188.8</v>
      </c>
      <c r="K20" s="36">
        <f t="shared" si="4"/>
        <v>16.992000000000001</v>
      </c>
      <c r="L20" s="36">
        <v>0</v>
      </c>
      <c r="M20" s="47">
        <f t="shared" si="5"/>
        <v>171.80800000000002</v>
      </c>
      <c r="N20" s="37" t="s">
        <v>86</v>
      </c>
      <c r="O20" s="55" t="s">
        <v>140</v>
      </c>
    </row>
    <row r="21" spans="1:130" s="16" customFormat="1">
      <c r="A21" s="19">
        <v>23</v>
      </c>
      <c r="B21" s="33" t="s">
        <v>63</v>
      </c>
      <c r="C21" s="14">
        <v>7100077999</v>
      </c>
      <c r="D21" s="25">
        <v>41323</v>
      </c>
      <c r="E21" s="14" t="s">
        <v>10</v>
      </c>
      <c r="F21" s="14" t="s">
        <v>25</v>
      </c>
      <c r="G21" s="15" t="s">
        <v>23</v>
      </c>
      <c r="H21" s="36">
        <v>750</v>
      </c>
      <c r="I21" s="36">
        <f t="shared" ref="I21" si="12">+H21*0.18</f>
        <v>135</v>
      </c>
      <c r="J21" s="36">
        <f t="shared" ref="J21" si="13">+I21+H21</f>
        <v>885</v>
      </c>
      <c r="K21" s="36">
        <f t="shared" si="4"/>
        <v>79.649999999999991</v>
      </c>
      <c r="L21" s="36">
        <v>0</v>
      </c>
      <c r="M21" s="47">
        <f t="shared" si="5"/>
        <v>805.35</v>
      </c>
      <c r="N21" s="37" t="s">
        <v>86</v>
      </c>
      <c r="O21" s="55" t="s">
        <v>140</v>
      </c>
    </row>
    <row r="22" spans="1:130" s="16" customFormat="1">
      <c r="A22" s="19">
        <v>24</v>
      </c>
      <c r="B22" s="19"/>
      <c r="C22" s="14">
        <v>7100078020</v>
      </c>
      <c r="D22" s="25">
        <v>41323</v>
      </c>
      <c r="E22" s="14" t="s">
        <v>10</v>
      </c>
      <c r="F22" s="14" t="s">
        <v>53</v>
      </c>
      <c r="G22" s="14" t="s">
        <v>54</v>
      </c>
      <c r="H22" s="36">
        <v>280</v>
      </c>
      <c r="I22" s="36">
        <f>+H22*0.18</f>
        <v>50.4</v>
      </c>
      <c r="J22" s="36">
        <f>+I22+H22</f>
        <v>330.4</v>
      </c>
      <c r="K22" s="12">
        <v>0</v>
      </c>
      <c r="L22" s="12">
        <f>+J22*0.06</f>
        <v>19.823999999999998</v>
      </c>
      <c r="M22" s="48">
        <f>+J22-L22</f>
        <v>310.57599999999996</v>
      </c>
      <c r="N22" s="37" t="s">
        <v>87</v>
      </c>
      <c r="O22" s="13" t="s">
        <v>95</v>
      </c>
    </row>
    <row r="23" spans="1:130" s="40" customFormat="1">
      <c r="A23" s="19">
        <v>25</v>
      </c>
      <c r="B23" s="19" t="s">
        <v>63</v>
      </c>
      <c r="C23" s="14">
        <v>7100077439</v>
      </c>
      <c r="D23" s="25">
        <v>41332</v>
      </c>
      <c r="E23" s="14" t="s">
        <v>10</v>
      </c>
      <c r="F23" s="14" t="s">
        <v>53</v>
      </c>
      <c r="G23" s="15" t="s">
        <v>23</v>
      </c>
      <c r="H23" s="36">
        <v>610</v>
      </c>
      <c r="I23" s="36">
        <f t="shared" ref="I23" si="14">+H23*0.18</f>
        <v>109.8</v>
      </c>
      <c r="J23" s="36">
        <f t="shared" ref="J23" si="15">+I23+H23</f>
        <v>719.8</v>
      </c>
      <c r="K23" s="36">
        <f>+J23*0.09</f>
        <v>64.781999999999996</v>
      </c>
      <c r="L23" s="36">
        <v>0</v>
      </c>
      <c r="M23" s="47">
        <f>+J23-K23</f>
        <v>655.01799999999992</v>
      </c>
      <c r="N23" s="37" t="s">
        <v>96</v>
      </c>
      <c r="O23" s="55" t="s">
        <v>142</v>
      </c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6"/>
      <c r="BF23" s="16"/>
      <c r="BG23" s="16"/>
      <c r="BH23" s="16"/>
      <c r="BI23" s="16"/>
      <c r="BJ23" s="16"/>
      <c r="BK23" s="16"/>
      <c r="BL23" s="16"/>
      <c r="BM23" s="16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  <c r="CD23" s="16"/>
      <c r="CE23" s="16"/>
      <c r="CF23" s="16"/>
      <c r="CG23" s="16"/>
      <c r="CH23" s="16"/>
      <c r="CI23" s="16"/>
      <c r="CJ23" s="16"/>
      <c r="CK23" s="16"/>
      <c r="CL23" s="16"/>
      <c r="CM23" s="16"/>
      <c r="CN23" s="16"/>
      <c r="CO23" s="16"/>
      <c r="CP23" s="16"/>
      <c r="CQ23" s="16"/>
      <c r="CR23" s="16"/>
      <c r="CS23" s="16"/>
      <c r="CT23" s="16"/>
      <c r="CU23" s="16"/>
      <c r="CV23" s="16"/>
      <c r="CW23" s="16"/>
      <c r="CX23" s="16"/>
      <c r="CY23" s="16"/>
      <c r="CZ23" s="16"/>
      <c r="DA23" s="16"/>
      <c r="DB23" s="16"/>
      <c r="DC23" s="16"/>
      <c r="DD23" s="16"/>
      <c r="DE23" s="16"/>
      <c r="DF23" s="16"/>
      <c r="DG23" s="16"/>
      <c r="DH23" s="16"/>
      <c r="DI23" s="16"/>
      <c r="DJ23" s="16"/>
      <c r="DK23" s="16"/>
      <c r="DL23" s="16"/>
      <c r="DM23" s="16"/>
      <c r="DN23" s="16"/>
      <c r="DO23" s="16"/>
      <c r="DP23" s="16"/>
      <c r="DQ23" s="16"/>
      <c r="DR23" s="16"/>
      <c r="DS23" s="16"/>
      <c r="DT23" s="16"/>
      <c r="DU23" s="16"/>
      <c r="DV23" s="16"/>
      <c r="DW23" s="16"/>
      <c r="DX23" s="16"/>
      <c r="DY23" s="16"/>
      <c r="DZ23" s="16"/>
    </row>
    <row r="24" spans="1:130" s="40" customFormat="1">
      <c r="A24" s="19">
        <v>26</v>
      </c>
      <c r="B24" s="19"/>
      <c r="C24" s="14">
        <v>7100078221</v>
      </c>
      <c r="D24" s="25">
        <v>41332</v>
      </c>
      <c r="E24" s="14" t="s">
        <v>10</v>
      </c>
      <c r="F24" s="14" t="s">
        <v>18</v>
      </c>
      <c r="G24" s="14" t="s">
        <v>50</v>
      </c>
      <c r="H24" s="36">
        <v>430</v>
      </c>
      <c r="I24" s="36">
        <f>+H24*0.18</f>
        <v>77.399999999999991</v>
      </c>
      <c r="J24" s="36">
        <f>+I24+H24</f>
        <v>507.4</v>
      </c>
      <c r="K24" s="12">
        <v>0</v>
      </c>
      <c r="L24" s="12">
        <f>+J24*0.06</f>
        <v>30.443999999999999</v>
      </c>
      <c r="M24" s="48">
        <f>+J24-L24</f>
        <v>476.95599999999996</v>
      </c>
      <c r="N24" s="37" t="s">
        <v>96</v>
      </c>
      <c r="O24" s="55" t="s">
        <v>135</v>
      </c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6"/>
      <c r="BD24" s="16"/>
      <c r="BE24" s="16"/>
      <c r="BF24" s="16"/>
      <c r="BG24" s="16"/>
      <c r="BH24" s="16"/>
      <c r="BI24" s="16"/>
      <c r="BJ24" s="16"/>
      <c r="BK24" s="16"/>
      <c r="BL24" s="16"/>
      <c r="BM24" s="16"/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BZ24" s="16"/>
      <c r="CA24" s="16"/>
      <c r="CB24" s="16"/>
      <c r="CC24" s="16"/>
      <c r="CD24" s="16"/>
      <c r="CE24" s="16"/>
      <c r="CF24" s="16"/>
      <c r="CG24" s="16"/>
      <c r="CH24" s="16"/>
      <c r="CI24" s="16"/>
      <c r="CJ24" s="16"/>
      <c r="CK24" s="16"/>
      <c r="CL24" s="16"/>
      <c r="CM24" s="16"/>
      <c r="CN24" s="16"/>
      <c r="CO24" s="16"/>
      <c r="CP24" s="16"/>
      <c r="CQ24" s="16"/>
      <c r="CR24" s="16"/>
      <c r="CS24" s="16"/>
      <c r="CT24" s="16"/>
      <c r="CU24" s="16"/>
      <c r="CV24" s="16"/>
      <c r="CW24" s="16"/>
      <c r="CX24" s="16"/>
      <c r="CY24" s="16"/>
      <c r="CZ24" s="16"/>
      <c r="DA24" s="16"/>
      <c r="DB24" s="16"/>
      <c r="DC24" s="16"/>
      <c r="DD24" s="16"/>
      <c r="DE24" s="16"/>
      <c r="DF24" s="16"/>
      <c r="DG24" s="16"/>
      <c r="DH24" s="16"/>
      <c r="DI24" s="16"/>
      <c r="DJ24" s="16"/>
      <c r="DK24" s="16"/>
      <c r="DL24" s="16"/>
      <c r="DM24" s="16"/>
      <c r="DN24" s="16"/>
      <c r="DO24" s="16"/>
      <c r="DP24" s="16"/>
      <c r="DQ24" s="16"/>
      <c r="DR24" s="16"/>
      <c r="DS24" s="16"/>
      <c r="DT24" s="16"/>
      <c r="DU24" s="16"/>
      <c r="DV24" s="16"/>
      <c r="DW24" s="16"/>
      <c r="DX24" s="16"/>
      <c r="DY24" s="16"/>
      <c r="DZ24" s="16"/>
    </row>
    <row r="25" spans="1:130" s="40" customFormat="1">
      <c r="A25" s="19">
        <v>27</v>
      </c>
      <c r="B25" s="19"/>
      <c r="C25" s="14">
        <v>7100077870</v>
      </c>
      <c r="D25" s="25">
        <v>41332</v>
      </c>
      <c r="E25" s="14" t="s">
        <v>10</v>
      </c>
      <c r="F25" s="14" t="s">
        <v>41</v>
      </c>
      <c r="G25" s="14" t="s">
        <v>43</v>
      </c>
      <c r="H25" s="36">
        <v>1260</v>
      </c>
      <c r="I25" s="36">
        <f t="shared" ref="I25" si="16">+H25*0.18</f>
        <v>226.79999999999998</v>
      </c>
      <c r="J25" s="36">
        <f t="shared" ref="J25" si="17">+I25+H25</f>
        <v>1486.8</v>
      </c>
      <c r="K25" s="36">
        <f>+J25*0.09</f>
        <v>133.81199999999998</v>
      </c>
      <c r="L25" s="36">
        <v>0</v>
      </c>
      <c r="M25" s="47">
        <f>+J25-K25</f>
        <v>1352.9880000000001</v>
      </c>
      <c r="N25" s="37" t="s">
        <v>96</v>
      </c>
      <c r="O25" s="55" t="s">
        <v>141</v>
      </c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16"/>
      <c r="BF25" s="16"/>
      <c r="BG25" s="16"/>
      <c r="BH25" s="16"/>
      <c r="BI25" s="16"/>
      <c r="BJ25" s="16"/>
      <c r="BK25" s="16"/>
      <c r="BL25" s="16"/>
      <c r="BM25" s="16"/>
      <c r="BN25" s="16"/>
      <c r="BO25" s="16"/>
      <c r="BP25" s="16"/>
      <c r="BQ25" s="16"/>
      <c r="BR25" s="16"/>
      <c r="BS25" s="16"/>
      <c r="BT25" s="16"/>
      <c r="BU25" s="16"/>
      <c r="BV25" s="16"/>
      <c r="BW25" s="16"/>
      <c r="BX25" s="16"/>
      <c r="BY25" s="16"/>
      <c r="BZ25" s="16"/>
      <c r="CA25" s="16"/>
      <c r="CB25" s="16"/>
      <c r="CC25" s="16"/>
      <c r="CD25" s="16"/>
      <c r="CE25" s="16"/>
      <c r="CF25" s="16"/>
      <c r="CG25" s="16"/>
      <c r="CH25" s="16"/>
      <c r="CI25" s="16"/>
      <c r="CJ25" s="16"/>
      <c r="CK25" s="16"/>
      <c r="CL25" s="16"/>
      <c r="CM25" s="16"/>
      <c r="CN25" s="16"/>
      <c r="CO25" s="16"/>
      <c r="CP25" s="16"/>
      <c r="CQ25" s="16"/>
      <c r="CR25" s="16"/>
      <c r="CS25" s="16"/>
      <c r="CT25" s="16"/>
      <c r="CU25" s="16"/>
      <c r="CV25" s="16"/>
      <c r="CW25" s="16"/>
      <c r="CX25" s="16"/>
      <c r="CY25" s="16"/>
      <c r="CZ25" s="16"/>
      <c r="DA25" s="16"/>
      <c r="DB25" s="16"/>
      <c r="DC25" s="16"/>
      <c r="DD25" s="16"/>
      <c r="DE25" s="16"/>
      <c r="DF25" s="16"/>
      <c r="DG25" s="16"/>
      <c r="DH25" s="16"/>
      <c r="DI25" s="16"/>
      <c r="DJ25" s="16"/>
      <c r="DK25" s="16"/>
      <c r="DL25" s="16"/>
      <c r="DM25" s="16"/>
      <c r="DN25" s="16"/>
      <c r="DO25" s="16"/>
      <c r="DP25" s="16"/>
      <c r="DQ25" s="16"/>
      <c r="DR25" s="16"/>
      <c r="DS25" s="16"/>
      <c r="DT25" s="16"/>
      <c r="DU25" s="16"/>
      <c r="DV25" s="16"/>
      <c r="DW25" s="16"/>
      <c r="DX25" s="16"/>
      <c r="DY25" s="16"/>
      <c r="DZ25" s="16"/>
    </row>
    <row r="26" spans="1:130" s="40" customFormat="1">
      <c r="A26" s="19">
        <v>28</v>
      </c>
      <c r="B26" s="19"/>
      <c r="C26" s="14">
        <v>7100078109</v>
      </c>
      <c r="D26" s="25">
        <v>41332</v>
      </c>
      <c r="E26" s="14" t="s">
        <v>10</v>
      </c>
      <c r="F26" s="14" t="s">
        <v>42</v>
      </c>
      <c r="G26" s="26" t="s">
        <v>60</v>
      </c>
      <c r="H26" s="36">
        <v>240.7</v>
      </c>
      <c r="I26" s="36">
        <f t="shared" ref="I26:I27" si="18">+H26*0.18</f>
        <v>43.325999999999993</v>
      </c>
      <c r="J26" s="36">
        <f t="shared" ref="J26:J27" si="19">+I26+H26</f>
        <v>284.02599999999995</v>
      </c>
      <c r="K26" s="12">
        <v>0</v>
      </c>
      <c r="L26" s="12">
        <f t="shared" ref="L26:L32" si="20">+J26*0.06</f>
        <v>17.041559999999997</v>
      </c>
      <c r="M26" s="48">
        <f t="shared" ref="M26:M32" si="21">+J26-L26</f>
        <v>266.98443999999995</v>
      </c>
      <c r="N26" s="37" t="s">
        <v>96</v>
      </c>
      <c r="O26" s="55" t="s">
        <v>135</v>
      </c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16"/>
      <c r="BI26" s="16"/>
      <c r="BJ26" s="16"/>
      <c r="BK26" s="16"/>
      <c r="BL26" s="16"/>
      <c r="BM26" s="16"/>
      <c r="BN26" s="16"/>
      <c r="BO26" s="16"/>
      <c r="BP26" s="16"/>
      <c r="BQ26" s="16"/>
      <c r="BR26" s="16"/>
      <c r="BS26" s="16"/>
      <c r="BT26" s="16"/>
      <c r="BU26" s="16"/>
      <c r="BV26" s="16"/>
      <c r="BW26" s="16"/>
      <c r="BX26" s="16"/>
      <c r="BY26" s="16"/>
      <c r="BZ26" s="16"/>
      <c r="CA26" s="16"/>
      <c r="CB26" s="16"/>
      <c r="CC26" s="16"/>
      <c r="CD26" s="16"/>
      <c r="CE26" s="16"/>
      <c r="CF26" s="16"/>
      <c r="CG26" s="16"/>
      <c r="CH26" s="16"/>
      <c r="CI26" s="16"/>
      <c r="CJ26" s="16"/>
      <c r="CK26" s="16"/>
      <c r="CL26" s="16"/>
      <c r="CM26" s="16"/>
      <c r="CN26" s="16"/>
      <c r="CO26" s="16"/>
      <c r="CP26" s="16"/>
      <c r="CQ26" s="16"/>
      <c r="CR26" s="16"/>
      <c r="CS26" s="16"/>
      <c r="CT26" s="16"/>
      <c r="CU26" s="16"/>
      <c r="CV26" s="16"/>
      <c r="CW26" s="16"/>
      <c r="CX26" s="16"/>
      <c r="CY26" s="16"/>
      <c r="CZ26" s="16"/>
      <c r="DA26" s="16"/>
      <c r="DB26" s="16"/>
      <c r="DC26" s="16"/>
      <c r="DD26" s="16"/>
      <c r="DE26" s="16"/>
      <c r="DF26" s="16"/>
      <c r="DG26" s="16"/>
      <c r="DH26" s="16"/>
      <c r="DI26" s="16"/>
      <c r="DJ26" s="16"/>
      <c r="DK26" s="16"/>
      <c r="DL26" s="16"/>
      <c r="DM26" s="16"/>
      <c r="DN26" s="16"/>
      <c r="DO26" s="16"/>
      <c r="DP26" s="16"/>
      <c r="DQ26" s="16"/>
      <c r="DR26" s="16"/>
      <c r="DS26" s="16"/>
      <c r="DT26" s="16"/>
      <c r="DU26" s="16"/>
      <c r="DV26" s="16"/>
      <c r="DW26" s="16"/>
      <c r="DX26" s="16"/>
      <c r="DY26" s="16"/>
      <c r="DZ26" s="16"/>
    </row>
    <row r="27" spans="1:130" s="40" customFormat="1">
      <c r="A27" s="19">
        <v>28</v>
      </c>
      <c r="B27" s="19"/>
      <c r="C27" s="14">
        <v>7100078109</v>
      </c>
      <c r="D27" s="25">
        <v>41332</v>
      </c>
      <c r="E27" s="14" t="s">
        <v>10</v>
      </c>
      <c r="F27" s="14" t="s">
        <v>42</v>
      </c>
      <c r="G27" s="26" t="s">
        <v>61</v>
      </c>
      <c r="H27" s="36">
        <v>190</v>
      </c>
      <c r="I27" s="36">
        <f t="shared" si="18"/>
        <v>34.199999999999996</v>
      </c>
      <c r="J27" s="36">
        <f t="shared" si="19"/>
        <v>224.2</v>
      </c>
      <c r="K27" s="12">
        <v>0</v>
      </c>
      <c r="L27" s="12">
        <f t="shared" si="20"/>
        <v>13.451999999999998</v>
      </c>
      <c r="M27" s="48">
        <f t="shared" si="21"/>
        <v>210.74799999999999</v>
      </c>
      <c r="N27" s="37" t="s">
        <v>96</v>
      </c>
      <c r="O27" s="55" t="s">
        <v>135</v>
      </c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  <c r="BE27" s="16"/>
      <c r="BF27" s="16"/>
      <c r="BG27" s="16"/>
      <c r="BH27" s="16"/>
      <c r="BI27" s="16"/>
      <c r="BJ27" s="16"/>
      <c r="BK27" s="16"/>
      <c r="BL27" s="16"/>
      <c r="BM27" s="16"/>
      <c r="BN27" s="16"/>
      <c r="BO27" s="16"/>
      <c r="BP27" s="16"/>
      <c r="BQ27" s="16"/>
      <c r="BR27" s="16"/>
      <c r="BS27" s="16"/>
      <c r="BT27" s="16"/>
      <c r="BU27" s="16"/>
      <c r="BV27" s="16"/>
      <c r="BW27" s="16"/>
      <c r="BX27" s="16"/>
      <c r="BY27" s="16"/>
      <c r="BZ27" s="16"/>
      <c r="CA27" s="16"/>
      <c r="CB27" s="16"/>
      <c r="CC27" s="16"/>
      <c r="CD27" s="16"/>
      <c r="CE27" s="16"/>
      <c r="CF27" s="16"/>
      <c r="CG27" s="16"/>
      <c r="CH27" s="16"/>
      <c r="CI27" s="16"/>
      <c r="CJ27" s="16"/>
      <c r="CK27" s="16"/>
      <c r="CL27" s="16"/>
      <c r="CM27" s="16"/>
      <c r="CN27" s="16"/>
      <c r="CO27" s="16"/>
      <c r="CP27" s="16"/>
      <c r="CQ27" s="16"/>
      <c r="CR27" s="16"/>
      <c r="CS27" s="16"/>
      <c r="CT27" s="16"/>
      <c r="CU27" s="16"/>
      <c r="CV27" s="16"/>
      <c r="CW27" s="16"/>
      <c r="CX27" s="16"/>
      <c r="CY27" s="16"/>
      <c r="CZ27" s="16"/>
      <c r="DA27" s="16"/>
      <c r="DB27" s="16"/>
      <c r="DC27" s="16"/>
      <c r="DD27" s="16"/>
      <c r="DE27" s="16"/>
      <c r="DF27" s="16"/>
      <c r="DG27" s="16"/>
      <c r="DH27" s="16"/>
      <c r="DI27" s="16"/>
      <c r="DJ27" s="16"/>
      <c r="DK27" s="16"/>
      <c r="DL27" s="16"/>
      <c r="DM27" s="16"/>
      <c r="DN27" s="16"/>
      <c r="DO27" s="16"/>
      <c r="DP27" s="16"/>
      <c r="DQ27" s="16"/>
      <c r="DR27" s="16"/>
      <c r="DS27" s="16"/>
      <c r="DT27" s="16"/>
      <c r="DU27" s="16"/>
      <c r="DV27" s="16"/>
      <c r="DW27" s="16"/>
      <c r="DX27" s="16"/>
      <c r="DY27" s="16"/>
      <c r="DZ27" s="16"/>
    </row>
    <row r="28" spans="1:130" s="40" customFormat="1">
      <c r="A28" s="19">
        <v>29</v>
      </c>
      <c r="B28" s="19">
        <v>50</v>
      </c>
      <c r="C28" s="14">
        <v>7100078270</v>
      </c>
      <c r="D28" s="25">
        <v>41332</v>
      </c>
      <c r="E28" s="14" t="s">
        <v>10</v>
      </c>
      <c r="F28" s="14" t="s">
        <v>65</v>
      </c>
      <c r="G28" s="14" t="s">
        <v>73</v>
      </c>
      <c r="H28" s="36">
        <v>300</v>
      </c>
      <c r="I28" s="36">
        <f t="shared" ref="I28:I34" si="22">+H28*0.18</f>
        <v>54</v>
      </c>
      <c r="J28" s="36">
        <f t="shared" ref="J28:J34" si="23">+I28+H28</f>
        <v>354</v>
      </c>
      <c r="K28" s="12">
        <v>0</v>
      </c>
      <c r="L28" s="12">
        <f t="shared" si="20"/>
        <v>21.24</v>
      </c>
      <c r="M28" s="48">
        <f t="shared" si="21"/>
        <v>332.76</v>
      </c>
      <c r="N28" s="37" t="s">
        <v>96</v>
      </c>
      <c r="O28" s="55" t="s">
        <v>135</v>
      </c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16"/>
      <c r="BC28" s="16"/>
      <c r="BD28" s="16"/>
      <c r="BE28" s="16"/>
      <c r="BF28" s="16"/>
      <c r="BG28" s="16"/>
      <c r="BH28" s="16"/>
      <c r="BI28" s="16"/>
      <c r="BJ28" s="16"/>
      <c r="BK28" s="16"/>
      <c r="BL28" s="16"/>
      <c r="BM28" s="16"/>
      <c r="BN28" s="16"/>
      <c r="BO28" s="16"/>
      <c r="BP28" s="16"/>
      <c r="BQ28" s="16"/>
      <c r="BR28" s="16"/>
      <c r="BS28" s="16"/>
      <c r="BT28" s="16"/>
      <c r="BU28" s="16"/>
      <c r="BV28" s="16"/>
      <c r="BW28" s="16"/>
      <c r="BX28" s="16"/>
      <c r="BY28" s="16"/>
      <c r="BZ28" s="16"/>
      <c r="CA28" s="16"/>
      <c r="CB28" s="16"/>
      <c r="CC28" s="16"/>
      <c r="CD28" s="16"/>
      <c r="CE28" s="16"/>
      <c r="CF28" s="16"/>
      <c r="CG28" s="16"/>
      <c r="CH28" s="16"/>
      <c r="CI28" s="16"/>
      <c r="CJ28" s="16"/>
      <c r="CK28" s="16"/>
      <c r="CL28" s="16"/>
      <c r="CM28" s="16"/>
      <c r="CN28" s="16"/>
      <c r="CO28" s="16"/>
      <c r="CP28" s="16"/>
      <c r="CQ28" s="16"/>
      <c r="CR28" s="16"/>
      <c r="CS28" s="16"/>
      <c r="CT28" s="16"/>
      <c r="CU28" s="16"/>
      <c r="CV28" s="16"/>
      <c r="CW28" s="16"/>
      <c r="CX28" s="16"/>
      <c r="CY28" s="16"/>
      <c r="CZ28" s="16"/>
      <c r="DA28" s="16"/>
      <c r="DB28" s="16"/>
      <c r="DC28" s="16"/>
      <c r="DD28" s="16"/>
      <c r="DE28" s="16"/>
      <c r="DF28" s="16"/>
      <c r="DG28" s="16"/>
      <c r="DH28" s="16"/>
      <c r="DI28" s="16"/>
      <c r="DJ28" s="16"/>
      <c r="DK28" s="16"/>
      <c r="DL28" s="16"/>
      <c r="DM28" s="16"/>
      <c r="DN28" s="16"/>
      <c r="DO28" s="16"/>
      <c r="DP28" s="16"/>
      <c r="DQ28" s="16"/>
      <c r="DR28" s="16"/>
      <c r="DS28" s="16"/>
      <c r="DT28" s="16"/>
      <c r="DU28" s="16"/>
      <c r="DV28" s="16"/>
      <c r="DW28" s="16"/>
      <c r="DX28" s="16"/>
      <c r="DY28" s="16"/>
      <c r="DZ28" s="16"/>
    </row>
    <row r="29" spans="1:130" s="40" customFormat="1">
      <c r="A29" s="19">
        <v>30</v>
      </c>
      <c r="B29" s="19">
        <v>31</v>
      </c>
      <c r="C29" s="14">
        <v>7100078275</v>
      </c>
      <c r="D29" s="25">
        <v>41332</v>
      </c>
      <c r="E29" s="14" t="s">
        <v>10</v>
      </c>
      <c r="F29" s="14" t="s">
        <v>65</v>
      </c>
      <c r="G29" s="14" t="s">
        <v>72</v>
      </c>
      <c r="H29" s="36">
        <v>370</v>
      </c>
      <c r="I29" s="36">
        <f t="shared" si="22"/>
        <v>66.599999999999994</v>
      </c>
      <c r="J29" s="36">
        <f t="shared" si="23"/>
        <v>436.6</v>
      </c>
      <c r="K29" s="12">
        <v>0</v>
      </c>
      <c r="L29" s="12">
        <f t="shared" si="20"/>
        <v>26.196000000000002</v>
      </c>
      <c r="M29" s="48">
        <f t="shared" si="21"/>
        <v>410.404</v>
      </c>
      <c r="N29" s="37" t="s">
        <v>96</v>
      </c>
      <c r="O29" s="55" t="s">
        <v>135</v>
      </c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  <c r="BB29" s="16"/>
      <c r="BC29" s="16"/>
      <c r="BD29" s="16"/>
      <c r="BE29" s="16"/>
      <c r="BF29" s="16"/>
      <c r="BG29" s="16"/>
      <c r="BH29" s="16"/>
      <c r="BI29" s="16"/>
      <c r="BJ29" s="16"/>
      <c r="BK29" s="16"/>
      <c r="BL29" s="16"/>
      <c r="BM29" s="16"/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BZ29" s="16"/>
      <c r="CA29" s="16"/>
      <c r="CB29" s="16"/>
      <c r="CC29" s="16"/>
      <c r="CD29" s="16"/>
      <c r="CE29" s="16"/>
      <c r="CF29" s="16"/>
      <c r="CG29" s="16"/>
      <c r="CH29" s="16"/>
      <c r="CI29" s="16"/>
      <c r="CJ29" s="16"/>
      <c r="CK29" s="16"/>
      <c r="CL29" s="16"/>
      <c r="CM29" s="16"/>
      <c r="CN29" s="16"/>
      <c r="CO29" s="16"/>
      <c r="CP29" s="16"/>
      <c r="CQ29" s="16"/>
      <c r="CR29" s="16"/>
      <c r="CS29" s="16"/>
      <c r="CT29" s="16"/>
      <c r="CU29" s="16"/>
      <c r="CV29" s="16"/>
      <c r="CW29" s="16"/>
      <c r="CX29" s="16"/>
      <c r="CY29" s="16"/>
      <c r="CZ29" s="16"/>
      <c r="DA29" s="16"/>
      <c r="DB29" s="16"/>
      <c r="DC29" s="16"/>
      <c r="DD29" s="16"/>
      <c r="DE29" s="16"/>
      <c r="DF29" s="16"/>
      <c r="DG29" s="16"/>
      <c r="DH29" s="16"/>
      <c r="DI29" s="16"/>
      <c r="DJ29" s="16"/>
      <c r="DK29" s="16"/>
      <c r="DL29" s="16"/>
      <c r="DM29" s="16"/>
      <c r="DN29" s="16"/>
      <c r="DO29" s="16"/>
      <c r="DP29" s="16"/>
      <c r="DQ29" s="16"/>
      <c r="DR29" s="16"/>
      <c r="DS29" s="16"/>
      <c r="DT29" s="16"/>
      <c r="DU29" s="16"/>
      <c r="DV29" s="16"/>
      <c r="DW29" s="16"/>
      <c r="DX29" s="16"/>
      <c r="DY29" s="16"/>
      <c r="DZ29" s="16"/>
    </row>
    <row r="30" spans="1:130" s="40" customFormat="1">
      <c r="A30" s="19">
        <v>31</v>
      </c>
      <c r="B30" s="19">
        <v>42</v>
      </c>
      <c r="C30" s="14">
        <v>7100078281</v>
      </c>
      <c r="D30" s="25">
        <v>41332</v>
      </c>
      <c r="E30" s="14" t="s">
        <v>10</v>
      </c>
      <c r="F30" s="14" t="s">
        <v>70</v>
      </c>
      <c r="G30" s="26" t="s">
        <v>75</v>
      </c>
      <c r="H30" s="36">
        <v>280</v>
      </c>
      <c r="I30" s="36">
        <f t="shared" si="22"/>
        <v>50.4</v>
      </c>
      <c r="J30" s="36">
        <f t="shared" si="23"/>
        <v>330.4</v>
      </c>
      <c r="K30" s="12">
        <v>0</v>
      </c>
      <c r="L30" s="12">
        <f t="shared" si="20"/>
        <v>19.823999999999998</v>
      </c>
      <c r="M30" s="48">
        <f t="shared" si="21"/>
        <v>310.57599999999996</v>
      </c>
      <c r="N30" s="37" t="s">
        <v>96</v>
      </c>
      <c r="O30" s="55" t="s">
        <v>135</v>
      </c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6"/>
      <c r="AZ30" s="16"/>
      <c r="BA30" s="16"/>
      <c r="BB30" s="16"/>
      <c r="BC30" s="16"/>
      <c r="BD30" s="16"/>
      <c r="BE30" s="16"/>
      <c r="BF30" s="16"/>
      <c r="BG30" s="16"/>
      <c r="BH30" s="16"/>
      <c r="BI30" s="16"/>
      <c r="BJ30" s="16"/>
      <c r="BK30" s="16"/>
      <c r="BL30" s="16"/>
      <c r="BM30" s="16"/>
      <c r="BN30" s="16"/>
      <c r="BO30" s="16"/>
      <c r="BP30" s="16"/>
      <c r="BQ30" s="16"/>
      <c r="BR30" s="16"/>
      <c r="BS30" s="16"/>
      <c r="BT30" s="16"/>
      <c r="BU30" s="16"/>
      <c r="BV30" s="16"/>
      <c r="BW30" s="16"/>
      <c r="BX30" s="16"/>
      <c r="BY30" s="16"/>
      <c r="BZ30" s="16"/>
      <c r="CA30" s="16"/>
      <c r="CB30" s="16"/>
      <c r="CC30" s="16"/>
      <c r="CD30" s="16"/>
      <c r="CE30" s="16"/>
      <c r="CF30" s="16"/>
      <c r="CG30" s="16"/>
      <c r="CH30" s="16"/>
      <c r="CI30" s="16"/>
      <c r="CJ30" s="16"/>
      <c r="CK30" s="16"/>
      <c r="CL30" s="16"/>
      <c r="CM30" s="16"/>
      <c r="CN30" s="16"/>
      <c r="CO30" s="16"/>
      <c r="CP30" s="16"/>
      <c r="CQ30" s="16"/>
      <c r="CR30" s="16"/>
      <c r="CS30" s="16"/>
      <c r="CT30" s="16"/>
      <c r="CU30" s="16"/>
      <c r="CV30" s="16"/>
      <c r="CW30" s="16"/>
      <c r="CX30" s="16"/>
      <c r="CY30" s="16"/>
      <c r="CZ30" s="16"/>
      <c r="DA30" s="16"/>
      <c r="DB30" s="16"/>
      <c r="DC30" s="16"/>
      <c r="DD30" s="16"/>
      <c r="DE30" s="16"/>
      <c r="DF30" s="16"/>
      <c r="DG30" s="16"/>
      <c r="DH30" s="16"/>
      <c r="DI30" s="16"/>
      <c r="DJ30" s="16"/>
      <c r="DK30" s="16"/>
      <c r="DL30" s="16"/>
      <c r="DM30" s="16"/>
      <c r="DN30" s="16"/>
      <c r="DO30" s="16"/>
      <c r="DP30" s="16"/>
      <c r="DQ30" s="16"/>
      <c r="DR30" s="16"/>
      <c r="DS30" s="16"/>
      <c r="DT30" s="16"/>
      <c r="DU30" s="16"/>
      <c r="DV30" s="16"/>
      <c r="DW30" s="16"/>
      <c r="DX30" s="16"/>
      <c r="DY30" s="16"/>
      <c r="DZ30" s="16"/>
    </row>
    <row r="31" spans="1:130" s="40" customFormat="1">
      <c r="A31" s="19">
        <v>32</v>
      </c>
      <c r="B31" s="19">
        <v>51</v>
      </c>
      <c r="C31" s="14">
        <v>7100078282</v>
      </c>
      <c r="D31" s="25">
        <v>41332</v>
      </c>
      <c r="E31" s="14" t="s">
        <v>10</v>
      </c>
      <c r="F31" s="14" t="s">
        <v>70</v>
      </c>
      <c r="G31" s="26" t="s">
        <v>76</v>
      </c>
      <c r="H31" s="36">
        <v>70</v>
      </c>
      <c r="I31" s="36">
        <f t="shared" si="22"/>
        <v>12.6</v>
      </c>
      <c r="J31" s="36">
        <f t="shared" si="23"/>
        <v>82.6</v>
      </c>
      <c r="K31" s="12">
        <v>0</v>
      </c>
      <c r="L31" s="12">
        <f t="shared" si="20"/>
        <v>4.9559999999999995</v>
      </c>
      <c r="M31" s="48">
        <f t="shared" si="21"/>
        <v>77.643999999999991</v>
      </c>
      <c r="N31" s="37" t="s">
        <v>96</v>
      </c>
      <c r="O31" s="55" t="s">
        <v>135</v>
      </c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6"/>
      <c r="BA31" s="16"/>
      <c r="BB31" s="16"/>
      <c r="BC31" s="16"/>
      <c r="BD31" s="16"/>
      <c r="BE31" s="16"/>
      <c r="BF31" s="16"/>
      <c r="BG31" s="16"/>
      <c r="BH31" s="16"/>
      <c r="BI31" s="16"/>
      <c r="BJ31" s="16"/>
      <c r="BK31" s="16"/>
      <c r="BL31" s="16"/>
      <c r="BM31" s="16"/>
      <c r="BN31" s="16"/>
      <c r="BO31" s="16"/>
      <c r="BP31" s="16"/>
      <c r="BQ31" s="16"/>
      <c r="BR31" s="16"/>
      <c r="BS31" s="16"/>
      <c r="BT31" s="16"/>
      <c r="BU31" s="16"/>
      <c r="BV31" s="16"/>
      <c r="BW31" s="16"/>
      <c r="BX31" s="16"/>
      <c r="BY31" s="16"/>
      <c r="BZ31" s="16"/>
      <c r="CA31" s="16"/>
      <c r="CB31" s="16"/>
      <c r="CC31" s="16"/>
      <c r="CD31" s="16"/>
      <c r="CE31" s="16"/>
      <c r="CF31" s="16"/>
      <c r="CG31" s="16"/>
      <c r="CH31" s="16"/>
      <c r="CI31" s="16"/>
      <c r="CJ31" s="16"/>
      <c r="CK31" s="16"/>
      <c r="CL31" s="16"/>
      <c r="CM31" s="16"/>
      <c r="CN31" s="16"/>
      <c r="CO31" s="16"/>
      <c r="CP31" s="16"/>
      <c r="CQ31" s="16"/>
      <c r="CR31" s="16"/>
      <c r="CS31" s="16"/>
      <c r="CT31" s="16"/>
      <c r="CU31" s="16"/>
      <c r="CV31" s="16"/>
      <c r="CW31" s="16"/>
      <c r="CX31" s="16"/>
      <c r="CY31" s="16"/>
      <c r="CZ31" s="16"/>
      <c r="DA31" s="16"/>
      <c r="DB31" s="16"/>
      <c r="DC31" s="16"/>
      <c r="DD31" s="16"/>
      <c r="DE31" s="16"/>
      <c r="DF31" s="16"/>
      <c r="DG31" s="16"/>
      <c r="DH31" s="16"/>
      <c r="DI31" s="16"/>
      <c r="DJ31" s="16"/>
      <c r="DK31" s="16"/>
      <c r="DL31" s="16"/>
      <c r="DM31" s="16"/>
      <c r="DN31" s="16"/>
      <c r="DO31" s="16"/>
      <c r="DP31" s="16"/>
      <c r="DQ31" s="16"/>
      <c r="DR31" s="16"/>
      <c r="DS31" s="16"/>
      <c r="DT31" s="16"/>
      <c r="DU31" s="16"/>
      <c r="DV31" s="16"/>
      <c r="DW31" s="16"/>
      <c r="DX31" s="16"/>
      <c r="DY31" s="16"/>
      <c r="DZ31" s="16"/>
    </row>
    <row r="32" spans="1:130" s="40" customFormat="1">
      <c r="A32" s="19">
        <v>33</v>
      </c>
      <c r="B32" s="19">
        <v>46</v>
      </c>
      <c r="C32" s="14">
        <v>7100078310</v>
      </c>
      <c r="D32" s="25">
        <v>41332</v>
      </c>
      <c r="E32" s="14" t="s">
        <v>10</v>
      </c>
      <c r="F32" s="14" t="s">
        <v>20</v>
      </c>
      <c r="G32" s="14" t="s">
        <v>71</v>
      </c>
      <c r="H32" s="36">
        <v>90</v>
      </c>
      <c r="I32" s="36">
        <f t="shared" si="22"/>
        <v>16.2</v>
      </c>
      <c r="J32" s="36">
        <f t="shared" si="23"/>
        <v>106.2</v>
      </c>
      <c r="K32" s="12">
        <v>0</v>
      </c>
      <c r="L32" s="12">
        <f t="shared" si="20"/>
        <v>6.3719999999999999</v>
      </c>
      <c r="M32" s="48">
        <f t="shared" si="21"/>
        <v>99.828000000000003</v>
      </c>
      <c r="N32" s="37" t="s">
        <v>96</v>
      </c>
      <c r="O32" s="55" t="s">
        <v>135</v>
      </c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6"/>
      <c r="BC32" s="16"/>
      <c r="BD32" s="16"/>
      <c r="BE32" s="16"/>
      <c r="BF32" s="16"/>
      <c r="BG32" s="16"/>
      <c r="BH32" s="16"/>
      <c r="BI32" s="16"/>
      <c r="BJ32" s="16"/>
      <c r="BK32" s="16"/>
      <c r="BL32" s="16"/>
      <c r="BM32" s="16"/>
      <c r="BN32" s="16"/>
      <c r="BO32" s="16"/>
      <c r="BP32" s="16"/>
      <c r="BQ32" s="16"/>
      <c r="BR32" s="16"/>
      <c r="BS32" s="16"/>
      <c r="BT32" s="16"/>
      <c r="BU32" s="16"/>
      <c r="BV32" s="16"/>
      <c r="BW32" s="16"/>
      <c r="BX32" s="16"/>
      <c r="BY32" s="16"/>
      <c r="BZ32" s="16"/>
      <c r="CA32" s="16"/>
      <c r="CB32" s="16"/>
      <c r="CC32" s="16"/>
      <c r="CD32" s="16"/>
      <c r="CE32" s="16"/>
      <c r="CF32" s="16"/>
      <c r="CG32" s="16"/>
      <c r="CH32" s="16"/>
      <c r="CI32" s="16"/>
      <c r="CJ32" s="16"/>
      <c r="CK32" s="16"/>
      <c r="CL32" s="16"/>
      <c r="CM32" s="16"/>
      <c r="CN32" s="16"/>
      <c r="CO32" s="16"/>
      <c r="CP32" s="16"/>
      <c r="CQ32" s="16"/>
      <c r="CR32" s="16"/>
      <c r="CS32" s="16"/>
      <c r="CT32" s="16"/>
      <c r="CU32" s="16"/>
      <c r="CV32" s="16"/>
      <c r="CW32" s="16"/>
      <c r="CX32" s="16"/>
      <c r="CY32" s="16"/>
      <c r="CZ32" s="16"/>
      <c r="DA32" s="16"/>
      <c r="DB32" s="16"/>
      <c r="DC32" s="16"/>
      <c r="DD32" s="16"/>
      <c r="DE32" s="16"/>
      <c r="DF32" s="16"/>
      <c r="DG32" s="16"/>
      <c r="DH32" s="16"/>
      <c r="DI32" s="16"/>
      <c r="DJ32" s="16"/>
      <c r="DK32" s="16"/>
      <c r="DL32" s="16"/>
      <c r="DM32" s="16"/>
      <c r="DN32" s="16"/>
      <c r="DO32" s="16"/>
      <c r="DP32" s="16"/>
      <c r="DQ32" s="16"/>
      <c r="DR32" s="16"/>
      <c r="DS32" s="16"/>
      <c r="DT32" s="16"/>
      <c r="DU32" s="16"/>
      <c r="DV32" s="16"/>
      <c r="DW32" s="16"/>
      <c r="DX32" s="16"/>
      <c r="DY32" s="16"/>
      <c r="DZ32" s="16"/>
    </row>
    <row r="33" spans="1:130" s="41" customFormat="1">
      <c r="A33" s="30">
        <v>34</v>
      </c>
      <c r="B33" s="30" t="s">
        <v>63</v>
      </c>
      <c r="C33" s="26">
        <v>7100078339</v>
      </c>
      <c r="D33" s="25">
        <v>41332</v>
      </c>
      <c r="E33" s="14" t="s">
        <v>10</v>
      </c>
      <c r="F33" s="26" t="s">
        <v>59</v>
      </c>
      <c r="G33" s="26" t="s">
        <v>23</v>
      </c>
      <c r="H33" s="49">
        <v>670</v>
      </c>
      <c r="I33" s="49">
        <f t="shared" si="22"/>
        <v>120.6</v>
      </c>
      <c r="J33" s="49">
        <f t="shared" si="23"/>
        <v>790.6</v>
      </c>
      <c r="K33" s="36">
        <f>+J33*0.09</f>
        <v>71.153999999999996</v>
      </c>
      <c r="L33" s="36">
        <v>0</v>
      </c>
      <c r="M33" s="47">
        <f>+J33-K33</f>
        <v>719.44600000000003</v>
      </c>
      <c r="N33" s="37" t="s">
        <v>96</v>
      </c>
      <c r="O33" s="55" t="s">
        <v>141</v>
      </c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  <c r="AH33" s="32"/>
      <c r="AI33" s="32"/>
      <c r="AJ33" s="32"/>
      <c r="AK33" s="32"/>
      <c r="AL33" s="32"/>
      <c r="AM33" s="32"/>
      <c r="AN33" s="32"/>
      <c r="AO33" s="32"/>
      <c r="AP33" s="32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32"/>
      <c r="BB33" s="32"/>
      <c r="BC33" s="32"/>
      <c r="BD33" s="32"/>
      <c r="BE33" s="32"/>
      <c r="BF33" s="32"/>
      <c r="BG33" s="32"/>
      <c r="BH33" s="32"/>
      <c r="BI33" s="32"/>
      <c r="BJ33" s="32"/>
      <c r="BK33" s="32"/>
      <c r="BL33" s="32"/>
      <c r="BM33" s="32"/>
      <c r="BN33" s="32"/>
      <c r="BO33" s="32"/>
      <c r="BP33" s="32"/>
      <c r="BQ33" s="32"/>
      <c r="BR33" s="32"/>
      <c r="BS33" s="32"/>
      <c r="BT33" s="32"/>
      <c r="BU33" s="32"/>
      <c r="BV33" s="32"/>
      <c r="BW33" s="32"/>
      <c r="BX33" s="32"/>
      <c r="BY33" s="32"/>
      <c r="BZ33" s="32"/>
      <c r="CA33" s="32"/>
      <c r="CB33" s="32"/>
      <c r="CC33" s="32"/>
      <c r="CD33" s="32"/>
      <c r="CE33" s="32"/>
      <c r="CF33" s="32"/>
      <c r="CG33" s="32"/>
      <c r="CH33" s="32"/>
      <c r="CI33" s="32"/>
      <c r="CJ33" s="32"/>
      <c r="CK33" s="32"/>
      <c r="CL33" s="32"/>
      <c r="CM33" s="32"/>
      <c r="CN33" s="32"/>
      <c r="CO33" s="32"/>
      <c r="CP33" s="32"/>
      <c r="CQ33" s="32"/>
      <c r="CR33" s="32"/>
      <c r="CS33" s="32"/>
      <c r="CT33" s="32"/>
      <c r="CU33" s="32"/>
      <c r="CV33" s="32"/>
      <c r="CW33" s="32"/>
      <c r="CX33" s="32"/>
      <c r="CY33" s="32"/>
      <c r="CZ33" s="32"/>
      <c r="DA33" s="32"/>
      <c r="DB33" s="32"/>
      <c r="DC33" s="32"/>
      <c r="DD33" s="32"/>
      <c r="DE33" s="32"/>
      <c r="DF33" s="32"/>
      <c r="DG33" s="32"/>
      <c r="DH33" s="32"/>
      <c r="DI33" s="32"/>
      <c r="DJ33" s="32"/>
      <c r="DK33" s="32"/>
      <c r="DL33" s="32"/>
      <c r="DM33" s="32"/>
      <c r="DN33" s="32"/>
      <c r="DO33" s="32"/>
      <c r="DP33" s="32"/>
      <c r="DQ33" s="32"/>
      <c r="DR33" s="32"/>
      <c r="DS33" s="32"/>
      <c r="DT33" s="32"/>
      <c r="DU33" s="32"/>
      <c r="DV33" s="32"/>
      <c r="DW33" s="32"/>
      <c r="DX33" s="32"/>
      <c r="DY33" s="32"/>
      <c r="DZ33" s="32"/>
    </row>
    <row r="34" spans="1:130" s="40" customFormat="1">
      <c r="A34" s="19">
        <v>35</v>
      </c>
      <c r="B34" s="19"/>
      <c r="C34" s="14">
        <v>7100078342</v>
      </c>
      <c r="D34" s="25">
        <v>41332</v>
      </c>
      <c r="E34" s="14" t="s">
        <v>10</v>
      </c>
      <c r="F34" s="14" t="s">
        <v>42</v>
      </c>
      <c r="G34" s="15" t="s">
        <v>23</v>
      </c>
      <c r="H34" s="36">
        <v>500</v>
      </c>
      <c r="I34" s="36">
        <f t="shared" si="22"/>
        <v>90</v>
      </c>
      <c r="J34" s="36">
        <f t="shared" si="23"/>
        <v>590</v>
      </c>
      <c r="K34" s="12">
        <v>0</v>
      </c>
      <c r="L34" s="12">
        <f t="shared" ref="L34:L36" si="24">+J34*0.06</f>
        <v>35.4</v>
      </c>
      <c r="M34" s="48">
        <f t="shared" ref="M34:M36" si="25">+J34-L34</f>
        <v>554.6</v>
      </c>
      <c r="N34" s="37" t="s">
        <v>96</v>
      </c>
      <c r="O34" s="55" t="s">
        <v>135</v>
      </c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16"/>
      <c r="AW34" s="16"/>
      <c r="AX34" s="16"/>
      <c r="AY34" s="16"/>
      <c r="AZ34" s="16"/>
      <c r="BA34" s="16"/>
      <c r="BB34" s="16"/>
      <c r="BC34" s="16"/>
      <c r="BD34" s="16"/>
      <c r="BE34" s="16"/>
      <c r="BF34" s="16"/>
      <c r="BG34" s="16"/>
      <c r="BH34" s="16"/>
      <c r="BI34" s="16"/>
      <c r="BJ34" s="16"/>
      <c r="BK34" s="16"/>
      <c r="BL34" s="16"/>
      <c r="BM34" s="16"/>
      <c r="BN34" s="16"/>
      <c r="BO34" s="16"/>
      <c r="BP34" s="16"/>
      <c r="BQ34" s="16"/>
      <c r="BR34" s="16"/>
      <c r="BS34" s="16"/>
      <c r="BT34" s="16"/>
      <c r="BU34" s="16"/>
      <c r="BV34" s="16"/>
      <c r="BW34" s="16"/>
      <c r="BX34" s="16"/>
      <c r="BY34" s="16"/>
      <c r="BZ34" s="16"/>
      <c r="CA34" s="16"/>
      <c r="CB34" s="16"/>
      <c r="CC34" s="16"/>
      <c r="CD34" s="16"/>
      <c r="CE34" s="16"/>
      <c r="CF34" s="16"/>
      <c r="CG34" s="16"/>
      <c r="CH34" s="16"/>
      <c r="CI34" s="16"/>
      <c r="CJ34" s="16"/>
      <c r="CK34" s="16"/>
      <c r="CL34" s="16"/>
      <c r="CM34" s="16"/>
      <c r="CN34" s="16"/>
      <c r="CO34" s="16"/>
      <c r="CP34" s="16"/>
      <c r="CQ34" s="16"/>
      <c r="CR34" s="16"/>
      <c r="CS34" s="16"/>
      <c r="CT34" s="16"/>
      <c r="CU34" s="16"/>
      <c r="CV34" s="16"/>
      <c r="CW34" s="16"/>
      <c r="CX34" s="16"/>
      <c r="CY34" s="16"/>
      <c r="CZ34" s="16"/>
      <c r="DA34" s="16"/>
      <c r="DB34" s="16"/>
      <c r="DC34" s="16"/>
      <c r="DD34" s="16"/>
      <c r="DE34" s="16"/>
      <c r="DF34" s="16"/>
      <c r="DG34" s="16"/>
      <c r="DH34" s="16"/>
      <c r="DI34" s="16"/>
      <c r="DJ34" s="16"/>
      <c r="DK34" s="16"/>
      <c r="DL34" s="16"/>
      <c r="DM34" s="16"/>
      <c r="DN34" s="16"/>
      <c r="DO34" s="16"/>
      <c r="DP34" s="16"/>
      <c r="DQ34" s="16"/>
      <c r="DR34" s="16"/>
      <c r="DS34" s="16"/>
      <c r="DT34" s="16"/>
      <c r="DU34" s="16"/>
      <c r="DV34" s="16"/>
      <c r="DW34" s="16"/>
      <c r="DX34" s="16"/>
      <c r="DY34" s="16"/>
      <c r="DZ34" s="16"/>
    </row>
    <row r="35" spans="1:130" s="40" customFormat="1">
      <c r="A35" s="19">
        <v>36</v>
      </c>
      <c r="B35" s="19"/>
      <c r="C35" s="14">
        <v>7100078469</v>
      </c>
      <c r="D35" s="25">
        <v>41332</v>
      </c>
      <c r="E35" s="14" t="s">
        <v>10</v>
      </c>
      <c r="F35" s="14" t="s">
        <v>41</v>
      </c>
      <c r="G35" s="15" t="s">
        <v>23</v>
      </c>
      <c r="H35" s="36">
        <v>520</v>
      </c>
      <c r="I35" s="36">
        <f t="shared" ref="I35" si="26">+H35*0.18</f>
        <v>93.6</v>
      </c>
      <c r="J35" s="36">
        <f t="shared" ref="J35" si="27">+I35+H35</f>
        <v>613.6</v>
      </c>
      <c r="K35" s="12">
        <v>0</v>
      </c>
      <c r="L35" s="12">
        <f t="shared" si="24"/>
        <v>36.816000000000003</v>
      </c>
      <c r="M35" s="48">
        <f t="shared" si="25"/>
        <v>576.78399999999999</v>
      </c>
      <c r="N35" s="37" t="s">
        <v>96</v>
      </c>
      <c r="O35" s="55" t="s">
        <v>135</v>
      </c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  <c r="AY35" s="16"/>
      <c r="AZ35" s="16"/>
      <c r="BA35" s="16"/>
      <c r="BB35" s="16"/>
      <c r="BC35" s="16"/>
      <c r="BD35" s="16"/>
      <c r="BE35" s="16"/>
      <c r="BF35" s="16"/>
      <c r="BG35" s="16"/>
      <c r="BH35" s="16"/>
      <c r="BI35" s="16"/>
      <c r="BJ35" s="16"/>
      <c r="BK35" s="16"/>
      <c r="BL35" s="16"/>
      <c r="BM35" s="16"/>
      <c r="BN35" s="16"/>
      <c r="BO35" s="16"/>
      <c r="BP35" s="16"/>
      <c r="BQ35" s="16"/>
      <c r="BR35" s="16"/>
      <c r="BS35" s="16"/>
      <c r="BT35" s="16"/>
      <c r="BU35" s="16"/>
      <c r="BV35" s="16"/>
      <c r="BW35" s="16"/>
      <c r="BX35" s="16"/>
      <c r="BY35" s="16"/>
      <c r="BZ35" s="16"/>
      <c r="CA35" s="16"/>
      <c r="CB35" s="16"/>
      <c r="CC35" s="16"/>
      <c r="CD35" s="16"/>
      <c r="CE35" s="16"/>
      <c r="CF35" s="16"/>
      <c r="CG35" s="16"/>
      <c r="CH35" s="16"/>
      <c r="CI35" s="16"/>
      <c r="CJ35" s="16"/>
      <c r="CK35" s="16"/>
      <c r="CL35" s="16"/>
      <c r="CM35" s="16"/>
      <c r="CN35" s="16"/>
      <c r="CO35" s="16"/>
      <c r="CP35" s="16"/>
      <c r="CQ35" s="16"/>
      <c r="CR35" s="16"/>
      <c r="CS35" s="16"/>
      <c r="CT35" s="16"/>
      <c r="CU35" s="16"/>
      <c r="CV35" s="16"/>
      <c r="CW35" s="16"/>
      <c r="CX35" s="16"/>
      <c r="CY35" s="16"/>
      <c r="CZ35" s="16"/>
      <c r="DA35" s="16"/>
      <c r="DB35" s="16"/>
      <c r="DC35" s="16"/>
      <c r="DD35" s="16"/>
      <c r="DE35" s="16"/>
      <c r="DF35" s="16"/>
      <c r="DG35" s="16"/>
      <c r="DH35" s="16"/>
      <c r="DI35" s="16"/>
      <c r="DJ35" s="16"/>
      <c r="DK35" s="16"/>
      <c r="DL35" s="16"/>
      <c r="DM35" s="16"/>
      <c r="DN35" s="16"/>
      <c r="DO35" s="16"/>
      <c r="DP35" s="16"/>
      <c r="DQ35" s="16"/>
      <c r="DR35" s="16"/>
      <c r="DS35" s="16"/>
      <c r="DT35" s="16"/>
      <c r="DU35" s="16"/>
      <c r="DV35" s="16"/>
      <c r="DW35" s="16"/>
      <c r="DX35" s="16"/>
      <c r="DY35" s="16"/>
      <c r="DZ35" s="16"/>
    </row>
    <row r="36" spans="1:130" s="40" customFormat="1">
      <c r="A36" s="19">
        <v>37</v>
      </c>
      <c r="B36" s="19">
        <v>52</v>
      </c>
      <c r="C36" s="14">
        <v>7100078470</v>
      </c>
      <c r="D36" s="25">
        <v>41332</v>
      </c>
      <c r="E36" s="14" t="s">
        <v>10</v>
      </c>
      <c r="F36" s="14" t="s">
        <v>41</v>
      </c>
      <c r="G36" s="14" t="s">
        <v>74</v>
      </c>
      <c r="H36" s="36">
        <v>140</v>
      </c>
      <c r="I36" s="36">
        <f>+H36*0.18</f>
        <v>25.2</v>
      </c>
      <c r="J36" s="36">
        <f>+I36+H36</f>
        <v>165.2</v>
      </c>
      <c r="K36" s="12">
        <v>0</v>
      </c>
      <c r="L36" s="12">
        <f t="shared" si="24"/>
        <v>9.911999999999999</v>
      </c>
      <c r="M36" s="48">
        <f t="shared" si="25"/>
        <v>155.28799999999998</v>
      </c>
      <c r="N36" s="37" t="s">
        <v>96</v>
      </c>
      <c r="O36" s="55" t="s">
        <v>135</v>
      </c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6"/>
      <c r="AZ36" s="16"/>
      <c r="BA36" s="16"/>
      <c r="BB36" s="16"/>
      <c r="BC36" s="16"/>
      <c r="BD36" s="16"/>
      <c r="BE36" s="16"/>
      <c r="BF36" s="16"/>
      <c r="BG36" s="16"/>
      <c r="BH36" s="16"/>
      <c r="BI36" s="16"/>
      <c r="BJ36" s="16"/>
      <c r="BK36" s="16"/>
      <c r="BL36" s="16"/>
      <c r="BM36" s="16"/>
      <c r="BN36" s="16"/>
      <c r="BO36" s="16"/>
      <c r="BP36" s="16"/>
      <c r="BQ36" s="16"/>
      <c r="BR36" s="16"/>
      <c r="BS36" s="16"/>
      <c r="BT36" s="16"/>
      <c r="BU36" s="16"/>
      <c r="BV36" s="16"/>
      <c r="BW36" s="16"/>
      <c r="BX36" s="16"/>
      <c r="BY36" s="16"/>
      <c r="BZ36" s="16"/>
      <c r="CA36" s="16"/>
      <c r="CB36" s="16"/>
      <c r="CC36" s="16"/>
      <c r="CD36" s="16"/>
      <c r="CE36" s="16"/>
      <c r="CF36" s="16"/>
      <c r="CG36" s="16"/>
      <c r="CH36" s="16"/>
      <c r="CI36" s="16"/>
      <c r="CJ36" s="16"/>
      <c r="CK36" s="16"/>
      <c r="CL36" s="16"/>
      <c r="CM36" s="16"/>
      <c r="CN36" s="16"/>
      <c r="CO36" s="16"/>
      <c r="CP36" s="16"/>
      <c r="CQ36" s="16"/>
      <c r="CR36" s="16"/>
      <c r="CS36" s="16"/>
      <c r="CT36" s="16"/>
      <c r="CU36" s="16"/>
      <c r="CV36" s="16"/>
      <c r="CW36" s="16"/>
      <c r="CX36" s="16"/>
      <c r="CY36" s="16"/>
      <c r="CZ36" s="16"/>
      <c r="DA36" s="16"/>
      <c r="DB36" s="16"/>
      <c r="DC36" s="16"/>
      <c r="DD36" s="16"/>
      <c r="DE36" s="16"/>
      <c r="DF36" s="16"/>
      <c r="DG36" s="16"/>
      <c r="DH36" s="16"/>
      <c r="DI36" s="16"/>
      <c r="DJ36" s="16"/>
      <c r="DK36" s="16"/>
      <c r="DL36" s="16"/>
      <c r="DM36" s="16"/>
      <c r="DN36" s="16"/>
      <c r="DO36" s="16"/>
      <c r="DP36" s="16"/>
      <c r="DQ36" s="16"/>
      <c r="DR36" s="16"/>
      <c r="DS36" s="16"/>
      <c r="DT36" s="16"/>
      <c r="DU36" s="16"/>
      <c r="DV36" s="16"/>
      <c r="DW36" s="16"/>
      <c r="DX36" s="16"/>
      <c r="DY36" s="16"/>
      <c r="DZ36" s="16"/>
    </row>
    <row r="37" spans="1:130" s="41" customFormat="1">
      <c r="A37" s="30">
        <v>38</v>
      </c>
      <c r="B37" s="30"/>
      <c r="C37" s="26">
        <v>7100078515</v>
      </c>
      <c r="D37" s="25">
        <v>41332</v>
      </c>
      <c r="E37" s="14" t="s">
        <v>10</v>
      </c>
      <c r="F37" s="14" t="s">
        <v>79</v>
      </c>
      <c r="G37" s="14" t="s">
        <v>23</v>
      </c>
      <c r="H37" s="36">
        <v>870</v>
      </c>
      <c r="I37" s="49">
        <f t="shared" ref="I37" si="28">+H37*0.18</f>
        <v>156.6</v>
      </c>
      <c r="J37" s="49">
        <f t="shared" ref="J37" si="29">+I37+H37</f>
        <v>1026.5999999999999</v>
      </c>
      <c r="K37" s="36">
        <f>+J37*0.09</f>
        <v>92.393999999999991</v>
      </c>
      <c r="L37" s="36">
        <v>0</v>
      </c>
      <c r="M37" s="47">
        <f>+J37-K37</f>
        <v>934.2059999999999</v>
      </c>
      <c r="N37" s="37" t="s">
        <v>96</v>
      </c>
      <c r="O37" s="55" t="s">
        <v>142</v>
      </c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  <c r="AG37" s="32"/>
      <c r="AH37" s="32"/>
      <c r="AI37" s="32"/>
      <c r="AJ37" s="32"/>
      <c r="AK37" s="32"/>
      <c r="AL37" s="32"/>
      <c r="AM37" s="32"/>
      <c r="AN37" s="32"/>
      <c r="AO37" s="32"/>
      <c r="AP37" s="32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32"/>
      <c r="BB37" s="32"/>
      <c r="BC37" s="32"/>
      <c r="BD37" s="32"/>
      <c r="BE37" s="32"/>
      <c r="BF37" s="32"/>
      <c r="BG37" s="32"/>
      <c r="BH37" s="32"/>
      <c r="BI37" s="32"/>
      <c r="BJ37" s="32"/>
      <c r="BK37" s="32"/>
      <c r="BL37" s="32"/>
      <c r="BM37" s="32"/>
      <c r="BN37" s="32"/>
      <c r="BO37" s="32"/>
      <c r="BP37" s="32"/>
      <c r="BQ37" s="32"/>
      <c r="BR37" s="32"/>
      <c r="BS37" s="32"/>
      <c r="BT37" s="32"/>
      <c r="BU37" s="32"/>
      <c r="BV37" s="32"/>
      <c r="BW37" s="32"/>
      <c r="BX37" s="32"/>
      <c r="BY37" s="32"/>
      <c r="BZ37" s="32"/>
      <c r="CA37" s="32"/>
      <c r="CB37" s="32"/>
      <c r="CC37" s="32"/>
      <c r="CD37" s="32"/>
      <c r="CE37" s="32"/>
      <c r="CF37" s="32"/>
      <c r="CG37" s="32"/>
      <c r="CH37" s="32"/>
      <c r="CI37" s="32"/>
      <c r="CJ37" s="32"/>
      <c r="CK37" s="32"/>
      <c r="CL37" s="32"/>
      <c r="CM37" s="32"/>
      <c r="CN37" s="32"/>
      <c r="CO37" s="32"/>
      <c r="CP37" s="32"/>
      <c r="CQ37" s="32"/>
      <c r="CR37" s="32"/>
      <c r="CS37" s="32"/>
      <c r="CT37" s="32"/>
      <c r="CU37" s="32"/>
      <c r="CV37" s="32"/>
      <c r="CW37" s="32"/>
      <c r="CX37" s="32"/>
      <c r="CY37" s="32"/>
      <c r="CZ37" s="32"/>
      <c r="DA37" s="32"/>
      <c r="DB37" s="32"/>
      <c r="DC37" s="32"/>
      <c r="DD37" s="32"/>
      <c r="DE37" s="32"/>
      <c r="DF37" s="32"/>
      <c r="DG37" s="32"/>
      <c r="DH37" s="32"/>
      <c r="DI37" s="32"/>
      <c r="DJ37" s="32"/>
      <c r="DK37" s="32"/>
      <c r="DL37" s="32"/>
      <c r="DM37" s="32"/>
      <c r="DN37" s="32"/>
      <c r="DO37" s="32"/>
      <c r="DP37" s="32"/>
      <c r="DQ37" s="32"/>
      <c r="DR37" s="32"/>
      <c r="DS37" s="32"/>
      <c r="DT37" s="32"/>
      <c r="DU37" s="32"/>
      <c r="DV37" s="32"/>
      <c r="DW37" s="32"/>
      <c r="DX37" s="32"/>
      <c r="DY37" s="32"/>
      <c r="DZ37" s="32"/>
    </row>
    <row r="38" spans="1:130">
      <c r="A38" s="18"/>
      <c r="B38" s="18"/>
      <c r="C38" s="1"/>
      <c r="D38" s="7"/>
      <c r="E38" s="1"/>
      <c r="F38" s="1"/>
      <c r="G38" s="1"/>
      <c r="H38" s="3">
        <v>0</v>
      </c>
      <c r="I38" s="3">
        <f t="shared" si="0"/>
        <v>0</v>
      </c>
      <c r="J38" s="3">
        <f t="shared" si="1"/>
        <v>0</v>
      </c>
      <c r="K38" s="3"/>
      <c r="L38" s="3"/>
      <c r="M38" s="3"/>
      <c r="N38" s="1"/>
      <c r="O38" s="1"/>
    </row>
    <row r="39" spans="1:130">
      <c r="G39" s="27" t="s">
        <v>55</v>
      </c>
      <c r="H39" s="43">
        <f>SUM(H2:H38)</f>
        <v>21065.7</v>
      </c>
      <c r="I39" s="43">
        <f t="shared" ref="I39:M39" si="30">SUM(I2:I38)</f>
        <v>3791.8259999999991</v>
      </c>
      <c r="J39" s="43">
        <f>SUM(J2:J38)</f>
        <v>24857.525999999998</v>
      </c>
      <c r="K39" s="43">
        <f t="shared" si="30"/>
        <v>1816.5509999999999</v>
      </c>
      <c r="L39" s="43">
        <f t="shared" si="30"/>
        <v>280.41755999999998</v>
      </c>
      <c r="M39" s="43">
        <f t="shared" si="30"/>
        <v>22760.557439999997</v>
      </c>
    </row>
    <row r="40" spans="1:130">
      <c r="H40" s="4"/>
      <c r="I40" s="4"/>
      <c r="J40" s="4"/>
      <c r="K40" s="42" t="s">
        <v>85</v>
      </c>
      <c r="L40" s="42" t="s">
        <v>85</v>
      </c>
      <c r="M40" s="42"/>
      <c r="N40" s="11"/>
    </row>
  </sheetData>
  <autoFilter ref="A1:O40">
    <filterColumn colId="11"/>
  </autoFilter>
  <pageMargins left="0" right="0" top="0" bottom="0" header="0" footer="0"/>
  <pageSetup scale="94" orientation="landscape" r:id="rId1"/>
  <colBreaks count="1" manualBreakCount="1">
    <brk id="13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O46"/>
  <sheetViews>
    <sheetView topLeftCell="A16" zoomScale="80" zoomScaleNormal="80" workbookViewId="0">
      <selection activeCell="H28" sqref="H28"/>
    </sheetView>
  </sheetViews>
  <sheetFormatPr baseColWidth="10" defaultRowHeight="15"/>
  <cols>
    <col min="1" max="1" width="8.5703125" style="46" customWidth="1"/>
    <col min="2" max="2" width="8.28515625" style="20" customWidth="1"/>
    <col min="3" max="3" width="13.28515625" customWidth="1"/>
    <col min="4" max="4" width="10" style="24" customWidth="1"/>
    <col min="5" max="5" width="13.85546875" customWidth="1"/>
    <col min="6" max="6" width="14" customWidth="1"/>
    <col min="7" max="7" width="43" customWidth="1"/>
    <col min="8" max="10" width="10.5703125" customWidth="1"/>
    <col min="11" max="12" width="10.5703125" style="4" customWidth="1"/>
    <col min="13" max="13" width="10.5703125" customWidth="1"/>
    <col min="14" max="14" width="22.28515625" customWidth="1"/>
    <col min="15" max="15" width="28.42578125" customWidth="1"/>
  </cols>
  <sheetData>
    <row r="1" spans="1:15" ht="45">
      <c r="A1" s="45" t="s">
        <v>0</v>
      </c>
      <c r="B1" s="17" t="s">
        <v>56</v>
      </c>
      <c r="C1" s="8" t="s">
        <v>19</v>
      </c>
      <c r="D1" s="21" t="s">
        <v>7</v>
      </c>
      <c r="E1" s="9" t="s">
        <v>1</v>
      </c>
      <c r="F1" s="9" t="s">
        <v>2</v>
      </c>
      <c r="G1" s="9" t="s">
        <v>3</v>
      </c>
      <c r="H1" s="8" t="s">
        <v>4</v>
      </c>
      <c r="I1" s="8" t="s">
        <v>5</v>
      </c>
      <c r="J1" s="8" t="s">
        <v>6</v>
      </c>
      <c r="K1" s="8" t="s">
        <v>58</v>
      </c>
      <c r="L1" s="8" t="s">
        <v>121</v>
      </c>
      <c r="M1" s="8" t="s">
        <v>122</v>
      </c>
      <c r="N1" s="8" t="s">
        <v>8</v>
      </c>
      <c r="O1" s="8" t="s">
        <v>9</v>
      </c>
    </row>
    <row r="2" spans="1:15" s="34" customFormat="1">
      <c r="A2" s="33">
        <v>39</v>
      </c>
      <c r="B2" s="15" t="s">
        <v>11</v>
      </c>
      <c r="C2" s="15" t="s">
        <v>11</v>
      </c>
      <c r="D2" s="15" t="s">
        <v>11</v>
      </c>
      <c r="E2" s="15" t="s">
        <v>11</v>
      </c>
      <c r="F2" s="15" t="s">
        <v>11</v>
      </c>
      <c r="G2" s="15" t="s">
        <v>11</v>
      </c>
      <c r="H2" s="15" t="s">
        <v>11</v>
      </c>
      <c r="I2" s="15" t="s">
        <v>11</v>
      </c>
      <c r="J2" s="15" t="s">
        <v>11</v>
      </c>
      <c r="K2" s="15" t="s">
        <v>11</v>
      </c>
      <c r="L2" s="15" t="s">
        <v>11</v>
      </c>
      <c r="M2" s="15" t="s">
        <v>11</v>
      </c>
      <c r="N2" s="15" t="s">
        <v>11</v>
      </c>
      <c r="O2" s="15"/>
    </row>
    <row r="3" spans="1:15" s="16" customFormat="1">
      <c r="A3" s="44">
        <v>40</v>
      </c>
      <c r="B3" s="18">
        <v>55</v>
      </c>
      <c r="C3" s="26">
        <v>7100078328</v>
      </c>
      <c r="D3" s="22">
        <v>41338</v>
      </c>
      <c r="E3" s="1" t="s">
        <v>10</v>
      </c>
      <c r="F3" s="1" t="s">
        <v>20</v>
      </c>
      <c r="G3" s="1" t="s">
        <v>77</v>
      </c>
      <c r="H3" s="3">
        <v>320</v>
      </c>
      <c r="I3" s="10">
        <f>+H3*0.18</f>
        <v>57.599999999999994</v>
      </c>
      <c r="J3" s="10">
        <f>+I3+H3</f>
        <v>377.6</v>
      </c>
      <c r="K3" s="12"/>
      <c r="L3" s="12">
        <f>+J3*0.06</f>
        <v>22.655999999999999</v>
      </c>
      <c r="M3" s="48">
        <f>+J3-L3</f>
        <v>354.94400000000002</v>
      </c>
      <c r="N3" s="37" t="s">
        <v>110</v>
      </c>
      <c r="O3" s="55" t="s">
        <v>136</v>
      </c>
    </row>
    <row r="4" spans="1:15" s="34" customFormat="1">
      <c r="A4" s="33">
        <v>41</v>
      </c>
      <c r="B4" s="15" t="s">
        <v>11</v>
      </c>
      <c r="C4" s="15" t="s">
        <v>11</v>
      </c>
      <c r="D4" s="15" t="s">
        <v>11</v>
      </c>
      <c r="E4" s="15" t="s">
        <v>11</v>
      </c>
      <c r="F4" s="15" t="s">
        <v>11</v>
      </c>
      <c r="G4" s="15" t="s">
        <v>11</v>
      </c>
      <c r="H4" s="15" t="s">
        <v>11</v>
      </c>
      <c r="I4" s="15" t="s">
        <v>11</v>
      </c>
      <c r="J4" s="15" t="s">
        <v>11</v>
      </c>
      <c r="K4" s="15" t="s">
        <v>11</v>
      </c>
      <c r="L4" s="15" t="s">
        <v>11</v>
      </c>
      <c r="M4" s="15" t="s">
        <v>11</v>
      </c>
      <c r="N4" s="15" t="s">
        <v>11</v>
      </c>
      <c r="O4" s="15"/>
    </row>
    <row r="5" spans="1:15" s="32" customFormat="1">
      <c r="A5" s="33">
        <v>42</v>
      </c>
      <c r="B5" s="30">
        <v>58</v>
      </c>
      <c r="C5" s="26">
        <v>7100078471</v>
      </c>
      <c r="D5" s="25">
        <v>41338</v>
      </c>
      <c r="E5" s="1" t="s">
        <v>10</v>
      </c>
      <c r="F5" s="14" t="s">
        <v>20</v>
      </c>
      <c r="G5" s="14" t="s">
        <v>80</v>
      </c>
      <c r="H5" s="10">
        <v>360</v>
      </c>
      <c r="I5" s="31">
        <f>+H5*0.18</f>
        <v>64.8</v>
      </c>
      <c r="J5" s="31">
        <f>+I5+H5</f>
        <v>424.8</v>
      </c>
      <c r="K5" s="12"/>
      <c r="L5" s="12">
        <f>+J5*0.06</f>
        <v>25.488</v>
      </c>
      <c r="M5" s="48">
        <f>+J5-L5</f>
        <v>399.31200000000001</v>
      </c>
      <c r="N5" s="37" t="s">
        <v>110</v>
      </c>
      <c r="O5" s="55" t="s">
        <v>136</v>
      </c>
    </row>
    <row r="6" spans="1:15" s="16" customFormat="1">
      <c r="A6" s="33">
        <v>43</v>
      </c>
      <c r="B6" s="19"/>
      <c r="C6" s="14">
        <v>7100078828</v>
      </c>
      <c r="D6" s="25">
        <v>41338</v>
      </c>
      <c r="E6" s="1" t="s">
        <v>10</v>
      </c>
      <c r="F6" s="14" t="s">
        <v>66</v>
      </c>
      <c r="G6" s="14" t="s">
        <v>51</v>
      </c>
      <c r="H6" s="10">
        <v>180</v>
      </c>
      <c r="I6" s="10">
        <f>+H6*0.18</f>
        <v>32.4</v>
      </c>
      <c r="J6" s="10">
        <f>+I6+H6</f>
        <v>212.4</v>
      </c>
      <c r="K6" s="12"/>
      <c r="L6" s="12">
        <f>+J6*0.06</f>
        <v>12.744</v>
      </c>
      <c r="M6" s="48">
        <f>+J6-L6</f>
        <v>199.65600000000001</v>
      </c>
      <c r="N6" s="37" t="s">
        <v>110</v>
      </c>
      <c r="O6" s="55" t="s">
        <v>136</v>
      </c>
    </row>
    <row r="7" spans="1:15" s="16" customFormat="1">
      <c r="A7" s="33">
        <v>43</v>
      </c>
      <c r="B7" s="19"/>
      <c r="C7" s="14">
        <v>7100078828</v>
      </c>
      <c r="D7" s="25">
        <v>41338</v>
      </c>
      <c r="E7" s="1" t="s">
        <v>10</v>
      </c>
      <c r="F7" s="14" t="s">
        <v>66</v>
      </c>
      <c r="G7" s="14" t="s">
        <v>52</v>
      </c>
      <c r="H7" s="10">
        <v>150</v>
      </c>
      <c r="I7" s="10">
        <f>+H7*0.18</f>
        <v>27</v>
      </c>
      <c r="J7" s="10">
        <f>+I7+H7</f>
        <v>177</v>
      </c>
      <c r="K7" s="12"/>
      <c r="L7" s="12">
        <f>+J7*0.06</f>
        <v>10.62</v>
      </c>
      <c r="M7" s="48">
        <f>+J7-L7</f>
        <v>166.38</v>
      </c>
      <c r="N7" s="37" t="s">
        <v>110</v>
      </c>
      <c r="O7" s="55" t="s">
        <v>136</v>
      </c>
    </row>
    <row r="8" spans="1:15" s="34" customFormat="1">
      <c r="A8" s="33">
        <v>44</v>
      </c>
      <c r="B8" s="15" t="s">
        <v>11</v>
      </c>
      <c r="C8" s="15" t="s">
        <v>11</v>
      </c>
      <c r="D8" s="15" t="s">
        <v>11</v>
      </c>
      <c r="E8" s="15" t="s">
        <v>11</v>
      </c>
      <c r="F8" s="15" t="s">
        <v>11</v>
      </c>
      <c r="G8" s="15" t="s">
        <v>11</v>
      </c>
      <c r="H8" s="15" t="s">
        <v>11</v>
      </c>
      <c r="I8" s="15" t="s">
        <v>11</v>
      </c>
      <c r="J8" s="15" t="s">
        <v>11</v>
      </c>
      <c r="K8" s="15" t="s">
        <v>11</v>
      </c>
      <c r="L8" s="15" t="s">
        <v>11</v>
      </c>
      <c r="M8" s="15" t="s">
        <v>11</v>
      </c>
      <c r="N8" s="15" t="s">
        <v>11</v>
      </c>
      <c r="O8" s="15"/>
    </row>
    <row r="9" spans="1:15" s="16" customFormat="1">
      <c r="A9" s="33">
        <v>45</v>
      </c>
      <c r="B9" s="19"/>
      <c r="C9" s="14">
        <v>7100078867</v>
      </c>
      <c r="D9" s="25">
        <v>41338</v>
      </c>
      <c r="E9" s="1" t="s">
        <v>10</v>
      </c>
      <c r="F9" s="14" t="s">
        <v>70</v>
      </c>
      <c r="G9" s="15" t="s">
        <v>23</v>
      </c>
      <c r="H9" s="10">
        <v>580</v>
      </c>
      <c r="I9" s="10">
        <f>+H9*0.18</f>
        <v>104.39999999999999</v>
      </c>
      <c r="J9" s="10">
        <f>+I9+H9</f>
        <v>684.4</v>
      </c>
      <c r="K9" s="12"/>
      <c r="L9" s="12">
        <f>+J9*0.06</f>
        <v>41.064</v>
      </c>
      <c r="M9" s="48">
        <f>+J9-L9</f>
        <v>643.33600000000001</v>
      </c>
      <c r="N9" s="37" t="s">
        <v>110</v>
      </c>
      <c r="O9" s="55" t="s">
        <v>136</v>
      </c>
    </row>
    <row r="10" spans="1:15" s="34" customFormat="1">
      <c r="A10" s="33">
        <v>46</v>
      </c>
      <c r="B10" s="15" t="s">
        <v>11</v>
      </c>
      <c r="C10" s="15" t="s">
        <v>11</v>
      </c>
      <c r="D10" s="15" t="s">
        <v>11</v>
      </c>
      <c r="E10" s="15" t="s">
        <v>11</v>
      </c>
      <c r="F10" s="15" t="s">
        <v>11</v>
      </c>
      <c r="G10" s="15" t="s">
        <v>11</v>
      </c>
      <c r="H10" s="15" t="s">
        <v>11</v>
      </c>
      <c r="I10" s="15" t="s">
        <v>11</v>
      </c>
      <c r="J10" s="15" t="s">
        <v>11</v>
      </c>
      <c r="K10" s="15" t="s">
        <v>11</v>
      </c>
      <c r="L10" s="15" t="s">
        <v>11</v>
      </c>
      <c r="M10" s="15" t="s">
        <v>11</v>
      </c>
      <c r="N10" s="15" t="s">
        <v>11</v>
      </c>
      <c r="O10" s="15"/>
    </row>
    <row r="11" spans="1:15" s="16" customFormat="1">
      <c r="A11" s="33">
        <v>47</v>
      </c>
      <c r="B11" s="19">
        <v>66</v>
      </c>
      <c r="C11" s="14">
        <v>7100078965</v>
      </c>
      <c r="D11" s="25">
        <v>41339</v>
      </c>
      <c r="E11" s="14" t="s">
        <v>10</v>
      </c>
      <c r="F11" s="14" t="s">
        <v>42</v>
      </c>
      <c r="G11" s="14" t="s">
        <v>90</v>
      </c>
      <c r="H11" s="10">
        <v>180</v>
      </c>
      <c r="I11" s="10">
        <f>+H11*0.18</f>
        <v>32.4</v>
      </c>
      <c r="J11" s="10">
        <f>+I11+H11</f>
        <v>212.4</v>
      </c>
      <c r="K11" s="12"/>
      <c r="L11" s="12">
        <f>+J11*0.06</f>
        <v>12.744</v>
      </c>
      <c r="M11" s="48">
        <f>+J11-L11</f>
        <v>199.65600000000001</v>
      </c>
      <c r="N11" s="37" t="s">
        <v>110</v>
      </c>
      <c r="O11" s="55" t="s">
        <v>136</v>
      </c>
    </row>
    <row r="12" spans="1:15" s="16" customFormat="1">
      <c r="A12" s="33">
        <v>48</v>
      </c>
      <c r="B12" s="19"/>
      <c r="C12" s="14">
        <v>7100079080</v>
      </c>
      <c r="D12" s="25">
        <v>41339</v>
      </c>
      <c r="E12" s="14" t="s">
        <v>10</v>
      </c>
      <c r="F12" s="14" t="s">
        <v>88</v>
      </c>
      <c r="G12" s="15" t="s">
        <v>23</v>
      </c>
      <c r="H12" s="10">
        <v>690</v>
      </c>
      <c r="I12" s="10">
        <f>+H12*0.18</f>
        <v>124.19999999999999</v>
      </c>
      <c r="J12" s="10">
        <f>+I12+H12</f>
        <v>814.2</v>
      </c>
      <c r="K12" s="36">
        <f>+J12*0.09</f>
        <v>73.278000000000006</v>
      </c>
      <c r="L12" s="36"/>
      <c r="M12" s="47">
        <f>+J12-K12</f>
        <v>740.92200000000003</v>
      </c>
      <c r="N12" s="37" t="s">
        <v>110</v>
      </c>
      <c r="O12" s="55" t="s">
        <v>143</v>
      </c>
    </row>
    <row r="13" spans="1:15" s="16" customFormat="1">
      <c r="A13" s="33">
        <v>49</v>
      </c>
      <c r="B13" s="19"/>
      <c r="C13" s="14">
        <v>7100079084</v>
      </c>
      <c r="D13" s="25">
        <v>41339</v>
      </c>
      <c r="E13" s="1" t="s">
        <v>10</v>
      </c>
      <c r="F13" s="14" t="s">
        <v>22</v>
      </c>
      <c r="G13" s="15" t="s">
        <v>23</v>
      </c>
      <c r="H13" s="10">
        <v>1310</v>
      </c>
      <c r="I13" s="10">
        <f>+H13*0.18</f>
        <v>235.79999999999998</v>
      </c>
      <c r="J13" s="10">
        <f>+I13+H13</f>
        <v>1545.8</v>
      </c>
      <c r="K13" s="36">
        <f>+J13*0.09</f>
        <v>139.12199999999999</v>
      </c>
      <c r="L13" s="36"/>
      <c r="M13" s="47">
        <f>+J13-K13</f>
        <v>1406.6779999999999</v>
      </c>
      <c r="N13" s="37" t="s">
        <v>110</v>
      </c>
      <c r="O13" s="55" t="s">
        <v>143</v>
      </c>
    </row>
    <row r="14" spans="1:15" s="34" customFormat="1">
      <c r="A14" s="33">
        <v>50</v>
      </c>
      <c r="B14" s="15" t="s">
        <v>11</v>
      </c>
      <c r="C14" s="15" t="s">
        <v>11</v>
      </c>
      <c r="D14" s="15" t="s">
        <v>11</v>
      </c>
      <c r="E14" s="15" t="s">
        <v>11</v>
      </c>
      <c r="F14" s="15" t="s">
        <v>11</v>
      </c>
      <c r="G14" s="15" t="s">
        <v>11</v>
      </c>
      <c r="H14" s="15" t="s">
        <v>11</v>
      </c>
      <c r="I14" s="15" t="s">
        <v>11</v>
      </c>
      <c r="J14" s="15" t="s">
        <v>11</v>
      </c>
      <c r="K14" s="15" t="s">
        <v>11</v>
      </c>
      <c r="L14" s="15" t="s">
        <v>11</v>
      </c>
      <c r="M14" s="15" t="s">
        <v>11</v>
      </c>
      <c r="N14" s="15" t="s">
        <v>11</v>
      </c>
      <c r="O14" s="15"/>
    </row>
    <row r="15" spans="1:15">
      <c r="A15" s="33">
        <v>51</v>
      </c>
      <c r="B15" s="18">
        <v>69</v>
      </c>
      <c r="C15" s="14">
        <v>7100079097</v>
      </c>
      <c r="D15" s="25">
        <v>41339</v>
      </c>
      <c r="E15" s="1" t="s">
        <v>10</v>
      </c>
      <c r="F15" s="1" t="s">
        <v>92</v>
      </c>
      <c r="G15" s="1" t="s">
        <v>93</v>
      </c>
      <c r="H15" s="3">
        <v>740</v>
      </c>
      <c r="I15" s="10">
        <f t="shared" ref="I15:I22" si="0">+H15*0.18</f>
        <v>133.19999999999999</v>
      </c>
      <c r="J15" s="10">
        <f t="shared" ref="J15:J22" si="1">+I15+H15</f>
        <v>873.2</v>
      </c>
      <c r="K15" s="36">
        <f t="shared" ref="K15:K22" si="2">+J15*0.09</f>
        <v>78.588000000000008</v>
      </c>
      <c r="L15" s="36"/>
      <c r="M15" s="47">
        <f t="shared" ref="M15:M16" si="3">+J15-K15</f>
        <v>794.61200000000008</v>
      </c>
      <c r="N15" s="37" t="s">
        <v>110</v>
      </c>
      <c r="O15" s="55" t="s">
        <v>143</v>
      </c>
    </row>
    <row r="16" spans="1:15">
      <c r="A16" s="33">
        <v>51</v>
      </c>
      <c r="B16" s="18">
        <v>69</v>
      </c>
      <c r="C16" s="14">
        <v>7100079097</v>
      </c>
      <c r="D16" s="25">
        <v>41339</v>
      </c>
      <c r="E16" s="1" t="s">
        <v>10</v>
      </c>
      <c r="F16" s="1" t="s">
        <v>92</v>
      </c>
      <c r="G16" s="1" t="s">
        <v>94</v>
      </c>
      <c r="H16" s="3">
        <v>120</v>
      </c>
      <c r="I16" s="10">
        <f t="shared" si="0"/>
        <v>21.599999999999998</v>
      </c>
      <c r="J16" s="10">
        <f t="shared" si="1"/>
        <v>141.6</v>
      </c>
      <c r="K16" s="36">
        <f t="shared" si="2"/>
        <v>12.744</v>
      </c>
      <c r="L16" s="36"/>
      <c r="M16" s="47">
        <f t="shared" si="3"/>
        <v>128.85599999999999</v>
      </c>
      <c r="N16" s="37" t="s">
        <v>110</v>
      </c>
      <c r="O16" s="55" t="s">
        <v>143</v>
      </c>
    </row>
    <row r="17" spans="1:15" s="16" customFormat="1">
      <c r="A17" s="33">
        <v>52</v>
      </c>
      <c r="B17" s="19">
        <v>40</v>
      </c>
      <c r="C17" s="14">
        <v>8600002652</v>
      </c>
      <c r="D17" s="25">
        <v>41340</v>
      </c>
      <c r="E17" s="14" t="s">
        <v>10</v>
      </c>
      <c r="F17" s="14" t="s">
        <v>24</v>
      </c>
      <c r="G17" s="14" t="s">
        <v>44</v>
      </c>
      <c r="H17" s="10">
        <v>1320</v>
      </c>
      <c r="I17" s="10">
        <f t="shared" si="0"/>
        <v>237.6</v>
      </c>
      <c r="J17" s="10">
        <f t="shared" si="1"/>
        <v>1557.6</v>
      </c>
      <c r="K17" s="36">
        <f>+J17*0.09</f>
        <v>140.184</v>
      </c>
      <c r="L17" s="36"/>
      <c r="M17" s="47">
        <f t="shared" ref="M17:M22" si="4">+J17-K17</f>
        <v>1417.4159999999999</v>
      </c>
      <c r="N17" s="37" t="s">
        <v>182</v>
      </c>
      <c r="O17" s="55" t="s">
        <v>181</v>
      </c>
    </row>
    <row r="18" spans="1:15" s="16" customFormat="1">
      <c r="A18" s="33">
        <v>52</v>
      </c>
      <c r="B18" s="19">
        <v>40</v>
      </c>
      <c r="C18" s="14">
        <v>8600002652</v>
      </c>
      <c r="D18" s="25">
        <v>41340</v>
      </c>
      <c r="E18" s="14" t="s">
        <v>10</v>
      </c>
      <c r="F18" s="14" t="s">
        <v>24</v>
      </c>
      <c r="G18" s="26" t="s">
        <v>45</v>
      </c>
      <c r="H18" s="10">
        <v>420</v>
      </c>
      <c r="I18" s="10">
        <f t="shared" si="0"/>
        <v>75.599999999999994</v>
      </c>
      <c r="J18" s="10">
        <f t="shared" si="1"/>
        <v>495.6</v>
      </c>
      <c r="K18" s="36">
        <f t="shared" si="2"/>
        <v>44.603999999999999</v>
      </c>
      <c r="L18" s="36"/>
      <c r="M18" s="47">
        <f t="shared" si="4"/>
        <v>450.99600000000004</v>
      </c>
      <c r="N18" s="37" t="s">
        <v>182</v>
      </c>
      <c r="O18" s="55" t="s">
        <v>181</v>
      </c>
    </row>
    <row r="19" spans="1:15" s="16" customFormat="1">
      <c r="A19" s="33">
        <v>52</v>
      </c>
      <c r="B19" s="19">
        <v>40</v>
      </c>
      <c r="C19" s="14">
        <v>8600002652</v>
      </c>
      <c r="D19" s="25">
        <v>41340</v>
      </c>
      <c r="E19" s="14" t="s">
        <v>10</v>
      </c>
      <c r="F19" s="14" t="s">
        <v>24</v>
      </c>
      <c r="G19" s="26" t="s">
        <v>46</v>
      </c>
      <c r="H19" s="10">
        <v>460</v>
      </c>
      <c r="I19" s="10">
        <f t="shared" si="0"/>
        <v>82.8</v>
      </c>
      <c r="J19" s="10">
        <f t="shared" si="1"/>
        <v>542.79999999999995</v>
      </c>
      <c r="K19" s="36">
        <f t="shared" si="2"/>
        <v>48.851999999999997</v>
      </c>
      <c r="L19" s="36"/>
      <c r="M19" s="47">
        <f t="shared" si="4"/>
        <v>493.94799999999998</v>
      </c>
      <c r="N19" s="37" t="s">
        <v>182</v>
      </c>
      <c r="O19" s="55" t="s">
        <v>181</v>
      </c>
    </row>
    <row r="20" spans="1:15" s="16" customFormat="1">
      <c r="A20" s="33">
        <v>52</v>
      </c>
      <c r="B20" s="19">
        <v>41</v>
      </c>
      <c r="C20" s="14">
        <v>8600002652</v>
      </c>
      <c r="D20" s="25">
        <v>41340</v>
      </c>
      <c r="E20" s="14" t="s">
        <v>10</v>
      </c>
      <c r="F20" s="14" t="s">
        <v>24</v>
      </c>
      <c r="G20" s="26" t="s">
        <v>47</v>
      </c>
      <c r="H20" s="10">
        <v>1320</v>
      </c>
      <c r="I20" s="10">
        <f t="shared" si="0"/>
        <v>237.6</v>
      </c>
      <c r="J20" s="10">
        <f t="shared" si="1"/>
        <v>1557.6</v>
      </c>
      <c r="K20" s="36">
        <f t="shared" si="2"/>
        <v>140.184</v>
      </c>
      <c r="L20" s="36"/>
      <c r="M20" s="47">
        <f t="shared" si="4"/>
        <v>1417.4159999999999</v>
      </c>
      <c r="N20" s="37" t="s">
        <v>182</v>
      </c>
      <c r="O20" s="55" t="s">
        <v>181</v>
      </c>
    </row>
    <row r="21" spans="1:15" s="16" customFormat="1">
      <c r="A21" s="33">
        <v>52</v>
      </c>
      <c r="B21" s="19">
        <v>41</v>
      </c>
      <c r="C21" s="14">
        <v>8600002652</v>
      </c>
      <c r="D21" s="25">
        <v>41340</v>
      </c>
      <c r="E21" s="14" t="s">
        <v>10</v>
      </c>
      <c r="F21" s="14" t="s">
        <v>24</v>
      </c>
      <c r="G21" s="26" t="s">
        <v>48</v>
      </c>
      <c r="H21" s="10">
        <v>415</v>
      </c>
      <c r="I21" s="10">
        <f t="shared" si="0"/>
        <v>74.7</v>
      </c>
      <c r="J21" s="10">
        <f t="shared" si="1"/>
        <v>489.7</v>
      </c>
      <c r="K21" s="36">
        <f t="shared" si="2"/>
        <v>44.073</v>
      </c>
      <c r="L21" s="36"/>
      <c r="M21" s="47">
        <f t="shared" si="4"/>
        <v>445.62700000000001</v>
      </c>
      <c r="N21" s="37" t="s">
        <v>182</v>
      </c>
      <c r="O21" s="55" t="s">
        <v>181</v>
      </c>
    </row>
    <row r="22" spans="1:15" s="16" customFormat="1">
      <c r="A22" s="33">
        <v>52</v>
      </c>
      <c r="B22" s="19">
        <v>41</v>
      </c>
      <c r="C22" s="14">
        <v>8600002652</v>
      </c>
      <c r="D22" s="25">
        <v>41340</v>
      </c>
      <c r="E22" s="14" t="s">
        <v>10</v>
      </c>
      <c r="F22" s="14" t="s">
        <v>24</v>
      </c>
      <c r="G22" s="26" t="s">
        <v>49</v>
      </c>
      <c r="H22" s="10">
        <v>1320</v>
      </c>
      <c r="I22" s="10">
        <f t="shared" si="0"/>
        <v>237.6</v>
      </c>
      <c r="J22" s="10">
        <f t="shared" si="1"/>
        <v>1557.6</v>
      </c>
      <c r="K22" s="36">
        <f t="shared" si="2"/>
        <v>140.184</v>
      </c>
      <c r="L22" s="36"/>
      <c r="M22" s="47">
        <f t="shared" si="4"/>
        <v>1417.4159999999999</v>
      </c>
      <c r="N22" s="37" t="s">
        <v>182</v>
      </c>
      <c r="O22" s="55" t="s">
        <v>181</v>
      </c>
    </row>
    <row r="23" spans="1:15" s="34" customFormat="1">
      <c r="A23" s="33">
        <v>53</v>
      </c>
      <c r="B23" s="15" t="s">
        <v>11</v>
      </c>
      <c r="C23" s="15" t="s">
        <v>11</v>
      </c>
      <c r="D23" s="15" t="s">
        <v>11</v>
      </c>
      <c r="E23" s="15" t="s">
        <v>11</v>
      </c>
      <c r="F23" s="15" t="s">
        <v>11</v>
      </c>
      <c r="G23" s="15" t="s">
        <v>11</v>
      </c>
      <c r="H23" s="15" t="s">
        <v>11</v>
      </c>
      <c r="I23" s="15" t="s">
        <v>11</v>
      </c>
      <c r="J23" s="15" t="s">
        <v>11</v>
      </c>
      <c r="K23" s="15" t="s">
        <v>11</v>
      </c>
      <c r="L23" s="15" t="s">
        <v>11</v>
      </c>
      <c r="M23" s="15" t="s">
        <v>11</v>
      </c>
      <c r="N23" s="15" t="s">
        <v>11</v>
      </c>
      <c r="O23" s="15"/>
    </row>
    <row r="24" spans="1:15" s="16" customFormat="1">
      <c r="A24" s="33">
        <v>54</v>
      </c>
      <c r="B24" s="19">
        <v>66</v>
      </c>
      <c r="C24" s="14">
        <v>7100078965</v>
      </c>
      <c r="D24" s="25">
        <v>41339</v>
      </c>
      <c r="E24" s="14" t="s">
        <v>10</v>
      </c>
      <c r="F24" s="14" t="s">
        <v>42</v>
      </c>
      <c r="G24" s="14" t="s">
        <v>90</v>
      </c>
      <c r="H24" s="10">
        <v>180</v>
      </c>
      <c r="I24" s="10">
        <f t="shared" ref="I24:I29" si="5">+H24*0.18</f>
        <v>32.4</v>
      </c>
      <c r="J24" s="10">
        <f t="shared" ref="J24:J29" si="6">+I24+H24</f>
        <v>212.4</v>
      </c>
      <c r="K24" s="12"/>
      <c r="L24" s="12">
        <f>+J24*0.06</f>
        <v>12.744</v>
      </c>
      <c r="M24" s="48">
        <f>+J24-L24</f>
        <v>199.65600000000001</v>
      </c>
      <c r="N24" s="37" t="s">
        <v>110</v>
      </c>
      <c r="O24" s="55" t="s">
        <v>136</v>
      </c>
    </row>
    <row r="25" spans="1:15" s="16" customFormat="1">
      <c r="A25" s="33">
        <v>1</v>
      </c>
      <c r="B25" s="19"/>
      <c r="C25" s="14"/>
      <c r="D25" s="25">
        <v>41348</v>
      </c>
      <c r="E25" s="14"/>
      <c r="F25" s="14"/>
      <c r="G25" s="15" t="s">
        <v>111</v>
      </c>
      <c r="H25" s="10">
        <v>-180</v>
      </c>
      <c r="I25" s="10">
        <f t="shared" si="5"/>
        <v>-32.4</v>
      </c>
      <c r="J25" s="10">
        <f t="shared" si="6"/>
        <v>-212.4</v>
      </c>
      <c r="K25" s="36">
        <v>0</v>
      </c>
      <c r="L25" s="36"/>
      <c r="M25" s="36">
        <v>-199.66</v>
      </c>
      <c r="N25" s="37" t="s">
        <v>126</v>
      </c>
      <c r="O25" s="14"/>
    </row>
    <row r="26" spans="1:15" s="16" customFormat="1">
      <c r="A26" s="33">
        <v>55</v>
      </c>
      <c r="B26" s="19">
        <v>65</v>
      </c>
      <c r="C26" s="14">
        <v>7100078993</v>
      </c>
      <c r="D26" s="25">
        <v>41344</v>
      </c>
      <c r="E26" s="14" t="s">
        <v>10</v>
      </c>
      <c r="F26" s="14" t="s">
        <v>42</v>
      </c>
      <c r="G26" s="14" t="s">
        <v>64</v>
      </c>
      <c r="H26" s="10">
        <v>910</v>
      </c>
      <c r="I26" s="10" t="s">
        <v>217</v>
      </c>
      <c r="J26" s="10" t="e">
        <f t="shared" si="6"/>
        <v>#VALUE!</v>
      </c>
      <c r="K26" s="36" t="e">
        <f>+J26*0.09</f>
        <v>#VALUE!</v>
      </c>
      <c r="L26" s="36"/>
      <c r="M26" s="47" t="e">
        <f>+J26-K26</f>
        <v>#VALUE!</v>
      </c>
      <c r="N26" s="37" t="s">
        <v>110</v>
      </c>
      <c r="O26" s="55" t="s">
        <v>144</v>
      </c>
    </row>
    <row r="27" spans="1:15" s="16" customFormat="1">
      <c r="A27" s="33">
        <v>56</v>
      </c>
      <c r="B27" s="19"/>
      <c r="C27" s="14">
        <v>7100079203</v>
      </c>
      <c r="D27" s="25">
        <v>41344</v>
      </c>
      <c r="E27" s="14" t="s">
        <v>10</v>
      </c>
      <c r="F27" s="14" t="s">
        <v>40</v>
      </c>
      <c r="G27" s="15" t="s">
        <v>23</v>
      </c>
      <c r="H27" s="10">
        <v>670</v>
      </c>
      <c r="I27" s="10">
        <f t="shared" si="5"/>
        <v>120.6</v>
      </c>
      <c r="J27" s="10">
        <f t="shared" si="6"/>
        <v>790.6</v>
      </c>
      <c r="K27" s="36">
        <f>+J27*0.09</f>
        <v>71.153999999999996</v>
      </c>
      <c r="L27" s="36"/>
      <c r="M27" s="47">
        <f>+J27-K27</f>
        <v>719.44600000000003</v>
      </c>
      <c r="N27" s="37" t="s">
        <v>110</v>
      </c>
      <c r="O27" s="55" t="s">
        <v>144</v>
      </c>
    </row>
    <row r="28" spans="1:15">
      <c r="A28" s="7">
        <v>762</v>
      </c>
      <c r="B28" s="18">
        <v>64</v>
      </c>
      <c r="C28" s="50" t="s">
        <v>98</v>
      </c>
      <c r="D28" s="25">
        <v>41344</v>
      </c>
      <c r="E28" s="1" t="s">
        <v>82</v>
      </c>
      <c r="F28" s="1" t="s">
        <v>83</v>
      </c>
      <c r="G28" s="1" t="s">
        <v>84</v>
      </c>
      <c r="H28" s="3">
        <v>110</v>
      </c>
      <c r="I28" s="10">
        <f t="shared" si="5"/>
        <v>19.8</v>
      </c>
      <c r="J28" s="10">
        <f t="shared" si="6"/>
        <v>129.80000000000001</v>
      </c>
      <c r="K28" s="12"/>
      <c r="L28" s="12">
        <f>+J28*0.06</f>
        <v>7.7880000000000003</v>
      </c>
      <c r="M28" s="48">
        <f>+J28-L28</f>
        <v>122.01200000000001</v>
      </c>
      <c r="N28" s="13" t="s">
        <v>99</v>
      </c>
      <c r="O28" s="6"/>
    </row>
    <row r="29" spans="1:15">
      <c r="A29" s="44">
        <v>57</v>
      </c>
      <c r="B29" s="18">
        <v>54</v>
      </c>
      <c r="C29" s="14">
        <v>7100079204</v>
      </c>
      <c r="D29" s="22">
        <v>41348</v>
      </c>
      <c r="E29" s="1" t="s">
        <v>10</v>
      </c>
      <c r="F29" s="1" t="s">
        <v>40</v>
      </c>
      <c r="G29" s="1" t="s">
        <v>78</v>
      </c>
      <c r="H29" s="3">
        <v>910</v>
      </c>
      <c r="I29" s="10">
        <f t="shared" si="5"/>
        <v>163.79999999999998</v>
      </c>
      <c r="J29" s="10">
        <f t="shared" si="6"/>
        <v>1073.8</v>
      </c>
      <c r="K29" s="36">
        <f>+J29*0.09</f>
        <v>96.641999999999996</v>
      </c>
      <c r="L29" s="36"/>
      <c r="M29" s="47">
        <f>+J29-K29</f>
        <v>977.1579999999999</v>
      </c>
      <c r="N29" s="37" t="s">
        <v>126</v>
      </c>
      <c r="O29" s="55" t="s">
        <v>144</v>
      </c>
    </row>
    <row r="30" spans="1:15">
      <c r="A30" s="44">
        <v>58</v>
      </c>
      <c r="B30" s="15" t="s">
        <v>11</v>
      </c>
      <c r="C30" s="15" t="s">
        <v>11</v>
      </c>
      <c r="D30" s="15" t="s">
        <v>11</v>
      </c>
      <c r="E30" s="15" t="s">
        <v>11</v>
      </c>
      <c r="F30" s="15" t="s">
        <v>11</v>
      </c>
      <c r="G30" s="15" t="s">
        <v>11</v>
      </c>
      <c r="H30" s="15" t="s">
        <v>11</v>
      </c>
      <c r="I30" s="15" t="s">
        <v>11</v>
      </c>
      <c r="J30" s="15" t="s">
        <v>11</v>
      </c>
      <c r="K30" s="15" t="s">
        <v>11</v>
      </c>
      <c r="L30" s="15" t="s">
        <v>11</v>
      </c>
      <c r="M30" s="15" t="s">
        <v>11</v>
      </c>
      <c r="N30" s="15" t="s">
        <v>11</v>
      </c>
      <c r="O30" s="15"/>
    </row>
    <row r="31" spans="1:15">
      <c r="A31" s="44">
        <v>59</v>
      </c>
      <c r="B31" s="18"/>
      <c r="C31" s="14">
        <v>8600002472</v>
      </c>
      <c r="D31" s="22">
        <v>41348</v>
      </c>
      <c r="E31" s="1" t="s">
        <v>10</v>
      </c>
      <c r="F31" s="1" t="s">
        <v>112</v>
      </c>
      <c r="G31" s="1" t="s">
        <v>113</v>
      </c>
      <c r="H31" s="3">
        <v>9460</v>
      </c>
      <c r="I31" s="10">
        <f>+H31*0.18</f>
        <v>1702.8</v>
      </c>
      <c r="J31" s="10">
        <f>+I31+H31</f>
        <v>11162.8</v>
      </c>
      <c r="K31" s="36"/>
      <c r="L31" s="36"/>
      <c r="M31" s="47">
        <f>+J31-K31</f>
        <v>11162.8</v>
      </c>
      <c r="N31" s="37" t="s">
        <v>151</v>
      </c>
      <c r="O31" s="7" t="s">
        <v>152</v>
      </c>
    </row>
    <row r="32" spans="1:15">
      <c r="A32" s="44">
        <v>60</v>
      </c>
      <c r="B32" s="18"/>
      <c r="C32" s="14">
        <v>8600002472</v>
      </c>
      <c r="D32" s="22">
        <v>41348</v>
      </c>
      <c r="E32" s="1" t="s">
        <v>10</v>
      </c>
      <c r="F32" s="1" t="s">
        <v>112</v>
      </c>
      <c r="G32" s="1" t="s">
        <v>114</v>
      </c>
      <c r="H32" s="3">
        <v>5760</v>
      </c>
      <c r="I32" s="10">
        <f t="shared" ref="I32:I38" si="7">+H32*0.18</f>
        <v>1036.8</v>
      </c>
      <c r="J32" s="10">
        <f t="shared" ref="J32:J38" si="8">+I32+H32</f>
        <v>6796.8</v>
      </c>
      <c r="K32" s="36"/>
      <c r="L32" s="12">
        <f>+J32*0.06</f>
        <v>407.80799999999999</v>
      </c>
      <c r="M32" s="48">
        <f>+J32-L32</f>
        <v>6388.9920000000002</v>
      </c>
      <c r="N32" s="37" t="s">
        <v>151</v>
      </c>
      <c r="O32" s="55" t="s">
        <v>138</v>
      </c>
    </row>
    <row r="33" spans="1:15">
      <c r="A33" s="44">
        <v>61</v>
      </c>
      <c r="B33" s="18"/>
      <c r="C33" s="14">
        <v>8600002472</v>
      </c>
      <c r="D33" s="22">
        <v>41348</v>
      </c>
      <c r="E33" s="1" t="s">
        <v>10</v>
      </c>
      <c r="F33" s="1" t="s">
        <v>112</v>
      </c>
      <c r="G33" s="1" t="s">
        <v>115</v>
      </c>
      <c r="H33" s="3">
        <v>7500</v>
      </c>
      <c r="I33" s="10">
        <f t="shared" si="7"/>
        <v>1350</v>
      </c>
      <c r="J33" s="10">
        <f t="shared" si="8"/>
        <v>8850</v>
      </c>
      <c r="K33" s="36"/>
      <c r="L33" s="12">
        <f>+J33*0.06</f>
        <v>531</v>
      </c>
      <c r="M33" s="48">
        <f>+J33-L33</f>
        <v>8319</v>
      </c>
      <c r="N33" s="37" t="s">
        <v>151</v>
      </c>
      <c r="O33" s="55" t="s">
        <v>138</v>
      </c>
    </row>
    <row r="34" spans="1:15">
      <c r="A34" s="44">
        <v>62</v>
      </c>
      <c r="B34" s="18"/>
      <c r="C34" s="14">
        <v>8600002472</v>
      </c>
      <c r="D34" s="22">
        <v>41348</v>
      </c>
      <c r="E34" s="1" t="s">
        <v>10</v>
      </c>
      <c r="F34" s="1" t="s">
        <v>112</v>
      </c>
      <c r="G34" s="1" t="s">
        <v>103</v>
      </c>
      <c r="H34" s="3">
        <v>522</v>
      </c>
      <c r="I34" s="10">
        <f t="shared" si="7"/>
        <v>93.96</v>
      </c>
      <c r="J34" s="10">
        <f t="shared" si="8"/>
        <v>615.96</v>
      </c>
      <c r="K34" s="36"/>
      <c r="L34" s="12">
        <f>+J34*0.06</f>
        <v>36.957599999999999</v>
      </c>
      <c r="M34" s="48">
        <f>+J34-L34</f>
        <v>579.00240000000008</v>
      </c>
      <c r="N34" s="37" t="s">
        <v>151</v>
      </c>
      <c r="O34" s="55" t="s">
        <v>138</v>
      </c>
    </row>
    <row r="35" spans="1:15">
      <c r="A35" s="44">
        <v>63</v>
      </c>
      <c r="B35" s="18"/>
      <c r="C35" s="14">
        <v>8600002472</v>
      </c>
      <c r="D35" s="22">
        <v>41348</v>
      </c>
      <c r="E35" s="1" t="s">
        <v>10</v>
      </c>
      <c r="F35" s="1" t="s">
        <v>112</v>
      </c>
      <c r="G35" s="1" t="s">
        <v>116</v>
      </c>
      <c r="H35" s="3">
        <v>2240</v>
      </c>
      <c r="I35" s="10">
        <f t="shared" si="7"/>
        <v>403.2</v>
      </c>
      <c r="J35" s="10">
        <f t="shared" si="8"/>
        <v>2643.2</v>
      </c>
      <c r="K35" s="36"/>
      <c r="L35" s="12">
        <f>+J35*0.06</f>
        <v>158.59199999999998</v>
      </c>
      <c r="M35" s="48">
        <f>+J35-L35</f>
        <v>2484.6079999999997</v>
      </c>
      <c r="N35" s="37" t="s">
        <v>151</v>
      </c>
      <c r="O35" s="55" t="s">
        <v>138</v>
      </c>
    </row>
    <row r="36" spans="1:15">
      <c r="A36" s="44">
        <v>64</v>
      </c>
      <c r="B36" s="18"/>
      <c r="C36" s="14">
        <v>8600002472</v>
      </c>
      <c r="D36" s="22">
        <v>41348</v>
      </c>
      <c r="E36" s="1" t="s">
        <v>10</v>
      </c>
      <c r="F36" s="1" t="s">
        <v>112</v>
      </c>
      <c r="G36" s="1" t="s">
        <v>117</v>
      </c>
      <c r="H36" s="3">
        <v>1990</v>
      </c>
      <c r="I36" s="10">
        <f t="shared" si="7"/>
        <v>358.2</v>
      </c>
      <c r="J36" s="10">
        <f t="shared" si="8"/>
        <v>2348.1999999999998</v>
      </c>
      <c r="K36" s="36">
        <f>+J36*0.04</f>
        <v>93.927999999999997</v>
      </c>
      <c r="L36" s="36"/>
      <c r="M36" s="47">
        <f>+J36-K36</f>
        <v>2254.2719999999999</v>
      </c>
      <c r="N36" s="37" t="s">
        <v>151</v>
      </c>
      <c r="O36" s="55" t="s">
        <v>176</v>
      </c>
    </row>
    <row r="37" spans="1:15">
      <c r="A37" s="44">
        <v>67</v>
      </c>
      <c r="B37" s="18"/>
      <c r="C37" s="14">
        <v>7100078301</v>
      </c>
      <c r="D37" s="22">
        <v>41348</v>
      </c>
      <c r="E37" s="1" t="s">
        <v>10</v>
      </c>
      <c r="F37" s="1" t="s">
        <v>112</v>
      </c>
      <c r="G37" s="1" t="s">
        <v>118</v>
      </c>
      <c r="H37" s="3">
        <v>910</v>
      </c>
      <c r="I37" s="10">
        <f t="shared" si="7"/>
        <v>163.79999999999998</v>
      </c>
      <c r="J37" s="10">
        <f t="shared" si="8"/>
        <v>1073.8</v>
      </c>
      <c r="K37" s="36">
        <f>+J37*0.09</f>
        <v>96.641999999999996</v>
      </c>
      <c r="L37" s="36"/>
      <c r="M37" s="47">
        <f>+J37-K37</f>
        <v>977.1579999999999</v>
      </c>
      <c r="N37" s="37" t="s">
        <v>151</v>
      </c>
      <c r="O37" s="55" t="s">
        <v>176</v>
      </c>
    </row>
    <row r="38" spans="1:15" s="16" customFormat="1">
      <c r="A38" s="33">
        <v>65</v>
      </c>
      <c r="B38" s="19">
        <v>62</v>
      </c>
      <c r="C38" s="14">
        <v>7100078831</v>
      </c>
      <c r="D38" s="25">
        <v>41348</v>
      </c>
      <c r="E38" s="14" t="s">
        <v>10</v>
      </c>
      <c r="F38" s="14" t="s">
        <v>20</v>
      </c>
      <c r="G38" s="14" t="s">
        <v>81</v>
      </c>
      <c r="H38" s="10">
        <v>180</v>
      </c>
      <c r="I38" s="10">
        <f t="shared" si="7"/>
        <v>32.4</v>
      </c>
      <c r="J38" s="10">
        <f t="shared" si="8"/>
        <v>212.4</v>
      </c>
      <c r="K38" s="12"/>
      <c r="L38" s="12">
        <f>+J38*0.06</f>
        <v>12.744</v>
      </c>
      <c r="M38" s="48">
        <f>+J38-L38</f>
        <v>199.65600000000001</v>
      </c>
      <c r="N38" s="37" t="s">
        <v>126</v>
      </c>
      <c r="O38" s="55" t="s">
        <v>137</v>
      </c>
    </row>
    <row r="39" spans="1:15" s="16" customFormat="1" ht="12.75" customHeight="1">
      <c r="A39" s="33">
        <v>66</v>
      </c>
      <c r="B39" s="19"/>
      <c r="C39" s="14">
        <v>7100079399</v>
      </c>
      <c r="D39" s="25">
        <v>41348</v>
      </c>
      <c r="E39" s="14" t="s">
        <v>10</v>
      </c>
      <c r="F39" s="14" t="s">
        <v>69</v>
      </c>
      <c r="G39" s="51" t="s">
        <v>107</v>
      </c>
      <c r="H39" s="10">
        <v>640</v>
      </c>
      <c r="I39" s="10">
        <f t="shared" ref="I39" si="9">+H39*0.18</f>
        <v>115.19999999999999</v>
      </c>
      <c r="J39" s="10">
        <f t="shared" ref="J39" si="10">+I39+H39</f>
        <v>755.2</v>
      </c>
      <c r="K39" s="36">
        <f t="shared" ref="K39" si="11">+J39*0.09</f>
        <v>67.968000000000004</v>
      </c>
      <c r="L39" s="36"/>
      <c r="M39" s="47">
        <f t="shared" ref="M39" si="12">+J39-K39</f>
        <v>687.23200000000008</v>
      </c>
      <c r="N39" s="37" t="s">
        <v>126</v>
      </c>
      <c r="O39" s="55" t="s">
        <v>145</v>
      </c>
    </row>
    <row r="40" spans="1:15" s="16" customFormat="1">
      <c r="A40" s="33">
        <v>68</v>
      </c>
      <c r="B40" s="19"/>
      <c r="C40" s="14">
        <v>7100079577</v>
      </c>
      <c r="D40" s="25">
        <v>41351</v>
      </c>
      <c r="E40" s="14" t="s">
        <v>10</v>
      </c>
      <c r="F40" s="14" t="s">
        <v>24</v>
      </c>
      <c r="G40" s="15" t="s">
        <v>23</v>
      </c>
      <c r="H40" s="10">
        <v>870</v>
      </c>
      <c r="I40" s="10">
        <f>+H40*0.18</f>
        <v>156.6</v>
      </c>
      <c r="J40" s="10">
        <f>+I40+H40</f>
        <v>1026.5999999999999</v>
      </c>
      <c r="K40" s="36">
        <f t="shared" ref="K40:K41" si="13">+J40*0.09</f>
        <v>92.393999999999991</v>
      </c>
      <c r="L40" s="36"/>
      <c r="M40" s="47">
        <f t="shared" ref="M40:M41" si="14">+J40-K40</f>
        <v>934.2059999999999</v>
      </c>
      <c r="N40" s="37" t="s">
        <v>126</v>
      </c>
      <c r="O40" s="55" t="s">
        <v>146</v>
      </c>
    </row>
    <row r="41" spans="1:15" s="16" customFormat="1">
      <c r="A41" s="33">
        <v>69</v>
      </c>
      <c r="B41" s="19">
        <v>67</v>
      </c>
      <c r="C41" s="52">
        <v>7100079676</v>
      </c>
      <c r="D41" s="25">
        <v>41351</v>
      </c>
      <c r="E41" s="14" t="s">
        <v>10</v>
      </c>
      <c r="F41" s="14" t="s">
        <v>88</v>
      </c>
      <c r="G41" s="14" t="s">
        <v>89</v>
      </c>
      <c r="H41" s="10">
        <v>1220</v>
      </c>
      <c r="I41" s="10">
        <f>+H41*0.18</f>
        <v>219.6</v>
      </c>
      <c r="J41" s="10">
        <f>+I41+H41</f>
        <v>1439.6</v>
      </c>
      <c r="K41" s="36">
        <f t="shared" si="13"/>
        <v>129.56399999999999</v>
      </c>
      <c r="L41" s="36"/>
      <c r="M41" s="47">
        <f t="shared" si="14"/>
        <v>1310.0359999999998</v>
      </c>
      <c r="N41" s="37" t="s">
        <v>126</v>
      </c>
      <c r="O41" s="55" t="s">
        <v>146</v>
      </c>
    </row>
    <row r="42" spans="1:15" s="16" customFormat="1">
      <c r="A42" s="33">
        <v>70</v>
      </c>
      <c r="B42" s="19">
        <v>68</v>
      </c>
      <c r="C42" s="52">
        <v>7100079677</v>
      </c>
      <c r="D42" s="25">
        <v>41351</v>
      </c>
      <c r="E42" s="14" t="s">
        <v>10</v>
      </c>
      <c r="F42" s="14" t="s">
        <v>88</v>
      </c>
      <c r="G42" s="14" t="s">
        <v>91</v>
      </c>
      <c r="H42" s="10">
        <v>120</v>
      </c>
      <c r="I42" s="10">
        <f t="shared" ref="I42:I43" si="15">+H42*0.18</f>
        <v>21.599999999999998</v>
      </c>
      <c r="J42" s="10">
        <f t="shared" ref="J42:J43" si="16">+I42+H42</f>
        <v>141.6</v>
      </c>
      <c r="K42" s="12"/>
      <c r="L42" s="12">
        <f>+J42*0.06</f>
        <v>8.4959999999999987</v>
      </c>
      <c r="M42" s="48">
        <f>+J42-L42</f>
        <v>133.10399999999998</v>
      </c>
      <c r="N42" s="37" t="s">
        <v>126</v>
      </c>
      <c r="O42" s="55" t="s">
        <v>147</v>
      </c>
    </row>
    <row r="43" spans="1:15">
      <c r="A43" s="7">
        <v>763</v>
      </c>
      <c r="B43" s="18"/>
      <c r="C43" s="50" t="s">
        <v>120</v>
      </c>
      <c r="D43" s="25">
        <v>41351</v>
      </c>
      <c r="E43" s="1" t="s">
        <v>82</v>
      </c>
      <c r="F43" s="1" t="s">
        <v>83</v>
      </c>
      <c r="G43" s="1" t="s">
        <v>84</v>
      </c>
      <c r="H43" s="3">
        <v>320</v>
      </c>
      <c r="I43" s="10">
        <f t="shared" si="15"/>
        <v>57.599999999999994</v>
      </c>
      <c r="J43" s="10">
        <f t="shared" si="16"/>
        <v>377.6</v>
      </c>
      <c r="K43" s="12"/>
      <c r="L43" s="12">
        <f>+J43*0.06</f>
        <v>22.655999999999999</v>
      </c>
      <c r="M43" s="48">
        <f>+J43-L43</f>
        <v>354.94400000000002</v>
      </c>
      <c r="N43" s="13" t="s">
        <v>99</v>
      </c>
      <c r="O43" s="6"/>
    </row>
    <row r="44" spans="1:15">
      <c r="A44" s="44"/>
      <c r="B44" s="18"/>
      <c r="C44" s="1"/>
      <c r="D44" s="7"/>
      <c r="E44" s="1"/>
      <c r="F44" s="1"/>
      <c r="G44" s="1"/>
      <c r="H44" s="3">
        <v>0</v>
      </c>
      <c r="I44" s="3">
        <f t="shared" ref="I44" si="17">+H44*0.18</f>
        <v>0</v>
      </c>
      <c r="J44" s="3">
        <f t="shared" ref="J44" si="18">+I44+H44</f>
        <v>0</v>
      </c>
      <c r="K44" s="3"/>
      <c r="L44" s="3"/>
      <c r="M44" s="3"/>
      <c r="N44" s="1"/>
      <c r="O44" s="1"/>
    </row>
    <row r="45" spans="1:15">
      <c r="G45" s="27" t="s">
        <v>97</v>
      </c>
      <c r="H45" s="28">
        <f>SUM(H2:H44)</f>
        <v>44217</v>
      </c>
      <c r="I45" s="28">
        <f t="shared" ref="I45:M45" si="19">SUM(I2:I44)</f>
        <v>7795.26</v>
      </c>
      <c r="J45" s="28" t="e">
        <f t="shared" si="19"/>
        <v>#VALUE!</v>
      </c>
      <c r="K45" s="53" t="e">
        <f>SUM(K2:K44)</f>
        <v>#VALUE!</v>
      </c>
      <c r="L45" s="53">
        <f t="shared" si="19"/>
        <v>1324.1015999999997</v>
      </c>
      <c r="M45" s="53" t="e">
        <f t="shared" si="19"/>
        <v>#VALUE!</v>
      </c>
    </row>
    <row r="46" spans="1:15">
      <c r="N46">
        <f>860*1.18</f>
        <v>1014.8</v>
      </c>
    </row>
  </sheetData>
  <pageMargins left="0" right="0" top="0" bottom="0" header="0" footer="0"/>
  <pageSetup scale="87" orientation="landscape" r:id="rId1"/>
  <colBreaks count="1" manualBreakCount="1">
    <brk id="13" max="1048575" man="1"/>
  </colBreaks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O36"/>
  <sheetViews>
    <sheetView topLeftCell="A7" zoomScale="80" zoomScaleNormal="80" workbookViewId="0">
      <selection activeCell="G41" sqref="G41"/>
    </sheetView>
  </sheetViews>
  <sheetFormatPr baseColWidth="10" defaultRowHeight="15"/>
  <cols>
    <col min="1" max="1" width="8.5703125" style="46" customWidth="1"/>
    <col min="2" max="2" width="8.28515625" style="20" customWidth="1"/>
    <col min="3" max="3" width="13.28515625" customWidth="1"/>
    <col min="4" max="4" width="10" style="24" customWidth="1"/>
    <col min="5" max="5" width="13.85546875" customWidth="1"/>
    <col min="6" max="6" width="14" customWidth="1"/>
    <col min="7" max="7" width="43" customWidth="1"/>
    <col min="8" max="10" width="10.5703125" customWidth="1"/>
    <col min="11" max="12" width="10.5703125" style="4" customWidth="1"/>
    <col min="13" max="13" width="10.5703125" customWidth="1"/>
    <col min="14" max="14" width="23.7109375" bestFit="1" customWidth="1"/>
    <col min="15" max="15" width="28.42578125" customWidth="1"/>
  </cols>
  <sheetData>
    <row r="1" spans="1:15" ht="45">
      <c r="A1" s="45" t="s">
        <v>0</v>
      </c>
      <c r="B1" s="17" t="s">
        <v>56</v>
      </c>
      <c r="C1" s="8" t="s">
        <v>19</v>
      </c>
      <c r="D1" s="21" t="s">
        <v>7</v>
      </c>
      <c r="E1" s="9" t="s">
        <v>1</v>
      </c>
      <c r="F1" s="9" t="s">
        <v>2</v>
      </c>
      <c r="G1" s="9" t="s">
        <v>3</v>
      </c>
      <c r="H1" s="8" t="s">
        <v>4</v>
      </c>
      <c r="I1" s="8" t="s">
        <v>5</v>
      </c>
      <c r="J1" s="8" t="s">
        <v>6</v>
      </c>
      <c r="K1" s="8" t="s">
        <v>58</v>
      </c>
      <c r="L1" s="8" t="s">
        <v>121</v>
      </c>
      <c r="M1" s="8" t="s">
        <v>122</v>
      </c>
      <c r="N1" s="8" t="s">
        <v>8</v>
      </c>
      <c r="O1" s="8" t="s">
        <v>9</v>
      </c>
    </row>
    <row r="2" spans="1:15">
      <c r="A2" s="64" t="s">
        <v>175</v>
      </c>
      <c r="B2" s="18">
        <v>79</v>
      </c>
      <c r="C2" s="23" t="s">
        <v>156</v>
      </c>
      <c r="D2" s="22">
        <v>41346</v>
      </c>
      <c r="E2" s="1" t="s">
        <v>104</v>
      </c>
      <c r="F2" s="1" t="s">
        <v>108</v>
      </c>
      <c r="G2" s="1" t="s">
        <v>105</v>
      </c>
      <c r="H2" s="3">
        <v>1350</v>
      </c>
      <c r="I2" s="10"/>
      <c r="J2" s="10"/>
      <c r="K2" s="10"/>
      <c r="L2" s="10"/>
      <c r="M2" s="1"/>
      <c r="N2" s="23" t="s">
        <v>109</v>
      </c>
      <c r="O2" s="7" t="s">
        <v>157</v>
      </c>
    </row>
    <row r="3" spans="1:15" s="16" customFormat="1">
      <c r="A3" s="65">
        <v>71</v>
      </c>
      <c r="B3" s="19">
        <v>82</v>
      </c>
      <c r="C3" s="52" t="s">
        <v>129</v>
      </c>
      <c r="D3" s="25">
        <v>41380</v>
      </c>
      <c r="E3" s="14" t="s">
        <v>82</v>
      </c>
      <c r="F3" s="14" t="s">
        <v>69</v>
      </c>
      <c r="G3" s="14" t="s">
        <v>130</v>
      </c>
      <c r="H3" s="10">
        <v>120</v>
      </c>
      <c r="I3" s="10">
        <f>+H3*0.18</f>
        <v>21.599999999999998</v>
      </c>
      <c r="J3" s="10">
        <f>+I3+H3</f>
        <v>141.6</v>
      </c>
      <c r="K3" s="12"/>
      <c r="L3" s="12">
        <f>+J3*0.06</f>
        <v>8.4959999999999987</v>
      </c>
      <c r="M3" s="48">
        <f>+J3-L3</f>
        <v>133.10399999999998</v>
      </c>
      <c r="N3" s="15"/>
      <c r="O3" s="23"/>
    </row>
    <row r="4" spans="1:15" s="16" customFormat="1">
      <c r="A4" s="65">
        <v>72</v>
      </c>
      <c r="B4" s="19">
        <v>80</v>
      </c>
      <c r="C4" s="52">
        <v>7100079990</v>
      </c>
      <c r="D4" s="25">
        <v>41365</v>
      </c>
      <c r="E4" s="14" t="s">
        <v>10</v>
      </c>
      <c r="F4" s="14" t="s">
        <v>65</v>
      </c>
      <c r="G4" s="14" t="s">
        <v>100</v>
      </c>
      <c r="H4" s="10">
        <v>1150</v>
      </c>
      <c r="I4" s="10">
        <f>+H4*0.18</f>
        <v>207</v>
      </c>
      <c r="J4" s="10">
        <f>+I4+H4</f>
        <v>1357</v>
      </c>
      <c r="K4" s="36">
        <f>+J4*0.09</f>
        <v>122.13</v>
      </c>
      <c r="L4" s="36"/>
      <c r="M4" s="47">
        <f>+J4-K4</f>
        <v>1234.8699999999999</v>
      </c>
      <c r="N4" s="37" t="s">
        <v>215</v>
      </c>
      <c r="O4" s="55" t="s">
        <v>181</v>
      </c>
    </row>
    <row r="5" spans="1:15" s="34" customFormat="1">
      <c r="A5" s="33">
        <v>73</v>
      </c>
      <c r="B5" s="15" t="s">
        <v>11</v>
      </c>
      <c r="C5" s="15" t="s">
        <v>11</v>
      </c>
      <c r="D5" s="15" t="s">
        <v>11</v>
      </c>
      <c r="E5" s="15" t="s">
        <v>11</v>
      </c>
      <c r="F5" s="15" t="s">
        <v>11</v>
      </c>
      <c r="G5" s="15" t="s">
        <v>11</v>
      </c>
      <c r="H5" s="15" t="s">
        <v>11</v>
      </c>
      <c r="I5" s="15" t="s">
        <v>11</v>
      </c>
      <c r="J5" s="15" t="s">
        <v>11</v>
      </c>
      <c r="K5" s="15" t="s">
        <v>11</v>
      </c>
      <c r="L5" s="15" t="s">
        <v>11</v>
      </c>
      <c r="M5" s="15" t="s">
        <v>11</v>
      </c>
      <c r="N5" s="15" t="s">
        <v>11</v>
      </c>
      <c r="O5" s="15"/>
    </row>
    <row r="6" spans="1:15" s="16" customFormat="1" ht="12.75" customHeight="1">
      <c r="A6" s="65">
        <v>74</v>
      </c>
      <c r="B6" s="19">
        <v>108</v>
      </c>
      <c r="C6" s="52">
        <v>7100080213</v>
      </c>
      <c r="D6" s="25">
        <v>41365</v>
      </c>
      <c r="E6" s="14" t="s">
        <v>10</v>
      </c>
      <c r="F6" s="14" t="s">
        <v>42</v>
      </c>
      <c r="G6" s="51" t="s">
        <v>133</v>
      </c>
      <c r="H6" s="10">
        <v>640</v>
      </c>
      <c r="I6" s="10">
        <f>+H6*0.18</f>
        <v>115.19999999999999</v>
      </c>
      <c r="J6" s="10">
        <f>+I6+H6</f>
        <v>755.2</v>
      </c>
      <c r="K6" s="36">
        <f>+J6*0.09</f>
        <v>67.968000000000004</v>
      </c>
      <c r="L6" s="36"/>
      <c r="M6" s="47">
        <f>+J6-K6</f>
        <v>687.23200000000008</v>
      </c>
      <c r="N6" s="37" t="s">
        <v>215</v>
      </c>
      <c r="O6" s="55" t="s">
        <v>176</v>
      </c>
    </row>
    <row r="7" spans="1:15" s="16" customFormat="1" ht="12.75" customHeight="1">
      <c r="A7" s="65">
        <v>75</v>
      </c>
      <c r="B7" s="19">
        <v>75</v>
      </c>
      <c r="C7" s="52">
        <v>7100080378</v>
      </c>
      <c r="D7" s="25">
        <v>41365</v>
      </c>
      <c r="E7" s="14" t="s">
        <v>10</v>
      </c>
      <c r="F7" s="14" t="s">
        <v>24</v>
      </c>
      <c r="G7" s="51" t="s">
        <v>102</v>
      </c>
      <c r="H7" s="10">
        <f>380+130</f>
        <v>510</v>
      </c>
      <c r="I7" s="10">
        <f t="shared" ref="I7" si="0">+H7*0.18</f>
        <v>91.8</v>
      </c>
      <c r="J7" s="10">
        <f t="shared" ref="J7" si="1">+I7+H7</f>
        <v>601.79999999999995</v>
      </c>
      <c r="K7" s="36">
        <f>+J7*0.09</f>
        <v>54.161999999999992</v>
      </c>
      <c r="L7" s="36"/>
      <c r="M7" s="47">
        <f>+J7-K7</f>
        <v>547.63799999999992</v>
      </c>
      <c r="N7" s="37" t="s">
        <v>215</v>
      </c>
      <c r="O7" s="55" t="s">
        <v>176</v>
      </c>
    </row>
    <row r="8" spans="1:15" s="16" customFormat="1" ht="12.75" customHeight="1">
      <c r="A8" s="65">
        <v>75</v>
      </c>
      <c r="B8" s="19">
        <v>78</v>
      </c>
      <c r="C8" s="52">
        <v>7100080378</v>
      </c>
      <c r="D8" s="25">
        <v>41365</v>
      </c>
      <c r="E8" s="14" t="s">
        <v>10</v>
      </c>
      <c r="F8" s="14" t="s">
        <v>24</v>
      </c>
      <c r="G8" s="51" t="s">
        <v>106</v>
      </c>
      <c r="H8" s="10">
        <f>380+90</f>
        <v>470</v>
      </c>
      <c r="I8" s="10">
        <f>+H8*0.18</f>
        <v>84.6</v>
      </c>
      <c r="J8" s="10">
        <f>+I8+H8</f>
        <v>554.6</v>
      </c>
      <c r="K8" s="36">
        <f>+J8*0.09</f>
        <v>49.914000000000001</v>
      </c>
      <c r="L8" s="36"/>
      <c r="M8" s="47">
        <f>+J8-K8</f>
        <v>504.68600000000004</v>
      </c>
      <c r="N8" s="37" t="s">
        <v>215</v>
      </c>
      <c r="O8" s="55" t="s">
        <v>176</v>
      </c>
    </row>
    <row r="9" spans="1:15" s="16" customFormat="1" ht="12.75" customHeight="1">
      <c r="A9" s="65">
        <v>76</v>
      </c>
      <c r="B9" s="19">
        <v>111</v>
      </c>
      <c r="C9" s="52">
        <v>7100080612</v>
      </c>
      <c r="D9" s="25">
        <v>41365</v>
      </c>
      <c r="E9" s="14" t="s">
        <v>10</v>
      </c>
      <c r="F9" s="14" t="s">
        <v>70</v>
      </c>
      <c r="G9" s="51" t="s">
        <v>148</v>
      </c>
      <c r="H9" s="10">
        <v>640</v>
      </c>
      <c r="I9" s="10">
        <f t="shared" ref="I9" si="2">+H9*0.18</f>
        <v>115.19999999999999</v>
      </c>
      <c r="J9" s="10">
        <f t="shared" ref="J9" si="3">+I9+H9</f>
        <v>755.2</v>
      </c>
      <c r="K9" s="36">
        <f>+J9*0.09</f>
        <v>67.968000000000004</v>
      </c>
      <c r="L9" s="36"/>
      <c r="M9" s="47">
        <f>+J9-K9</f>
        <v>687.23200000000008</v>
      </c>
      <c r="N9" s="37" t="s">
        <v>215</v>
      </c>
      <c r="O9" s="55" t="s">
        <v>181</v>
      </c>
    </row>
    <row r="10" spans="1:15" s="34" customFormat="1">
      <c r="A10" s="33">
        <v>77</v>
      </c>
      <c r="B10" s="15" t="s">
        <v>11</v>
      </c>
      <c r="C10" s="15" t="s">
        <v>11</v>
      </c>
      <c r="D10" s="15" t="s">
        <v>11</v>
      </c>
      <c r="E10" s="15" t="s">
        <v>11</v>
      </c>
      <c r="F10" s="15" t="s">
        <v>11</v>
      </c>
      <c r="G10" s="15" t="s">
        <v>11</v>
      </c>
      <c r="H10" s="15" t="s">
        <v>11</v>
      </c>
      <c r="I10" s="15" t="s">
        <v>11</v>
      </c>
      <c r="J10" s="15" t="s">
        <v>11</v>
      </c>
      <c r="K10" s="15" t="s">
        <v>11</v>
      </c>
      <c r="L10" s="15" t="s">
        <v>11</v>
      </c>
      <c r="M10" s="15" t="s">
        <v>11</v>
      </c>
      <c r="N10" s="15" t="s">
        <v>11</v>
      </c>
      <c r="O10" s="15"/>
    </row>
    <row r="11" spans="1:15" s="16" customFormat="1" ht="12.75" customHeight="1">
      <c r="A11" s="65">
        <v>78</v>
      </c>
      <c r="B11" s="19">
        <v>111</v>
      </c>
      <c r="C11" s="52">
        <v>8600002718</v>
      </c>
      <c r="D11" s="25">
        <v>41368</v>
      </c>
      <c r="E11" s="14" t="s">
        <v>10</v>
      </c>
      <c r="F11" s="14" t="s">
        <v>70</v>
      </c>
      <c r="G11" s="51" t="s">
        <v>155</v>
      </c>
      <c r="H11" s="10">
        <v>32250</v>
      </c>
      <c r="I11" s="10">
        <f>+H11*0.18</f>
        <v>5805</v>
      </c>
      <c r="J11" s="10">
        <f>+I11+H11</f>
        <v>38055</v>
      </c>
      <c r="K11" s="36">
        <f>+J11*0.09</f>
        <v>3424.95</v>
      </c>
      <c r="L11" s="36"/>
      <c r="M11" s="47">
        <f>+J11-K11</f>
        <v>34630.050000000003</v>
      </c>
      <c r="N11" s="37" t="s">
        <v>216</v>
      </c>
      <c r="O11" s="55" t="s">
        <v>209</v>
      </c>
    </row>
    <row r="12" spans="1:15" s="16" customFormat="1" ht="12.75" customHeight="1">
      <c r="A12" s="65">
        <v>79</v>
      </c>
      <c r="B12" s="19">
        <v>106</v>
      </c>
      <c r="C12" s="52">
        <v>7100080686</v>
      </c>
      <c r="D12" s="25">
        <v>41368</v>
      </c>
      <c r="E12" s="14" t="s">
        <v>10</v>
      </c>
      <c r="F12" s="14" t="s">
        <v>24</v>
      </c>
      <c r="G12" s="51" t="s">
        <v>127</v>
      </c>
      <c r="H12" s="10">
        <v>180</v>
      </c>
      <c r="I12" s="10">
        <f>+H12*0.18</f>
        <v>32.4</v>
      </c>
      <c r="J12" s="10">
        <f>+I12+H12</f>
        <v>212.4</v>
      </c>
      <c r="K12" s="12"/>
      <c r="L12" s="12">
        <f t="shared" ref="L12:L13" si="4">+J12*0.06</f>
        <v>12.744</v>
      </c>
      <c r="M12" s="48">
        <f>+J12-L12</f>
        <v>199.65600000000001</v>
      </c>
      <c r="N12" s="37" t="s">
        <v>215</v>
      </c>
      <c r="O12" s="55" t="s">
        <v>218</v>
      </c>
    </row>
    <row r="13" spans="1:15" s="16" customFormat="1" ht="12.75" customHeight="1">
      <c r="A13" s="65">
        <v>79</v>
      </c>
      <c r="B13" s="19">
        <v>115</v>
      </c>
      <c r="C13" s="52">
        <v>7100080686</v>
      </c>
      <c r="D13" s="25">
        <v>41368</v>
      </c>
      <c r="E13" s="14" t="s">
        <v>10</v>
      </c>
      <c r="F13" s="14" t="s">
        <v>24</v>
      </c>
      <c r="G13" s="51" t="s">
        <v>154</v>
      </c>
      <c r="H13" s="10">
        <v>130</v>
      </c>
      <c r="I13" s="10">
        <f t="shared" ref="I13" si="5">+H13*0.18</f>
        <v>23.4</v>
      </c>
      <c r="J13" s="10">
        <f t="shared" ref="J13" si="6">+I13+H13</f>
        <v>153.4</v>
      </c>
      <c r="K13" s="12"/>
      <c r="L13" s="12">
        <f t="shared" si="4"/>
        <v>9.2040000000000006</v>
      </c>
      <c r="M13" s="48">
        <f t="shared" ref="M13" si="7">+J13-L13</f>
        <v>144.196</v>
      </c>
      <c r="N13" s="37" t="s">
        <v>215</v>
      </c>
      <c r="O13" s="55" t="s">
        <v>218</v>
      </c>
    </row>
    <row r="14" spans="1:15" s="16" customFormat="1" ht="12.75" customHeight="1">
      <c r="A14" s="65">
        <v>80</v>
      </c>
      <c r="B14" s="66">
        <v>101102</v>
      </c>
      <c r="C14" s="52">
        <v>8600002709</v>
      </c>
      <c r="D14" s="25">
        <v>41372</v>
      </c>
      <c r="E14" s="14" t="s">
        <v>10</v>
      </c>
      <c r="F14" s="14" t="s">
        <v>165</v>
      </c>
      <c r="G14" s="1" t="s">
        <v>166</v>
      </c>
      <c r="H14" s="10">
        <v>12300</v>
      </c>
      <c r="I14" s="10">
        <f>+H14*0.18</f>
        <v>2214</v>
      </c>
      <c r="J14" s="10">
        <f>+I14+H14</f>
        <v>14514</v>
      </c>
      <c r="K14" s="12"/>
      <c r="L14" s="36">
        <f>+J14*0.06</f>
        <v>870.83999999999992</v>
      </c>
      <c r="M14" s="48">
        <f>+J14-L14</f>
        <v>13643.16</v>
      </c>
      <c r="N14" s="37" t="s">
        <v>216</v>
      </c>
      <c r="O14" s="55" t="s">
        <v>219</v>
      </c>
    </row>
    <row r="15" spans="1:15" s="34" customFormat="1">
      <c r="A15" s="33">
        <v>81</v>
      </c>
      <c r="B15" s="15" t="s">
        <v>11</v>
      </c>
      <c r="C15" s="15" t="s">
        <v>11</v>
      </c>
      <c r="D15" s="15" t="s">
        <v>11</v>
      </c>
      <c r="E15" s="15" t="s">
        <v>11</v>
      </c>
      <c r="F15" s="15" t="s">
        <v>11</v>
      </c>
      <c r="G15" s="15" t="s">
        <v>11</v>
      </c>
      <c r="H15" s="15" t="s">
        <v>11</v>
      </c>
      <c r="I15" s="15" t="s">
        <v>11</v>
      </c>
      <c r="J15" s="15" t="s">
        <v>11</v>
      </c>
      <c r="K15" s="15" t="s">
        <v>11</v>
      </c>
      <c r="L15" s="15" t="s">
        <v>11</v>
      </c>
      <c r="M15" s="15" t="s">
        <v>11</v>
      </c>
      <c r="N15" s="15" t="s">
        <v>11</v>
      </c>
      <c r="O15" s="15"/>
    </row>
    <row r="16" spans="1:15" s="16" customFormat="1" ht="12.75" customHeight="1">
      <c r="A16" s="65">
        <v>82</v>
      </c>
      <c r="B16" s="19" t="s">
        <v>164</v>
      </c>
      <c r="C16" s="52">
        <v>8600002473</v>
      </c>
      <c r="D16" s="25">
        <v>41372</v>
      </c>
      <c r="E16" s="14" t="s">
        <v>10</v>
      </c>
      <c r="F16" s="14" t="s">
        <v>158</v>
      </c>
      <c r="G16" s="51" t="s">
        <v>160</v>
      </c>
      <c r="H16" s="10">
        <v>9460</v>
      </c>
      <c r="I16" s="10">
        <f t="shared" ref="I16:I21" si="8">+H16*0.18</f>
        <v>1702.8</v>
      </c>
      <c r="J16" s="10">
        <f t="shared" ref="J16:J21" si="9">+I16+H16</f>
        <v>11162.8</v>
      </c>
      <c r="K16" s="36">
        <f>+J16*0.09</f>
        <v>1004.6519999999999</v>
      </c>
      <c r="L16" s="36"/>
      <c r="M16" s="47">
        <f t="shared" ref="M16:M20" si="10">+J16-K16</f>
        <v>10158.147999999999</v>
      </c>
      <c r="N16" s="37" t="s">
        <v>207</v>
      </c>
      <c r="O16" s="55" t="s">
        <v>208</v>
      </c>
    </row>
    <row r="17" spans="1:15" s="16" customFormat="1" ht="12.75" customHeight="1">
      <c r="A17" s="65">
        <v>83</v>
      </c>
      <c r="B17" s="19" t="s">
        <v>164</v>
      </c>
      <c r="C17" s="52">
        <v>8600002473</v>
      </c>
      <c r="D17" s="25">
        <v>41372</v>
      </c>
      <c r="E17" s="14" t="s">
        <v>10</v>
      </c>
      <c r="F17" s="14" t="s">
        <v>158</v>
      </c>
      <c r="G17" s="51" t="s">
        <v>114</v>
      </c>
      <c r="H17" s="10">
        <v>5760</v>
      </c>
      <c r="I17" s="10">
        <f t="shared" si="8"/>
        <v>1036.8</v>
      </c>
      <c r="J17" s="10">
        <f t="shared" si="9"/>
        <v>6796.8</v>
      </c>
      <c r="K17" s="36">
        <f>+J17*0.09</f>
        <v>611.71199999999999</v>
      </c>
      <c r="L17" s="36"/>
      <c r="M17" s="47">
        <f t="shared" si="10"/>
        <v>6185.0879999999997</v>
      </c>
      <c r="N17" s="37" t="s">
        <v>207</v>
      </c>
      <c r="O17" s="55" t="s">
        <v>208</v>
      </c>
    </row>
    <row r="18" spans="1:15" s="16" customFormat="1" ht="12.75" customHeight="1">
      <c r="A18" s="65">
        <v>84</v>
      </c>
      <c r="B18" s="19" t="s">
        <v>164</v>
      </c>
      <c r="C18" s="52">
        <v>8600002473</v>
      </c>
      <c r="D18" s="25">
        <v>41372</v>
      </c>
      <c r="E18" s="14" t="s">
        <v>10</v>
      </c>
      <c r="F18" s="14" t="s">
        <v>158</v>
      </c>
      <c r="G18" s="51" t="s">
        <v>161</v>
      </c>
      <c r="H18" s="10">
        <v>7500</v>
      </c>
      <c r="I18" s="10">
        <f t="shared" si="8"/>
        <v>1350</v>
      </c>
      <c r="J18" s="10">
        <f t="shared" si="9"/>
        <v>8850</v>
      </c>
      <c r="K18" s="36">
        <f>+J18*0.09</f>
        <v>796.5</v>
      </c>
      <c r="L18" s="36"/>
      <c r="M18" s="47">
        <f t="shared" si="10"/>
        <v>8053.5</v>
      </c>
      <c r="N18" s="37" t="s">
        <v>207</v>
      </c>
      <c r="O18" s="55" t="s">
        <v>208</v>
      </c>
    </row>
    <row r="19" spans="1:15" s="16" customFormat="1" ht="12.75" customHeight="1">
      <c r="A19" s="65">
        <v>85</v>
      </c>
      <c r="B19" s="19" t="s">
        <v>164</v>
      </c>
      <c r="C19" s="52">
        <v>8600002473</v>
      </c>
      <c r="D19" s="25">
        <v>41372</v>
      </c>
      <c r="E19" s="14" t="s">
        <v>10</v>
      </c>
      <c r="F19" s="14" t="s">
        <v>158</v>
      </c>
      <c r="G19" s="51" t="s">
        <v>162</v>
      </c>
      <c r="H19" s="10">
        <v>522</v>
      </c>
      <c r="I19" s="10">
        <f t="shared" si="8"/>
        <v>93.96</v>
      </c>
      <c r="J19" s="10">
        <f t="shared" si="9"/>
        <v>615.96</v>
      </c>
      <c r="K19" s="36">
        <f>+J19*0.09</f>
        <v>55.436399999999999</v>
      </c>
      <c r="L19" s="36"/>
      <c r="M19" s="47">
        <f t="shared" si="10"/>
        <v>560.52359999999999</v>
      </c>
      <c r="N19" s="37" t="s">
        <v>207</v>
      </c>
      <c r="O19" s="55" t="s">
        <v>208</v>
      </c>
    </row>
    <row r="20" spans="1:15" s="16" customFormat="1" ht="12.75" customHeight="1">
      <c r="A20" s="65">
        <v>86</v>
      </c>
      <c r="B20" s="19" t="s">
        <v>164</v>
      </c>
      <c r="C20" s="52">
        <v>8600002473</v>
      </c>
      <c r="D20" s="25">
        <v>41372</v>
      </c>
      <c r="E20" s="14" t="s">
        <v>10</v>
      </c>
      <c r="F20" s="14" t="s">
        <v>158</v>
      </c>
      <c r="G20" s="51" t="s">
        <v>116</v>
      </c>
      <c r="H20" s="10">
        <v>2240</v>
      </c>
      <c r="I20" s="10">
        <f t="shared" si="8"/>
        <v>403.2</v>
      </c>
      <c r="J20" s="10">
        <f t="shared" si="9"/>
        <v>2643.2</v>
      </c>
      <c r="K20" s="36">
        <f>+J20*0.09</f>
        <v>237.88799999999998</v>
      </c>
      <c r="L20" s="36"/>
      <c r="M20" s="47">
        <f t="shared" si="10"/>
        <v>2405.3119999999999</v>
      </c>
      <c r="N20" s="37" t="s">
        <v>207</v>
      </c>
      <c r="O20" s="55" t="s">
        <v>208</v>
      </c>
    </row>
    <row r="21" spans="1:15" s="16" customFormat="1" ht="12.75" customHeight="1">
      <c r="A21" s="65">
        <v>87</v>
      </c>
      <c r="B21" s="19" t="s">
        <v>164</v>
      </c>
      <c r="C21" s="52">
        <v>8600002473</v>
      </c>
      <c r="D21" s="25">
        <v>41372</v>
      </c>
      <c r="E21" s="14" t="s">
        <v>10</v>
      </c>
      <c r="F21" s="14" t="s">
        <v>158</v>
      </c>
      <c r="G21" s="51" t="s">
        <v>163</v>
      </c>
      <c r="H21" s="10">
        <v>2410</v>
      </c>
      <c r="I21" s="10">
        <f t="shared" si="8"/>
        <v>433.8</v>
      </c>
      <c r="J21" s="10">
        <f t="shared" si="9"/>
        <v>2843.8</v>
      </c>
      <c r="K21" s="36">
        <f>+J21*0.04</f>
        <v>113.75200000000001</v>
      </c>
      <c r="L21" s="36"/>
      <c r="M21" s="47">
        <f>+J21-K21</f>
        <v>2730.0480000000002</v>
      </c>
      <c r="N21" s="37" t="s">
        <v>207</v>
      </c>
      <c r="O21" s="55" t="s">
        <v>208</v>
      </c>
    </row>
    <row r="22" spans="1:15" s="16" customFormat="1" ht="12.75" customHeight="1">
      <c r="A22" s="65">
        <v>88</v>
      </c>
      <c r="B22" s="19">
        <v>33</v>
      </c>
      <c r="C22" s="52">
        <v>7100078302</v>
      </c>
      <c r="D22" s="25">
        <v>41372</v>
      </c>
      <c r="E22" s="14" t="s">
        <v>10</v>
      </c>
      <c r="F22" s="14" t="s">
        <v>158</v>
      </c>
      <c r="G22" s="51" t="s">
        <v>159</v>
      </c>
      <c r="H22" s="10">
        <v>910</v>
      </c>
      <c r="I22" s="10">
        <f t="shared" ref="I22" si="11">+H22*0.18</f>
        <v>163.79999999999998</v>
      </c>
      <c r="J22" s="10">
        <f t="shared" ref="J22" si="12">+I22+H22</f>
        <v>1073.8</v>
      </c>
      <c r="K22" s="36">
        <f>+J22*0.09</f>
        <v>96.641999999999996</v>
      </c>
      <c r="L22" s="36"/>
      <c r="M22" s="47">
        <f t="shared" ref="M22" si="13">+J22-K22</f>
        <v>977.1579999999999</v>
      </c>
      <c r="N22" s="37" t="s">
        <v>207</v>
      </c>
      <c r="O22" s="55" t="s">
        <v>208</v>
      </c>
    </row>
    <row r="23" spans="1:15" s="16" customFormat="1" ht="12.75" customHeight="1">
      <c r="A23" s="65">
        <v>89</v>
      </c>
      <c r="B23" s="19"/>
      <c r="C23" s="52">
        <v>7100080873</v>
      </c>
      <c r="D23" s="25">
        <v>41372</v>
      </c>
      <c r="E23" s="14" t="s">
        <v>10</v>
      </c>
      <c r="F23" s="14" t="s">
        <v>131</v>
      </c>
      <c r="G23" s="51" t="s">
        <v>23</v>
      </c>
      <c r="H23" s="10">
        <v>560</v>
      </c>
      <c r="I23" s="10">
        <f>+H23*0.18</f>
        <v>100.8</v>
      </c>
      <c r="J23" s="10">
        <f t="shared" ref="J23:J30" si="14">+I23+H23</f>
        <v>660.8</v>
      </c>
      <c r="K23" s="12"/>
      <c r="L23" s="36">
        <f t="shared" ref="L23" si="15">+J23*0.06</f>
        <v>39.647999999999996</v>
      </c>
      <c r="M23" s="48">
        <f t="shared" ref="M23" si="16">+J23-L23</f>
        <v>621.15199999999993</v>
      </c>
      <c r="N23" s="37" t="s">
        <v>216</v>
      </c>
      <c r="O23" s="55" t="s">
        <v>219</v>
      </c>
    </row>
    <row r="24" spans="1:15" s="34" customFormat="1">
      <c r="A24" s="33">
        <v>90</v>
      </c>
      <c r="B24" s="15" t="s">
        <v>11</v>
      </c>
      <c r="C24" s="15" t="s">
        <v>11</v>
      </c>
      <c r="D24" s="15" t="s">
        <v>11</v>
      </c>
      <c r="E24" s="15" t="s">
        <v>11</v>
      </c>
      <c r="F24" s="15" t="s">
        <v>11</v>
      </c>
      <c r="G24" s="15" t="s">
        <v>11</v>
      </c>
      <c r="H24" s="15" t="s">
        <v>11</v>
      </c>
      <c r="I24" s="15" t="s">
        <v>11</v>
      </c>
      <c r="J24" s="15" t="s">
        <v>11</v>
      </c>
      <c r="K24" s="15" t="s">
        <v>11</v>
      </c>
      <c r="L24" s="15" t="s">
        <v>11</v>
      </c>
      <c r="M24" s="15" t="s">
        <v>11</v>
      </c>
      <c r="N24" s="15" t="s">
        <v>11</v>
      </c>
      <c r="O24" s="15"/>
    </row>
    <row r="25" spans="1:15" s="34" customFormat="1">
      <c r="A25" s="33">
        <v>91</v>
      </c>
      <c r="B25" s="15" t="s">
        <v>11</v>
      </c>
      <c r="C25" s="15" t="s">
        <v>11</v>
      </c>
      <c r="D25" s="15" t="s">
        <v>11</v>
      </c>
      <c r="E25" s="15" t="s">
        <v>11</v>
      </c>
      <c r="F25" s="15" t="s">
        <v>11</v>
      </c>
      <c r="G25" s="15" t="s">
        <v>11</v>
      </c>
      <c r="H25" s="15" t="s">
        <v>11</v>
      </c>
      <c r="I25" s="15" t="s">
        <v>11</v>
      </c>
      <c r="J25" s="15" t="s">
        <v>11</v>
      </c>
      <c r="K25" s="15" t="s">
        <v>11</v>
      </c>
      <c r="L25" s="15" t="s">
        <v>11</v>
      </c>
      <c r="M25" s="15" t="s">
        <v>11</v>
      </c>
      <c r="N25" s="15" t="s">
        <v>11</v>
      </c>
      <c r="O25" s="15"/>
    </row>
    <row r="26" spans="1:15" s="16" customFormat="1" ht="12.75" customHeight="1">
      <c r="A26" s="65">
        <v>92</v>
      </c>
      <c r="B26" s="19">
        <v>120</v>
      </c>
      <c r="C26" s="52">
        <v>8600002808</v>
      </c>
      <c r="D26" s="25">
        <v>41380</v>
      </c>
      <c r="E26" s="14" t="s">
        <v>10</v>
      </c>
      <c r="F26" s="14" t="s">
        <v>20</v>
      </c>
      <c r="G26" s="51" t="s">
        <v>178</v>
      </c>
      <c r="H26" s="10">
        <v>1150</v>
      </c>
      <c r="I26" s="10">
        <f t="shared" ref="I26:I28" si="17">+H26*0.18</f>
        <v>207</v>
      </c>
      <c r="J26" s="10">
        <f t="shared" si="14"/>
        <v>1357</v>
      </c>
      <c r="K26" s="12"/>
      <c r="L26" s="36"/>
      <c r="M26" s="36">
        <f t="shared" ref="M26:M28" si="18">+J26-L26</f>
        <v>1357</v>
      </c>
      <c r="N26" s="37" t="s">
        <v>238</v>
      </c>
      <c r="O26" s="7" t="s">
        <v>152</v>
      </c>
    </row>
    <row r="27" spans="1:15" s="16" customFormat="1" ht="12.75" customHeight="1">
      <c r="A27" s="65">
        <v>92</v>
      </c>
      <c r="B27" s="66">
        <v>120</v>
      </c>
      <c r="C27" s="52">
        <v>8600002808</v>
      </c>
      <c r="D27" s="25">
        <v>41380</v>
      </c>
      <c r="E27" s="14" t="s">
        <v>10</v>
      </c>
      <c r="F27" s="69" t="s">
        <v>20</v>
      </c>
      <c r="G27" s="51" t="s">
        <v>179</v>
      </c>
      <c r="H27" s="10">
        <v>350</v>
      </c>
      <c r="I27" s="10">
        <f t="shared" si="17"/>
        <v>63</v>
      </c>
      <c r="J27" s="10">
        <f t="shared" si="14"/>
        <v>413</v>
      </c>
      <c r="K27" s="12"/>
      <c r="L27" s="36"/>
      <c r="M27" s="36">
        <f t="shared" si="18"/>
        <v>413</v>
      </c>
      <c r="N27" s="37" t="s">
        <v>238</v>
      </c>
      <c r="O27" s="7" t="s">
        <v>152</v>
      </c>
    </row>
    <row r="28" spans="1:15" s="16" customFormat="1" ht="12.75" customHeight="1">
      <c r="A28" s="65">
        <v>92</v>
      </c>
      <c r="B28" s="66">
        <v>121</v>
      </c>
      <c r="C28" s="52">
        <v>8600002808</v>
      </c>
      <c r="D28" s="25">
        <v>41380</v>
      </c>
      <c r="E28" s="14" t="s">
        <v>10</v>
      </c>
      <c r="F28" s="14" t="s">
        <v>20</v>
      </c>
      <c r="G28" s="1" t="s">
        <v>180</v>
      </c>
      <c r="H28" s="10">
        <v>3120</v>
      </c>
      <c r="I28" s="10">
        <f t="shared" si="17"/>
        <v>561.6</v>
      </c>
      <c r="J28" s="10">
        <f t="shared" si="14"/>
        <v>3681.6</v>
      </c>
      <c r="K28" s="12"/>
      <c r="L28" s="36"/>
      <c r="M28" s="36">
        <f t="shared" si="18"/>
        <v>3681.6</v>
      </c>
      <c r="N28" s="37" t="s">
        <v>238</v>
      </c>
      <c r="O28" s="7" t="s">
        <v>152</v>
      </c>
    </row>
    <row r="29" spans="1:15" s="34" customFormat="1">
      <c r="A29" s="33">
        <v>93</v>
      </c>
      <c r="B29" s="15" t="s">
        <v>11</v>
      </c>
      <c r="C29" s="15" t="s">
        <v>11</v>
      </c>
      <c r="D29" s="15" t="s">
        <v>11</v>
      </c>
      <c r="E29" s="15" t="s">
        <v>11</v>
      </c>
      <c r="F29" s="15" t="s">
        <v>11</v>
      </c>
      <c r="G29" s="15" t="s">
        <v>11</v>
      </c>
      <c r="H29" s="15" t="s">
        <v>11</v>
      </c>
      <c r="I29" s="15" t="s">
        <v>11</v>
      </c>
      <c r="J29" s="15" t="s">
        <v>11</v>
      </c>
      <c r="K29" s="15" t="s">
        <v>11</v>
      </c>
      <c r="L29" s="15" t="s">
        <v>11</v>
      </c>
      <c r="M29" s="15" t="s">
        <v>11</v>
      </c>
      <c r="N29" s="15" t="s">
        <v>11</v>
      </c>
      <c r="O29" s="15"/>
    </row>
    <row r="30" spans="1:15" s="16" customFormat="1" ht="12.75" customHeight="1">
      <c r="A30" s="65">
        <v>94</v>
      </c>
      <c r="B30" s="19">
        <v>118</v>
      </c>
      <c r="C30" s="52">
        <v>7100080941</v>
      </c>
      <c r="D30" s="25">
        <v>41380</v>
      </c>
      <c r="E30" s="14" t="s">
        <v>10</v>
      </c>
      <c r="F30" s="14" t="s">
        <v>24</v>
      </c>
      <c r="G30" s="70" t="s">
        <v>174</v>
      </c>
      <c r="H30" s="10">
        <v>120</v>
      </c>
      <c r="I30" s="10">
        <f>+H30*0.18</f>
        <v>21.599999999999998</v>
      </c>
      <c r="J30" s="10">
        <f t="shared" si="14"/>
        <v>141.6</v>
      </c>
      <c r="K30" s="12"/>
      <c r="L30" s="36">
        <f t="shared" ref="L30:L33" si="19">+J30*0.06</f>
        <v>8.4959999999999987</v>
      </c>
      <c r="M30" s="48">
        <f t="shared" ref="M30:M33" si="20">+J30-L30</f>
        <v>133.10399999999998</v>
      </c>
      <c r="N30" s="37" t="s">
        <v>216</v>
      </c>
      <c r="O30" s="55" t="s">
        <v>219</v>
      </c>
    </row>
    <row r="31" spans="1:15" s="16" customFormat="1" ht="12.75" customHeight="1">
      <c r="A31" s="65">
        <v>95</v>
      </c>
      <c r="B31" s="66">
        <v>117</v>
      </c>
      <c r="C31" s="52">
        <v>8600002807</v>
      </c>
      <c r="D31" s="25">
        <v>41388</v>
      </c>
      <c r="E31" s="14" t="s">
        <v>10</v>
      </c>
      <c r="F31" s="14" t="s">
        <v>165</v>
      </c>
      <c r="G31" s="1" t="s">
        <v>177</v>
      </c>
      <c r="H31" s="10">
        <v>13800</v>
      </c>
      <c r="I31" s="10">
        <f>+H31*0.18</f>
        <v>2484</v>
      </c>
      <c r="J31" s="10">
        <f>+I31+H31</f>
        <v>16284</v>
      </c>
      <c r="K31" s="12"/>
      <c r="L31" s="12">
        <f t="shared" si="19"/>
        <v>977.04</v>
      </c>
      <c r="M31" s="48">
        <f t="shared" si="20"/>
        <v>15306.96</v>
      </c>
      <c r="N31" s="37" t="s">
        <v>220</v>
      </c>
      <c r="O31" s="55" t="s">
        <v>226</v>
      </c>
    </row>
    <row r="32" spans="1:15" s="16" customFormat="1" ht="12.75" customHeight="1">
      <c r="A32" s="65">
        <v>96</v>
      </c>
      <c r="B32" s="19"/>
      <c r="C32" s="52">
        <v>8600002869</v>
      </c>
      <c r="D32" s="25">
        <v>41388</v>
      </c>
      <c r="E32" s="14" t="s">
        <v>10</v>
      </c>
      <c r="F32" s="14" t="s">
        <v>70</v>
      </c>
      <c r="G32" s="51" t="s">
        <v>167</v>
      </c>
      <c r="H32" s="10">
        <v>7000</v>
      </c>
      <c r="I32" s="10">
        <f>+H32*0.18</f>
        <v>1260</v>
      </c>
      <c r="J32" s="10">
        <f>+I32+H32</f>
        <v>8260</v>
      </c>
      <c r="K32" s="12"/>
      <c r="L32" s="12">
        <f t="shared" si="19"/>
        <v>495.59999999999997</v>
      </c>
      <c r="M32" s="48">
        <f t="shared" si="20"/>
        <v>7764.4</v>
      </c>
      <c r="N32" s="37" t="s">
        <v>220</v>
      </c>
      <c r="O32" s="55" t="s">
        <v>226</v>
      </c>
    </row>
    <row r="33" spans="1:15" s="16" customFormat="1" ht="12.75" customHeight="1">
      <c r="A33" s="65">
        <v>97</v>
      </c>
      <c r="B33" s="19"/>
      <c r="C33" s="52">
        <v>8600002870</v>
      </c>
      <c r="D33" s="25">
        <v>41388</v>
      </c>
      <c r="E33" s="14" t="s">
        <v>10</v>
      </c>
      <c r="F33" s="14" t="s">
        <v>70</v>
      </c>
      <c r="G33" s="51" t="s">
        <v>167</v>
      </c>
      <c r="H33" s="10">
        <v>10880</v>
      </c>
      <c r="I33" s="10">
        <f t="shared" ref="I33" si="21">+H33*0.18</f>
        <v>1958.3999999999999</v>
      </c>
      <c r="J33" s="10">
        <f t="shared" ref="J33" si="22">+I33+H33</f>
        <v>12838.4</v>
      </c>
      <c r="K33" s="12"/>
      <c r="L33" s="12">
        <f t="shared" si="19"/>
        <v>770.30399999999997</v>
      </c>
      <c r="M33" s="48">
        <f t="shared" si="20"/>
        <v>12068.096</v>
      </c>
      <c r="N33" s="37" t="s">
        <v>220</v>
      </c>
      <c r="O33" s="55" t="s">
        <v>226</v>
      </c>
    </row>
    <row r="34" spans="1:15" s="16" customFormat="1" ht="12.75" customHeight="1">
      <c r="A34" s="65">
        <v>98</v>
      </c>
      <c r="B34" s="19">
        <v>125</v>
      </c>
      <c r="C34" s="52">
        <v>7100081453</v>
      </c>
      <c r="D34" s="25">
        <v>41388</v>
      </c>
      <c r="E34" s="14" t="s">
        <v>10</v>
      </c>
      <c r="F34" s="14" t="s">
        <v>42</v>
      </c>
      <c r="G34" s="51" t="s">
        <v>185</v>
      </c>
      <c r="H34" s="10">
        <v>180</v>
      </c>
      <c r="I34" s="10">
        <f>+H34*0.18</f>
        <v>32.4</v>
      </c>
      <c r="J34" s="10">
        <f>+I34+H34</f>
        <v>212.4</v>
      </c>
      <c r="K34" s="12"/>
      <c r="L34" s="12">
        <f t="shared" ref="L34" si="23">+J34*0.06</f>
        <v>12.744</v>
      </c>
      <c r="M34" s="48">
        <f t="shared" ref="M34" si="24">+J34-L34</f>
        <v>199.65600000000001</v>
      </c>
      <c r="N34" s="37" t="s">
        <v>220</v>
      </c>
      <c r="O34" s="55" t="s">
        <v>226</v>
      </c>
    </row>
    <row r="35" spans="1:15">
      <c r="A35" s="44"/>
      <c r="B35" s="18"/>
      <c r="C35" s="1"/>
      <c r="D35" s="7"/>
      <c r="E35" s="1"/>
      <c r="F35" s="1"/>
      <c r="G35" s="1"/>
      <c r="H35" s="3">
        <v>0</v>
      </c>
      <c r="I35" s="3">
        <f t="shared" ref="I35" si="25">+H35*0.18</f>
        <v>0</v>
      </c>
      <c r="J35" s="3">
        <f t="shared" ref="J35" si="26">+I35+H35</f>
        <v>0</v>
      </c>
      <c r="K35" s="3"/>
      <c r="L35" s="3"/>
      <c r="M35" s="3"/>
      <c r="N35" s="1"/>
      <c r="O35" s="1"/>
    </row>
    <row r="36" spans="1:15">
      <c r="G36" s="27" t="s">
        <v>194</v>
      </c>
      <c r="H36" s="28">
        <f>SUM(H2:H35)</f>
        <v>115702</v>
      </c>
      <c r="I36" s="28">
        <f>SUM(I2:I35)</f>
        <v>20583.36</v>
      </c>
      <c r="J36" s="28">
        <f t="shared" ref="J36:K36" si="27">SUM(J2:J35)</f>
        <v>134935.36000000002</v>
      </c>
      <c r="K36" s="28">
        <f t="shared" si="27"/>
        <v>6703.6743999999999</v>
      </c>
      <c r="L36" s="28">
        <f t="shared" ref="L36" si="28">SUM(L2:L35)</f>
        <v>3205.116</v>
      </c>
      <c r="M36" s="28">
        <f t="shared" ref="M36" si="29">SUM(M2:M35)</f>
        <v>125026.56960000002</v>
      </c>
    </row>
  </sheetData>
  <pageMargins left="0" right="0" top="0" bottom="0" header="0" footer="0"/>
  <pageSetup scale="93" orientation="landscape" r:id="rId1"/>
  <colBreaks count="1" manualBreakCount="1">
    <brk id="13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O59"/>
  <sheetViews>
    <sheetView tabSelected="1" topLeftCell="A19" zoomScale="80" zoomScaleNormal="80" workbookViewId="0">
      <selection activeCell="G39" sqref="G39"/>
    </sheetView>
  </sheetViews>
  <sheetFormatPr baseColWidth="10" defaultRowHeight="15"/>
  <cols>
    <col min="1" max="1" width="8.5703125" style="46" customWidth="1"/>
    <col min="2" max="2" width="8.28515625" style="20" customWidth="1"/>
    <col min="3" max="3" width="15.85546875" bestFit="1" customWidth="1"/>
    <col min="4" max="4" width="10" style="24" customWidth="1"/>
    <col min="5" max="5" width="13.85546875" customWidth="1"/>
    <col min="6" max="6" width="16.7109375" customWidth="1"/>
    <col min="7" max="7" width="43" customWidth="1"/>
    <col min="8" max="8" width="10.5703125" customWidth="1"/>
    <col min="9" max="9" width="10.5703125" style="78" customWidth="1"/>
    <col min="10" max="10" width="10.5703125" customWidth="1"/>
    <col min="11" max="12" width="10.5703125" style="4" customWidth="1"/>
    <col min="13" max="13" width="10.5703125" customWidth="1"/>
    <col min="14" max="14" width="24" customWidth="1"/>
    <col min="15" max="15" width="28.42578125" customWidth="1"/>
  </cols>
  <sheetData>
    <row r="1" spans="1:15" ht="45">
      <c r="A1" s="45" t="s">
        <v>0</v>
      </c>
      <c r="B1" s="17" t="s">
        <v>56</v>
      </c>
      <c r="C1" s="8" t="s">
        <v>19</v>
      </c>
      <c r="D1" s="21" t="s">
        <v>7</v>
      </c>
      <c r="E1" s="9" t="s">
        <v>1</v>
      </c>
      <c r="F1" s="9" t="s">
        <v>2</v>
      </c>
      <c r="G1" s="9" t="s">
        <v>3</v>
      </c>
      <c r="H1" s="8" t="s">
        <v>4</v>
      </c>
      <c r="I1" s="72" t="s">
        <v>5</v>
      </c>
      <c r="J1" s="8" t="s">
        <v>6</v>
      </c>
      <c r="K1" s="8" t="s">
        <v>58</v>
      </c>
      <c r="L1" s="8" t="s">
        <v>121</v>
      </c>
      <c r="M1" s="8" t="s">
        <v>122</v>
      </c>
      <c r="N1" s="8" t="s">
        <v>8</v>
      </c>
      <c r="O1" s="8" t="s">
        <v>9</v>
      </c>
    </row>
    <row r="2" spans="1:15">
      <c r="A2" s="65">
        <v>99</v>
      </c>
      <c r="B2" s="15" t="s">
        <v>11</v>
      </c>
      <c r="C2" s="15" t="s">
        <v>11</v>
      </c>
      <c r="D2" s="15" t="s">
        <v>11</v>
      </c>
      <c r="E2" s="15" t="s">
        <v>11</v>
      </c>
      <c r="F2" s="15" t="s">
        <v>11</v>
      </c>
      <c r="G2" s="15" t="s">
        <v>11</v>
      </c>
      <c r="H2" s="15" t="s">
        <v>11</v>
      </c>
      <c r="I2" s="73" t="s">
        <v>11</v>
      </c>
      <c r="J2" s="15" t="s">
        <v>11</v>
      </c>
      <c r="K2" s="15" t="s">
        <v>11</v>
      </c>
      <c r="L2" s="15" t="s">
        <v>11</v>
      </c>
      <c r="M2" s="15" t="s">
        <v>11</v>
      </c>
      <c r="N2" s="15" t="s">
        <v>11</v>
      </c>
      <c r="O2" s="15"/>
    </row>
    <row r="3" spans="1:15" s="16" customFormat="1" ht="12.75" customHeight="1">
      <c r="A3" s="65">
        <v>100</v>
      </c>
      <c r="B3" s="19">
        <v>61</v>
      </c>
      <c r="C3" s="52">
        <v>8600002900</v>
      </c>
      <c r="D3" s="22">
        <v>41397</v>
      </c>
      <c r="E3" s="14" t="s">
        <v>10</v>
      </c>
      <c r="F3" s="14" t="s">
        <v>158</v>
      </c>
      <c r="G3" s="1" t="s">
        <v>119</v>
      </c>
      <c r="H3" s="79">
        <v>1350</v>
      </c>
      <c r="I3" s="74">
        <f>+H3*0.18</f>
        <v>243</v>
      </c>
      <c r="J3" s="10">
        <f>+I3+H3</f>
        <v>1593</v>
      </c>
      <c r="K3" s="36"/>
      <c r="L3" s="36">
        <f t="shared" ref="L3:L4" si="0">+J3*0.06</f>
        <v>95.58</v>
      </c>
      <c r="M3" s="48">
        <f t="shared" ref="M3:M4" si="1">+J3-L3</f>
        <v>1497.42</v>
      </c>
      <c r="N3" s="37" t="s">
        <v>253</v>
      </c>
      <c r="O3" s="23" t="s">
        <v>241</v>
      </c>
    </row>
    <row r="4" spans="1:15">
      <c r="A4" s="65">
        <v>101</v>
      </c>
      <c r="B4" s="18"/>
      <c r="C4" s="52">
        <v>8600002901</v>
      </c>
      <c r="D4" s="22">
        <v>41397</v>
      </c>
      <c r="E4" s="1" t="s">
        <v>10</v>
      </c>
      <c r="F4" s="1" t="s">
        <v>112</v>
      </c>
      <c r="G4" s="1" t="s">
        <v>119</v>
      </c>
      <c r="H4" s="79">
        <v>1350</v>
      </c>
      <c r="I4" s="74">
        <f t="shared" ref="I4:I14" si="2">+H4*0.18</f>
        <v>243</v>
      </c>
      <c r="J4" s="10">
        <f t="shared" ref="J4:J14" si="3">+I4+H4</f>
        <v>1593</v>
      </c>
      <c r="K4" s="36"/>
      <c r="L4" s="36">
        <f t="shared" si="0"/>
        <v>95.58</v>
      </c>
      <c r="M4" s="48">
        <f t="shared" si="1"/>
        <v>1497.42</v>
      </c>
      <c r="N4" s="37" t="s">
        <v>253</v>
      </c>
      <c r="O4" s="23" t="s">
        <v>241</v>
      </c>
    </row>
    <row r="5" spans="1:15" s="16" customFormat="1" ht="12.75" customHeight="1">
      <c r="A5" s="65">
        <v>102</v>
      </c>
      <c r="B5" s="19">
        <v>127</v>
      </c>
      <c r="C5" s="52">
        <v>8600002895</v>
      </c>
      <c r="D5" s="22">
        <v>41397</v>
      </c>
      <c r="E5" s="14" t="s">
        <v>10</v>
      </c>
      <c r="F5" s="14" t="s">
        <v>190</v>
      </c>
      <c r="G5" s="51" t="s">
        <v>191</v>
      </c>
      <c r="H5" s="79">
        <v>256</v>
      </c>
      <c r="I5" s="74">
        <f t="shared" si="2"/>
        <v>46.08</v>
      </c>
      <c r="J5" s="10">
        <f t="shared" si="3"/>
        <v>302.08</v>
      </c>
      <c r="K5" s="36">
        <f t="shared" ref="K5:K12" si="4">+J5*0.09</f>
        <v>27.187199999999997</v>
      </c>
      <c r="L5" s="36"/>
      <c r="M5" s="47">
        <f t="shared" ref="M5:M12" si="5">+J5-K5</f>
        <v>274.89279999999997</v>
      </c>
      <c r="N5" s="37" t="s">
        <v>239</v>
      </c>
      <c r="O5" s="55" t="s">
        <v>240</v>
      </c>
    </row>
    <row r="6" spans="1:15" s="16" customFormat="1" ht="12.75" customHeight="1">
      <c r="A6" s="65">
        <v>102</v>
      </c>
      <c r="B6" s="19">
        <v>120</v>
      </c>
      <c r="C6" s="52">
        <v>8600002895</v>
      </c>
      <c r="D6" s="22">
        <v>41397</v>
      </c>
      <c r="E6" s="14" t="s">
        <v>10</v>
      </c>
      <c r="F6" s="14" t="s">
        <v>190</v>
      </c>
      <c r="G6" s="51" t="s">
        <v>192</v>
      </c>
      <c r="H6" s="79">
        <v>350</v>
      </c>
      <c r="I6" s="74">
        <f t="shared" si="2"/>
        <v>63</v>
      </c>
      <c r="J6" s="10">
        <f t="shared" si="3"/>
        <v>413</v>
      </c>
      <c r="K6" s="36">
        <f t="shared" si="4"/>
        <v>37.17</v>
      </c>
      <c r="L6" s="36"/>
      <c r="M6" s="47">
        <f t="shared" si="5"/>
        <v>375.83</v>
      </c>
      <c r="N6" s="37" t="s">
        <v>239</v>
      </c>
      <c r="O6" s="55" t="s">
        <v>240</v>
      </c>
    </row>
    <row r="7" spans="1:15" s="16" customFormat="1" ht="12.75" customHeight="1">
      <c r="A7" s="65">
        <v>102</v>
      </c>
      <c r="B7" s="19">
        <v>121</v>
      </c>
      <c r="C7" s="52">
        <v>8600002895</v>
      </c>
      <c r="D7" s="22">
        <v>41397</v>
      </c>
      <c r="E7" s="14" t="s">
        <v>10</v>
      </c>
      <c r="F7" s="14" t="s">
        <v>190</v>
      </c>
      <c r="G7" s="51" t="s">
        <v>193</v>
      </c>
      <c r="H7" s="79">
        <v>10500</v>
      </c>
      <c r="I7" s="74">
        <f t="shared" si="2"/>
        <v>1890</v>
      </c>
      <c r="J7" s="10">
        <f t="shared" si="3"/>
        <v>12390</v>
      </c>
      <c r="K7" s="36">
        <f t="shared" si="4"/>
        <v>1115.0999999999999</v>
      </c>
      <c r="L7" s="36"/>
      <c r="M7" s="47">
        <f t="shared" si="5"/>
        <v>11274.9</v>
      </c>
      <c r="N7" s="37" t="s">
        <v>239</v>
      </c>
      <c r="O7" s="55" t="s">
        <v>240</v>
      </c>
    </row>
    <row r="8" spans="1:15" s="16" customFormat="1" ht="12.75" customHeight="1">
      <c r="A8" s="65">
        <v>102</v>
      </c>
      <c r="B8" s="19">
        <v>140</v>
      </c>
      <c r="C8" s="52">
        <v>8600002895</v>
      </c>
      <c r="D8" s="22">
        <v>41397</v>
      </c>
      <c r="E8" s="14" t="s">
        <v>10</v>
      </c>
      <c r="F8" s="14" t="s">
        <v>190</v>
      </c>
      <c r="G8" s="51" t="s">
        <v>201</v>
      </c>
      <c r="H8" s="79">
        <v>220</v>
      </c>
      <c r="I8" s="74">
        <f t="shared" si="2"/>
        <v>39.6</v>
      </c>
      <c r="J8" s="10">
        <f t="shared" si="3"/>
        <v>259.60000000000002</v>
      </c>
      <c r="K8" s="36">
        <f t="shared" si="4"/>
        <v>23.364000000000001</v>
      </c>
      <c r="L8" s="36"/>
      <c r="M8" s="47">
        <f t="shared" si="5"/>
        <v>236.23600000000002</v>
      </c>
      <c r="N8" s="37" t="s">
        <v>239</v>
      </c>
      <c r="O8" s="55" t="s">
        <v>240</v>
      </c>
    </row>
    <row r="9" spans="1:15" s="16" customFormat="1" ht="12.75" customHeight="1">
      <c r="A9" s="65">
        <v>102</v>
      </c>
      <c r="B9" s="19">
        <v>139</v>
      </c>
      <c r="C9" s="52">
        <v>8600002895</v>
      </c>
      <c r="D9" s="22">
        <v>41397</v>
      </c>
      <c r="E9" s="14" t="s">
        <v>10</v>
      </c>
      <c r="F9" s="14" t="s">
        <v>190</v>
      </c>
      <c r="G9" s="51" t="s">
        <v>200</v>
      </c>
      <c r="H9" s="79">
        <v>180</v>
      </c>
      <c r="I9" s="74">
        <f t="shared" si="2"/>
        <v>32.4</v>
      </c>
      <c r="J9" s="10">
        <f t="shared" si="3"/>
        <v>212.4</v>
      </c>
      <c r="K9" s="36">
        <f t="shared" si="4"/>
        <v>19.116</v>
      </c>
      <c r="L9" s="36"/>
      <c r="M9" s="47">
        <f t="shared" si="5"/>
        <v>193.28399999999999</v>
      </c>
      <c r="N9" s="37" t="s">
        <v>239</v>
      </c>
      <c r="O9" s="55" t="s">
        <v>240</v>
      </c>
    </row>
    <row r="10" spans="1:15" s="16" customFormat="1" ht="12.75" customHeight="1">
      <c r="A10" s="65">
        <v>103</v>
      </c>
      <c r="B10" s="19">
        <v>105</v>
      </c>
      <c r="C10" s="52">
        <v>7100081774</v>
      </c>
      <c r="D10" s="22">
        <v>41397</v>
      </c>
      <c r="E10" s="14" t="s">
        <v>10</v>
      </c>
      <c r="F10" s="14" t="s">
        <v>20</v>
      </c>
      <c r="G10" s="51" t="s">
        <v>128</v>
      </c>
      <c r="H10" s="79">
        <v>860</v>
      </c>
      <c r="I10" s="74">
        <f t="shared" si="2"/>
        <v>154.79999999999998</v>
      </c>
      <c r="J10" s="10">
        <f t="shared" si="3"/>
        <v>1014.8</v>
      </c>
      <c r="K10" s="36">
        <f t="shared" si="4"/>
        <v>91.331999999999994</v>
      </c>
      <c r="L10" s="36"/>
      <c r="M10" s="47">
        <f t="shared" si="5"/>
        <v>923.46799999999996</v>
      </c>
      <c r="N10" s="37" t="s">
        <v>239</v>
      </c>
      <c r="O10" s="55" t="s">
        <v>240</v>
      </c>
    </row>
    <row r="11" spans="1:15" s="16" customFormat="1" ht="12.75" customHeight="1">
      <c r="A11" s="65">
        <v>104</v>
      </c>
      <c r="B11" s="19">
        <v>109</v>
      </c>
      <c r="C11" s="52">
        <v>7100081775</v>
      </c>
      <c r="D11" s="22">
        <v>41397</v>
      </c>
      <c r="E11" s="14" t="s">
        <v>10</v>
      </c>
      <c r="F11" s="14" t="s">
        <v>20</v>
      </c>
      <c r="G11" s="51" t="s">
        <v>132</v>
      </c>
      <c r="H11" s="79">
        <v>130</v>
      </c>
      <c r="I11" s="74">
        <f t="shared" si="2"/>
        <v>23.4</v>
      </c>
      <c r="J11" s="10">
        <f t="shared" si="3"/>
        <v>153.4</v>
      </c>
      <c r="K11" s="36"/>
      <c r="L11" s="36">
        <f t="shared" ref="L11" si="6">+J11*0.06</f>
        <v>9.2040000000000006</v>
      </c>
      <c r="M11" s="48">
        <f>+J11-L11</f>
        <v>144.196</v>
      </c>
      <c r="N11" s="37" t="s">
        <v>239</v>
      </c>
      <c r="O11" s="23" t="s">
        <v>241</v>
      </c>
    </row>
    <row r="12" spans="1:15" s="16" customFormat="1" ht="12.75" customHeight="1">
      <c r="A12" s="65">
        <v>105</v>
      </c>
      <c r="B12" s="19">
        <v>110</v>
      </c>
      <c r="C12" s="52">
        <v>7100081776</v>
      </c>
      <c r="D12" s="22">
        <v>41397</v>
      </c>
      <c r="E12" s="14" t="s">
        <v>10</v>
      </c>
      <c r="F12" s="14" t="s">
        <v>20</v>
      </c>
      <c r="G12" s="51" t="s">
        <v>150</v>
      </c>
      <c r="H12" s="79">
        <v>790</v>
      </c>
      <c r="I12" s="74">
        <f t="shared" si="2"/>
        <v>142.19999999999999</v>
      </c>
      <c r="J12" s="10">
        <f t="shared" si="3"/>
        <v>932.2</v>
      </c>
      <c r="K12" s="36">
        <f t="shared" si="4"/>
        <v>83.897999999999996</v>
      </c>
      <c r="L12" s="36"/>
      <c r="M12" s="47">
        <f t="shared" si="5"/>
        <v>848.30200000000002</v>
      </c>
      <c r="N12" s="37" t="s">
        <v>239</v>
      </c>
      <c r="O12" s="55" t="s">
        <v>240</v>
      </c>
    </row>
    <row r="13" spans="1:15" s="16" customFormat="1" ht="12.75" customHeight="1">
      <c r="A13" s="65">
        <v>106</v>
      </c>
      <c r="B13" s="19">
        <v>113</v>
      </c>
      <c r="C13" s="52">
        <v>7100081777</v>
      </c>
      <c r="D13" s="22">
        <v>41397</v>
      </c>
      <c r="E13" s="14" t="s">
        <v>10</v>
      </c>
      <c r="F13" s="14" t="s">
        <v>20</v>
      </c>
      <c r="G13" s="51" t="s">
        <v>149</v>
      </c>
      <c r="H13" s="79">
        <v>360</v>
      </c>
      <c r="I13" s="74">
        <f t="shared" si="2"/>
        <v>64.8</v>
      </c>
      <c r="J13" s="10">
        <f t="shared" si="3"/>
        <v>424.8</v>
      </c>
      <c r="K13" s="36"/>
      <c r="L13" s="36">
        <f t="shared" ref="L13:L14" si="7">+J13*0.06</f>
        <v>25.488</v>
      </c>
      <c r="M13" s="48">
        <f t="shared" ref="M13:M14" si="8">+J13-L13</f>
        <v>399.31200000000001</v>
      </c>
      <c r="N13" s="37" t="s">
        <v>239</v>
      </c>
      <c r="O13" s="23" t="s">
        <v>241</v>
      </c>
    </row>
    <row r="14" spans="1:15" s="16" customFormat="1" ht="12.75" customHeight="1">
      <c r="A14" s="65">
        <v>107</v>
      </c>
      <c r="B14" s="19">
        <v>114</v>
      </c>
      <c r="C14" s="52">
        <v>7100081778</v>
      </c>
      <c r="D14" s="22">
        <v>41397</v>
      </c>
      <c r="E14" s="14" t="s">
        <v>10</v>
      </c>
      <c r="F14" s="14" t="s">
        <v>20</v>
      </c>
      <c r="G14" s="51" t="s">
        <v>153</v>
      </c>
      <c r="H14" s="79">
        <v>480</v>
      </c>
      <c r="I14" s="74">
        <f t="shared" si="2"/>
        <v>86.399999999999991</v>
      </c>
      <c r="J14" s="10">
        <f t="shared" si="3"/>
        <v>566.4</v>
      </c>
      <c r="K14" s="36"/>
      <c r="L14" s="36">
        <f t="shared" si="7"/>
        <v>33.983999999999995</v>
      </c>
      <c r="M14" s="48">
        <f t="shared" si="8"/>
        <v>532.41599999999994</v>
      </c>
      <c r="N14" s="37" t="s">
        <v>239</v>
      </c>
      <c r="O14" s="23" t="s">
        <v>241</v>
      </c>
    </row>
    <row r="15" spans="1:15">
      <c r="A15" s="65">
        <v>108</v>
      </c>
      <c r="B15" s="15" t="s">
        <v>11</v>
      </c>
      <c r="C15" s="15" t="s">
        <v>11</v>
      </c>
      <c r="D15" s="15" t="s">
        <v>11</v>
      </c>
      <c r="E15" s="15" t="s">
        <v>11</v>
      </c>
      <c r="F15" s="15" t="s">
        <v>11</v>
      </c>
      <c r="G15" s="15" t="s">
        <v>11</v>
      </c>
      <c r="H15" s="80" t="s">
        <v>11</v>
      </c>
      <c r="I15" s="73" t="s">
        <v>11</v>
      </c>
      <c r="J15" s="15" t="s">
        <v>11</v>
      </c>
      <c r="K15" s="15" t="s">
        <v>11</v>
      </c>
      <c r="L15" s="15" t="s">
        <v>11</v>
      </c>
      <c r="M15" s="15" t="s">
        <v>11</v>
      </c>
      <c r="N15" s="15" t="s">
        <v>11</v>
      </c>
      <c r="O15" s="15"/>
    </row>
    <row r="16" spans="1:15" s="16" customFormat="1" ht="12.75" customHeight="1">
      <c r="A16" s="65">
        <v>109</v>
      </c>
      <c r="B16" s="19">
        <v>130</v>
      </c>
      <c r="C16" s="52">
        <v>7100081786</v>
      </c>
      <c r="D16" s="22">
        <v>41397</v>
      </c>
      <c r="E16" s="14" t="s">
        <v>10</v>
      </c>
      <c r="F16" s="14" t="s">
        <v>186</v>
      </c>
      <c r="G16" s="51" t="s">
        <v>187</v>
      </c>
      <c r="H16" s="79">
        <v>920</v>
      </c>
      <c r="I16" s="74">
        <f>+H16*0.18</f>
        <v>165.6</v>
      </c>
      <c r="J16" s="10">
        <f>+I16+H16</f>
        <v>1085.5999999999999</v>
      </c>
      <c r="K16" s="36">
        <f t="shared" ref="K16:K36" si="9">+J16*0.09</f>
        <v>97.703999999999994</v>
      </c>
      <c r="L16" s="36"/>
      <c r="M16" s="47">
        <f t="shared" ref="M16:M36" si="10">+J16-K16</f>
        <v>987.89599999999996</v>
      </c>
      <c r="N16" s="37" t="s">
        <v>239</v>
      </c>
      <c r="O16" s="55" t="s">
        <v>240</v>
      </c>
    </row>
    <row r="17" spans="1:15" s="16" customFormat="1" ht="12.75" customHeight="1">
      <c r="A17" s="65">
        <v>110</v>
      </c>
      <c r="B17" s="19">
        <v>138</v>
      </c>
      <c r="C17" s="52">
        <v>7100082252</v>
      </c>
      <c r="D17" s="22">
        <v>41397</v>
      </c>
      <c r="E17" s="14" t="s">
        <v>10</v>
      </c>
      <c r="F17" s="14" t="s">
        <v>195</v>
      </c>
      <c r="G17" s="51" t="s">
        <v>196</v>
      </c>
      <c r="H17" s="79">
        <v>300</v>
      </c>
      <c r="I17" s="74">
        <f t="shared" ref="I17" si="11">+H17*0.18</f>
        <v>54</v>
      </c>
      <c r="J17" s="10">
        <f t="shared" ref="J17" si="12">+I17+H17</f>
        <v>354</v>
      </c>
      <c r="K17" s="12"/>
      <c r="L17" s="36">
        <f t="shared" ref="L17" si="13">+J17*0.06</f>
        <v>21.24</v>
      </c>
      <c r="M17" s="48">
        <f t="shared" ref="M17" si="14">+J17-L17</f>
        <v>332.76</v>
      </c>
      <c r="N17" s="37" t="s">
        <v>239</v>
      </c>
      <c r="O17" s="23" t="s">
        <v>241</v>
      </c>
    </row>
    <row r="18" spans="1:15">
      <c r="A18" s="65">
        <v>111</v>
      </c>
      <c r="B18" s="15" t="s">
        <v>11</v>
      </c>
      <c r="C18" s="15" t="s">
        <v>11</v>
      </c>
      <c r="D18" s="15" t="s">
        <v>11</v>
      </c>
      <c r="E18" s="15" t="s">
        <v>11</v>
      </c>
      <c r="F18" s="15" t="s">
        <v>11</v>
      </c>
      <c r="G18" s="15" t="s">
        <v>11</v>
      </c>
      <c r="H18" s="80" t="s">
        <v>11</v>
      </c>
      <c r="I18" s="73" t="s">
        <v>11</v>
      </c>
      <c r="J18" s="15" t="s">
        <v>11</v>
      </c>
      <c r="K18" s="15" t="s">
        <v>11</v>
      </c>
      <c r="L18" s="15" t="s">
        <v>11</v>
      </c>
      <c r="M18" s="15" t="s">
        <v>11</v>
      </c>
      <c r="N18" s="15" t="s">
        <v>11</v>
      </c>
      <c r="O18" s="15"/>
    </row>
    <row r="19" spans="1:15" s="16" customFormat="1" ht="12.75" customHeight="1">
      <c r="A19" s="65">
        <v>112</v>
      </c>
      <c r="B19" s="19">
        <v>137</v>
      </c>
      <c r="C19" s="52" t="s">
        <v>203</v>
      </c>
      <c r="D19" s="25">
        <v>41409</v>
      </c>
      <c r="E19" s="15" t="s">
        <v>82</v>
      </c>
      <c r="F19" s="14" t="s">
        <v>199</v>
      </c>
      <c r="G19" s="51" t="s">
        <v>197</v>
      </c>
      <c r="H19" s="79">
        <f>3800+140</f>
        <v>3940</v>
      </c>
      <c r="I19" s="74">
        <f t="shared" ref="I19" si="15">+H19*0.18</f>
        <v>709.19999999999993</v>
      </c>
      <c r="J19" s="10">
        <f t="shared" ref="J19" si="16">+I19+H19</f>
        <v>4649.2</v>
      </c>
      <c r="K19" s="36">
        <f t="shared" ref="K19" si="17">+J19*0.09</f>
        <v>418.42799999999994</v>
      </c>
      <c r="L19" s="36"/>
      <c r="M19" s="47"/>
      <c r="N19" s="15"/>
      <c r="O19" s="23"/>
    </row>
    <row r="20" spans="1:15" s="16" customFormat="1" ht="12.75" customHeight="1">
      <c r="A20" s="65">
        <v>113</v>
      </c>
      <c r="B20" s="19">
        <v>135</v>
      </c>
      <c r="C20" s="52" t="s">
        <v>206</v>
      </c>
      <c r="D20" s="25">
        <v>41409</v>
      </c>
      <c r="E20" s="15" t="s">
        <v>82</v>
      </c>
      <c r="F20" s="14" t="s">
        <v>69</v>
      </c>
      <c r="G20" s="51" t="s">
        <v>197</v>
      </c>
      <c r="H20" s="79">
        <f>3800+140+800</f>
        <v>4740</v>
      </c>
      <c r="I20" s="74">
        <f>+H20*0.18</f>
        <v>853.19999999999993</v>
      </c>
      <c r="J20" s="10">
        <f>+I20+H20</f>
        <v>5593.2</v>
      </c>
      <c r="K20" s="36">
        <f>+J20*0.09</f>
        <v>503.38799999999998</v>
      </c>
      <c r="L20" s="36"/>
      <c r="M20" s="47"/>
      <c r="N20" s="15"/>
      <c r="O20" s="23"/>
    </row>
    <row r="21" spans="1:15" s="16" customFormat="1" ht="12.75" customHeight="1">
      <c r="A21" s="65">
        <v>114</v>
      </c>
      <c r="B21" s="19">
        <v>145</v>
      </c>
      <c r="C21" s="52">
        <v>7100082329</v>
      </c>
      <c r="D21" s="25">
        <v>41409</v>
      </c>
      <c r="E21" s="14" t="s">
        <v>10</v>
      </c>
      <c r="F21" s="14" t="s">
        <v>59</v>
      </c>
      <c r="G21" s="51" t="s">
        <v>210</v>
      </c>
      <c r="H21" s="79">
        <v>390</v>
      </c>
      <c r="I21" s="74">
        <f>+H21*0.18</f>
        <v>70.2</v>
      </c>
      <c r="J21" s="10">
        <f>+I21+H21</f>
        <v>460.2</v>
      </c>
      <c r="K21" s="36">
        <f>+J21*0.09</f>
        <v>41.417999999999999</v>
      </c>
      <c r="L21" s="36"/>
      <c r="M21" s="47">
        <f>+J21-K21</f>
        <v>418.78199999999998</v>
      </c>
      <c r="N21" s="15" t="s">
        <v>211</v>
      </c>
      <c r="O21" s="7"/>
    </row>
    <row r="22" spans="1:15" s="16" customFormat="1" ht="12.75" customHeight="1">
      <c r="A22" s="65">
        <v>115</v>
      </c>
      <c r="B22" s="19">
        <v>147</v>
      </c>
      <c r="C22" s="52">
        <v>7100082331</v>
      </c>
      <c r="D22" s="25">
        <v>41409</v>
      </c>
      <c r="E22" s="14" t="s">
        <v>10</v>
      </c>
      <c r="F22" s="14" t="s">
        <v>131</v>
      </c>
      <c r="G22" s="51" t="s">
        <v>212</v>
      </c>
      <c r="H22" s="79">
        <v>130</v>
      </c>
      <c r="I22" s="74">
        <f>+H22*0.18</f>
        <v>23.4</v>
      </c>
      <c r="J22" s="10">
        <f>+I22+H22</f>
        <v>153.4</v>
      </c>
      <c r="K22" s="36">
        <f>+J22*0.09</f>
        <v>13.805999999999999</v>
      </c>
      <c r="L22" s="36"/>
      <c r="M22" s="47">
        <f>+J22-K22</f>
        <v>139.59399999999999</v>
      </c>
      <c r="N22" s="15" t="s">
        <v>213</v>
      </c>
      <c r="O22" s="23"/>
    </row>
    <row r="23" spans="1:15" s="16" customFormat="1" ht="12.75" customHeight="1">
      <c r="A23" s="65">
        <v>116</v>
      </c>
      <c r="B23" s="19">
        <v>131</v>
      </c>
      <c r="C23" s="52">
        <v>7100082581</v>
      </c>
      <c r="D23" s="25">
        <v>41409</v>
      </c>
      <c r="E23" s="14" t="s">
        <v>10</v>
      </c>
      <c r="F23" s="14" t="s">
        <v>24</v>
      </c>
      <c r="G23" s="51" t="s">
        <v>188</v>
      </c>
      <c r="H23" s="79">
        <v>410</v>
      </c>
      <c r="I23" s="74">
        <f>+H23*0.18</f>
        <v>73.8</v>
      </c>
      <c r="J23" s="10">
        <f>+I23+H23</f>
        <v>483.8</v>
      </c>
      <c r="K23" s="36">
        <f>+J23*0.09</f>
        <v>43.542000000000002</v>
      </c>
      <c r="L23" s="36"/>
      <c r="M23" s="47">
        <f>+J23-K23</f>
        <v>440.25800000000004</v>
      </c>
      <c r="N23" s="15" t="s">
        <v>184</v>
      </c>
      <c r="O23" s="7"/>
    </row>
    <row r="24" spans="1:15" s="16" customFormat="1" ht="12.75" customHeight="1">
      <c r="A24" s="65">
        <v>117</v>
      </c>
      <c r="B24" s="19">
        <v>149</v>
      </c>
      <c r="C24" s="52">
        <v>7100082582</v>
      </c>
      <c r="D24" s="25">
        <v>41409</v>
      </c>
      <c r="E24" s="14" t="s">
        <v>10</v>
      </c>
      <c r="F24" s="14" t="s">
        <v>24</v>
      </c>
      <c r="G24" s="51" t="s">
        <v>214</v>
      </c>
      <c r="H24" s="79">
        <v>280</v>
      </c>
      <c r="I24" s="74">
        <f>+H24*0.18</f>
        <v>50.4</v>
      </c>
      <c r="J24" s="10">
        <f>+I24+H24</f>
        <v>330.4</v>
      </c>
      <c r="K24" s="36">
        <f>+J24*0.09</f>
        <v>29.735999999999997</v>
      </c>
      <c r="L24" s="36"/>
      <c r="M24" s="47">
        <f>+J24-K24</f>
        <v>300.66399999999999</v>
      </c>
      <c r="N24" s="15" t="s">
        <v>184</v>
      </c>
      <c r="O24" s="7"/>
    </row>
    <row r="25" spans="1:15">
      <c r="A25" s="65">
        <v>118</v>
      </c>
      <c r="B25" s="15" t="s">
        <v>11</v>
      </c>
      <c r="C25" s="15" t="s">
        <v>11</v>
      </c>
      <c r="D25" s="15" t="s">
        <v>11</v>
      </c>
      <c r="E25" s="15" t="s">
        <v>11</v>
      </c>
      <c r="F25" s="15" t="s">
        <v>11</v>
      </c>
      <c r="G25" s="15" t="s">
        <v>11</v>
      </c>
      <c r="H25" s="80" t="s">
        <v>11</v>
      </c>
      <c r="I25" s="73" t="s">
        <v>11</v>
      </c>
      <c r="J25" s="15" t="s">
        <v>11</v>
      </c>
      <c r="K25" s="15" t="s">
        <v>11</v>
      </c>
      <c r="L25" s="15" t="s">
        <v>11</v>
      </c>
      <c r="M25" s="15" t="s">
        <v>11</v>
      </c>
      <c r="N25" s="15" t="s">
        <v>11</v>
      </c>
      <c r="O25" s="15"/>
    </row>
    <row r="26" spans="1:15" s="16" customFormat="1" ht="12.75" customHeight="1">
      <c r="A26" s="65">
        <v>119</v>
      </c>
      <c r="B26" s="19">
        <v>148</v>
      </c>
      <c r="C26" s="52">
        <v>7100082639</v>
      </c>
      <c r="D26" s="25">
        <v>41409</v>
      </c>
      <c r="E26" s="14" t="s">
        <v>10</v>
      </c>
      <c r="F26" s="14" t="s">
        <v>190</v>
      </c>
      <c r="G26" s="51" t="s">
        <v>221</v>
      </c>
      <c r="H26" s="79">
        <v>255</v>
      </c>
      <c r="I26" s="74">
        <f>+H26*0.18</f>
        <v>45.9</v>
      </c>
      <c r="J26" s="10">
        <f>+I26+H26</f>
        <v>300.89999999999998</v>
      </c>
      <c r="K26" s="36">
        <f>+J26*0.09</f>
        <v>27.080999999999996</v>
      </c>
      <c r="L26" s="36"/>
      <c r="M26" s="47">
        <f>+J26-K26</f>
        <v>273.81899999999996</v>
      </c>
      <c r="N26" s="23"/>
      <c r="O26" s="23"/>
    </row>
    <row r="27" spans="1:15" s="16" customFormat="1" ht="12.75" customHeight="1">
      <c r="A27" s="65">
        <v>120</v>
      </c>
      <c r="B27" s="19">
        <v>157</v>
      </c>
      <c r="C27" s="52">
        <v>7100082673</v>
      </c>
      <c r="D27" s="25">
        <v>41409</v>
      </c>
      <c r="E27" s="14" t="s">
        <v>10</v>
      </c>
      <c r="F27" s="14" t="s">
        <v>59</v>
      </c>
      <c r="G27" s="51" t="s">
        <v>222</v>
      </c>
      <c r="H27" s="79">
        <v>170</v>
      </c>
      <c r="I27" s="74">
        <f t="shared" ref="I27" si="18">+H27*0.18</f>
        <v>30.599999999999998</v>
      </c>
      <c r="J27" s="10">
        <f t="shared" ref="J27" si="19">+I27+H27</f>
        <v>200.6</v>
      </c>
      <c r="K27" s="36">
        <f t="shared" ref="K27" si="20">+J27*0.09</f>
        <v>18.053999999999998</v>
      </c>
      <c r="L27" s="36"/>
      <c r="M27" s="47">
        <f t="shared" ref="M27" si="21">+J27-K27</f>
        <v>182.54599999999999</v>
      </c>
      <c r="N27" s="15" t="s">
        <v>223</v>
      </c>
      <c r="O27" s="7"/>
    </row>
    <row r="28" spans="1:15" s="16" customFormat="1" ht="12.75" customHeight="1">
      <c r="A28" s="65">
        <v>121</v>
      </c>
      <c r="B28" s="19">
        <v>121</v>
      </c>
      <c r="C28" s="52">
        <v>8600003086</v>
      </c>
      <c r="D28" s="25">
        <v>41418</v>
      </c>
      <c r="E28" s="14" t="s">
        <v>10</v>
      </c>
      <c r="F28" s="14" t="s">
        <v>70</v>
      </c>
      <c r="G28" s="51" t="s">
        <v>183</v>
      </c>
      <c r="H28" s="79">
        <v>3200</v>
      </c>
      <c r="I28" s="74">
        <f>+H28*0.18</f>
        <v>576</v>
      </c>
      <c r="J28" s="10">
        <f>+I28+H28</f>
        <v>3776</v>
      </c>
      <c r="K28" s="36">
        <f>+J28*0.09</f>
        <v>339.84</v>
      </c>
      <c r="L28" s="36"/>
      <c r="M28" s="47">
        <f>+J28-K28</f>
        <v>3436.16</v>
      </c>
      <c r="N28" s="15" t="s">
        <v>184</v>
      </c>
      <c r="O28" s="7"/>
    </row>
    <row r="29" spans="1:15" s="16" customFormat="1" ht="12.75" customHeight="1">
      <c r="A29" s="65">
        <v>122</v>
      </c>
      <c r="B29" s="19">
        <v>134</v>
      </c>
      <c r="C29" s="52" t="s">
        <v>205</v>
      </c>
      <c r="D29" s="25">
        <v>41418</v>
      </c>
      <c r="E29" s="15" t="s">
        <v>82</v>
      </c>
      <c r="F29" s="14" t="s">
        <v>20</v>
      </c>
      <c r="G29" s="51" t="s">
        <v>197</v>
      </c>
      <c r="H29" s="79">
        <f>3800+140</f>
        <v>3940</v>
      </c>
      <c r="I29" s="74">
        <f t="shared" ref="I29" si="22">+H29*0.18</f>
        <v>709.19999999999993</v>
      </c>
      <c r="J29" s="10">
        <f t="shared" ref="J29" si="23">+I29+H29</f>
        <v>4649.2</v>
      </c>
      <c r="K29" s="36">
        <f t="shared" ref="K29" si="24">+J29*0.09</f>
        <v>418.42799999999994</v>
      </c>
      <c r="L29" s="36"/>
      <c r="M29" s="47"/>
      <c r="N29" s="15" t="s">
        <v>184</v>
      </c>
      <c r="O29" s="23"/>
    </row>
    <row r="30" spans="1:15" s="16" customFormat="1" ht="12.75" customHeight="1">
      <c r="A30" s="65"/>
      <c r="B30" s="19">
        <v>133</v>
      </c>
      <c r="C30" s="52">
        <v>7100081738</v>
      </c>
      <c r="D30" s="71"/>
      <c r="E30" s="14" t="s">
        <v>10</v>
      </c>
      <c r="F30" s="14" t="s">
        <v>20</v>
      </c>
      <c r="G30" s="51" t="s">
        <v>189</v>
      </c>
      <c r="H30" s="79">
        <v>280</v>
      </c>
      <c r="I30" s="74">
        <f>+H30*0.18</f>
        <v>50.4</v>
      </c>
      <c r="J30" s="10">
        <f>+I30+H30</f>
        <v>330.4</v>
      </c>
      <c r="K30" s="36">
        <f>+J30*0.09</f>
        <v>29.735999999999997</v>
      </c>
      <c r="L30" s="36"/>
      <c r="M30" s="47">
        <f>+J30-K30</f>
        <v>300.66399999999999</v>
      </c>
      <c r="N30" s="15" t="s">
        <v>184</v>
      </c>
      <c r="O30" s="23"/>
    </row>
    <row r="31" spans="1:15" s="16" customFormat="1" ht="12.75" customHeight="1">
      <c r="A31" s="65"/>
      <c r="B31" s="19"/>
      <c r="C31" s="52">
        <v>7100082861</v>
      </c>
      <c r="D31" s="25">
        <v>41407</v>
      </c>
      <c r="E31" s="14" t="s">
        <v>10</v>
      </c>
      <c r="F31" s="14" t="s">
        <v>24</v>
      </c>
      <c r="G31" s="51" t="s">
        <v>227</v>
      </c>
      <c r="H31" s="79">
        <v>1732.5</v>
      </c>
      <c r="I31" s="74">
        <f>+H31*0.18</f>
        <v>311.84999999999997</v>
      </c>
      <c r="J31" s="10">
        <f>+I31+H31</f>
        <v>2044.35</v>
      </c>
      <c r="K31" s="36">
        <f>+J31*0.09</f>
        <v>183.99149999999997</v>
      </c>
      <c r="L31" s="36"/>
      <c r="M31" s="47">
        <f>+J31-K31</f>
        <v>1860.3584999999998</v>
      </c>
      <c r="N31" s="15" t="s">
        <v>184</v>
      </c>
      <c r="O31" s="7"/>
    </row>
    <row r="32" spans="1:15" s="16" customFormat="1" ht="12.75" customHeight="1">
      <c r="A32" s="65"/>
      <c r="B32" s="19">
        <v>159</v>
      </c>
      <c r="C32" s="52">
        <v>7100083324</v>
      </c>
      <c r="D32" s="25">
        <v>41403</v>
      </c>
      <c r="E32" s="14" t="s">
        <v>10</v>
      </c>
      <c r="F32" s="14" t="s">
        <v>20</v>
      </c>
      <c r="G32" s="51" t="s">
        <v>224</v>
      </c>
      <c r="H32" s="79">
        <v>90</v>
      </c>
      <c r="I32" s="74">
        <f t="shared" ref="I32:I34" si="25">+H32*0.18</f>
        <v>16.2</v>
      </c>
      <c r="J32" s="10">
        <f t="shared" ref="J32:J34" si="26">+I32+H32</f>
        <v>106.2</v>
      </c>
      <c r="K32" s="36">
        <f t="shared" ref="K32:K34" si="27">+J32*0.09</f>
        <v>9.5579999999999998</v>
      </c>
      <c r="L32" s="36"/>
      <c r="M32" s="47">
        <f t="shared" ref="M32:M34" si="28">+J32-K32</f>
        <v>96.641999999999996</v>
      </c>
      <c r="N32" s="15" t="s">
        <v>184</v>
      </c>
      <c r="O32" s="7"/>
    </row>
    <row r="33" spans="1:15" s="16" customFormat="1" ht="12.75" customHeight="1">
      <c r="A33" s="65"/>
      <c r="B33" s="19">
        <v>167</v>
      </c>
      <c r="C33" s="52">
        <v>7100083323</v>
      </c>
      <c r="D33" s="25">
        <v>41411</v>
      </c>
      <c r="E33" s="14" t="s">
        <v>10</v>
      </c>
      <c r="F33" s="14" t="s">
        <v>20</v>
      </c>
      <c r="G33" s="51" t="s">
        <v>236</v>
      </c>
      <c r="H33" s="79">
        <v>280</v>
      </c>
      <c r="I33" s="74">
        <f t="shared" ref="I33" si="29">+H33*0.18</f>
        <v>50.4</v>
      </c>
      <c r="J33" s="10">
        <f t="shared" ref="J33" si="30">+I33+H33</f>
        <v>330.4</v>
      </c>
      <c r="K33" s="36">
        <f t="shared" ref="K33" si="31">+J33*0.09</f>
        <v>29.735999999999997</v>
      </c>
      <c r="L33" s="36"/>
      <c r="M33" s="47">
        <f t="shared" ref="M33" si="32">+J33-K33</f>
        <v>300.66399999999999</v>
      </c>
      <c r="N33" s="15" t="s">
        <v>184</v>
      </c>
      <c r="O33" s="7"/>
    </row>
    <row r="34" spans="1:15" s="16" customFormat="1" ht="12.75" customHeight="1">
      <c r="A34" s="65"/>
      <c r="B34" s="19">
        <v>151</v>
      </c>
      <c r="C34" s="52">
        <v>7100083354</v>
      </c>
      <c r="D34" s="25">
        <v>41402</v>
      </c>
      <c r="E34" s="14" t="s">
        <v>10</v>
      </c>
      <c r="F34" s="14" t="s">
        <v>195</v>
      </c>
      <c r="G34" s="51" t="s">
        <v>228</v>
      </c>
      <c r="H34" s="10">
        <v>2100</v>
      </c>
      <c r="I34" s="74">
        <f t="shared" si="25"/>
        <v>378</v>
      </c>
      <c r="J34" s="10">
        <f t="shared" si="26"/>
        <v>2478</v>
      </c>
      <c r="K34" s="36">
        <f t="shared" si="27"/>
        <v>223.01999999999998</v>
      </c>
      <c r="L34" s="36"/>
      <c r="M34" s="47">
        <f t="shared" si="28"/>
        <v>2254.98</v>
      </c>
      <c r="N34" s="15" t="s">
        <v>248</v>
      </c>
      <c r="O34" s="7"/>
    </row>
    <row r="35" spans="1:15" s="16" customFormat="1" ht="12.75" customHeight="1">
      <c r="A35" s="65"/>
      <c r="B35" s="19">
        <v>162</v>
      </c>
      <c r="C35" s="52">
        <v>8600003060</v>
      </c>
      <c r="D35" s="25">
        <v>41411</v>
      </c>
      <c r="E35" s="14" t="s">
        <v>10</v>
      </c>
      <c r="F35" s="14" t="s">
        <v>59</v>
      </c>
      <c r="G35" s="51" t="s">
        <v>235</v>
      </c>
      <c r="H35" s="79">
        <v>14000</v>
      </c>
      <c r="I35" s="74">
        <f>+H35*0.18</f>
        <v>2520</v>
      </c>
      <c r="J35" s="10">
        <f>+I35+H35</f>
        <v>16520</v>
      </c>
      <c r="K35" s="36">
        <f>+J35*0.09</f>
        <v>1486.8</v>
      </c>
      <c r="L35" s="36"/>
      <c r="M35" s="36">
        <f>+J35-K35</f>
        <v>15033.2</v>
      </c>
      <c r="N35" s="23" t="s">
        <v>245</v>
      </c>
      <c r="O35" s="23"/>
    </row>
    <row r="36" spans="1:15" s="16" customFormat="1" ht="12.75" customHeight="1">
      <c r="A36" s="65"/>
      <c r="B36" s="19">
        <v>122</v>
      </c>
      <c r="C36" s="23" t="s">
        <v>101</v>
      </c>
      <c r="D36" s="25">
        <v>41376</v>
      </c>
      <c r="E36" s="14" t="s">
        <v>10</v>
      </c>
      <c r="F36" s="14" t="s">
        <v>70</v>
      </c>
      <c r="G36" s="51" t="s">
        <v>202</v>
      </c>
      <c r="H36" s="79">
        <v>975</v>
      </c>
      <c r="I36" s="74">
        <f t="shared" ref="I36:I54" si="33">+H36*0.18</f>
        <v>175.5</v>
      </c>
      <c r="J36" s="10">
        <f t="shared" ref="J36:J54" si="34">+I36+H36</f>
        <v>1150.5</v>
      </c>
      <c r="K36" s="36">
        <f t="shared" si="9"/>
        <v>103.545</v>
      </c>
      <c r="L36" s="36"/>
      <c r="M36" s="47">
        <f t="shared" si="10"/>
        <v>1046.9549999999999</v>
      </c>
      <c r="N36" s="15" t="s">
        <v>184</v>
      </c>
      <c r="O36" s="7"/>
    </row>
    <row r="37" spans="1:15" s="16" customFormat="1" ht="12.75" customHeight="1">
      <c r="A37" s="65"/>
      <c r="B37" s="19">
        <v>158</v>
      </c>
      <c r="C37" s="23" t="s">
        <v>101</v>
      </c>
      <c r="D37" s="25">
        <v>41403</v>
      </c>
      <c r="E37" s="14" t="s">
        <v>10</v>
      </c>
      <c r="F37" s="14" t="s">
        <v>24</v>
      </c>
      <c r="G37" s="51" t="s">
        <v>225</v>
      </c>
      <c r="H37" s="79">
        <v>130</v>
      </c>
      <c r="I37" s="74">
        <f t="shared" ref="I37" si="35">+H37*0.18</f>
        <v>23.4</v>
      </c>
      <c r="J37" s="10">
        <f t="shared" ref="J37" si="36">+I37+H37</f>
        <v>153.4</v>
      </c>
      <c r="K37" s="36">
        <f t="shared" ref="K37" si="37">+J37*0.09</f>
        <v>13.805999999999999</v>
      </c>
      <c r="L37" s="36"/>
      <c r="M37" s="47">
        <f t="shared" ref="M37" si="38">+J37-K37</f>
        <v>139.59399999999999</v>
      </c>
      <c r="N37" s="15" t="s">
        <v>184</v>
      </c>
      <c r="O37" s="7"/>
    </row>
    <row r="38" spans="1:15" s="16" customFormat="1" ht="12.75" customHeight="1">
      <c r="A38" s="65"/>
      <c r="B38" s="19"/>
      <c r="C38" s="23" t="s">
        <v>101</v>
      </c>
      <c r="D38" s="25">
        <v>41407</v>
      </c>
      <c r="E38" s="14" t="s">
        <v>10</v>
      </c>
      <c r="F38" s="14" t="s">
        <v>24</v>
      </c>
      <c r="G38" s="51" t="s">
        <v>231</v>
      </c>
      <c r="H38" s="79">
        <v>1600</v>
      </c>
      <c r="I38" s="74">
        <f t="shared" ref="I38" si="39">+H38*0.18</f>
        <v>288</v>
      </c>
      <c r="J38" s="10">
        <f t="shared" ref="J38" si="40">+I38+H38</f>
        <v>1888</v>
      </c>
      <c r="K38" s="36">
        <f t="shared" ref="K38" si="41">+J38*0.09</f>
        <v>169.92</v>
      </c>
      <c r="L38" s="36"/>
      <c r="M38" s="47">
        <f t="shared" ref="M38" si="42">+J38-K38</f>
        <v>1718.08</v>
      </c>
      <c r="N38" s="15" t="s">
        <v>184</v>
      </c>
      <c r="O38" s="7"/>
    </row>
    <row r="39" spans="1:15" s="16" customFormat="1" ht="12.75" customHeight="1">
      <c r="A39" s="65"/>
      <c r="B39" s="19">
        <v>71</v>
      </c>
      <c r="C39" s="52">
        <v>7100083055</v>
      </c>
      <c r="D39" s="25"/>
      <c r="E39" s="14" t="s">
        <v>10</v>
      </c>
      <c r="F39" s="14" t="s">
        <v>20</v>
      </c>
      <c r="G39" s="51" t="s">
        <v>234</v>
      </c>
      <c r="H39" s="10">
        <v>690</v>
      </c>
      <c r="I39" s="74">
        <f t="shared" ref="I39:I42" si="43">+H39*0.18</f>
        <v>124.19999999999999</v>
      </c>
      <c r="J39" s="10">
        <f t="shared" ref="J39:J42" si="44">+I39+H39</f>
        <v>814.2</v>
      </c>
      <c r="K39" s="36">
        <f t="shared" ref="K39:K42" si="45">+J39*0.09</f>
        <v>73.278000000000006</v>
      </c>
      <c r="L39" s="36"/>
      <c r="M39" s="47">
        <f t="shared" ref="M39:M42" si="46">+J39-K39</f>
        <v>740.92200000000003</v>
      </c>
      <c r="N39" s="13" t="s">
        <v>233</v>
      </c>
      <c r="O39" s="13"/>
    </row>
    <row r="40" spans="1:15" s="16" customFormat="1" ht="12.75" customHeight="1">
      <c r="A40" s="65"/>
      <c r="B40" s="19">
        <v>146</v>
      </c>
      <c r="C40" s="52">
        <v>7100083398</v>
      </c>
      <c r="D40" s="25"/>
      <c r="E40" s="14" t="s">
        <v>10</v>
      </c>
      <c r="F40" s="14" t="s">
        <v>70</v>
      </c>
      <c r="G40" s="51" t="s">
        <v>249</v>
      </c>
      <c r="H40" s="10">
        <v>360</v>
      </c>
      <c r="I40" s="74">
        <f t="shared" si="43"/>
        <v>64.8</v>
      </c>
      <c r="J40" s="10">
        <f t="shared" si="44"/>
        <v>424.8</v>
      </c>
      <c r="K40" s="36">
        <f t="shared" si="45"/>
        <v>38.231999999999999</v>
      </c>
      <c r="L40" s="36"/>
      <c r="M40" s="47">
        <f t="shared" si="46"/>
        <v>386.56799999999998</v>
      </c>
      <c r="N40" s="13" t="s">
        <v>233</v>
      </c>
      <c r="O40" s="13"/>
    </row>
    <row r="41" spans="1:15" s="16" customFormat="1" ht="12.75" customHeight="1">
      <c r="A41" s="65"/>
      <c r="B41" s="19">
        <v>153</v>
      </c>
      <c r="C41" s="23" t="s">
        <v>101</v>
      </c>
      <c r="D41" s="25"/>
      <c r="E41" s="14" t="s">
        <v>10</v>
      </c>
      <c r="F41" s="14" t="s">
        <v>40</v>
      </c>
      <c r="G41" s="51" t="s">
        <v>242</v>
      </c>
      <c r="H41" s="79">
        <v>18000</v>
      </c>
      <c r="I41" s="74">
        <f t="shared" si="43"/>
        <v>3240</v>
      </c>
      <c r="J41" s="10">
        <f t="shared" si="44"/>
        <v>21240</v>
      </c>
      <c r="K41" s="36">
        <f t="shared" si="45"/>
        <v>1911.6</v>
      </c>
      <c r="L41" s="36"/>
      <c r="M41" s="47">
        <f t="shared" si="46"/>
        <v>19328.400000000001</v>
      </c>
      <c r="N41" s="23" t="s">
        <v>244</v>
      </c>
      <c r="O41" s="23"/>
    </row>
    <row r="42" spans="1:15" s="16" customFormat="1" ht="12.75" customHeight="1">
      <c r="A42" s="65"/>
      <c r="B42" s="19">
        <v>154</v>
      </c>
      <c r="C42" s="23" t="s">
        <v>101</v>
      </c>
      <c r="D42" s="25"/>
      <c r="E42" s="14" t="s">
        <v>10</v>
      </c>
      <c r="F42" s="14" t="s">
        <v>40</v>
      </c>
      <c r="G42" s="51" t="s">
        <v>243</v>
      </c>
      <c r="H42" s="79">
        <v>27600</v>
      </c>
      <c r="I42" s="74">
        <f t="shared" si="43"/>
        <v>4968</v>
      </c>
      <c r="J42" s="10">
        <f t="shared" si="44"/>
        <v>32568</v>
      </c>
      <c r="K42" s="36">
        <f t="shared" si="45"/>
        <v>2931.12</v>
      </c>
      <c r="L42" s="36"/>
      <c r="M42" s="47">
        <f t="shared" si="46"/>
        <v>29636.880000000001</v>
      </c>
      <c r="N42" s="23" t="s">
        <v>244</v>
      </c>
      <c r="O42" s="23"/>
    </row>
    <row r="43" spans="1:15" s="16" customFormat="1" ht="12.75" customHeight="1">
      <c r="A43" s="65"/>
      <c r="B43" s="19">
        <v>155</v>
      </c>
      <c r="C43" s="52">
        <v>8600003030</v>
      </c>
      <c r="D43" s="25">
        <v>41403</v>
      </c>
      <c r="E43" s="14" t="s">
        <v>10</v>
      </c>
      <c r="F43" s="14" t="s">
        <v>24</v>
      </c>
      <c r="G43" s="51" t="s">
        <v>229</v>
      </c>
      <c r="H43" s="79">
        <v>19800</v>
      </c>
      <c r="I43" s="74">
        <f t="shared" ref="I43" si="47">+H43*0.18</f>
        <v>3564</v>
      </c>
      <c r="J43" s="10">
        <f t="shared" ref="J43" si="48">+I43+H43</f>
        <v>23364</v>
      </c>
      <c r="K43" s="36">
        <f t="shared" ref="K43" si="49">+J43*0.09</f>
        <v>2102.7599999999998</v>
      </c>
      <c r="L43" s="36"/>
      <c r="M43" s="36">
        <f t="shared" ref="M43" si="50">+J43-K43</f>
        <v>21261.24</v>
      </c>
      <c r="N43" s="23" t="s">
        <v>246</v>
      </c>
      <c r="O43" s="23"/>
    </row>
    <row r="44" spans="1:15" s="16" customFormat="1" ht="12.75" customHeight="1">
      <c r="A44" s="65"/>
      <c r="B44" s="19">
        <v>156</v>
      </c>
      <c r="C44" s="52">
        <v>8600003030</v>
      </c>
      <c r="D44" s="25">
        <v>41403</v>
      </c>
      <c r="E44" s="14" t="s">
        <v>10</v>
      </c>
      <c r="F44" s="14" t="s">
        <v>24</v>
      </c>
      <c r="G44" s="51" t="s">
        <v>230</v>
      </c>
      <c r="H44" s="10">
        <v>43500</v>
      </c>
      <c r="I44" s="74">
        <f t="shared" ref="I44" si="51">+H44*0.18</f>
        <v>7830</v>
      </c>
      <c r="J44" s="10">
        <f t="shared" ref="J44" si="52">+I44+H44</f>
        <v>51330</v>
      </c>
      <c r="K44" s="36">
        <f t="shared" ref="K44" si="53">+J44*0.09</f>
        <v>4619.7</v>
      </c>
      <c r="L44" s="36"/>
      <c r="M44" s="36">
        <f t="shared" ref="M44" si="54">+J44-K44</f>
        <v>46710.3</v>
      </c>
      <c r="N44" s="23" t="s">
        <v>247</v>
      </c>
      <c r="O44" s="23"/>
    </row>
    <row r="45" spans="1:15" s="16" customFormat="1" ht="12.75" customHeight="1">
      <c r="A45" s="65"/>
      <c r="B45" s="19">
        <v>136</v>
      </c>
      <c r="C45" s="52" t="s">
        <v>204</v>
      </c>
      <c r="D45" s="71">
        <v>41389</v>
      </c>
      <c r="E45" s="15" t="s">
        <v>82</v>
      </c>
      <c r="F45" s="14" t="s">
        <v>198</v>
      </c>
      <c r="G45" s="51" t="s">
        <v>197</v>
      </c>
      <c r="H45" s="10">
        <f>3800+140</f>
        <v>3940</v>
      </c>
      <c r="I45" s="74">
        <f t="shared" ref="I45" si="55">+H45*0.18</f>
        <v>709.19999999999993</v>
      </c>
      <c r="J45" s="10">
        <f t="shared" ref="J45" si="56">+I45+H45</f>
        <v>4649.2</v>
      </c>
      <c r="K45" s="36">
        <f t="shared" ref="K45" si="57">+J45*0.09</f>
        <v>418.42799999999994</v>
      </c>
      <c r="L45" s="36"/>
      <c r="M45" s="47"/>
      <c r="N45" s="23" t="s">
        <v>237</v>
      </c>
      <c r="O45" s="23"/>
    </row>
    <row r="46" spans="1:15" s="63" customFormat="1" ht="12.75" customHeight="1">
      <c r="A46" s="67"/>
      <c r="B46" s="57">
        <v>93</v>
      </c>
      <c r="C46" s="68">
        <v>8600002776</v>
      </c>
      <c r="D46" s="59"/>
      <c r="E46" s="56" t="s">
        <v>10</v>
      </c>
      <c r="F46" s="56" t="s">
        <v>168</v>
      </c>
      <c r="G46" s="60" t="s">
        <v>169</v>
      </c>
      <c r="H46" s="61">
        <v>9460</v>
      </c>
      <c r="I46" s="75">
        <f t="shared" si="33"/>
        <v>1702.8</v>
      </c>
      <c r="J46" s="61">
        <f t="shared" si="34"/>
        <v>11162.8</v>
      </c>
      <c r="K46" s="61"/>
      <c r="L46" s="61"/>
      <c r="M46" s="56"/>
      <c r="N46" s="62" t="s">
        <v>173</v>
      </c>
      <c r="O46" s="58"/>
    </row>
    <row r="47" spans="1:15" s="63" customFormat="1" ht="12.75" customHeight="1">
      <c r="A47" s="67"/>
      <c r="B47" s="57">
        <v>94</v>
      </c>
      <c r="C47" s="68">
        <v>8600002776</v>
      </c>
      <c r="D47" s="59"/>
      <c r="E47" s="56" t="s">
        <v>10</v>
      </c>
      <c r="F47" s="56" t="s">
        <v>168</v>
      </c>
      <c r="G47" s="60" t="s">
        <v>114</v>
      </c>
      <c r="H47" s="61">
        <v>6480</v>
      </c>
      <c r="I47" s="75">
        <f t="shared" si="33"/>
        <v>1166.3999999999999</v>
      </c>
      <c r="J47" s="61">
        <f t="shared" si="34"/>
        <v>7646.4</v>
      </c>
      <c r="K47" s="61"/>
      <c r="L47" s="61"/>
      <c r="M47" s="56"/>
      <c r="N47" s="62" t="s">
        <v>173</v>
      </c>
      <c r="O47" s="58"/>
    </row>
    <row r="48" spans="1:15" s="63" customFormat="1" ht="12.75" customHeight="1">
      <c r="A48" s="67"/>
      <c r="B48" s="57">
        <v>95</v>
      </c>
      <c r="C48" s="68">
        <v>8600002776</v>
      </c>
      <c r="D48" s="59"/>
      <c r="E48" s="56" t="s">
        <v>10</v>
      </c>
      <c r="F48" s="56" t="s">
        <v>168</v>
      </c>
      <c r="G48" s="60" t="s">
        <v>161</v>
      </c>
      <c r="H48" s="61">
        <v>7500</v>
      </c>
      <c r="I48" s="75">
        <f t="shared" si="33"/>
        <v>1350</v>
      </c>
      <c r="J48" s="61">
        <f t="shared" si="34"/>
        <v>8850</v>
      </c>
      <c r="K48" s="61"/>
      <c r="L48" s="61"/>
      <c r="M48" s="56"/>
      <c r="N48" s="62" t="s">
        <v>173</v>
      </c>
      <c r="O48" s="58"/>
    </row>
    <row r="49" spans="1:15" s="63" customFormat="1" ht="12.75" customHeight="1">
      <c r="A49" s="67"/>
      <c r="B49" s="57">
        <v>96</v>
      </c>
      <c r="C49" s="68">
        <v>8600002776</v>
      </c>
      <c r="D49" s="59"/>
      <c r="E49" s="56" t="s">
        <v>10</v>
      </c>
      <c r="F49" s="56" t="s">
        <v>168</v>
      </c>
      <c r="G49" s="60" t="s">
        <v>162</v>
      </c>
      <c r="H49" s="61">
        <v>522</v>
      </c>
      <c r="I49" s="75">
        <f t="shared" si="33"/>
        <v>93.96</v>
      </c>
      <c r="J49" s="61">
        <f t="shared" si="34"/>
        <v>615.96</v>
      </c>
      <c r="K49" s="61"/>
      <c r="L49" s="61"/>
      <c r="M49" s="56"/>
      <c r="N49" s="62" t="s">
        <v>173</v>
      </c>
      <c r="O49" s="58"/>
    </row>
    <row r="50" spans="1:15" s="63" customFormat="1" ht="12.75" customHeight="1">
      <c r="A50" s="67"/>
      <c r="B50" s="57">
        <v>97</v>
      </c>
      <c r="C50" s="68">
        <v>8600002776</v>
      </c>
      <c r="D50" s="59"/>
      <c r="E50" s="56" t="s">
        <v>10</v>
      </c>
      <c r="F50" s="56" t="s">
        <v>168</v>
      </c>
      <c r="G50" s="60" t="s">
        <v>116</v>
      </c>
      <c r="H50" s="61">
        <v>2240</v>
      </c>
      <c r="I50" s="75">
        <f t="shared" si="33"/>
        <v>403.2</v>
      </c>
      <c r="J50" s="61">
        <f t="shared" si="34"/>
        <v>2643.2</v>
      </c>
      <c r="K50" s="61"/>
      <c r="L50" s="61"/>
      <c r="M50" s="56"/>
      <c r="N50" s="62" t="s">
        <v>173</v>
      </c>
      <c r="O50" s="58"/>
    </row>
    <row r="51" spans="1:15" s="63" customFormat="1" ht="12.75" customHeight="1">
      <c r="A51" s="67"/>
      <c r="B51" s="57">
        <v>98</v>
      </c>
      <c r="C51" s="68">
        <v>8600002776</v>
      </c>
      <c r="D51" s="59"/>
      <c r="E51" s="56" t="s">
        <v>10</v>
      </c>
      <c r="F51" s="56" t="s">
        <v>168</v>
      </c>
      <c r="G51" s="60" t="s">
        <v>170</v>
      </c>
      <c r="H51" s="61">
        <f>310+1350</f>
        <v>1660</v>
      </c>
      <c r="I51" s="75">
        <f t="shared" si="33"/>
        <v>298.8</v>
      </c>
      <c r="J51" s="61">
        <f t="shared" si="34"/>
        <v>1958.8</v>
      </c>
      <c r="K51" s="61"/>
      <c r="L51" s="61"/>
      <c r="M51" s="56"/>
      <c r="N51" s="62" t="s">
        <v>173</v>
      </c>
      <c r="O51" s="58"/>
    </row>
    <row r="52" spans="1:15" s="63" customFormat="1" ht="12.75" customHeight="1">
      <c r="A52" s="67"/>
      <c r="B52" s="57">
        <v>99</v>
      </c>
      <c r="C52" s="68">
        <v>8600002776</v>
      </c>
      <c r="D52" s="59"/>
      <c r="E52" s="56" t="s">
        <v>10</v>
      </c>
      <c r="F52" s="56" t="s">
        <v>168</v>
      </c>
      <c r="G52" s="60" t="s">
        <v>171</v>
      </c>
      <c r="H52" s="61">
        <v>910</v>
      </c>
      <c r="I52" s="75">
        <f t="shared" si="33"/>
        <v>163.79999999999998</v>
      </c>
      <c r="J52" s="61">
        <f t="shared" si="34"/>
        <v>1073.8</v>
      </c>
      <c r="K52" s="61"/>
      <c r="L52" s="61"/>
      <c r="M52" s="56"/>
      <c r="N52" s="62" t="s">
        <v>173</v>
      </c>
      <c r="O52" s="58"/>
    </row>
    <row r="53" spans="1:15" s="63" customFormat="1" ht="12.75" customHeight="1">
      <c r="A53" s="67"/>
      <c r="B53" s="57">
        <v>100</v>
      </c>
      <c r="C53" s="68">
        <v>8600002776</v>
      </c>
      <c r="D53" s="59"/>
      <c r="E53" s="56" t="s">
        <v>10</v>
      </c>
      <c r="F53" s="56" t="s">
        <v>168</v>
      </c>
      <c r="G53" s="60" t="s">
        <v>172</v>
      </c>
      <c r="H53" s="61">
        <v>4700</v>
      </c>
      <c r="I53" s="75">
        <f t="shared" si="33"/>
        <v>846</v>
      </c>
      <c r="J53" s="61">
        <f t="shared" si="34"/>
        <v>5546</v>
      </c>
      <c r="K53" s="61"/>
      <c r="L53" s="61"/>
      <c r="M53" s="56"/>
      <c r="N53" s="62" t="s">
        <v>173</v>
      </c>
      <c r="O53" s="58"/>
    </row>
    <row r="54" spans="1:15">
      <c r="A54" s="44"/>
      <c r="B54" s="18"/>
      <c r="C54" s="1"/>
      <c r="D54" s="7"/>
      <c r="E54" s="1"/>
      <c r="F54" s="1"/>
      <c r="G54" s="1"/>
      <c r="H54" s="3">
        <v>0</v>
      </c>
      <c r="I54" s="76">
        <f t="shared" si="33"/>
        <v>0</v>
      </c>
      <c r="J54" s="3">
        <f t="shared" si="34"/>
        <v>0</v>
      </c>
      <c r="K54" s="3"/>
      <c r="L54" s="3"/>
      <c r="M54" s="3"/>
      <c r="N54" s="1"/>
      <c r="O54" s="1"/>
    </row>
    <row r="55" spans="1:15">
      <c r="G55" s="27" t="s">
        <v>232</v>
      </c>
      <c r="H55" s="28">
        <f>SUM(H2:H54)</f>
        <v>204050.5</v>
      </c>
      <c r="I55" s="77">
        <f t="shared" ref="I55:J55" si="58">SUM(I2:I54)</f>
        <v>36729.090000000004</v>
      </c>
      <c r="J55" s="28">
        <f t="shared" si="58"/>
        <v>240779.58999999997</v>
      </c>
      <c r="K55" s="43">
        <f t="shared" ref="K55" si="59">SUM(K2:K54)</f>
        <v>17693.822699999997</v>
      </c>
      <c r="L55" s="43">
        <f t="shared" ref="L55" si="60">SUM(L2:L54)</f>
        <v>281.07600000000002</v>
      </c>
      <c r="M55" s="43">
        <f t="shared" ref="M55" si="61">SUM(M2:M54)</f>
        <v>165525.60330000002</v>
      </c>
    </row>
    <row r="57" spans="1:15">
      <c r="G57" s="20" t="s">
        <v>250</v>
      </c>
    </row>
    <row r="58" spans="1:15" ht="15.75" thickBot="1">
      <c r="G58" s="20" t="s">
        <v>251</v>
      </c>
    </row>
    <row r="59" spans="1:15" ht="24" thickBot="1">
      <c r="F59" s="81" t="s">
        <v>252</v>
      </c>
      <c r="G59" s="82"/>
      <c r="H59" s="83"/>
    </row>
  </sheetData>
  <pageMargins left="0" right="0" top="0" bottom="0" header="0" footer="0"/>
  <pageSetup scale="91" orientation="landscape" r:id="rId1"/>
  <colBreaks count="1" manualBreakCount="1">
    <brk id="13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4</vt:i4>
      </vt:variant>
    </vt:vector>
  </HeadingPairs>
  <TitlesOfParts>
    <vt:vector size="10" baseType="lpstr">
      <vt:lpstr>DICIEMBRE 2012</vt:lpstr>
      <vt:lpstr>ENERO 2013</vt:lpstr>
      <vt:lpstr>FEBRERO 2013</vt:lpstr>
      <vt:lpstr>MARZO 2013</vt:lpstr>
      <vt:lpstr>ABRIL 2013</vt:lpstr>
      <vt:lpstr>MAYO 2013</vt:lpstr>
      <vt:lpstr>'ABRIL 2013'!Área_de_impresión</vt:lpstr>
      <vt:lpstr>'FEBRERO 2013'!Área_de_impresión</vt:lpstr>
      <vt:lpstr>'MARZO 2013'!Área_de_impresión</vt:lpstr>
      <vt:lpstr>'MAYO 2013'!Área_de_impresión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Sixto Ortiz</dc:creator>
  <cp:lastModifiedBy>Sixto Ortiz</cp:lastModifiedBy>
  <cp:lastPrinted>2013-02-17T18:12:39Z</cp:lastPrinted>
  <dcterms:created xsi:type="dcterms:W3CDTF">2013-02-12T01:39:24Z</dcterms:created>
  <dcterms:modified xsi:type="dcterms:W3CDTF">2013-05-25T17:36:21Z</dcterms:modified>
</cp:coreProperties>
</file>