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05" windowWidth="20730" windowHeight="9375"/>
  </bookViews>
  <sheets>
    <sheet name="FACTURAS" sheetId="1" r:id="rId1"/>
    <sheet name="Boletas " sheetId="2" r:id="rId2"/>
    <sheet name="Recibos por honorario" sheetId="3" r:id="rId3"/>
  </sheets>
  <calcPr calcId="145621"/>
</workbook>
</file>

<file path=xl/calcChain.xml><?xml version="1.0" encoding="utf-8"?>
<calcChain xmlns="http://schemas.openxmlformats.org/spreadsheetml/2006/main">
  <c r="F123" i="1" l="1"/>
  <c r="G123" i="1" s="1"/>
  <c r="F122" i="1"/>
  <c r="G122" i="1" s="1"/>
  <c r="F121" i="1" l="1"/>
  <c r="G121" i="1" s="1"/>
  <c r="F120" i="1"/>
  <c r="G120" i="1" s="1"/>
  <c r="F117" i="1" l="1"/>
  <c r="G117" i="1" s="1"/>
  <c r="F119" i="1"/>
  <c r="G119" i="1" s="1"/>
  <c r="F118" i="1" l="1"/>
  <c r="G118" i="1" s="1"/>
  <c r="E109" i="1"/>
  <c r="F109" i="1" s="1"/>
  <c r="E108" i="1"/>
  <c r="F108" i="1" s="1"/>
  <c r="E107" i="1"/>
  <c r="F107" i="1"/>
  <c r="G107" i="1" s="1"/>
  <c r="E106" i="1"/>
  <c r="F106" i="1" l="1"/>
  <c r="G106" i="1" s="1"/>
  <c r="G109" i="1"/>
  <c r="G108" i="1"/>
  <c r="F116" i="1"/>
  <c r="G116" i="1" s="1"/>
  <c r="F115" i="1" l="1"/>
  <c r="G115" i="1" s="1"/>
  <c r="F114" i="1"/>
  <c r="G114" i="1" s="1"/>
  <c r="F113" i="1"/>
  <c r="G113" i="1" s="1"/>
  <c r="F112" i="1"/>
  <c r="G112" i="1" s="1"/>
  <c r="F111" i="1"/>
  <c r="G111" i="1" s="1"/>
  <c r="F110" i="1"/>
  <c r="G110" i="1" s="1"/>
  <c r="F105" i="1"/>
  <c r="G105" i="1" s="1"/>
  <c r="F104" i="1"/>
  <c r="G104" i="1" s="1"/>
  <c r="F103" i="1"/>
  <c r="G103" i="1" s="1"/>
  <c r="F102" i="1"/>
  <c r="G102" i="1" s="1"/>
  <c r="F101" i="1"/>
  <c r="G101" i="1" s="1"/>
  <c r="F100" i="1"/>
  <c r="G100" i="1" s="1"/>
  <c r="F99" i="1"/>
  <c r="G99" i="1" s="1"/>
  <c r="F98" i="1"/>
  <c r="G98" i="1" s="1"/>
  <c r="F96" i="1"/>
  <c r="G96" i="1" s="1"/>
  <c r="F95" i="1"/>
  <c r="G95" i="1" s="1"/>
  <c r="F94" i="1"/>
  <c r="G94" i="1" s="1"/>
  <c r="E63" i="1" l="1"/>
  <c r="F62" i="1"/>
  <c r="G62" i="1" s="1"/>
  <c r="F63" i="1" l="1"/>
  <c r="G63" i="1" s="1"/>
  <c r="F81" i="1"/>
  <c r="G81" i="1" s="1"/>
  <c r="F97" i="1" l="1"/>
  <c r="G97" i="1" s="1"/>
  <c r="F93" i="1"/>
  <c r="G93" i="1" s="1"/>
  <c r="F92" i="1"/>
  <c r="G92" i="1" s="1"/>
  <c r="F91" i="1"/>
  <c r="G91" i="1" s="1"/>
  <c r="F90" i="1"/>
  <c r="G90" i="1" s="1"/>
  <c r="F29" i="1"/>
  <c r="G29" i="1" s="1"/>
  <c r="F28" i="1"/>
  <c r="G28" i="1" s="1"/>
  <c r="F27" i="1"/>
  <c r="G27" i="1" s="1"/>
  <c r="F26" i="1"/>
  <c r="G26" i="1" s="1"/>
  <c r="F89" i="1" l="1"/>
  <c r="G89" i="1" s="1"/>
  <c r="F88" i="1"/>
  <c r="G88" i="1" s="1"/>
  <c r="F87" i="1"/>
  <c r="G87" i="1" s="1"/>
  <c r="G3" i="3"/>
  <c r="F80" i="1" l="1"/>
  <c r="G80" i="1" s="1"/>
  <c r="F86" i="1" l="1"/>
  <c r="G86" i="1" s="1"/>
  <c r="F85" i="1" l="1"/>
  <c r="G85" i="1" s="1"/>
  <c r="F84" i="1"/>
  <c r="G84" i="1" s="1"/>
  <c r="F83" i="1"/>
  <c r="G83" i="1" s="1"/>
  <c r="F82" i="1"/>
  <c r="G82" i="1" s="1"/>
  <c r="F79" i="1" l="1"/>
  <c r="G79" i="1" s="1"/>
  <c r="F57" i="1" l="1"/>
  <c r="G57" i="1" s="1"/>
  <c r="F78" i="1"/>
  <c r="G78" i="1" s="1"/>
  <c r="E77" i="1"/>
  <c r="F76" i="1"/>
  <c r="G76" i="1" s="1"/>
  <c r="F75" i="1"/>
  <c r="G75" i="1" s="1"/>
  <c r="F74" i="1"/>
  <c r="G74" i="1" s="1"/>
  <c r="F73" i="1"/>
  <c r="G73" i="1" s="1"/>
  <c r="F72" i="1"/>
  <c r="G72" i="1" s="1"/>
  <c r="F71" i="1"/>
  <c r="G71" i="1" s="1"/>
  <c r="F77" i="1" l="1"/>
  <c r="G77" i="1" s="1"/>
  <c r="F70" i="1"/>
  <c r="G70" i="1" s="1"/>
  <c r="F61" i="1"/>
  <c r="G61" i="1" s="1"/>
  <c r="E60" i="1"/>
  <c r="F20" i="3"/>
  <c r="E20" i="3"/>
  <c r="G20" i="3"/>
  <c r="F19" i="2"/>
  <c r="E19" i="2"/>
  <c r="G19" i="2"/>
  <c r="F60" i="1" l="1"/>
  <c r="G60" i="1" s="1"/>
  <c r="F53" i="1"/>
  <c r="G53" i="1" s="1"/>
  <c r="F52" i="1"/>
  <c r="G52" i="1" s="1"/>
  <c r="F51" i="1"/>
  <c r="G51" i="1" s="1"/>
  <c r="F50" i="1"/>
  <c r="G50" i="1" s="1"/>
  <c r="F49" i="1"/>
  <c r="G49" i="1" s="1"/>
  <c r="F48" i="1"/>
  <c r="G48" i="1" s="1"/>
  <c r="F47" i="1"/>
  <c r="G47" i="1" s="1"/>
  <c r="F69" i="1"/>
  <c r="G69" i="1" s="1"/>
  <c r="F68" i="1"/>
  <c r="G68" i="1" s="1"/>
  <c r="F67" i="1"/>
  <c r="G67" i="1" s="1"/>
  <c r="F66" i="1"/>
  <c r="G66" i="1" s="1"/>
  <c r="F59" i="1"/>
  <c r="G59" i="1" s="1"/>
  <c r="F65" i="1"/>
  <c r="G65" i="1" s="1"/>
  <c r="E64" i="1"/>
  <c r="F64" i="1" s="1"/>
  <c r="G64" i="1" l="1"/>
  <c r="F56" i="1"/>
  <c r="G56" i="1" s="1"/>
  <c r="F55" i="1"/>
  <c r="G55" i="1" s="1"/>
  <c r="F58" i="1"/>
  <c r="G58" i="1" s="1"/>
  <c r="F44" i="1"/>
  <c r="G44" i="1" s="1"/>
  <c r="F43" i="1"/>
  <c r="G43" i="1" s="1"/>
  <c r="F54" i="1" l="1"/>
  <c r="G54" i="1" s="1"/>
  <c r="F46" i="1"/>
  <c r="G46" i="1" s="1"/>
  <c r="F25" i="1"/>
  <c r="G25" i="1" s="1"/>
  <c r="F24" i="1"/>
  <c r="G24" i="1" s="1"/>
  <c r="F23" i="1"/>
  <c r="G23" i="1" s="1"/>
  <c r="E45" i="1" l="1"/>
  <c r="E22" i="1"/>
  <c r="F22" i="1" s="1"/>
  <c r="G22" i="1" s="1"/>
  <c r="E3" i="1"/>
  <c r="E126" i="1" l="1"/>
  <c r="F45" i="1"/>
  <c r="G45" i="1" s="1"/>
  <c r="F42" i="1"/>
  <c r="G42" i="1" s="1"/>
  <c r="F41" i="1"/>
  <c r="G41" i="1" s="1"/>
  <c r="F40" i="1" l="1"/>
  <c r="G40" i="1" s="1"/>
  <c r="F39" i="1"/>
  <c r="G39" i="1" s="1"/>
  <c r="F38" i="1"/>
  <c r="G38" i="1" s="1"/>
  <c r="F36" i="1"/>
  <c r="G36" i="1" s="1"/>
  <c r="F37" i="1" l="1"/>
  <c r="G37" i="1" s="1"/>
  <c r="F35" i="1"/>
  <c r="G35" i="1" s="1"/>
  <c r="F34" i="1"/>
  <c r="G34" i="1" s="1"/>
  <c r="F33" i="1"/>
  <c r="G33" i="1" s="1"/>
  <c r="F32" i="1"/>
  <c r="G32" i="1" s="1"/>
  <c r="F31" i="1"/>
  <c r="G31" i="1" s="1"/>
  <c r="F30" i="1" l="1"/>
  <c r="G30" i="1" s="1"/>
  <c r="F21" i="1"/>
  <c r="G21" i="1" s="1"/>
  <c r="F20" i="1"/>
  <c r="G20" i="1" s="1"/>
  <c r="F19" i="1"/>
  <c r="G19" i="1" s="1"/>
  <c r="F18" i="1"/>
  <c r="G18" i="1" s="1"/>
  <c r="F17" i="1"/>
  <c r="G17" i="1" s="1"/>
  <c r="F16" i="1"/>
  <c r="G16" i="1" s="1"/>
  <c r="F15" i="1"/>
  <c r="G15" i="1" s="1"/>
  <c r="F14" i="1"/>
  <c r="G14" i="1" s="1"/>
  <c r="F13" i="1"/>
  <c r="G13" i="1" s="1"/>
  <c r="F2" i="1" l="1"/>
  <c r="G2" i="1" s="1"/>
  <c r="F12" i="1" l="1"/>
  <c r="G12" i="1" s="1"/>
  <c r="F11" i="1"/>
  <c r="G11" i="1" s="1"/>
  <c r="F10" i="1"/>
  <c r="G10" i="1" s="1"/>
  <c r="F9" i="1"/>
  <c r="G9" i="1" s="1"/>
  <c r="F8" i="1" l="1"/>
  <c r="G8" i="1" s="1"/>
  <c r="F7" i="1"/>
  <c r="G7" i="1" s="1"/>
  <c r="F6" i="1"/>
  <c r="G6" i="1" s="1"/>
  <c r="F5" i="1"/>
  <c r="G5" i="1" s="1"/>
  <c r="F4" i="1"/>
  <c r="G4" i="1" s="1"/>
  <c r="F3" i="1" l="1"/>
  <c r="F126" i="1" s="1"/>
  <c r="G3" i="1" l="1"/>
  <c r="G126" i="1" s="1"/>
</calcChain>
</file>

<file path=xl/sharedStrings.xml><?xml version="1.0" encoding="utf-8"?>
<sst xmlns="http://schemas.openxmlformats.org/spreadsheetml/2006/main" count="548" uniqueCount="225">
  <si>
    <t>Fecha</t>
  </si>
  <si>
    <t>PROVEEDOR</t>
  </si>
  <si>
    <t>NUMERO</t>
  </si>
  <si>
    <t>MONEDA</t>
  </si>
  <si>
    <t>SUB TOTAL S/.</t>
  </si>
  <si>
    <t>IGV S/.</t>
  </si>
  <si>
    <t>TOTAL S/.</t>
  </si>
  <si>
    <t>TIPO DE DOCUMENTO</t>
  </si>
  <si>
    <t>OBSERVACIONES</t>
  </si>
  <si>
    <t>FACTURA</t>
  </si>
  <si>
    <t>DOLARES</t>
  </si>
  <si>
    <t>Mechanical world S.A.C.</t>
  </si>
  <si>
    <t>001- 025296</t>
  </si>
  <si>
    <t>EPLI  SAC</t>
  </si>
  <si>
    <t>014- 0026099</t>
  </si>
  <si>
    <t>SOLES</t>
  </si>
  <si>
    <t>014- 0026100</t>
  </si>
  <si>
    <t>C &amp; S Solucion in Nylon s.a.c.</t>
  </si>
  <si>
    <t>001- 000574</t>
  </si>
  <si>
    <t>fACTURA</t>
  </si>
  <si>
    <t>Grupo Guibal S.A.C.</t>
  </si>
  <si>
    <t>001- 003112</t>
  </si>
  <si>
    <t>Corporacion Alcoser S.A.C.</t>
  </si>
  <si>
    <t>001- 003962</t>
  </si>
  <si>
    <t>Ferreteria Industrial Campos S.A.C.</t>
  </si>
  <si>
    <t>001- 006268</t>
  </si>
  <si>
    <t>J &amp; A  Multi Weld</t>
  </si>
  <si>
    <t>001- 000066</t>
  </si>
  <si>
    <t>Edwing Atoc Perez</t>
  </si>
  <si>
    <t>001- 001001</t>
  </si>
  <si>
    <t>Gases y Derivados</t>
  </si>
  <si>
    <t>001- 022563</t>
  </si>
  <si>
    <t>Maestro Peru S.A.</t>
  </si>
  <si>
    <t>001-0101941</t>
  </si>
  <si>
    <t>J &amp; V MultiUTILES Punto COM S.A.C.</t>
  </si>
  <si>
    <t>Distribuidora CD COM S.A.C.</t>
  </si>
  <si>
    <t>001- 0020210</t>
  </si>
  <si>
    <t>MECARYG S.A.C.</t>
  </si>
  <si>
    <t>001- 000132</t>
  </si>
  <si>
    <t>001- 000133</t>
  </si>
  <si>
    <t>Pernos y tuercas Alonso E.I.R.L.</t>
  </si>
  <si>
    <t>001- 018128</t>
  </si>
  <si>
    <t>Servicentro y transportes contreras S.A.C.</t>
  </si>
  <si>
    <t>0001- 013303</t>
  </si>
  <si>
    <t>Negocios juss E.I.R.L.</t>
  </si>
  <si>
    <t>001- 002621</t>
  </si>
  <si>
    <t>Egberta Capaquira Huanca</t>
  </si>
  <si>
    <t>002- 008072</t>
  </si>
  <si>
    <t>Fardeli S.R. LTDA</t>
  </si>
  <si>
    <t>0001- 115440</t>
  </si>
  <si>
    <t>001- 001006</t>
  </si>
  <si>
    <t>C &amp; L Rodamientos E.I.R.L.</t>
  </si>
  <si>
    <t>001- 001803</t>
  </si>
  <si>
    <t>PERNOS TAPIA S.A.C.</t>
  </si>
  <si>
    <t>002- 103979</t>
  </si>
  <si>
    <t>Maximino Aguilar Cabrera</t>
  </si>
  <si>
    <t>001- 001143</t>
  </si>
  <si>
    <t>MecaRYG S.A.C.</t>
  </si>
  <si>
    <t>001- 000134</t>
  </si>
  <si>
    <t>001- 000135</t>
  </si>
  <si>
    <t>Isidro luis Aquino  Melgarejo</t>
  </si>
  <si>
    <t>002- 001384</t>
  </si>
  <si>
    <t>0001- 013378</t>
  </si>
  <si>
    <t>SOLDAMUNDO</t>
  </si>
  <si>
    <t>001- 007137</t>
  </si>
  <si>
    <t>AMERICA MOVIL PERU S.A.C.</t>
  </si>
  <si>
    <t>002- 001390</t>
  </si>
  <si>
    <t>0001- 013412</t>
  </si>
  <si>
    <t>servicentro y transportes contreras S.A.C.</t>
  </si>
  <si>
    <t>0001- 013425</t>
  </si>
  <si>
    <t>Cable  Centro S.A.C.</t>
  </si>
  <si>
    <t>001- 014956</t>
  </si>
  <si>
    <t>001- 014981</t>
  </si>
  <si>
    <t>Fernando G. Mateo Quispe</t>
  </si>
  <si>
    <t>001- 61045</t>
  </si>
  <si>
    <t>001- 61047</t>
  </si>
  <si>
    <t>001- 61048</t>
  </si>
  <si>
    <t>Homecenter Peruanos S.A.</t>
  </si>
  <si>
    <t>54- 43287537</t>
  </si>
  <si>
    <t>001- 001016</t>
  </si>
  <si>
    <t>EDELNOR</t>
  </si>
  <si>
    <t>Comercial A&amp;F Anjefa S.R.L.</t>
  </si>
  <si>
    <t>002- 032036</t>
  </si>
  <si>
    <t>0001- 013540</t>
  </si>
  <si>
    <t>002- 008105</t>
  </si>
  <si>
    <t>Comercial del Acero S.A.</t>
  </si>
  <si>
    <t>005- 0301434</t>
  </si>
  <si>
    <t>Comercial a&amp;F Anjefa S.R.L.</t>
  </si>
  <si>
    <t>002- 032058</t>
  </si>
  <si>
    <t>0011-845016377</t>
  </si>
  <si>
    <t>Eleazar Percy Garcia Franco</t>
  </si>
  <si>
    <t>002-001505</t>
  </si>
  <si>
    <t>Automatizacion Industrial import E.I.R.L</t>
  </si>
  <si>
    <t>001-004366</t>
  </si>
  <si>
    <t>002- 104465</t>
  </si>
  <si>
    <t>Rosmery C. Garcia Hernandez</t>
  </si>
  <si>
    <t>002- 000512</t>
  </si>
  <si>
    <t>001-0103458</t>
  </si>
  <si>
    <t>002- 0319130</t>
  </si>
  <si>
    <t>Clara Laura Ccucho Flores</t>
  </si>
  <si>
    <t>001- 020280</t>
  </si>
  <si>
    <t>002-104293</t>
  </si>
  <si>
    <t>Grupo Miraya S.A.C</t>
  </si>
  <si>
    <t>001- 002020</t>
  </si>
  <si>
    <t>Manufacturas Electricas Jhoncito E.I.R.L.</t>
  </si>
  <si>
    <t>001- 001689</t>
  </si>
  <si>
    <r>
      <t>Davicofer</t>
    </r>
    <r>
      <rPr>
        <sz val="12"/>
        <color theme="1"/>
        <rFont val="Calibri"/>
        <family val="2"/>
        <scheme val="minor"/>
      </rPr>
      <t xml:space="preserve"> S.A.C.</t>
    </r>
  </si>
  <si>
    <t>001- 000851</t>
  </si>
  <si>
    <t>boletas</t>
  </si>
  <si>
    <t>RUBRO</t>
  </si>
  <si>
    <t>recibo por honorario</t>
  </si>
  <si>
    <t>Natural</t>
  </si>
  <si>
    <t>Ana Maria Raime Roman</t>
  </si>
  <si>
    <t>001- 000628</t>
  </si>
  <si>
    <t>soles</t>
  </si>
  <si>
    <t>001- 014999</t>
  </si>
  <si>
    <t>0001- 013556</t>
  </si>
  <si>
    <t>Repsol Comercial S.A.C.</t>
  </si>
  <si>
    <t>Consorcio kinzuko S.A.C.</t>
  </si>
  <si>
    <t>002-00130514</t>
  </si>
  <si>
    <t>002- 060407</t>
  </si>
  <si>
    <t>Maesto Peru S.A.</t>
  </si>
  <si>
    <t>0011- 845011222</t>
  </si>
  <si>
    <t>Limberg Ruiz Cacique</t>
  </si>
  <si>
    <t>0003- 002540</t>
  </si>
  <si>
    <t>Vilmar S.A.C.</t>
  </si>
  <si>
    <t>0001- 024505</t>
  </si>
  <si>
    <t>54-44518123</t>
  </si>
  <si>
    <t>Mechanical World S.A.C.</t>
  </si>
  <si>
    <t>001- 025406</t>
  </si>
  <si>
    <t>cheque diferido -14/06</t>
  </si>
  <si>
    <t>001- 015010</t>
  </si>
  <si>
    <t>Victor Flores Leon</t>
  </si>
  <si>
    <t>001- 000</t>
  </si>
  <si>
    <t>002- 032072</t>
  </si>
  <si>
    <t>Nilda Amelia Jaimes Chauca</t>
  </si>
  <si>
    <t>06522939- 12211201305</t>
  </si>
  <si>
    <t>Sedapal</t>
  </si>
  <si>
    <t>Ure   Laureano  Ramos  H.</t>
  </si>
  <si>
    <t>002- 000121</t>
  </si>
  <si>
    <t>001- 000607</t>
  </si>
  <si>
    <t>Metales  Martinez E.I.R.L.</t>
  </si>
  <si>
    <t>001- 001114</t>
  </si>
  <si>
    <t>Electro Industrial Medina</t>
  </si>
  <si>
    <t>001- 002389</t>
  </si>
  <si>
    <t>001- 003380</t>
  </si>
  <si>
    <t>Gases y Derivados SRL</t>
  </si>
  <si>
    <t>001- 022683</t>
  </si>
  <si>
    <t>POR CANCELAR</t>
  </si>
  <si>
    <t>Corporacion de servicentros S.A.C</t>
  </si>
  <si>
    <t>062-00014034</t>
  </si>
  <si>
    <t>ANTICIPO, entregado10/05</t>
  </si>
  <si>
    <t>flores Leon Victor</t>
  </si>
  <si>
    <t>001- 000231</t>
  </si>
  <si>
    <t>Empresa de transporte turismo Jacksa</t>
  </si>
  <si>
    <t>003- 122593</t>
  </si>
  <si>
    <t>Ramirez Cabrera Rafael Celestino</t>
  </si>
  <si>
    <t>003- 001626</t>
  </si>
  <si>
    <t>062-00014150</t>
  </si>
  <si>
    <t>Telefonica Moviles S.A.</t>
  </si>
  <si>
    <t>telefonica Moviles S.A.</t>
  </si>
  <si>
    <t>00-11845016377</t>
  </si>
  <si>
    <t>001- 000140</t>
  </si>
  <si>
    <t>001- 000139</t>
  </si>
  <si>
    <t>0001- 013741</t>
  </si>
  <si>
    <t>002- 104561</t>
  </si>
  <si>
    <t>Edgeberta Capaquira Huanca</t>
  </si>
  <si>
    <t>002- 008108</t>
  </si>
  <si>
    <t>RAGEN S.A.</t>
  </si>
  <si>
    <t>001- 0018182</t>
  </si>
  <si>
    <t>062- 00014195</t>
  </si>
  <si>
    <t>Santos Gutierrez Vásquez</t>
  </si>
  <si>
    <t>001- 001659</t>
  </si>
  <si>
    <t>Osvaldo Yanac Leon</t>
  </si>
  <si>
    <t>002- 005773</t>
  </si>
  <si>
    <t>ferreteria e Inversiones MEDY S.R.L.</t>
  </si>
  <si>
    <t>002- 005481</t>
  </si>
  <si>
    <t>TICCA BLOEM E.I.R.L.</t>
  </si>
  <si>
    <t>001- 001928</t>
  </si>
  <si>
    <t>Marco Antonio Yauri Castro</t>
  </si>
  <si>
    <t>001- 003879</t>
  </si>
  <si>
    <t>Maria Elena Palacin Montañez de Via</t>
  </si>
  <si>
    <t>001- 000112</t>
  </si>
  <si>
    <t>0001- 024576</t>
  </si>
  <si>
    <t>001- 007186</t>
  </si>
  <si>
    <t>Mega Chain Industrial Peru S.A.C.</t>
  </si>
  <si>
    <t>001- 024586</t>
  </si>
  <si>
    <t>Perneria Industrial matos  E.I.R.L.</t>
  </si>
  <si>
    <t>001- 010819</t>
  </si>
  <si>
    <t>Representaciones Torpoco E.I.R.L.</t>
  </si>
  <si>
    <t>001- 020783</t>
  </si>
  <si>
    <t>Pernos Tapia S.A.C.</t>
  </si>
  <si>
    <t>002- 104919</t>
  </si>
  <si>
    <t>001- 001929</t>
  </si>
  <si>
    <t>Hansa  Blist   E.I.R.L.</t>
  </si>
  <si>
    <t>001- 002542</t>
  </si>
  <si>
    <t>Aceros Boehler del  Peru S.A.</t>
  </si>
  <si>
    <t>003- 0650550</t>
  </si>
  <si>
    <t>Importadora y distribuidora Jimmy Plast S.A.C</t>
  </si>
  <si>
    <t>001- 005313</t>
  </si>
  <si>
    <t>Percepcion =5.73</t>
  </si>
  <si>
    <t>Empresa de transportes E.I.R.L.</t>
  </si>
  <si>
    <t>0001- 000471</t>
  </si>
  <si>
    <t>Percepcion =50.69</t>
  </si>
  <si>
    <t>001- 0085128</t>
  </si>
  <si>
    <t>Percepcion = 18.52</t>
  </si>
  <si>
    <t>Por cancelar</t>
  </si>
  <si>
    <t>001- 0085129</t>
  </si>
  <si>
    <t>Percepcion</t>
  </si>
  <si>
    <t>percepcion = 249.03</t>
  </si>
  <si>
    <t>001- 0085136</t>
  </si>
  <si>
    <t>Percepcion= 99.99</t>
  </si>
  <si>
    <t>001- 0085061</t>
  </si>
  <si>
    <t>Percepcion= 89.78</t>
  </si>
  <si>
    <t>Gases y Derivados S.R.L.</t>
  </si>
  <si>
    <t>001- 022733</t>
  </si>
  <si>
    <t>Comercial a &amp; Anjefa S.R.L.</t>
  </si>
  <si>
    <t>002- 032143</t>
  </si>
  <si>
    <t>001-001035</t>
  </si>
  <si>
    <t>proyecto chincha</t>
  </si>
  <si>
    <t>54- 43289494</t>
  </si>
  <si>
    <t>54- 43287885</t>
  </si>
  <si>
    <t>002-001446</t>
  </si>
  <si>
    <t>002- 001445</t>
  </si>
  <si>
    <t>PoR CANCELAR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</si>
</sst>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S/.&quot;\ #,##0.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16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left"/>
    </xf>
    <xf numFmtId="2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16" fontId="0" fillId="0" borderId="1" xfId="0" applyNumberFormat="1" applyFont="1" applyFill="1" applyBorder="1" applyAlignment="1">
      <alignment horizontal="center"/>
    </xf>
    <xf numFmtId="0" fontId="0" fillId="0" borderId="1" xfId="0" applyFont="1" applyFill="1" applyBorder="1" applyAlignment="1">
      <alignment horizontal="left"/>
    </xf>
    <xf numFmtId="2" fontId="0" fillId="0" borderId="1" xfId="0" applyNumberFormat="1" applyFont="1" applyFill="1" applyBorder="1" applyAlignment="1">
      <alignment horizontal="center"/>
    </xf>
    <xf numFmtId="0" fontId="0" fillId="0" borderId="1" xfId="0" applyFont="1" applyFill="1" applyBorder="1"/>
    <xf numFmtId="0" fontId="0" fillId="0" borderId="1" xfId="0" applyFill="1" applyBorder="1"/>
    <xf numFmtId="2" fontId="0" fillId="0" borderId="1" xfId="0" applyNumberFormat="1" applyFill="1" applyBorder="1" applyAlignment="1">
      <alignment horizontal="center"/>
    </xf>
    <xf numFmtId="0" fontId="0" fillId="0" borderId="0" xfId="0" applyFill="1"/>
    <xf numFmtId="0" fontId="0" fillId="0" borderId="1" xfId="0" applyFill="1" applyBorder="1" applyAlignment="1">
      <alignment horizontal="left"/>
    </xf>
    <xf numFmtId="2" fontId="0" fillId="0" borderId="1" xfId="0" applyNumberFormat="1" applyFill="1" applyBorder="1" applyAlignment="1">
      <alignment horizontal="right"/>
    </xf>
    <xf numFmtId="16" fontId="0" fillId="0" borderId="1" xfId="0" applyNumberFormat="1" applyBorder="1"/>
    <xf numFmtId="0" fontId="0" fillId="0" borderId="1" xfId="0" applyBorder="1"/>
    <xf numFmtId="16" fontId="0" fillId="0" borderId="1" xfId="0" applyNumberFormat="1" applyFill="1" applyBorder="1"/>
    <xf numFmtId="2" fontId="2" fillId="0" borderId="1" xfId="0" applyNumberFormat="1" applyFont="1" applyBorder="1" applyAlignment="1">
      <alignment horizontal="center"/>
    </xf>
    <xf numFmtId="0" fontId="3" fillId="0" borderId="1" xfId="0" applyFont="1" applyBorder="1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left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0" fillId="3" borderId="1" xfId="0" applyFont="1" applyFill="1" applyBorder="1"/>
    <xf numFmtId="0" fontId="4" fillId="0" borderId="1" xfId="0" applyFont="1" applyFill="1" applyBorder="1"/>
    <xf numFmtId="0" fontId="1" fillId="4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left"/>
    </xf>
    <xf numFmtId="16" fontId="1" fillId="4" borderId="1" xfId="0" applyNumberFormat="1" applyFont="1" applyFill="1" applyBorder="1" applyAlignment="1">
      <alignment horizontal="center"/>
    </xf>
    <xf numFmtId="2" fontId="1" fillId="4" borderId="1" xfId="0" applyNumberFormat="1" applyFont="1" applyFill="1" applyBorder="1" applyAlignment="1">
      <alignment horizontal="center"/>
    </xf>
    <xf numFmtId="0" fontId="5" fillId="0" borderId="1" xfId="0" applyFont="1" applyFill="1" applyBorder="1"/>
    <xf numFmtId="0" fontId="1" fillId="2" borderId="1" xfId="0" applyFont="1" applyFill="1" applyBorder="1" applyAlignment="1">
      <alignment horizontal="left" wrapText="1"/>
    </xf>
    <xf numFmtId="16" fontId="1" fillId="0" borderId="1" xfId="0" quotePrefix="1" applyNumberFormat="1" applyFont="1" applyFill="1" applyBorder="1" applyAlignment="1">
      <alignment horizontal="center"/>
    </xf>
    <xf numFmtId="0" fontId="0" fillId="0" borderId="1" xfId="0" applyFont="1" applyFill="1" applyBorder="1" applyAlignment="1">
      <alignment horizontal="left" wrapText="1"/>
    </xf>
    <xf numFmtId="2" fontId="0" fillId="0" borderId="1" xfId="0" applyNumberFormat="1" applyFont="1" applyFill="1" applyBorder="1" applyAlignment="1">
      <alignment horizontal="right"/>
    </xf>
    <xf numFmtId="16" fontId="0" fillId="0" borderId="1" xfId="0" applyNumberFormat="1" applyBorder="1" applyAlignment="1">
      <alignment horizontal="center"/>
    </xf>
    <xf numFmtId="16" fontId="0" fillId="0" borderId="1" xfId="0" applyNumberFormat="1" applyFill="1" applyBorder="1" applyAlignment="1">
      <alignment horizontal="center"/>
    </xf>
    <xf numFmtId="0" fontId="8" fillId="0" borderId="1" xfId="0" applyFont="1" applyFill="1" applyBorder="1"/>
    <xf numFmtId="2" fontId="9" fillId="0" borderId="1" xfId="0" applyNumberFormat="1" applyFont="1" applyBorder="1" applyAlignment="1">
      <alignment horizontal="center"/>
    </xf>
    <xf numFmtId="2" fontId="9" fillId="0" borderId="1" xfId="0" applyNumberFormat="1" applyFont="1" applyBorder="1" applyAlignment="1">
      <alignment horizontal="right"/>
    </xf>
    <xf numFmtId="0" fontId="6" fillId="0" borderId="1" xfId="0" applyFont="1" applyFill="1" applyBorder="1" applyAlignment="1">
      <alignment horizontal="center"/>
    </xf>
    <xf numFmtId="0" fontId="7" fillId="0" borderId="0" xfId="0" applyFont="1" applyFill="1"/>
    <xf numFmtId="0" fontId="1" fillId="0" borderId="1" xfId="0" applyFont="1" applyFill="1" applyBorder="1" applyAlignment="1">
      <alignment horizontal="right"/>
    </xf>
    <xf numFmtId="0" fontId="8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0" xfId="0" applyFont="1"/>
    <xf numFmtId="0" fontId="0" fillId="0" borderId="1" xfId="0" applyFill="1" applyBorder="1" applyAlignment="1">
      <alignment horizontal="center"/>
    </xf>
    <xf numFmtId="0" fontId="0" fillId="0" borderId="1" xfId="0" applyFont="1" applyFill="1" applyBorder="1" applyAlignment="1">
      <alignment horizontal="right"/>
    </xf>
    <xf numFmtId="16" fontId="8" fillId="0" borderId="1" xfId="0" applyNumberFormat="1" applyFont="1" applyFill="1" applyBorder="1" applyAlignment="1">
      <alignment horizontal="center"/>
    </xf>
    <xf numFmtId="0" fontId="8" fillId="0" borderId="1" xfId="0" applyFont="1" applyFill="1" applyBorder="1" applyAlignment="1">
      <alignment horizontal="left"/>
    </xf>
    <xf numFmtId="2" fontId="8" fillId="0" borderId="1" xfId="0" applyNumberFormat="1" applyFont="1" applyFill="1" applyBorder="1" applyAlignment="1">
      <alignment horizontal="right"/>
    </xf>
    <xf numFmtId="0" fontId="8" fillId="0" borderId="1" xfId="0" applyFont="1" applyFill="1" applyBorder="1" applyAlignment="1">
      <alignment horizontal="right"/>
    </xf>
    <xf numFmtId="16" fontId="8" fillId="0" borderId="1" xfId="0" applyNumberFormat="1" applyFont="1" applyBorder="1" applyAlignment="1">
      <alignment horizontal="center"/>
    </xf>
    <xf numFmtId="16" fontId="8" fillId="0" borderId="1" xfId="0" applyNumberFormat="1" applyFont="1" applyBorder="1"/>
    <xf numFmtId="2" fontId="8" fillId="0" borderId="1" xfId="0" applyNumberFormat="1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0" fontId="0" fillId="3" borderId="1" xfId="0" applyFill="1" applyBorder="1" applyAlignment="1">
      <alignment horizontal="left"/>
    </xf>
    <xf numFmtId="2" fontId="9" fillId="3" borderId="1" xfId="0" applyNumberFormat="1" applyFont="1" applyFill="1" applyBorder="1" applyAlignment="1">
      <alignment horizontal="center"/>
    </xf>
    <xf numFmtId="2" fontId="9" fillId="3" borderId="1" xfId="0" applyNumberFormat="1" applyFont="1" applyFill="1" applyBorder="1" applyAlignment="1">
      <alignment horizontal="right"/>
    </xf>
    <xf numFmtId="0" fontId="1" fillId="2" borderId="1" xfId="0" applyFont="1" applyFill="1" applyBorder="1" applyAlignment="1">
      <alignment horizontal="right"/>
    </xf>
    <xf numFmtId="0" fontId="1" fillId="4" borderId="1" xfId="0" applyFont="1" applyFill="1" applyBorder="1" applyAlignment="1">
      <alignment horizontal="right"/>
    </xf>
    <xf numFmtId="16" fontId="0" fillId="3" borderId="1" xfId="0" applyNumberFormat="1" applyFill="1" applyBorder="1"/>
    <xf numFmtId="2" fontId="0" fillId="3" borderId="1" xfId="0" applyNumberFormat="1" applyFill="1" applyBorder="1" applyAlignment="1">
      <alignment horizontal="right"/>
    </xf>
    <xf numFmtId="2" fontId="0" fillId="3" borderId="1" xfId="0" applyNumberFormat="1" applyFill="1" applyBorder="1" applyAlignment="1">
      <alignment horizontal="center"/>
    </xf>
    <xf numFmtId="0" fontId="0" fillId="3" borderId="1" xfId="0" applyFill="1" applyBorder="1"/>
    <xf numFmtId="0" fontId="5" fillId="0" borderId="1" xfId="0" applyFont="1" applyFill="1" applyBorder="1" applyAlignment="1">
      <alignment horizontal="left"/>
    </xf>
    <xf numFmtId="0" fontId="5" fillId="3" borderId="1" xfId="0" applyFont="1" applyFill="1" applyBorder="1"/>
    <xf numFmtId="0" fontId="5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1"/>
  <sheetViews>
    <sheetView tabSelected="1" topLeftCell="A106" workbookViewId="0">
      <selection activeCell="H130" sqref="H130"/>
    </sheetView>
  </sheetViews>
  <sheetFormatPr baseColWidth="10" defaultRowHeight="15" x14ac:dyDescent="0.25"/>
  <cols>
    <col min="1" max="1" width="9" customWidth="1"/>
    <col min="2" max="2" width="43" customWidth="1"/>
    <col min="3" max="3" width="21.85546875" customWidth="1"/>
    <col min="4" max="4" width="10" customWidth="1"/>
    <col min="5" max="5" width="12.42578125" customWidth="1"/>
    <col min="8" max="8" width="19.7109375" customWidth="1"/>
    <col min="9" max="9" width="24.42578125" customWidth="1"/>
  </cols>
  <sheetData>
    <row r="1" spans="1:10" x14ac:dyDescent="0.25">
      <c r="A1" s="1" t="s">
        <v>0</v>
      </c>
      <c r="B1" s="2" t="s">
        <v>1</v>
      </c>
      <c r="C1" s="2" t="s">
        <v>2</v>
      </c>
      <c r="D1" s="6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</row>
    <row r="2" spans="1:10" x14ac:dyDescent="0.25">
      <c r="A2" s="30">
        <v>41395</v>
      </c>
      <c r="B2" s="29" t="s">
        <v>32</v>
      </c>
      <c r="C2" s="29">
        <v>11845011210</v>
      </c>
      <c r="D2" s="62" t="s">
        <v>15</v>
      </c>
      <c r="E2" s="28">
        <v>53.48</v>
      </c>
      <c r="F2" s="31">
        <f>+E2*0.18</f>
        <v>9.6263999999999985</v>
      </c>
      <c r="G2" s="31">
        <f>E2+F2</f>
        <v>63.106399999999994</v>
      </c>
      <c r="H2" s="29" t="s">
        <v>19</v>
      </c>
      <c r="I2" s="28"/>
    </row>
    <row r="3" spans="1:10" x14ac:dyDescent="0.25">
      <c r="A3" s="3">
        <v>41396</v>
      </c>
      <c r="B3" s="4" t="s">
        <v>11</v>
      </c>
      <c r="C3" s="4" t="s">
        <v>12</v>
      </c>
      <c r="D3" s="44" t="s">
        <v>10</v>
      </c>
      <c r="E3" s="5">
        <f>155*2.65</f>
        <v>410.75</v>
      </c>
      <c r="F3" s="6">
        <f t="shared" ref="F3:F17" si="0">+E3*0.18</f>
        <v>73.935000000000002</v>
      </c>
      <c r="G3" s="5">
        <f t="shared" ref="G3:G17" si="1">E3+F3</f>
        <v>484.685</v>
      </c>
      <c r="H3" s="4" t="s">
        <v>9</v>
      </c>
      <c r="I3" s="6"/>
    </row>
    <row r="4" spans="1:10" x14ac:dyDescent="0.25">
      <c r="A4" s="7">
        <v>41396</v>
      </c>
      <c r="B4" s="8" t="s">
        <v>13</v>
      </c>
      <c r="C4" s="8" t="s">
        <v>14</v>
      </c>
      <c r="D4" s="49" t="s">
        <v>15</v>
      </c>
      <c r="E4" s="9">
        <v>3970.8</v>
      </c>
      <c r="F4" s="6">
        <f t="shared" si="0"/>
        <v>714.74400000000003</v>
      </c>
      <c r="G4" s="5">
        <f t="shared" si="1"/>
        <v>4685.5439999999999</v>
      </c>
      <c r="H4" s="8" t="s">
        <v>9</v>
      </c>
      <c r="I4" s="10"/>
    </row>
    <row r="5" spans="1:10" x14ac:dyDescent="0.25">
      <c r="A5" s="7">
        <v>41396</v>
      </c>
      <c r="B5" s="8" t="s">
        <v>13</v>
      </c>
      <c r="C5" s="8" t="s">
        <v>16</v>
      </c>
      <c r="D5" s="49" t="s">
        <v>15</v>
      </c>
      <c r="E5" s="9">
        <v>135.19999999999999</v>
      </c>
      <c r="F5" s="6">
        <f t="shared" si="0"/>
        <v>24.335999999999999</v>
      </c>
      <c r="G5" s="5">
        <f t="shared" si="1"/>
        <v>159.536</v>
      </c>
      <c r="H5" s="8" t="s">
        <v>9</v>
      </c>
      <c r="I5" s="26" t="s">
        <v>151</v>
      </c>
      <c r="J5" s="13"/>
    </row>
    <row r="6" spans="1:10" x14ac:dyDescent="0.25">
      <c r="A6" s="7">
        <v>41396</v>
      </c>
      <c r="B6" s="8" t="s">
        <v>17</v>
      </c>
      <c r="C6" s="8" t="s">
        <v>18</v>
      </c>
      <c r="D6" s="49" t="s">
        <v>15</v>
      </c>
      <c r="E6" s="9">
        <v>30</v>
      </c>
      <c r="F6" s="6">
        <f t="shared" si="0"/>
        <v>5.3999999999999995</v>
      </c>
      <c r="G6" s="5">
        <f t="shared" si="1"/>
        <v>35.4</v>
      </c>
      <c r="H6" s="8" t="s">
        <v>19</v>
      </c>
      <c r="I6" s="10"/>
      <c r="J6" s="13"/>
    </row>
    <row r="7" spans="1:10" x14ac:dyDescent="0.25">
      <c r="A7" s="7">
        <v>41396</v>
      </c>
      <c r="B7" s="8" t="s">
        <v>20</v>
      </c>
      <c r="C7" s="8" t="s">
        <v>21</v>
      </c>
      <c r="D7" s="49" t="s">
        <v>15</v>
      </c>
      <c r="E7" s="9">
        <v>50.85</v>
      </c>
      <c r="F7" s="6">
        <f t="shared" si="0"/>
        <v>9.1530000000000005</v>
      </c>
      <c r="G7" s="5">
        <f t="shared" si="1"/>
        <v>60.003</v>
      </c>
      <c r="H7" s="8" t="s">
        <v>9</v>
      </c>
      <c r="I7" s="10"/>
      <c r="J7" s="13"/>
    </row>
    <row r="8" spans="1:10" x14ac:dyDescent="0.25">
      <c r="A8" s="7">
        <v>41396</v>
      </c>
      <c r="B8" s="8" t="s">
        <v>22</v>
      </c>
      <c r="C8" s="8" t="s">
        <v>23</v>
      </c>
      <c r="D8" s="49" t="s">
        <v>15</v>
      </c>
      <c r="E8" s="9">
        <v>5.93</v>
      </c>
      <c r="F8" s="6">
        <f t="shared" si="0"/>
        <v>1.0673999999999999</v>
      </c>
      <c r="G8" s="5">
        <f t="shared" si="1"/>
        <v>6.9973999999999998</v>
      </c>
      <c r="H8" s="8" t="s">
        <v>9</v>
      </c>
      <c r="I8" s="10"/>
      <c r="J8" s="13"/>
    </row>
    <row r="9" spans="1:10" x14ac:dyDescent="0.25">
      <c r="A9" s="7">
        <v>41396</v>
      </c>
      <c r="B9" s="8" t="s">
        <v>24</v>
      </c>
      <c r="C9" s="8" t="s">
        <v>25</v>
      </c>
      <c r="D9" s="49" t="s">
        <v>15</v>
      </c>
      <c r="E9" s="9">
        <v>20.34</v>
      </c>
      <c r="F9" s="9">
        <f t="shared" si="0"/>
        <v>3.6612</v>
      </c>
      <c r="G9" s="9">
        <f t="shared" si="1"/>
        <v>24.001200000000001</v>
      </c>
      <c r="H9" s="8" t="s">
        <v>9</v>
      </c>
      <c r="I9" s="10"/>
      <c r="J9" s="13"/>
    </row>
    <row r="10" spans="1:10" x14ac:dyDescent="0.25">
      <c r="A10" s="7">
        <v>41396</v>
      </c>
      <c r="B10" s="8" t="s">
        <v>26</v>
      </c>
      <c r="C10" s="8" t="s">
        <v>27</v>
      </c>
      <c r="D10" s="49" t="s">
        <v>15</v>
      </c>
      <c r="E10" s="9">
        <v>25</v>
      </c>
      <c r="F10" s="9">
        <f t="shared" si="0"/>
        <v>4.5</v>
      </c>
      <c r="G10" s="9">
        <f t="shared" si="1"/>
        <v>29.5</v>
      </c>
      <c r="H10" s="8" t="s">
        <v>9</v>
      </c>
      <c r="I10" s="10"/>
      <c r="J10" s="13"/>
    </row>
    <row r="11" spans="1:10" x14ac:dyDescent="0.25">
      <c r="A11" s="7">
        <v>41396</v>
      </c>
      <c r="B11" s="8" t="s">
        <v>28</v>
      </c>
      <c r="C11" s="8" t="s">
        <v>29</v>
      </c>
      <c r="D11" s="49" t="s">
        <v>15</v>
      </c>
      <c r="E11" s="9">
        <v>84.24</v>
      </c>
      <c r="F11" s="9">
        <f t="shared" si="0"/>
        <v>15.163199999999998</v>
      </c>
      <c r="G11" s="9">
        <f t="shared" si="1"/>
        <v>99.403199999999998</v>
      </c>
      <c r="H11" s="8" t="s">
        <v>9</v>
      </c>
      <c r="I11" s="10"/>
      <c r="J11" s="13"/>
    </row>
    <row r="12" spans="1:10" x14ac:dyDescent="0.25">
      <c r="A12" s="18">
        <v>41396</v>
      </c>
      <c r="B12" s="14" t="s">
        <v>30</v>
      </c>
      <c r="C12" s="14" t="s">
        <v>31</v>
      </c>
      <c r="D12" s="15" t="s">
        <v>15</v>
      </c>
      <c r="E12" s="12">
        <v>168</v>
      </c>
      <c r="F12" s="12">
        <f t="shared" si="0"/>
        <v>30.24</v>
      </c>
      <c r="G12" s="15">
        <f t="shared" si="1"/>
        <v>198.24</v>
      </c>
      <c r="H12" s="17" t="s">
        <v>19</v>
      </c>
      <c r="I12" s="27"/>
      <c r="J12" s="13"/>
    </row>
    <row r="13" spans="1:10" x14ac:dyDescent="0.25">
      <c r="A13" s="18">
        <v>41397</v>
      </c>
      <c r="B13" s="14" t="s">
        <v>34</v>
      </c>
      <c r="C13" s="14" t="s">
        <v>33</v>
      </c>
      <c r="D13" s="15" t="s">
        <v>15</v>
      </c>
      <c r="E13" s="12">
        <v>12.29</v>
      </c>
      <c r="F13" s="12">
        <f t="shared" si="0"/>
        <v>2.2121999999999997</v>
      </c>
      <c r="G13" s="15">
        <f t="shared" si="1"/>
        <v>14.502199999999998</v>
      </c>
      <c r="H13" s="17" t="s">
        <v>19</v>
      </c>
      <c r="I13" s="11"/>
    </row>
    <row r="14" spans="1:10" x14ac:dyDescent="0.25">
      <c r="A14" s="18">
        <v>41397</v>
      </c>
      <c r="B14" s="14" t="s">
        <v>35</v>
      </c>
      <c r="C14" s="14" t="s">
        <v>36</v>
      </c>
      <c r="D14" s="15" t="s">
        <v>15</v>
      </c>
      <c r="E14" s="12">
        <v>23.73</v>
      </c>
      <c r="F14" s="12">
        <f t="shared" si="0"/>
        <v>4.2713999999999999</v>
      </c>
      <c r="G14" s="15">
        <f t="shared" si="1"/>
        <v>28.0014</v>
      </c>
      <c r="H14" s="17" t="s">
        <v>9</v>
      </c>
      <c r="I14" s="11"/>
    </row>
    <row r="15" spans="1:10" x14ac:dyDescent="0.25">
      <c r="A15" s="18">
        <v>41397</v>
      </c>
      <c r="B15" s="14" t="s">
        <v>37</v>
      </c>
      <c r="C15" s="14" t="s">
        <v>38</v>
      </c>
      <c r="D15" s="15" t="s">
        <v>15</v>
      </c>
      <c r="E15" s="12">
        <v>301</v>
      </c>
      <c r="F15" s="12">
        <f t="shared" si="0"/>
        <v>54.18</v>
      </c>
      <c r="G15" s="15">
        <f t="shared" si="1"/>
        <v>355.18</v>
      </c>
      <c r="H15" s="17" t="s">
        <v>19</v>
      </c>
      <c r="I15" s="11"/>
    </row>
    <row r="16" spans="1:10" x14ac:dyDescent="0.25">
      <c r="A16" s="18">
        <v>41397</v>
      </c>
      <c r="B16" s="14" t="s">
        <v>37</v>
      </c>
      <c r="C16" s="14" t="s">
        <v>39</v>
      </c>
      <c r="D16" s="15" t="s">
        <v>15</v>
      </c>
      <c r="E16" s="12">
        <v>96.5</v>
      </c>
      <c r="F16" s="12">
        <f t="shared" si="0"/>
        <v>17.37</v>
      </c>
      <c r="G16" s="15">
        <f t="shared" si="1"/>
        <v>113.87</v>
      </c>
      <c r="H16" s="17" t="s">
        <v>19</v>
      </c>
      <c r="I16" s="11"/>
    </row>
    <row r="17" spans="1:9" x14ac:dyDescent="0.25">
      <c r="A17" s="18">
        <v>41397</v>
      </c>
      <c r="B17" s="14" t="s">
        <v>40</v>
      </c>
      <c r="C17" s="14" t="s">
        <v>41</v>
      </c>
      <c r="D17" s="15" t="s">
        <v>15</v>
      </c>
      <c r="E17" s="12">
        <v>8.48</v>
      </c>
      <c r="F17" s="12">
        <f t="shared" si="0"/>
        <v>1.5264</v>
      </c>
      <c r="G17" s="15">
        <f t="shared" si="1"/>
        <v>10.006400000000001</v>
      </c>
      <c r="H17" s="17" t="s">
        <v>9</v>
      </c>
      <c r="I17" s="11"/>
    </row>
    <row r="18" spans="1:9" x14ac:dyDescent="0.25">
      <c r="A18" s="16">
        <v>41398</v>
      </c>
      <c r="B18" s="14" t="s">
        <v>42</v>
      </c>
      <c r="C18" s="14" t="s">
        <v>43</v>
      </c>
      <c r="D18" s="15" t="s">
        <v>15</v>
      </c>
      <c r="E18" s="12">
        <v>16.95</v>
      </c>
      <c r="F18" s="12">
        <f t="shared" ref="F18:F122" si="2">+E18*0.18</f>
        <v>3.0509999999999997</v>
      </c>
      <c r="G18" s="15">
        <f t="shared" ref="G18:G122" si="3">E18+F18</f>
        <v>20.000999999999998</v>
      </c>
      <c r="H18" s="17" t="s">
        <v>19</v>
      </c>
      <c r="I18" s="17"/>
    </row>
    <row r="19" spans="1:9" x14ac:dyDescent="0.25">
      <c r="A19" s="16">
        <v>41398</v>
      </c>
      <c r="B19" s="14" t="s">
        <v>44</v>
      </c>
      <c r="C19" s="14" t="s">
        <v>45</v>
      </c>
      <c r="D19" s="15" t="s">
        <v>15</v>
      </c>
      <c r="E19" s="12">
        <v>10.59</v>
      </c>
      <c r="F19" s="12">
        <f t="shared" si="2"/>
        <v>1.9061999999999999</v>
      </c>
      <c r="G19" s="15">
        <f t="shared" si="3"/>
        <v>12.4962</v>
      </c>
      <c r="H19" s="17" t="s">
        <v>19</v>
      </c>
      <c r="I19" s="17"/>
    </row>
    <row r="20" spans="1:9" x14ac:dyDescent="0.25">
      <c r="A20" s="16">
        <v>41398</v>
      </c>
      <c r="B20" s="14" t="s">
        <v>46</v>
      </c>
      <c r="C20" s="14" t="s">
        <v>47</v>
      </c>
      <c r="D20" s="15" t="s">
        <v>15</v>
      </c>
      <c r="E20" s="12">
        <v>10.85</v>
      </c>
      <c r="F20" s="12">
        <f t="shared" si="2"/>
        <v>1.9529999999999998</v>
      </c>
      <c r="G20" s="15">
        <f t="shared" si="3"/>
        <v>12.802999999999999</v>
      </c>
      <c r="H20" s="17" t="s">
        <v>19</v>
      </c>
      <c r="I20" s="17"/>
    </row>
    <row r="21" spans="1:9" x14ac:dyDescent="0.25">
      <c r="A21" s="16">
        <v>41398</v>
      </c>
      <c r="B21" s="14" t="s">
        <v>48</v>
      </c>
      <c r="C21" s="14" t="s">
        <v>49</v>
      </c>
      <c r="D21" s="15" t="s">
        <v>15</v>
      </c>
      <c r="E21" s="12">
        <v>308.48</v>
      </c>
      <c r="F21" s="12">
        <f t="shared" si="2"/>
        <v>55.526400000000002</v>
      </c>
      <c r="G21" s="15">
        <f t="shared" si="3"/>
        <v>364.00640000000004</v>
      </c>
      <c r="H21" s="17" t="s">
        <v>19</v>
      </c>
      <c r="I21" s="17"/>
    </row>
    <row r="22" spans="1:9" x14ac:dyDescent="0.25">
      <c r="A22" s="16">
        <v>41398</v>
      </c>
      <c r="B22" s="14" t="s">
        <v>70</v>
      </c>
      <c r="C22" s="14" t="s">
        <v>71</v>
      </c>
      <c r="D22" s="15" t="s">
        <v>10</v>
      </c>
      <c r="E22" s="12">
        <f>51*2.65</f>
        <v>135.15</v>
      </c>
      <c r="F22" s="12">
        <f t="shared" si="2"/>
        <v>24.327000000000002</v>
      </c>
      <c r="G22" s="15">
        <f t="shared" si="3"/>
        <v>159.477</v>
      </c>
      <c r="H22" s="17" t="s">
        <v>19</v>
      </c>
      <c r="I22" s="17"/>
    </row>
    <row r="23" spans="1:9" x14ac:dyDescent="0.25">
      <c r="A23" s="16">
        <v>41398</v>
      </c>
      <c r="B23" s="14" t="s">
        <v>73</v>
      </c>
      <c r="C23" s="14" t="s">
        <v>74</v>
      </c>
      <c r="D23" s="15" t="s">
        <v>15</v>
      </c>
      <c r="E23" s="12">
        <v>83.9</v>
      </c>
      <c r="F23" s="12">
        <f t="shared" si="2"/>
        <v>15.102</v>
      </c>
      <c r="G23" s="15">
        <f t="shared" si="3"/>
        <v>99.00200000000001</v>
      </c>
      <c r="H23" s="17" t="s">
        <v>19</v>
      </c>
      <c r="I23" s="69" t="s">
        <v>219</v>
      </c>
    </row>
    <row r="24" spans="1:9" x14ac:dyDescent="0.25">
      <c r="A24" s="16">
        <v>41398</v>
      </c>
      <c r="B24" s="14" t="s">
        <v>73</v>
      </c>
      <c r="C24" s="14" t="s">
        <v>75</v>
      </c>
      <c r="D24" s="15" t="s">
        <v>15</v>
      </c>
      <c r="E24" s="12">
        <v>255.09</v>
      </c>
      <c r="F24" s="12">
        <f t="shared" si="2"/>
        <v>45.916199999999996</v>
      </c>
      <c r="G24" s="15">
        <f t="shared" si="3"/>
        <v>301.00619999999998</v>
      </c>
      <c r="H24" s="17" t="s">
        <v>19</v>
      </c>
      <c r="I24" s="69" t="s">
        <v>219</v>
      </c>
    </row>
    <row r="25" spans="1:9" x14ac:dyDescent="0.25">
      <c r="A25" s="16">
        <v>41398</v>
      </c>
      <c r="B25" s="14" t="s">
        <v>73</v>
      </c>
      <c r="C25" s="14" t="s">
        <v>76</v>
      </c>
      <c r="D25" s="15" t="s">
        <v>15</v>
      </c>
      <c r="E25" s="12">
        <v>747.46</v>
      </c>
      <c r="F25" s="12">
        <f t="shared" si="2"/>
        <v>134.5428</v>
      </c>
      <c r="G25" s="15">
        <f t="shared" si="3"/>
        <v>882.00279999999998</v>
      </c>
      <c r="H25" s="17" t="s">
        <v>19</v>
      </c>
      <c r="I25" s="69" t="s">
        <v>219</v>
      </c>
    </row>
    <row r="26" spans="1:9" x14ac:dyDescent="0.25">
      <c r="A26" s="16">
        <v>41399</v>
      </c>
      <c r="B26" s="14" t="s">
        <v>159</v>
      </c>
      <c r="C26" s="14">
        <v>62967378</v>
      </c>
      <c r="D26" s="15" t="s">
        <v>15</v>
      </c>
      <c r="E26" s="12">
        <v>103.79</v>
      </c>
      <c r="F26" s="12">
        <f t="shared" si="2"/>
        <v>18.682200000000002</v>
      </c>
      <c r="G26" s="15">
        <f t="shared" si="3"/>
        <v>122.47220000000002</v>
      </c>
      <c r="H26" s="17" t="s">
        <v>19</v>
      </c>
      <c r="I26" s="17"/>
    </row>
    <row r="27" spans="1:9" x14ac:dyDescent="0.25">
      <c r="A27" s="16">
        <v>41399</v>
      </c>
      <c r="B27" s="14" t="s">
        <v>160</v>
      </c>
      <c r="C27" s="14">
        <v>62967377</v>
      </c>
      <c r="D27" s="15" t="s">
        <v>15</v>
      </c>
      <c r="E27" s="12">
        <v>39.83</v>
      </c>
      <c r="F27" s="12">
        <f t="shared" si="2"/>
        <v>7.1693999999999996</v>
      </c>
      <c r="G27" s="15">
        <f t="shared" si="3"/>
        <v>46.999399999999994</v>
      </c>
      <c r="H27" s="17" t="s">
        <v>19</v>
      </c>
      <c r="I27" s="17"/>
    </row>
    <row r="28" spans="1:9" x14ac:dyDescent="0.25">
      <c r="A28" s="16">
        <v>41399</v>
      </c>
      <c r="B28" s="14" t="s">
        <v>159</v>
      </c>
      <c r="C28" s="14">
        <v>63033012</v>
      </c>
      <c r="D28" s="15" t="s">
        <v>15</v>
      </c>
      <c r="E28" s="12">
        <v>88.29</v>
      </c>
      <c r="F28" s="12">
        <f t="shared" si="2"/>
        <v>15.892200000000001</v>
      </c>
      <c r="G28" s="15">
        <f t="shared" si="3"/>
        <v>104.18220000000001</v>
      </c>
      <c r="H28" s="17" t="s">
        <v>19</v>
      </c>
      <c r="I28" s="17"/>
    </row>
    <row r="29" spans="1:9" x14ac:dyDescent="0.25">
      <c r="A29" s="16">
        <v>41399</v>
      </c>
      <c r="B29" s="14" t="s">
        <v>159</v>
      </c>
      <c r="C29" s="14">
        <v>62967379</v>
      </c>
      <c r="D29" s="15" t="s">
        <v>15</v>
      </c>
      <c r="E29" s="12">
        <v>97.37</v>
      </c>
      <c r="F29" s="12">
        <f t="shared" si="2"/>
        <v>17.526599999999998</v>
      </c>
      <c r="G29" s="15">
        <f t="shared" si="3"/>
        <v>114.89660000000001</v>
      </c>
      <c r="H29" s="17" t="s">
        <v>19</v>
      </c>
      <c r="I29" s="17"/>
    </row>
    <row r="30" spans="1:9" x14ac:dyDescent="0.25">
      <c r="A30" s="16">
        <v>41400</v>
      </c>
      <c r="B30" s="14" t="s">
        <v>28</v>
      </c>
      <c r="C30" s="14" t="s">
        <v>50</v>
      </c>
      <c r="D30" s="15" t="s">
        <v>15</v>
      </c>
      <c r="E30" s="12">
        <v>10.68</v>
      </c>
      <c r="F30" s="12">
        <f t="shared" si="2"/>
        <v>1.9223999999999999</v>
      </c>
      <c r="G30" s="15">
        <f t="shared" si="3"/>
        <v>12.602399999999999</v>
      </c>
      <c r="H30" s="17" t="s">
        <v>19</v>
      </c>
      <c r="I30" s="17"/>
    </row>
    <row r="31" spans="1:9" x14ac:dyDescent="0.25">
      <c r="A31" s="16">
        <v>41400</v>
      </c>
      <c r="B31" s="14" t="s">
        <v>51</v>
      </c>
      <c r="C31" s="14" t="s">
        <v>52</v>
      </c>
      <c r="D31" s="15" t="s">
        <v>15</v>
      </c>
      <c r="E31" s="12">
        <v>21.19</v>
      </c>
      <c r="F31" s="12">
        <f t="shared" si="2"/>
        <v>3.8142</v>
      </c>
      <c r="G31" s="15">
        <f t="shared" si="3"/>
        <v>25.004200000000001</v>
      </c>
      <c r="H31" s="17" t="s">
        <v>19</v>
      </c>
      <c r="I31" s="17"/>
    </row>
    <row r="32" spans="1:9" x14ac:dyDescent="0.25">
      <c r="A32" s="16">
        <v>41400</v>
      </c>
      <c r="B32" s="14" t="s">
        <v>53</v>
      </c>
      <c r="C32" s="14" t="s">
        <v>54</v>
      </c>
      <c r="D32" s="15" t="s">
        <v>15</v>
      </c>
      <c r="E32" s="12">
        <v>52.03</v>
      </c>
      <c r="F32" s="12">
        <f t="shared" si="2"/>
        <v>9.3653999999999993</v>
      </c>
      <c r="G32" s="15">
        <f t="shared" si="3"/>
        <v>61.395400000000002</v>
      </c>
      <c r="H32" s="17" t="s">
        <v>19</v>
      </c>
      <c r="I32" s="17"/>
    </row>
    <row r="33" spans="1:9" x14ac:dyDescent="0.25">
      <c r="A33" s="16">
        <v>41400</v>
      </c>
      <c r="B33" s="14" t="s">
        <v>55</v>
      </c>
      <c r="C33" s="14" t="s">
        <v>56</v>
      </c>
      <c r="D33" s="15" t="s">
        <v>15</v>
      </c>
      <c r="E33" s="12">
        <v>83.05</v>
      </c>
      <c r="F33" s="12">
        <f t="shared" si="2"/>
        <v>14.948999999999998</v>
      </c>
      <c r="G33" s="15">
        <f t="shared" si="3"/>
        <v>97.998999999999995</v>
      </c>
      <c r="H33" s="17" t="s">
        <v>19</v>
      </c>
      <c r="I33" s="17"/>
    </row>
    <row r="34" spans="1:9" x14ac:dyDescent="0.25">
      <c r="A34" s="16">
        <v>41400</v>
      </c>
      <c r="B34" s="14" t="s">
        <v>57</v>
      </c>
      <c r="C34" s="14" t="s">
        <v>58</v>
      </c>
      <c r="D34" s="15" t="s">
        <v>15</v>
      </c>
      <c r="E34" s="12">
        <v>380</v>
      </c>
      <c r="F34" s="12">
        <f t="shared" si="2"/>
        <v>68.399999999999991</v>
      </c>
      <c r="G34" s="15">
        <f t="shared" si="3"/>
        <v>448.4</v>
      </c>
      <c r="H34" s="17" t="s">
        <v>19</v>
      </c>
      <c r="I34" s="17"/>
    </row>
    <row r="35" spans="1:9" x14ac:dyDescent="0.25">
      <c r="A35" s="18">
        <v>41400</v>
      </c>
      <c r="B35" s="14" t="s">
        <v>37</v>
      </c>
      <c r="C35" s="14" t="s">
        <v>59</v>
      </c>
      <c r="D35" s="15" t="s">
        <v>15</v>
      </c>
      <c r="E35" s="12">
        <v>106</v>
      </c>
      <c r="F35" s="12">
        <f t="shared" si="2"/>
        <v>19.079999999999998</v>
      </c>
      <c r="G35" s="15">
        <f t="shared" si="3"/>
        <v>125.08</v>
      </c>
      <c r="H35" s="17" t="s">
        <v>19</v>
      </c>
      <c r="I35" s="11"/>
    </row>
    <row r="36" spans="1:9" x14ac:dyDescent="0.25">
      <c r="A36" s="18">
        <v>41400</v>
      </c>
      <c r="B36" s="14" t="s">
        <v>42</v>
      </c>
      <c r="C36" s="14" t="s">
        <v>62</v>
      </c>
      <c r="D36" s="15" t="s">
        <v>15</v>
      </c>
      <c r="E36" s="12">
        <v>16.95</v>
      </c>
      <c r="F36" s="12">
        <f t="shared" si="2"/>
        <v>3.0509999999999997</v>
      </c>
      <c r="G36" s="15">
        <f t="shared" si="3"/>
        <v>20.000999999999998</v>
      </c>
      <c r="H36" s="17" t="s">
        <v>19</v>
      </c>
      <c r="I36" s="11"/>
    </row>
    <row r="37" spans="1:9" x14ac:dyDescent="0.25">
      <c r="A37" s="18">
        <v>41401</v>
      </c>
      <c r="B37" s="14" t="s">
        <v>60</v>
      </c>
      <c r="C37" s="14" t="s">
        <v>61</v>
      </c>
      <c r="D37" s="15" t="s">
        <v>15</v>
      </c>
      <c r="E37" s="12">
        <v>55.09</v>
      </c>
      <c r="F37" s="12">
        <f t="shared" si="2"/>
        <v>9.9161999999999999</v>
      </c>
      <c r="G37" s="15">
        <f t="shared" si="3"/>
        <v>65.006200000000007</v>
      </c>
      <c r="H37" s="17" t="s">
        <v>19</v>
      </c>
      <c r="I37" s="32"/>
    </row>
    <row r="38" spans="1:9" x14ac:dyDescent="0.25">
      <c r="A38" s="18">
        <v>41401</v>
      </c>
      <c r="B38" s="14" t="s">
        <v>63</v>
      </c>
      <c r="C38" s="14" t="s">
        <v>64</v>
      </c>
      <c r="D38" s="15" t="s">
        <v>15</v>
      </c>
      <c r="E38" s="12">
        <v>94.07</v>
      </c>
      <c r="F38" s="12">
        <f t="shared" si="2"/>
        <v>16.932599999999997</v>
      </c>
      <c r="G38" s="15">
        <f t="shared" si="3"/>
        <v>111.00259999999999</v>
      </c>
      <c r="H38" s="17" t="s">
        <v>9</v>
      </c>
      <c r="I38" s="11"/>
    </row>
    <row r="39" spans="1:9" x14ac:dyDescent="0.25">
      <c r="A39" s="18">
        <v>41401</v>
      </c>
      <c r="B39" s="14" t="s">
        <v>65</v>
      </c>
      <c r="C39" s="14">
        <v>100646</v>
      </c>
      <c r="D39" s="15" t="s">
        <v>15</v>
      </c>
      <c r="E39" s="12">
        <v>83.05</v>
      </c>
      <c r="F39" s="12">
        <f t="shared" si="2"/>
        <v>14.948999999999998</v>
      </c>
      <c r="G39" s="15">
        <f t="shared" si="3"/>
        <v>97.998999999999995</v>
      </c>
      <c r="H39" s="17" t="s">
        <v>9</v>
      </c>
      <c r="I39" s="11"/>
    </row>
    <row r="40" spans="1:9" x14ac:dyDescent="0.25">
      <c r="A40" s="18">
        <v>41402</v>
      </c>
      <c r="B40" s="14" t="s">
        <v>60</v>
      </c>
      <c r="C40" s="14" t="s">
        <v>66</v>
      </c>
      <c r="D40" s="15" t="s">
        <v>15</v>
      </c>
      <c r="E40" s="12">
        <v>55.09</v>
      </c>
      <c r="F40" s="12">
        <f t="shared" si="2"/>
        <v>9.9161999999999999</v>
      </c>
      <c r="G40" s="15">
        <f t="shared" si="3"/>
        <v>65.006200000000007</v>
      </c>
      <c r="H40" s="17" t="s">
        <v>19</v>
      </c>
      <c r="I40" s="32"/>
    </row>
    <row r="41" spans="1:9" x14ac:dyDescent="0.25">
      <c r="A41" s="18">
        <v>41402</v>
      </c>
      <c r="B41" s="14" t="s">
        <v>42</v>
      </c>
      <c r="C41" s="14" t="s">
        <v>67</v>
      </c>
      <c r="D41" s="15" t="s">
        <v>15</v>
      </c>
      <c r="E41" s="12">
        <v>25.42</v>
      </c>
      <c r="F41" s="12">
        <f t="shared" si="2"/>
        <v>4.5756000000000006</v>
      </c>
      <c r="G41" s="15">
        <f t="shared" si="3"/>
        <v>29.995600000000003</v>
      </c>
      <c r="H41" s="17" t="s">
        <v>19</v>
      </c>
      <c r="I41" s="11"/>
    </row>
    <row r="42" spans="1:9" x14ac:dyDescent="0.25">
      <c r="A42" s="18">
        <v>41402</v>
      </c>
      <c r="B42" s="14" t="s">
        <v>68</v>
      </c>
      <c r="C42" s="14" t="s">
        <v>69</v>
      </c>
      <c r="D42" s="15" t="s">
        <v>15</v>
      </c>
      <c r="E42" s="12">
        <v>25.42</v>
      </c>
      <c r="F42" s="12">
        <f t="shared" si="2"/>
        <v>4.5756000000000006</v>
      </c>
      <c r="G42" s="15">
        <f t="shared" si="3"/>
        <v>29.995600000000003</v>
      </c>
      <c r="H42" s="17" t="s">
        <v>19</v>
      </c>
      <c r="I42" s="11"/>
    </row>
    <row r="43" spans="1:9" x14ac:dyDescent="0.25">
      <c r="A43" s="18">
        <v>41402</v>
      </c>
      <c r="B43" s="14" t="s">
        <v>80</v>
      </c>
      <c r="C43" s="14">
        <v>13903443</v>
      </c>
      <c r="D43" s="15" t="s">
        <v>15</v>
      </c>
      <c r="E43" s="12">
        <v>95.34</v>
      </c>
      <c r="F43" s="12">
        <f t="shared" si="2"/>
        <v>17.161200000000001</v>
      </c>
      <c r="G43" s="15">
        <f t="shared" si="3"/>
        <v>112.50120000000001</v>
      </c>
      <c r="H43" s="17" t="s">
        <v>9</v>
      </c>
      <c r="I43" s="32" t="s">
        <v>80</v>
      </c>
    </row>
    <row r="44" spans="1:9" x14ac:dyDescent="0.25">
      <c r="A44" s="18">
        <v>41402</v>
      </c>
      <c r="B44" s="14" t="s">
        <v>80</v>
      </c>
      <c r="C44" s="14">
        <v>13903433</v>
      </c>
      <c r="D44" s="15" t="s">
        <v>15</v>
      </c>
      <c r="E44" s="12">
        <v>182.63</v>
      </c>
      <c r="F44" s="12">
        <f t="shared" si="2"/>
        <v>32.873399999999997</v>
      </c>
      <c r="G44" s="15">
        <f t="shared" si="3"/>
        <v>215.5034</v>
      </c>
      <c r="H44" s="17" t="s">
        <v>19</v>
      </c>
      <c r="I44" s="32" t="s">
        <v>80</v>
      </c>
    </row>
    <row r="45" spans="1:9" x14ac:dyDescent="0.25">
      <c r="A45" s="18">
        <v>41403</v>
      </c>
      <c r="B45" s="14" t="s">
        <v>70</v>
      </c>
      <c r="C45" s="14" t="s">
        <v>72</v>
      </c>
      <c r="D45" s="15" t="s">
        <v>15</v>
      </c>
      <c r="E45" s="12">
        <f>21*2.65</f>
        <v>55.65</v>
      </c>
      <c r="F45" s="12">
        <f t="shared" si="2"/>
        <v>10.016999999999999</v>
      </c>
      <c r="G45" s="15">
        <f t="shared" si="3"/>
        <v>65.667000000000002</v>
      </c>
      <c r="H45" s="17" t="s">
        <v>19</v>
      </c>
      <c r="I45" s="11"/>
    </row>
    <row r="46" spans="1:9" x14ac:dyDescent="0.25">
      <c r="A46" s="18">
        <v>41404</v>
      </c>
      <c r="B46" s="14" t="s">
        <v>77</v>
      </c>
      <c r="C46" s="14" t="s">
        <v>78</v>
      </c>
      <c r="D46" s="15" t="s">
        <v>15</v>
      </c>
      <c r="E46" s="12">
        <v>10.93</v>
      </c>
      <c r="F46" s="12">
        <f t="shared" si="2"/>
        <v>1.9673999999999998</v>
      </c>
      <c r="G46" s="15">
        <f t="shared" si="3"/>
        <v>12.897399999999999</v>
      </c>
      <c r="H46" s="17" t="s">
        <v>19</v>
      </c>
      <c r="I46" s="11"/>
    </row>
    <row r="47" spans="1:9" x14ac:dyDescent="0.25">
      <c r="A47" s="18">
        <v>41404</v>
      </c>
      <c r="B47" s="14" t="s">
        <v>34</v>
      </c>
      <c r="C47" s="14" t="s">
        <v>97</v>
      </c>
      <c r="D47" s="15" t="s">
        <v>15</v>
      </c>
      <c r="E47" s="12">
        <v>5.09</v>
      </c>
      <c r="F47" s="12">
        <f t="shared" si="2"/>
        <v>0.9161999999999999</v>
      </c>
      <c r="G47" s="15">
        <f t="shared" si="3"/>
        <v>6.0061999999999998</v>
      </c>
      <c r="H47" s="17" t="s">
        <v>19</v>
      </c>
      <c r="I47" s="11"/>
    </row>
    <row r="48" spans="1:9" x14ac:dyDescent="0.25">
      <c r="A48" s="18">
        <v>41404</v>
      </c>
      <c r="B48" s="14" t="s">
        <v>34</v>
      </c>
      <c r="C48" s="14" t="s">
        <v>98</v>
      </c>
      <c r="D48" s="15" t="s">
        <v>15</v>
      </c>
      <c r="E48" s="12">
        <v>62.71</v>
      </c>
      <c r="F48" s="12">
        <f t="shared" si="2"/>
        <v>11.287799999999999</v>
      </c>
      <c r="G48" s="15">
        <f t="shared" si="3"/>
        <v>73.997799999999998</v>
      </c>
      <c r="H48" s="17" t="s">
        <v>19</v>
      </c>
      <c r="I48" s="11"/>
    </row>
    <row r="49" spans="1:9" x14ac:dyDescent="0.25">
      <c r="A49" s="18">
        <v>41404</v>
      </c>
      <c r="B49" s="14" t="s">
        <v>99</v>
      </c>
      <c r="C49" s="14" t="s">
        <v>100</v>
      </c>
      <c r="D49" s="15" t="s">
        <v>15</v>
      </c>
      <c r="E49" s="12">
        <v>101.7</v>
      </c>
      <c r="F49" s="12">
        <f t="shared" si="2"/>
        <v>18.306000000000001</v>
      </c>
      <c r="G49" s="15">
        <f t="shared" si="3"/>
        <v>120.006</v>
      </c>
      <c r="H49" s="17" t="s">
        <v>19</v>
      </c>
      <c r="I49" s="11"/>
    </row>
    <row r="50" spans="1:9" x14ac:dyDescent="0.25">
      <c r="A50" s="18">
        <v>41404</v>
      </c>
      <c r="B50" s="14" t="s">
        <v>53</v>
      </c>
      <c r="C50" s="14" t="s">
        <v>101</v>
      </c>
      <c r="D50" s="15" t="s">
        <v>15</v>
      </c>
      <c r="E50" s="12">
        <v>7.12</v>
      </c>
      <c r="F50" s="12">
        <f t="shared" si="2"/>
        <v>1.2816000000000001</v>
      </c>
      <c r="G50" s="15">
        <f t="shared" si="3"/>
        <v>8.4016000000000002</v>
      </c>
      <c r="H50" s="17" t="s">
        <v>19</v>
      </c>
      <c r="I50" s="11"/>
    </row>
    <row r="51" spans="1:9" x14ac:dyDescent="0.25">
      <c r="A51" s="18">
        <v>41404</v>
      </c>
      <c r="B51" s="14" t="s">
        <v>102</v>
      </c>
      <c r="C51" s="14" t="s">
        <v>103</v>
      </c>
      <c r="D51" s="15" t="s">
        <v>15</v>
      </c>
      <c r="E51" s="12">
        <v>53.39</v>
      </c>
      <c r="F51" s="12">
        <f t="shared" si="2"/>
        <v>9.610199999999999</v>
      </c>
      <c r="G51" s="15">
        <f t="shared" si="3"/>
        <v>63.0002</v>
      </c>
      <c r="H51" s="17" t="s">
        <v>19</v>
      </c>
      <c r="I51" s="11"/>
    </row>
    <row r="52" spans="1:9" x14ac:dyDescent="0.25">
      <c r="A52" s="18">
        <v>41404</v>
      </c>
      <c r="B52" s="14" t="s">
        <v>104</v>
      </c>
      <c r="C52" s="14" t="s">
        <v>105</v>
      </c>
      <c r="D52" s="15" t="s">
        <v>15</v>
      </c>
      <c r="E52" s="12">
        <v>108.98</v>
      </c>
      <c r="F52" s="12">
        <f t="shared" si="2"/>
        <v>19.616399999999999</v>
      </c>
      <c r="G52" s="15">
        <f t="shared" si="3"/>
        <v>128.59640000000002</v>
      </c>
      <c r="H52" s="17" t="s">
        <v>19</v>
      </c>
      <c r="I52" s="11"/>
    </row>
    <row r="53" spans="1:9" ht="15.75" x14ac:dyDescent="0.25">
      <c r="A53" s="18">
        <v>41404</v>
      </c>
      <c r="B53" s="14" t="s">
        <v>106</v>
      </c>
      <c r="C53" s="14" t="s">
        <v>107</v>
      </c>
      <c r="D53" s="15" t="s">
        <v>15</v>
      </c>
      <c r="E53" s="12">
        <v>81.36</v>
      </c>
      <c r="F53" s="12">
        <f t="shared" si="2"/>
        <v>14.6448</v>
      </c>
      <c r="G53" s="15">
        <f t="shared" si="3"/>
        <v>96.004800000000003</v>
      </c>
      <c r="H53" s="17" t="s">
        <v>19</v>
      </c>
      <c r="I53" s="11"/>
    </row>
    <row r="54" spans="1:9" x14ac:dyDescent="0.25">
      <c r="A54" s="18">
        <v>41405</v>
      </c>
      <c r="B54" s="14" t="s">
        <v>28</v>
      </c>
      <c r="C54" s="14" t="s">
        <v>79</v>
      </c>
      <c r="D54" s="15" t="s">
        <v>15</v>
      </c>
      <c r="E54" s="12">
        <v>16.95</v>
      </c>
      <c r="F54" s="12">
        <f t="shared" si="2"/>
        <v>3.0509999999999997</v>
      </c>
      <c r="G54" s="15">
        <f t="shared" si="3"/>
        <v>20.000999999999998</v>
      </c>
      <c r="H54" s="17" t="s">
        <v>19</v>
      </c>
      <c r="I54" s="11"/>
    </row>
    <row r="55" spans="1:9" x14ac:dyDescent="0.25">
      <c r="A55" s="18">
        <v>41405</v>
      </c>
      <c r="B55" s="14" t="s">
        <v>42</v>
      </c>
      <c r="C55" s="14" t="s">
        <v>83</v>
      </c>
      <c r="D55" s="15" t="s">
        <v>15</v>
      </c>
      <c r="E55" s="12">
        <v>16.95</v>
      </c>
      <c r="F55" s="12">
        <f t="shared" si="2"/>
        <v>3.0509999999999997</v>
      </c>
      <c r="G55" s="15">
        <f t="shared" si="3"/>
        <v>20.000999999999998</v>
      </c>
      <c r="H55" s="17" t="s">
        <v>9</v>
      </c>
      <c r="I55" s="11"/>
    </row>
    <row r="56" spans="1:9" x14ac:dyDescent="0.25">
      <c r="A56" s="18">
        <v>41405</v>
      </c>
      <c r="B56" s="14" t="s">
        <v>46</v>
      </c>
      <c r="C56" s="14" t="s">
        <v>84</v>
      </c>
      <c r="D56" s="15" t="s">
        <v>15</v>
      </c>
      <c r="E56" s="12">
        <v>47.46</v>
      </c>
      <c r="F56" s="12">
        <f t="shared" si="2"/>
        <v>8.5427999999999997</v>
      </c>
      <c r="G56" s="15">
        <f t="shared" si="3"/>
        <v>56.002800000000001</v>
      </c>
      <c r="H56" s="17" t="s">
        <v>19</v>
      </c>
      <c r="I56" s="11"/>
    </row>
    <row r="57" spans="1:9" x14ac:dyDescent="0.25">
      <c r="A57" s="18">
        <v>41405</v>
      </c>
      <c r="B57" s="14" t="s">
        <v>135</v>
      </c>
      <c r="C57" s="14" t="s">
        <v>136</v>
      </c>
      <c r="D57" s="15" t="s">
        <v>15</v>
      </c>
      <c r="E57" s="12">
        <v>51.48</v>
      </c>
      <c r="F57" s="12">
        <f t="shared" si="2"/>
        <v>9.2663999999999991</v>
      </c>
      <c r="G57" s="15">
        <f t="shared" si="3"/>
        <v>60.746399999999994</v>
      </c>
      <c r="H57" s="17" t="s">
        <v>19</v>
      </c>
      <c r="I57" s="27" t="s">
        <v>137</v>
      </c>
    </row>
    <row r="58" spans="1:9" x14ac:dyDescent="0.25">
      <c r="A58" s="18">
        <v>41407</v>
      </c>
      <c r="B58" s="14" t="s">
        <v>81</v>
      </c>
      <c r="C58" s="14" t="s">
        <v>82</v>
      </c>
      <c r="D58" s="15" t="s">
        <v>15</v>
      </c>
      <c r="E58" s="12">
        <v>163.56</v>
      </c>
      <c r="F58" s="12">
        <f t="shared" si="2"/>
        <v>29.440799999999999</v>
      </c>
      <c r="G58" s="15">
        <f t="shared" si="3"/>
        <v>193.0008</v>
      </c>
      <c r="H58" s="17" t="s">
        <v>19</v>
      </c>
      <c r="I58" s="11"/>
    </row>
    <row r="59" spans="1:9" x14ac:dyDescent="0.25">
      <c r="A59" s="18">
        <v>41407</v>
      </c>
      <c r="B59" s="14" t="s">
        <v>32</v>
      </c>
      <c r="C59" s="14" t="s">
        <v>89</v>
      </c>
      <c r="D59" s="15" t="s">
        <v>15</v>
      </c>
      <c r="E59" s="12">
        <v>20.170000000000002</v>
      </c>
      <c r="F59" s="12">
        <f t="shared" si="2"/>
        <v>3.6306000000000003</v>
      </c>
      <c r="G59" s="15">
        <f t="shared" si="3"/>
        <v>23.800600000000003</v>
      </c>
      <c r="H59" s="17" t="s">
        <v>19</v>
      </c>
      <c r="I59" s="11"/>
    </row>
    <row r="60" spans="1:9" x14ac:dyDescent="0.25">
      <c r="A60" s="18">
        <v>41407</v>
      </c>
      <c r="B60" s="14" t="s">
        <v>70</v>
      </c>
      <c r="C60" s="14" t="s">
        <v>115</v>
      </c>
      <c r="D60" s="15" t="s">
        <v>10</v>
      </c>
      <c r="E60" s="12">
        <f>36*2.65</f>
        <v>95.399999999999991</v>
      </c>
      <c r="F60" s="12">
        <f t="shared" si="2"/>
        <v>17.171999999999997</v>
      </c>
      <c r="G60" s="15">
        <f t="shared" si="3"/>
        <v>112.57199999999999</v>
      </c>
      <c r="H60" s="17" t="s">
        <v>19</v>
      </c>
      <c r="I60" s="11"/>
    </row>
    <row r="61" spans="1:9" x14ac:dyDescent="0.25">
      <c r="A61" s="18">
        <v>41407</v>
      </c>
      <c r="B61" s="14" t="s">
        <v>42</v>
      </c>
      <c r="C61" s="14" t="s">
        <v>116</v>
      </c>
      <c r="D61" s="15" t="s">
        <v>15</v>
      </c>
      <c r="E61" s="12">
        <v>25.42</v>
      </c>
      <c r="F61" s="12">
        <f t="shared" si="2"/>
        <v>4.5756000000000006</v>
      </c>
      <c r="G61" s="15">
        <f t="shared" si="3"/>
        <v>29.995600000000003</v>
      </c>
      <c r="H61" s="17" t="s">
        <v>19</v>
      </c>
      <c r="I61" s="11"/>
    </row>
    <row r="62" spans="1:9" x14ac:dyDescent="0.25">
      <c r="A62" s="18">
        <v>41407</v>
      </c>
      <c r="B62" s="14" t="s">
        <v>166</v>
      </c>
      <c r="C62" s="14" t="s">
        <v>167</v>
      </c>
      <c r="D62" s="15" t="s">
        <v>15</v>
      </c>
      <c r="E62" s="12">
        <v>22.04</v>
      </c>
      <c r="F62" s="12">
        <f t="shared" si="2"/>
        <v>3.9671999999999996</v>
      </c>
      <c r="G62" s="15">
        <f t="shared" si="3"/>
        <v>26.007199999999997</v>
      </c>
      <c r="H62" s="17" t="s">
        <v>19</v>
      </c>
      <c r="I62" s="11"/>
    </row>
    <row r="63" spans="1:9" x14ac:dyDescent="0.25">
      <c r="A63" s="63">
        <v>41407</v>
      </c>
      <c r="B63" s="58" t="s">
        <v>168</v>
      </c>
      <c r="C63" s="58" t="s">
        <v>169</v>
      </c>
      <c r="D63" s="64" t="s">
        <v>10</v>
      </c>
      <c r="E63" s="65">
        <f>234*2.65</f>
        <v>620.1</v>
      </c>
      <c r="F63" s="65">
        <f>+E63*0.18+0.2</f>
        <v>111.818</v>
      </c>
      <c r="G63" s="64">
        <f t="shared" si="3"/>
        <v>731.91800000000001</v>
      </c>
      <c r="H63" s="66" t="s">
        <v>9</v>
      </c>
      <c r="I63" s="32" t="s">
        <v>208</v>
      </c>
    </row>
    <row r="64" spans="1:9" x14ac:dyDescent="0.25">
      <c r="A64" s="18">
        <v>41408</v>
      </c>
      <c r="B64" s="67" t="s">
        <v>85</v>
      </c>
      <c r="C64" s="14" t="s">
        <v>86</v>
      </c>
      <c r="D64" s="15" t="s">
        <v>10</v>
      </c>
      <c r="E64" s="12">
        <f>825.38*2.65</f>
        <v>2187.2570000000001</v>
      </c>
      <c r="F64" s="12">
        <f t="shared" si="2"/>
        <v>393.70625999999999</v>
      </c>
      <c r="G64" s="15">
        <f t="shared" si="3"/>
        <v>2580.96326</v>
      </c>
      <c r="H64" s="17" t="s">
        <v>19</v>
      </c>
      <c r="I64" s="32" t="s">
        <v>203</v>
      </c>
    </row>
    <row r="65" spans="1:9" x14ac:dyDescent="0.25">
      <c r="A65" s="18">
        <v>41408</v>
      </c>
      <c r="B65" s="14" t="s">
        <v>87</v>
      </c>
      <c r="C65" s="14" t="s">
        <v>88</v>
      </c>
      <c r="D65" s="15" t="s">
        <v>15</v>
      </c>
      <c r="E65" s="12">
        <v>336.02</v>
      </c>
      <c r="F65" s="12">
        <f t="shared" si="2"/>
        <v>60.483599999999996</v>
      </c>
      <c r="G65" s="15">
        <f t="shared" si="3"/>
        <v>396.50360000000001</v>
      </c>
      <c r="H65" s="17" t="s">
        <v>19</v>
      </c>
      <c r="I65" s="11"/>
    </row>
    <row r="66" spans="1:9" x14ac:dyDescent="0.25">
      <c r="A66" s="18">
        <v>41408</v>
      </c>
      <c r="B66" s="14" t="s">
        <v>90</v>
      </c>
      <c r="C66" s="14" t="s">
        <v>91</v>
      </c>
      <c r="D66" s="15" t="s">
        <v>15</v>
      </c>
      <c r="E66" s="12">
        <v>8.9</v>
      </c>
      <c r="F66" s="12">
        <f t="shared" si="2"/>
        <v>1.6020000000000001</v>
      </c>
      <c r="G66" s="15">
        <f t="shared" si="3"/>
        <v>10.502000000000001</v>
      </c>
      <c r="H66" s="17" t="s">
        <v>19</v>
      </c>
      <c r="I66" s="11"/>
    </row>
    <row r="67" spans="1:9" x14ac:dyDescent="0.25">
      <c r="A67" s="18">
        <v>41408</v>
      </c>
      <c r="B67" s="14" t="s">
        <v>92</v>
      </c>
      <c r="C67" s="14" t="s">
        <v>93</v>
      </c>
      <c r="D67" s="15" t="s">
        <v>15</v>
      </c>
      <c r="E67" s="12">
        <v>440.68</v>
      </c>
      <c r="F67" s="12">
        <f t="shared" si="2"/>
        <v>79.322400000000002</v>
      </c>
      <c r="G67" s="15">
        <f t="shared" si="3"/>
        <v>520.00239999999997</v>
      </c>
      <c r="H67" s="17" t="s">
        <v>19</v>
      </c>
      <c r="I67" s="11"/>
    </row>
    <row r="68" spans="1:9" x14ac:dyDescent="0.25">
      <c r="A68" s="18">
        <v>41408</v>
      </c>
      <c r="B68" s="14" t="s">
        <v>53</v>
      </c>
      <c r="C68" s="14" t="s">
        <v>94</v>
      </c>
      <c r="D68" s="15" t="s">
        <v>15</v>
      </c>
      <c r="E68" s="12">
        <v>258.89999999999998</v>
      </c>
      <c r="F68" s="12">
        <f t="shared" si="2"/>
        <v>46.601999999999997</v>
      </c>
      <c r="G68" s="15">
        <f t="shared" si="3"/>
        <v>305.50199999999995</v>
      </c>
      <c r="H68" s="17" t="s">
        <v>19</v>
      </c>
      <c r="I68" s="11"/>
    </row>
    <row r="69" spans="1:9" x14ac:dyDescent="0.25">
      <c r="A69" s="18">
        <v>41408</v>
      </c>
      <c r="B69" s="14" t="s">
        <v>95</v>
      </c>
      <c r="C69" s="14" t="s">
        <v>96</v>
      </c>
      <c r="D69" s="15" t="s">
        <v>15</v>
      </c>
      <c r="E69" s="12">
        <v>29.67</v>
      </c>
      <c r="F69" s="12">
        <f t="shared" si="2"/>
        <v>5.3406000000000002</v>
      </c>
      <c r="G69" s="15">
        <f t="shared" si="3"/>
        <v>35.010600000000004</v>
      </c>
      <c r="H69" s="17" t="s">
        <v>19</v>
      </c>
      <c r="I69" s="11"/>
    </row>
    <row r="70" spans="1:9" x14ac:dyDescent="0.25">
      <c r="A70" s="18">
        <v>41408</v>
      </c>
      <c r="B70" s="14" t="s">
        <v>117</v>
      </c>
      <c r="C70" s="14" t="s">
        <v>119</v>
      </c>
      <c r="D70" s="15" t="s">
        <v>15</v>
      </c>
      <c r="E70" s="12">
        <v>25.42</v>
      </c>
      <c r="F70" s="12">
        <f t="shared" si="2"/>
        <v>4.5756000000000006</v>
      </c>
      <c r="G70" s="15">
        <f t="shared" si="3"/>
        <v>29.995600000000003</v>
      </c>
      <c r="H70" s="17" t="s">
        <v>19</v>
      </c>
      <c r="I70" s="11"/>
    </row>
    <row r="71" spans="1:9" x14ac:dyDescent="0.25">
      <c r="A71" s="18">
        <v>41408</v>
      </c>
      <c r="B71" s="14" t="s">
        <v>118</v>
      </c>
      <c r="C71" s="14" t="s">
        <v>120</v>
      </c>
      <c r="D71" s="15" t="s">
        <v>15</v>
      </c>
      <c r="E71" s="12">
        <v>25.42</v>
      </c>
      <c r="F71" s="12">
        <f t="shared" si="2"/>
        <v>4.5756000000000006</v>
      </c>
      <c r="G71" s="15">
        <f t="shared" si="3"/>
        <v>29.995600000000003</v>
      </c>
      <c r="H71" s="17" t="s">
        <v>19</v>
      </c>
      <c r="I71" s="11"/>
    </row>
    <row r="72" spans="1:9" x14ac:dyDescent="0.25">
      <c r="A72" s="18">
        <v>41408</v>
      </c>
      <c r="B72" s="14" t="s">
        <v>121</v>
      </c>
      <c r="C72" s="14" t="s">
        <v>122</v>
      </c>
      <c r="D72" s="15" t="s">
        <v>15</v>
      </c>
      <c r="E72" s="12">
        <v>44.07</v>
      </c>
      <c r="F72" s="12">
        <f t="shared" si="2"/>
        <v>7.9325999999999999</v>
      </c>
      <c r="G72" s="15">
        <f t="shared" si="3"/>
        <v>52.002600000000001</v>
      </c>
      <c r="H72" s="17" t="s">
        <v>19</v>
      </c>
      <c r="I72" s="11"/>
    </row>
    <row r="73" spans="1:9" x14ac:dyDescent="0.25">
      <c r="A73" s="18">
        <v>41408</v>
      </c>
      <c r="B73" s="14" t="s">
        <v>123</v>
      </c>
      <c r="C73" s="14" t="s">
        <v>124</v>
      </c>
      <c r="D73" s="15" t="s">
        <v>15</v>
      </c>
      <c r="E73" s="12">
        <v>1000</v>
      </c>
      <c r="F73" s="12">
        <f t="shared" si="2"/>
        <v>180</v>
      </c>
      <c r="G73" s="15">
        <f t="shared" si="3"/>
        <v>1180</v>
      </c>
      <c r="H73" s="17" t="s">
        <v>19</v>
      </c>
      <c r="I73" s="11"/>
    </row>
    <row r="74" spans="1:9" x14ac:dyDescent="0.25">
      <c r="A74" s="18">
        <v>41408</v>
      </c>
      <c r="B74" s="14" t="s">
        <v>125</v>
      </c>
      <c r="C74" s="14" t="s">
        <v>126</v>
      </c>
      <c r="D74" s="15" t="s">
        <v>15</v>
      </c>
      <c r="E74" s="12">
        <v>11.87</v>
      </c>
      <c r="F74" s="12">
        <f t="shared" si="2"/>
        <v>2.1365999999999996</v>
      </c>
      <c r="G74" s="15">
        <f t="shared" si="3"/>
        <v>14.006599999999999</v>
      </c>
      <c r="H74" s="17" t="s">
        <v>19</v>
      </c>
      <c r="I74" s="11"/>
    </row>
    <row r="75" spans="1:9" x14ac:dyDescent="0.25">
      <c r="A75" s="18">
        <v>41408</v>
      </c>
      <c r="B75" s="14" t="s">
        <v>77</v>
      </c>
      <c r="C75" s="14" t="s">
        <v>127</v>
      </c>
      <c r="D75" s="15" t="s">
        <v>15</v>
      </c>
      <c r="E75" s="12">
        <v>6.95</v>
      </c>
      <c r="F75" s="12">
        <f t="shared" si="2"/>
        <v>1.2509999999999999</v>
      </c>
      <c r="G75" s="15">
        <f t="shared" si="3"/>
        <v>8.2010000000000005</v>
      </c>
      <c r="H75" s="17" t="s">
        <v>19</v>
      </c>
      <c r="I75" s="11"/>
    </row>
    <row r="76" spans="1:9" x14ac:dyDescent="0.25">
      <c r="A76" s="18">
        <v>41408</v>
      </c>
      <c r="B76" s="14" t="s">
        <v>128</v>
      </c>
      <c r="C76" s="14" t="s">
        <v>129</v>
      </c>
      <c r="D76" s="15" t="s">
        <v>15</v>
      </c>
      <c r="E76" s="12">
        <v>445.42</v>
      </c>
      <c r="F76" s="12">
        <f t="shared" si="2"/>
        <v>80.175600000000003</v>
      </c>
      <c r="G76" s="15">
        <f t="shared" si="3"/>
        <v>525.59559999999999</v>
      </c>
      <c r="H76" s="17" t="s">
        <v>19</v>
      </c>
      <c r="I76" s="32" t="s">
        <v>130</v>
      </c>
    </row>
    <row r="77" spans="1:9" x14ac:dyDescent="0.25">
      <c r="A77" s="18">
        <v>41408</v>
      </c>
      <c r="B77" s="14" t="s">
        <v>70</v>
      </c>
      <c r="C77" s="14" t="s">
        <v>131</v>
      </c>
      <c r="D77" s="15" t="s">
        <v>10</v>
      </c>
      <c r="E77" s="12">
        <f>36*2.65</f>
        <v>95.399999999999991</v>
      </c>
      <c r="F77" s="12">
        <f t="shared" si="2"/>
        <v>17.171999999999997</v>
      </c>
      <c r="G77" s="15">
        <f t="shared" si="3"/>
        <v>112.57199999999999</v>
      </c>
      <c r="H77" s="17" t="s">
        <v>19</v>
      </c>
      <c r="I77" s="11"/>
    </row>
    <row r="78" spans="1:9" x14ac:dyDescent="0.25">
      <c r="A78" s="18">
        <v>41409</v>
      </c>
      <c r="B78" s="14" t="s">
        <v>81</v>
      </c>
      <c r="C78" s="14" t="s">
        <v>134</v>
      </c>
      <c r="D78" s="15" t="s">
        <v>15</v>
      </c>
      <c r="E78" s="12">
        <v>563.55999999999995</v>
      </c>
      <c r="F78" s="12">
        <f t="shared" si="2"/>
        <v>101.44079999999998</v>
      </c>
      <c r="G78" s="15">
        <f t="shared" si="3"/>
        <v>665.00079999999991</v>
      </c>
      <c r="H78" s="17" t="s">
        <v>19</v>
      </c>
      <c r="I78" s="11"/>
    </row>
    <row r="79" spans="1:9" x14ac:dyDescent="0.25">
      <c r="A79" s="18">
        <v>41409</v>
      </c>
      <c r="B79" s="14" t="s">
        <v>138</v>
      </c>
      <c r="C79" s="14" t="s">
        <v>139</v>
      </c>
      <c r="D79" s="15" t="s">
        <v>15</v>
      </c>
      <c r="E79" s="12">
        <v>132</v>
      </c>
      <c r="F79" s="12">
        <f t="shared" si="2"/>
        <v>23.759999999999998</v>
      </c>
      <c r="G79" s="15">
        <f t="shared" si="3"/>
        <v>155.76</v>
      </c>
      <c r="H79" s="17" t="s">
        <v>19</v>
      </c>
      <c r="I79" s="11"/>
    </row>
    <row r="80" spans="1:9" x14ac:dyDescent="0.25">
      <c r="A80" s="18">
        <v>41409</v>
      </c>
      <c r="B80" s="14" t="s">
        <v>149</v>
      </c>
      <c r="C80" s="14" t="s">
        <v>150</v>
      </c>
      <c r="D80" s="15" t="s">
        <v>15</v>
      </c>
      <c r="E80" s="12">
        <v>16.95</v>
      </c>
      <c r="F80" s="12">
        <f t="shared" si="2"/>
        <v>3.0509999999999997</v>
      </c>
      <c r="G80" s="15">
        <f t="shared" si="3"/>
        <v>20.000999999999998</v>
      </c>
      <c r="H80" s="17" t="s">
        <v>19</v>
      </c>
      <c r="I80" s="11"/>
    </row>
    <row r="81" spans="1:9" x14ac:dyDescent="0.25">
      <c r="A81" s="18">
        <v>41409</v>
      </c>
      <c r="B81" s="14" t="s">
        <v>53</v>
      </c>
      <c r="C81" s="14" t="s">
        <v>165</v>
      </c>
      <c r="D81" s="15" t="s">
        <v>15</v>
      </c>
      <c r="E81" s="12">
        <v>55.93</v>
      </c>
      <c r="F81" s="12">
        <f t="shared" si="2"/>
        <v>10.067399999999999</v>
      </c>
      <c r="G81" s="15">
        <f t="shared" si="3"/>
        <v>65.997399999999999</v>
      </c>
      <c r="H81" s="17" t="s">
        <v>19</v>
      </c>
      <c r="I81" s="11"/>
    </row>
    <row r="82" spans="1:9" x14ac:dyDescent="0.25">
      <c r="A82" s="18">
        <v>41410</v>
      </c>
      <c r="B82" s="14" t="s">
        <v>17</v>
      </c>
      <c r="C82" s="14" t="s">
        <v>140</v>
      </c>
      <c r="D82" s="15" t="s">
        <v>15</v>
      </c>
      <c r="E82" s="12">
        <v>54</v>
      </c>
      <c r="F82" s="12">
        <f t="shared" si="2"/>
        <v>9.7199999999999989</v>
      </c>
      <c r="G82" s="15">
        <f t="shared" si="3"/>
        <v>63.72</v>
      </c>
      <c r="H82" s="17" t="s">
        <v>19</v>
      </c>
      <c r="I82" s="11"/>
    </row>
    <row r="83" spans="1:9" x14ac:dyDescent="0.25">
      <c r="A83" s="18">
        <v>41410</v>
      </c>
      <c r="B83" s="14" t="s">
        <v>141</v>
      </c>
      <c r="C83" s="14" t="s">
        <v>142</v>
      </c>
      <c r="D83" s="15" t="s">
        <v>15</v>
      </c>
      <c r="E83" s="12">
        <v>88</v>
      </c>
      <c r="F83" s="12">
        <f t="shared" si="2"/>
        <v>15.84</v>
      </c>
      <c r="G83" s="15">
        <f t="shared" si="3"/>
        <v>103.84</v>
      </c>
      <c r="H83" s="17" t="s">
        <v>19</v>
      </c>
      <c r="I83" s="11"/>
    </row>
    <row r="84" spans="1:9" x14ac:dyDescent="0.25">
      <c r="A84" s="18">
        <v>41410</v>
      </c>
      <c r="B84" s="14" t="s">
        <v>143</v>
      </c>
      <c r="C84" s="14" t="s">
        <v>144</v>
      </c>
      <c r="D84" s="15" t="s">
        <v>15</v>
      </c>
      <c r="E84" s="12">
        <v>45.76</v>
      </c>
      <c r="F84" s="12">
        <f t="shared" si="2"/>
        <v>8.2367999999999988</v>
      </c>
      <c r="G84" s="15">
        <f t="shared" si="3"/>
        <v>53.996799999999993</v>
      </c>
      <c r="H84" s="17" t="s">
        <v>19</v>
      </c>
      <c r="I84" s="11"/>
    </row>
    <row r="85" spans="1:9" x14ac:dyDescent="0.25">
      <c r="A85" s="18">
        <v>41410</v>
      </c>
      <c r="B85" s="14" t="s">
        <v>20</v>
      </c>
      <c r="C85" s="14" t="s">
        <v>145</v>
      </c>
      <c r="D85" s="15" t="s">
        <v>15</v>
      </c>
      <c r="E85" s="12">
        <v>11.87</v>
      </c>
      <c r="F85" s="12">
        <f t="shared" si="2"/>
        <v>2.1365999999999996</v>
      </c>
      <c r="G85" s="15">
        <f t="shared" si="3"/>
        <v>14.006599999999999</v>
      </c>
      <c r="H85" s="17" t="s">
        <v>19</v>
      </c>
      <c r="I85" s="11"/>
    </row>
    <row r="86" spans="1:9" x14ac:dyDescent="0.25">
      <c r="A86" s="18">
        <v>41411</v>
      </c>
      <c r="B86" s="14" t="s">
        <v>146</v>
      </c>
      <c r="C86" s="14" t="s">
        <v>147</v>
      </c>
      <c r="D86" s="15" t="s">
        <v>15</v>
      </c>
      <c r="E86" s="12">
        <v>264</v>
      </c>
      <c r="F86" s="12">
        <f t="shared" si="2"/>
        <v>47.519999999999996</v>
      </c>
      <c r="G86" s="15">
        <f t="shared" si="3"/>
        <v>311.52</v>
      </c>
      <c r="H86" s="17" t="s">
        <v>19</v>
      </c>
      <c r="I86" s="32" t="s">
        <v>148</v>
      </c>
    </row>
    <row r="87" spans="1:9" x14ac:dyDescent="0.25">
      <c r="A87" s="18">
        <v>41411</v>
      </c>
      <c r="B87" s="14" t="s">
        <v>156</v>
      </c>
      <c r="C87" s="14" t="s">
        <v>157</v>
      </c>
      <c r="D87" s="15" t="s">
        <v>15</v>
      </c>
      <c r="E87" s="12">
        <v>21.19</v>
      </c>
      <c r="F87" s="12">
        <f t="shared" si="2"/>
        <v>3.8142</v>
      </c>
      <c r="G87" s="15">
        <f t="shared" si="3"/>
        <v>25.004200000000001</v>
      </c>
      <c r="H87" s="17" t="s">
        <v>19</v>
      </c>
      <c r="I87" s="11"/>
    </row>
    <row r="88" spans="1:9" x14ac:dyDescent="0.25">
      <c r="A88" s="18">
        <v>41411</v>
      </c>
      <c r="B88" s="14" t="s">
        <v>149</v>
      </c>
      <c r="C88" s="14" t="s">
        <v>158</v>
      </c>
      <c r="D88" s="15" t="s">
        <v>15</v>
      </c>
      <c r="E88" s="12">
        <v>16.95</v>
      </c>
      <c r="F88" s="12">
        <f t="shared" si="2"/>
        <v>3.0509999999999997</v>
      </c>
      <c r="G88" s="15">
        <f t="shared" si="3"/>
        <v>20.000999999999998</v>
      </c>
      <c r="H88" s="17" t="s">
        <v>19</v>
      </c>
      <c r="I88" s="11"/>
    </row>
    <row r="89" spans="1:9" x14ac:dyDescent="0.25">
      <c r="A89" s="18">
        <v>41411</v>
      </c>
      <c r="B89" s="14" t="s">
        <v>32</v>
      </c>
      <c r="C89" s="14">
        <v>11845016377</v>
      </c>
      <c r="D89" s="15" t="s">
        <v>15</v>
      </c>
      <c r="E89" s="12">
        <v>10.09</v>
      </c>
      <c r="F89" s="12">
        <f t="shared" si="2"/>
        <v>1.8161999999999998</v>
      </c>
      <c r="G89" s="15">
        <f t="shared" si="3"/>
        <v>11.9062</v>
      </c>
      <c r="H89" s="17" t="s">
        <v>19</v>
      </c>
      <c r="I89" s="11"/>
    </row>
    <row r="90" spans="1:9" x14ac:dyDescent="0.25">
      <c r="A90" s="18">
        <v>41412</v>
      </c>
      <c r="B90" s="14" t="s">
        <v>32</v>
      </c>
      <c r="C90" s="14" t="s">
        <v>161</v>
      </c>
      <c r="D90" s="15" t="s">
        <v>15</v>
      </c>
      <c r="E90" s="12">
        <v>16.79</v>
      </c>
      <c r="F90" s="12">
        <f t="shared" si="2"/>
        <v>3.0221999999999998</v>
      </c>
      <c r="G90" s="15">
        <f t="shared" si="3"/>
        <v>19.812199999999997</v>
      </c>
      <c r="H90" s="17" t="s">
        <v>19</v>
      </c>
      <c r="I90" s="11"/>
    </row>
    <row r="91" spans="1:9" x14ac:dyDescent="0.25">
      <c r="A91" s="18">
        <v>41412</v>
      </c>
      <c r="B91" s="14" t="s">
        <v>32</v>
      </c>
      <c r="C91" s="14" t="s">
        <v>161</v>
      </c>
      <c r="D91" s="15" t="s">
        <v>15</v>
      </c>
      <c r="E91" s="12">
        <v>1.36</v>
      </c>
      <c r="F91" s="12">
        <f t="shared" si="2"/>
        <v>0.24480000000000002</v>
      </c>
      <c r="G91" s="15">
        <f t="shared" si="3"/>
        <v>1.6048</v>
      </c>
      <c r="H91" s="17" t="s">
        <v>19</v>
      </c>
      <c r="I91" s="11"/>
    </row>
    <row r="92" spans="1:9" x14ac:dyDescent="0.25">
      <c r="A92" s="18">
        <v>41412</v>
      </c>
      <c r="B92" s="14" t="s">
        <v>37</v>
      </c>
      <c r="C92" s="14" t="s">
        <v>162</v>
      </c>
      <c r="D92" s="15" t="s">
        <v>15</v>
      </c>
      <c r="E92" s="12">
        <v>134</v>
      </c>
      <c r="F92" s="12">
        <f t="shared" si="2"/>
        <v>24.119999999999997</v>
      </c>
      <c r="G92" s="15">
        <f t="shared" si="3"/>
        <v>158.12</v>
      </c>
      <c r="H92" s="17" t="s">
        <v>19</v>
      </c>
      <c r="I92" s="11"/>
    </row>
    <row r="93" spans="1:9" x14ac:dyDescent="0.25">
      <c r="A93" s="18">
        <v>41412</v>
      </c>
      <c r="B93" s="14" t="s">
        <v>57</v>
      </c>
      <c r="C93" s="14" t="s">
        <v>163</v>
      </c>
      <c r="D93" s="15" t="s">
        <v>15</v>
      </c>
      <c r="E93" s="12">
        <v>388</v>
      </c>
      <c r="F93" s="12">
        <f t="shared" si="2"/>
        <v>69.84</v>
      </c>
      <c r="G93" s="15">
        <f t="shared" si="3"/>
        <v>457.84000000000003</v>
      </c>
      <c r="H93" s="17" t="s">
        <v>19</v>
      </c>
      <c r="I93" s="11"/>
    </row>
    <row r="94" spans="1:9" x14ac:dyDescent="0.25">
      <c r="A94" s="18">
        <v>41412</v>
      </c>
      <c r="B94" s="14" t="s">
        <v>149</v>
      </c>
      <c r="C94" s="14" t="s">
        <v>170</v>
      </c>
      <c r="D94" s="15" t="s">
        <v>15</v>
      </c>
      <c r="E94" s="12">
        <v>8.48</v>
      </c>
      <c r="F94" s="12">
        <f t="shared" si="2"/>
        <v>1.5264</v>
      </c>
      <c r="G94" s="15">
        <f t="shared" si="3"/>
        <v>10.006400000000001</v>
      </c>
      <c r="H94" s="17" t="s">
        <v>19</v>
      </c>
      <c r="I94" s="11"/>
    </row>
    <row r="95" spans="1:9" x14ac:dyDescent="0.25">
      <c r="A95" s="18">
        <v>41412</v>
      </c>
      <c r="B95" s="14" t="s">
        <v>171</v>
      </c>
      <c r="C95" s="14" t="s">
        <v>172</v>
      </c>
      <c r="D95" s="15" t="s">
        <v>15</v>
      </c>
      <c r="E95" s="12">
        <v>27.12</v>
      </c>
      <c r="F95" s="12">
        <f t="shared" si="2"/>
        <v>4.8815999999999997</v>
      </c>
      <c r="G95" s="15">
        <f t="shared" si="3"/>
        <v>32.001600000000003</v>
      </c>
      <c r="H95" s="17" t="s">
        <v>19</v>
      </c>
      <c r="I95" s="11"/>
    </row>
    <row r="96" spans="1:9" x14ac:dyDescent="0.25">
      <c r="A96" s="18">
        <v>41412</v>
      </c>
      <c r="B96" s="14" t="s">
        <v>173</v>
      </c>
      <c r="C96" s="14" t="s">
        <v>174</v>
      </c>
      <c r="D96" s="15" t="s">
        <v>15</v>
      </c>
      <c r="E96" s="12">
        <v>46.61</v>
      </c>
      <c r="F96" s="12">
        <f t="shared" si="2"/>
        <v>8.3897999999999993</v>
      </c>
      <c r="G96" s="15">
        <f t="shared" si="3"/>
        <v>54.9998</v>
      </c>
      <c r="H96" s="17" t="s">
        <v>19</v>
      </c>
      <c r="I96" s="11"/>
    </row>
    <row r="97" spans="1:10" x14ac:dyDescent="0.25">
      <c r="A97" s="18">
        <v>41414</v>
      </c>
      <c r="B97" s="14" t="s">
        <v>42</v>
      </c>
      <c r="C97" s="14" t="s">
        <v>164</v>
      </c>
      <c r="D97" s="15" t="s">
        <v>15</v>
      </c>
      <c r="E97" s="12">
        <v>42.37</v>
      </c>
      <c r="F97" s="12">
        <f t="shared" si="2"/>
        <v>7.6265999999999989</v>
      </c>
      <c r="G97" s="15">
        <f t="shared" si="3"/>
        <v>49.996599999999994</v>
      </c>
      <c r="H97" s="17" t="s">
        <v>19</v>
      </c>
      <c r="I97" s="11"/>
    </row>
    <row r="98" spans="1:10" x14ac:dyDescent="0.25">
      <c r="A98" s="18">
        <v>41414</v>
      </c>
      <c r="B98" s="14" t="s">
        <v>175</v>
      </c>
      <c r="C98" s="14" t="s">
        <v>176</v>
      </c>
      <c r="D98" s="15" t="s">
        <v>15</v>
      </c>
      <c r="E98" s="12">
        <v>149.15</v>
      </c>
      <c r="F98" s="12">
        <f t="shared" si="2"/>
        <v>26.847000000000001</v>
      </c>
      <c r="G98" s="15">
        <f t="shared" si="3"/>
        <v>175.99700000000001</v>
      </c>
      <c r="H98" s="17" t="s">
        <v>19</v>
      </c>
      <c r="I98" s="11"/>
    </row>
    <row r="99" spans="1:10" x14ac:dyDescent="0.25">
      <c r="A99" s="18">
        <v>41414</v>
      </c>
      <c r="B99" s="14" t="s">
        <v>177</v>
      </c>
      <c r="C99" s="14" t="s">
        <v>178</v>
      </c>
      <c r="D99" s="15" t="s">
        <v>15</v>
      </c>
      <c r="E99" s="12">
        <v>75.430000000000007</v>
      </c>
      <c r="F99" s="12">
        <f t="shared" si="2"/>
        <v>13.577400000000001</v>
      </c>
      <c r="G99" s="15">
        <f t="shared" si="3"/>
        <v>89.007400000000004</v>
      </c>
      <c r="H99" s="17" t="s">
        <v>19</v>
      </c>
      <c r="I99" s="11"/>
    </row>
    <row r="100" spans="1:10" x14ac:dyDescent="0.25">
      <c r="A100" s="18">
        <v>41414</v>
      </c>
      <c r="B100" s="14" t="s">
        <v>179</v>
      </c>
      <c r="C100" s="14" t="s">
        <v>180</v>
      </c>
      <c r="D100" s="15" t="s">
        <v>15</v>
      </c>
      <c r="E100" s="12">
        <v>12</v>
      </c>
      <c r="F100" s="12">
        <f t="shared" si="2"/>
        <v>2.16</v>
      </c>
      <c r="G100" s="15">
        <f t="shared" si="3"/>
        <v>14.16</v>
      </c>
      <c r="H100" s="17" t="s">
        <v>19</v>
      </c>
      <c r="I100" s="11"/>
    </row>
    <row r="101" spans="1:10" x14ac:dyDescent="0.25">
      <c r="A101" s="18">
        <v>41414</v>
      </c>
      <c r="B101" s="14" t="s">
        <v>181</v>
      </c>
      <c r="C101" s="14" t="s">
        <v>182</v>
      </c>
      <c r="D101" s="15" t="s">
        <v>15</v>
      </c>
      <c r="E101" s="12">
        <v>21.19</v>
      </c>
      <c r="F101" s="12">
        <f t="shared" si="2"/>
        <v>3.8142</v>
      </c>
      <c r="G101" s="15">
        <f t="shared" si="3"/>
        <v>25.004200000000001</v>
      </c>
      <c r="H101" s="17" t="s">
        <v>19</v>
      </c>
      <c r="I101" s="11"/>
    </row>
    <row r="102" spans="1:10" x14ac:dyDescent="0.25">
      <c r="A102" s="18">
        <v>41414</v>
      </c>
      <c r="B102" s="14" t="s">
        <v>125</v>
      </c>
      <c r="C102" s="14" t="s">
        <v>183</v>
      </c>
      <c r="D102" s="15" t="s">
        <v>15</v>
      </c>
      <c r="E102" s="12">
        <v>76.27</v>
      </c>
      <c r="F102" s="12">
        <f t="shared" si="2"/>
        <v>13.728599999999998</v>
      </c>
      <c r="G102" s="15">
        <f t="shared" si="3"/>
        <v>89.998599999999996</v>
      </c>
      <c r="H102" s="17" t="s">
        <v>19</v>
      </c>
      <c r="I102" s="11"/>
    </row>
    <row r="103" spans="1:10" x14ac:dyDescent="0.25">
      <c r="A103" s="18">
        <v>41414</v>
      </c>
      <c r="B103" s="14" t="s">
        <v>63</v>
      </c>
      <c r="C103" s="14" t="s">
        <v>184</v>
      </c>
      <c r="D103" s="15" t="s">
        <v>15</v>
      </c>
      <c r="E103" s="12">
        <v>63.56</v>
      </c>
      <c r="F103" s="12">
        <f t="shared" si="2"/>
        <v>11.440799999999999</v>
      </c>
      <c r="G103" s="15">
        <f t="shared" si="3"/>
        <v>75.000799999999998</v>
      </c>
      <c r="H103" s="17" t="s">
        <v>19</v>
      </c>
      <c r="I103" s="11"/>
    </row>
    <row r="104" spans="1:10" x14ac:dyDescent="0.25">
      <c r="A104" s="18">
        <v>41414</v>
      </c>
      <c r="B104" s="14" t="s">
        <v>185</v>
      </c>
      <c r="C104" s="14" t="s">
        <v>186</v>
      </c>
      <c r="D104" s="15" t="s">
        <v>15</v>
      </c>
      <c r="E104" s="12">
        <v>144</v>
      </c>
      <c r="F104" s="12">
        <f t="shared" si="2"/>
        <v>25.919999999999998</v>
      </c>
      <c r="G104" s="15">
        <f t="shared" si="3"/>
        <v>169.92</v>
      </c>
      <c r="H104" s="17" t="s">
        <v>9</v>
      </c>
      <c r="I104" s="11"/>
    </row>
    <row r="105" spans="1:10" x14ac:dyDescent="0.25">
      <c r="A105" s="18">
        <v>41414</v>
      </c>
      <c r="B105" s="14" t="s">
        <v>187</v>
      </c>
      <c r="C105" s="14" t="s">
        <v>188</v>
      </c>
      <c r="D105" s="15" t="s">
        <v>15</v>
      </c>
      <c r="E105" s="12">
        <v>11.87</v>
      </c>
      <c r="F105" s="12">
        <f t="shared" si="2"/>
        <v>2.1365999999999996</v>
      </c>
      <c r="G105" s="15">
        <f t="shared" si="3"/>
        <v>14.006599999999999</v>
      </c>
      <c r="H105" s="17" t="s">
        <v>9</v>
      </c>
      <c r="I105" s="11"/>
    </row>
    <row r="106" spans="1:10" x14ac:dyDescent="0.25">
      <c r="A106" s="63">
        <v>41414</v>
      </c>
      <c r="B106" s="58" t="s">
        <v>168</v>
      </c>
      <c r="C106" s="58" t="s">
        <v>204</v>
      </c>
      <c r="D106" s="64" t="s">
        <v>10</v>
      </c>
      <c r="E106" s="65">
        <f>296.73*2.65</f>
        <v>786.33450000000005</v>
      </c>
      <c r="F106" s="65">
        <f>+E106*0.18+0.2</f>
        <v>141.74020999999999</v>
      </c>
      <c r="G106" s="64">
        <f t="shared" si="3"/>
        <v>928.0747100000001</v>
      </c>
      <c r="H106" s="66" t="s">
        <v>9</v>
      </c>
      <c r="I106" s="68" t="s">
        <v>205</v>
      </c>
      <c r="J106" t="s">
        <v>206</v>
      </c>
    </row>
    <row r="107" spans="1:10" x14ac:dyDescent="0.25">
      <c r="A107" s="63">
        <v>41414</v>
      </c>
      <c r="B107" s="58" t="s">
        <v>168</v>
      </c>
      <c r="C107" s="58" t="s">
        <v>207</v>
      </c>
      <c r="D107" s="64" t="s">
        <v>10</v>
      </c>
      <c r="E107" s="65">
        <f>3989.5*2.65</f>
        <v>10572.174999999999</v>
      </c>
      <c r="F107" s="65">
        <f>+E107*0.18+0.2</f>
        <v>1903.1914999999999</v>
      </c>
      <c r="G107" s="64">
        <f t="shared" si="3"/>
        <v>12475.3665</v>
      </c>
      <c r="H107" s="66" t="s">
        <v>19</v>
      </c>
      <c r="I107" s="68" t="s">
        <v>209</v>
      </c>
      <c r="J107" t="s">
        <v>206</v>
      </c>
    </row>
    <row r="108" spans="1:10" x14ac:dyDescent="0.25">
      <c r="A108" s="63">
        <v>41414</v>
      </c>
      <c r="B108" s="58" t="s">
        <v>168</v>
      </c>
      <c r="C108" s="58" t="s">
        <v>210</v>
      </c>
      <c r="D108" s="64" t="s">
        <v>10</v>
      </c>
      <c r="E108" s="65">
        <f>1601.98*2.65</f>
        <v>4245.2470000000003</v>
      </c>
      <c r="F108" s="65">
        <f>+E108*0.18+0.2</f>
        <v>764.34446000000003</v>
      </c>
      <c r="G108" s="64">
        <f t="shared" si="3"/>
        <v>5009.5914600000006</v>
      </c>
      <c r="H108" s="66" t="s">
        <v>9</v>
      </c>
      <c r="I108" s="68" t="s">
        <v>211</v>
      </c>
      <c r="J108" t="s">
        <v>206</v>
      </c>
    </row>
    <row r="109" spans="1:10" x14ac:dyDescent="0.25">
      <c r="A109" s="63">
        <v>41414</v>
      </c>
      <c r="B109" s="58" t="s">
        <v>168</v>
      </c>
      <c r="C109" s="58" t="s">
        <v>212</v>
      </c>
      <c r="D109" s="64" t="s">
        <v>10</v>
      </c>
      <c r="E109" s="65">
        <f>1463.14*2.65</f>
        <v>3877.3209999999999</v>
      </c>
      <c r="F109" s="65">
        <f>+E109*0.18+0.2</f>
        <v>698.11778000000004</v>
      </c>
      <c r="G109" s="64">
        <f t="shared" si="3"/>
        <v>4575.4387800000004</v>
      </c>
      <c r="H109" s="66" t="s">
        <v>19</v>
      </c>
      <c r="I109" s="68" t="s">
        <v>213</v>
      </c>
      <c r="J109" t="s">
        <v>206</v>
      </c>
    </row>
    <row r="110" spans="1:10" x14ac:dyDescent="0.25">
      <c r="A110" s="18">
        <v>41415</v>
      </c>
      <c r="B110" s="14" t="s">
        <v>189</v>
      </c>
      <c r="C110" s="14" t="s">
        <v>190</v>
      </c>
      <c r="D110" s="15" t="s">
        <v>15</v>
      </c>
      <c r="E110" s="12">
        <v>28.81</v>
      </c>
      <c r="F110" s="12">
        <f t="shared" si="2"/>
        <v>5.1857999999999995</v>
      </c>
      <c r="G110" s="15">
        <f t="shared" si="3"/>
        <v>33.995799999999996</v>
      </c>
      <c r="H110" s="17" t="s">
        <v>9</v>
      </c>
      <c r="I110" s="11"/>
    </row>
    <row r="111" spans="1:10" x14ac:dyDescent="0.25">
      <c r="A111" s="18">
        <v>41415</v>
      </c>
      <c r="B111" s="14" t="s">
        <v>191</v>
      </c>
      <c r="C111" s="14" t="s">
        <v>192</v>
      </c>
      <c r="D111" s="15" t="s">
        <v>15</v>
      </c>
      <c r="E111" s="12">
        <v>4.66</v>
      </c>
      <c r="F111" s="12">
        <f t="shared" si="2"/>
        <v>0.83879999999999999</v>
      </c>
      <c r="G111" s="15">
        <f t="shared" si="3"/>
        <v>5.4988000000000001</v>
      </c>
      <c r="H111" s="17" t="s">
        <v>19</v>
      </c>
      <c r="I111" s="11"/>
    </row>
    <row r="112" spans="1:10" x14ac:dyDescent="0.25">
      <c r="A112" s="18">
        <v>41415</v>
      </c>
      <c r="B112" s="14" t="s">
        <v>51</v>
      </c>
      <c r="C112" s="14" t="s">
        <v>193</v>
      </c>
      <c r="D112" s="15" t="s">
        <v>15</v>
      </c>
      <c r="E112" s="12">
        <v>50.85</v>
      </c>
      <c r="F112" s="12">
        <f t="shared" si="2"/>
        <v>9.1530000000000005</v>
      </c>
      <c r="G112" s="15">
        <f t="shared" si="3"/>
        <v>60.003</v>
      </c>
      <c r="H112" s="17" t="s">
        <v>9</v>
      </c>
      <c r="I112" s="11"/>
    </row>
    <row r="113" spans="1:9" x14ac:dyDescent="0.25">
      <c r="A113" s="18">
        <v>41415</v>
      </c>
      <c r="B113" s="14" t="s">
        <v>194</v>
      </c>
      <c r="C113" s="14" t="s">
        <v>195</v>
      </c>
      <c r="D113" s="15" t="s">
        <v>15</v>
      </c>
      <c r="E113" s="12">
        <v>32.21</v>
      </c>
      <c r="F113" s="12">
        <f t="shared" si="2"/>
        <v>5.7977999999999996</v>
      </c>
      <c r="G113" s="15">
        <f t="shared" si="3"/>
        <v>38.007800000000003</v>
      </c>
      <c r="H113" s="17" t="s">
        <v>9</v>
      </c>
      <c r="I113" s="11"/>
    </row>
    <row r="114" spans="1:9" x14ac:dyDescent="0.25">
      <c r="A114" s="18">
        <v>41415</v>
      </c>
      <c r="B114" s="67" t="s">
        <v>196</v>
      </c>
      <c r="C114" s="14" t="s">
        <v>197</v>
      </c>
      <c r="D114" s="15" t="s">
        <v>15</v>
      </c>
      <c r="E114" s="12">
        <v>243.05</v>
      </c>
      <c r="F114" s="12">
        <f t="shared" si="2"/>
        <v>43.749000000000002</v>
      </c>
      <c r="G114" s="15">
        <f t="shared" si="3"/>
        <v>286.79900000000004</v>
      </c>
      <c r="H114" s="17" t="s">
        <v>9</v>
      </c>
      <c r="I114" s="32" t="s">
        <v>200</v>
      </c>
    </row>
    <row r="115" spans="1:9" x14ac:dyDescent="0.25">
      <c r="A115" s="18">
        <v>41415</v>
      </c>
      <c r="B115" s="14" t="s">
        <v>198</v>
      </c>
      <c r="C115" s="14" t="s">
        <v>199</v>
      </c>
      <c r="D115" s="15" t="s">
        <v>15</v>
      </c>
      <c r="E115" s="12">
        <v>7.63</v>
      </c>
      <c r="F115" s="12">
        <f t="shared" si="2"/>
        <v>1.3734</v>
      </c>
      <c r="G115" s="15">
        <f t="shared" si="3"/>
        <v>9.0033999999999992</v>
      </c>
      <c r="H115" s="17" t="s">
        <v>9</v>
      </c>
      <c r="I115" s="11"/>
    </row>
    <row r="116" spans="1:9" x14ac:dyDescent="0.25">
      <c r="A116" s="18">
        <v>41415</v>
      </c>
      <c r="B116" s="14" t="s">
        <v>201</v>
      </c>
      <c r="C116" s="14" t="s">
        <v>202</v>
      </c>
      <c r="D116" s="15" t="s">
        <v>15</v>
      </c>
      <c r="E116" s="12">
        <v>847.46</v>
      </c>
      <c r="F116" s="12">
        <f t="shared" si="2"/>
        <v>152.5428</v>
      </c>
      <c r="G116" s="15">
        <f t="shared" si="3"/>
        <v>1000.0028</v>
      </c>
      <c r="H116" s="17" t="s">
        <v>9</v>
      </c>
      <c r="I116" s="11"/>
    </row>
    <row r="117" spans="1:9" x14ac:dyDescent="0.25">
      <c r="A117" s="18">
        <v>41415</v>
      </c>
      <c r="B117" s="14" t="s">
        <v>28</v>
      </c>
      <c r="C117" s="14" t="s">
        <v>218</v>
      </c>
      <c r="D117" s="15" t="s">
        <v>15</v>
      </c>
      <c r="E117" s="12">
        <v>13.29</v>
      </c>
      <c r="F117" s="12">
        <f t="shared" si="2"/>
        <v>2.3921999999999999</v>
      </c>
      <c r="G117" s="15">
        <f t="shared" si="3"/>
        <v>15.682199999999998</v>
      </c>
      <c r="H117" s="17" t="s">
        <v>9</v>
      </c>
      <c r="I117" s="11"/>
    </row>
    <row r="118" spans="1:9" x14ac:dyDescent="0.25">
      <c r="A118" s="18">
        <v>41416</v>
      </c>
      <c r="B118" s="14" t="s">
        <v>214</v>
      </c>
      <c r="C118" s="14" t="s">
        <v>215</v>
      </c>
      <c r="D118" s="15" t="s">
        <v>15</v>
      </c>
      <c r="E118" s="12">
        <v>72</v>
      </c>
      <c r="F118" s="12">
        <f t="shared" si="2"/>
        <v>12.959999999999999</v>
      </c>
      <c r="G118" s="15">
        <f t="shared" si="3"/>
        <v>84.96</v>
      </c>
      <c r="H118" s="17" t="s">
        <v>19</v>
      </c>
      <c r="I118" s="11" t="s">
        <v>148</v>
      </c>
    </row>
    <row r="119" spans="1:9" x14ac:dyDescent="0.25">
      <c r="A119" s="18">
        <v>41416</v>
      </c>
      <c r="B119" s="14" t="s">
        <v>216</v>
      </c>
      <c r="C119" s="14" t="s">
        <v>217</v>
      </c>
      <c r="D119" s="15" t="s">
        <v>15</v>
      </c>
      <c r="E119" s="12">
        <v>196.61</v>
      </c>
      <c r="F119" s="12">
        <f t="shared" si="2"/>
        <v>35.389800000000001</v>
      </c>
      <c r="G119" s="15">
        <f t="shared" si="3"/>
        <v>231.99980000000002</v>
      </c>
      <c r="H119" s="17" t="s">
        <v>19</v>
      </c>
      <c r="I119" s="11"/>
    </row>
    <row r="120" spans="1:9" x14ac:dyDescent="0.25">
      <c r="A120" s="18">
        <v>41416</v>
      </c>
      <c r="B120" s="14" t="s">
        <v>77</v>
      </c>
      <c r="C120" s="14" t="s">
        <v>220</v>
      </c>
      <c r="D120" s="15" t="s">
        <v>15</v>
      </c>
      <c r="E120" s="12">
        <v>27.97</v>
      </c>
      <c r="F120" s="12">
        <f t="shared" si="2"/>
        <v>5.0345999999999993</v>
      </c>
      <c r="G120" s="15">
        <f t="shared" si="3"/>
        <v>33.004599999999996</v>
      </c>
      <c r="H120" s="17" t="s">
        <v>19</v>
      </c>
      <c r="I120" s="11"/>
    </row>
    <row r="121" spans="1:9" x14ac:dyDescent="0.25">
      <c r="A121" s="18">
        <v>41417</v>
      </c>
      <c r="B121" s="14" t="s">
        <v>77</v>
      </c>
      <c r="C121" s="14" t="s">
        <v>221</v>
      </c>
      <c r="D121" s="15" t="s">
        <v>15</v>
      </c>
      <c r="E121" s="12">
        <v>26.7</v>
      </c>
      <c r="F121" s="12">
        <f t="shared" si="2"/>
        <v>4.806</v>
      </c>
      <c r="G121" s="15">
        <f t="shared" si="3"/>
        <v>31.506</v>
      </c>
      <c r="H121" s="17" t="s">
        <v>19</v>
      </c>
      <c r="I121" s="11"/>
    </row>
    <row r="122" spans="1:9" x14ac:dyDescent="0.25">
      <c r="A122" s="18">
        <v>41417</v>
      </c>
      <c r="B122" s="14" t="s">
        <v>60</v>
      </c>
      <c r="C122" s="14" t="s">
        <v>223</v>
      </c>
      <c r="D122" s="15" t="s">
        <v>15</v>
      </c>
      <c r="E122" s="12">
        <v>155.94</v>
      </c>
      <c r="F122" s="12">
        <f t="shared" si="2"/>
        <v>28.069199999999999</v>
      </c>
      <c r="G122" s="15">
        <f t="shared" si="3"/>
        <v>184.00919999999999</v>
      </c>
      <c r="H122" s="17" t="s">
        <v>19</v>
      </c>
      <c r="I122" s="11" t="s">
        <v>148</v>
      </c>
    </row>
    <row r="123" spans="1:9" x14ac:dyDescent="0.25">
      <c r="A123" s="18">
        <v>41417</v>
      </c>
      <c r="B123" s="14" t="s">
        <v>60</v>
      </c>
      <c r="C123" s="14" t="s">
        <v>222</v>
      </c>
      <c r="D123" s="15" t="s">
        <v>15</v>
      </c>
      <c r="E123" s="12">
        <v>294.07</v>
      </c>
      <c r="F123" s="12">
        <f t="shared" ref="F123" si="4">+E123*0.18</f>
        <v>52.932599999999994</v>
      </c>
      <c r="G123" s="15">
        <f t="shared" ref="G123" si="5">E123+F123</f>
        <v>347.00259999999997</v>
      </c>
      <c r="H123" s="17" t="s">
        <v>19</v>
      </c>
      <c r="I123" s="11" t="s">
        <v>224</v>
      </c>
    </row>
    <row r="124" spans="1:9" x14ac:dyDescent="0.25">
      <c r="A124" s="18"/>
      <c r="B124" s="14"/>
      <c r="C124" s="14"/>
      <c r="D124" s="15"/>
      <c r="E124" s="12"/>
      <c r="F124" s="12"/>
      <c r="G124" s="15"/>
      <c r="H124" s="17"/>
      <c r="I124" s="11"/>
    </row>
    <row r="125" spans="1:9" x14ac:dyDescent="0.25">
      <c r="A125" s="16"/>
      <c r="B125" s="14"/>
      <c r="C125" s="14"/>
      <c r="D125" s="15"/>
      <c r="E125" s="12"/>
      <c r="F125" s="12"/>
      <c r="G125" s="15"/>
      <c r="H125" s="17"/>
      <c r="I125" s="17"/>
    </row>
    <row r="126" spans="1:9" ht="15.75" x14ac:dyDescent="0.25">
      <c r="A126" s="17"/>
      <c r="B126" s="17"/>
      <c r="C126" s="14"/>
      <c r="D126" s="14"/>
      <c r="E126" s="19">
        <f>SUM(E2:E125)</f>
        <v>39043.614500000011</v>
      </c>
      <c r="F126" s="19">
        <f>SUM(F2:F125)</f>
        <v>7028.8506100000004</v>
      </c>
      <c r="G126" s="19">
        <f>SUM(G2:G125)</f>
        <v>46072.465109999997</v>
      </c>
      <c r="H126" s="20"/>
      <c r="I126" s="17"/>
    </row>
    <row r="127" spans="1:9" x14ac:dyDescent="0.25">
      <c r="E127" s="21"/>
      <c r="F127" s="21"/>
    </row>
    <row r="128" spans="1:9" x14ac:dyDescent="0.25">
      <c r="C128" s="22"/>
      <c r="D128" s="22"/>
      <c r="E128" s="23"/>
      <c r="F128" s="21"/>
    </row>
    <row r="129" spans="3:7" x14ac:dyDescent="0.25">
      <c r="C129" s="24"/>
      <c r="D129" s="24"/>
      <c r="E129" s="25"/>
      <c r="F129" s="23"/>
    </row>
    <row r="130" spans="3:7" x14ac:dyDescent="0.25">
      <c r="E130" s="21"/>
      <c r="F130" s="25"/>
      <c r="G130" s="23"/>
    </row>
    <row r="131" spans="3:7" x14ac:dyDescent="0.25">
      <c r="E131" s="21"/>
      <c r="F131" s="21"/>
      <c r="G131" s="2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workbookViewId="0">
      <selection activeCell="H3" sqref="H3"/>
    </sheetView>
  </sheetViews>
  <sheetFormatPr baseColWidth="10" defaultRowHeight="15" x14ac:dyDescent="0.25"/>
  <cols>
    <col min="1" max="1" width="8.42578125" customWidth="1"/>
    <col min="2" max="2" width="36.5703125" customWidth="1"/>
    <col min="4" max="4" width="10" customWidth="1"/>
    <col min="5" max="5" width="13.5703125" customWidth="1"/>
    <col min="7" max="7" width="11" customWidth="1"/>
    <col min="8" max="8" width="12.7109375" customWidth="1"/>
    <col min="9" max="9" width="15.140625" customWidth="1"/>
  </cols>
  <sheetData>
    <row r="1" spans="1:9" ht="45" x14ac:dyDescent="0.25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33" t="s">
        <v>7</v>
      </c>
      <c r="I1" s="1" t="s">
        <v>8</v>
      </c>
    </row>
    <row r="2" spans="1:9" ht="20.25" customHeight="1" x14ac:dyDescent="0.25">
      <c r="A2" s="34">
        <v>41404</v>
      </c>
      <c r="B2" s="35" t="s">
        <v>112</v>
      </c>
      <c r="C2" s="8" t="s">
        <v>113</v>
      </c>
      <c r="D2" s="8" t="s">
        <v>114</v>
      </c>
      <c r="E2" s="9">
        <v>20</v>
      </c>
      <c r="F2" s="9"/>
      <c r="G2" s="36">
        <v>20</v>
      </c>
      <c r="H2" s="8" t="s">
        <v>108</v>
      </c>
      <c r="I2" s="11"/>
    </row>
    <row r="3" spans="1:9" x14ac:dyDescent="0.25">
      <c r="A3" s="37">
        <v>41411</v>
      </c>
      <c r="B3" s="14" t="s">
        <v>154</v>
      </c>
      <c r="C3" s="14" t="s">
        <v>155</v>
      </c>
      <c r="D3" s="14" t="s">
        <v>114</v>
      </c>
      <c r="E3" s="12">
        <v>7</v>
      </c>
      <c r="F3" s="12"/>
      <c r="G3" s="15">
        <v>7</v>
      </c>
      <c r="H3" s="11" t="s">
        <v>108</v>
      </c>
      <c r="I3" s="11"/>
    </row>
    <row r="4" spans="1:9" x14ac:dyDescent="0.25">
      <c r="A4" s="3"/>
      <c r="B4" s="4"/>
      <c r="C4" s="8"/>
      <c r="D4" s="8"/>
      <c r="E4" s="9"/>
      <c r="F4" s="9"/>
      <c r="G4" s="15"/>
      <c r="H4" s="8"/>
      <c r="I4" s="11"/>
    </row>
    <row r="5" spans="1:9" x14ac:dyDescent="0.25">
      <c r="A5" s="38"/>
      <c r="B5" s="14"/>
      <c r="C5" s="14"/>
      <c r="D5" s="14"/>
      <c r="E5" s="12"/>
      <c r="F5" s="5"/>
      <c r="G5" s="15"/>
      <c r="H5" s="11"/>
      <c r="I5" s="11"/>
    </row>
    <row r="6" spans="1:9" x14ac:dyDescent="0.25">
      <c r="A6" s="38"/>
      <c r="B6" s="14"/>
      <c r="C6" s="14"/>
      <c r="D6" s="14"/>
      <c r="E6" s="12"/>
      <c r="F6" s="5"/>
      <c r="G6" s="15"/>
      <c r="H6" s="11"/>
      <c r="I6" s="11"/>
    </row>
    <row r="7" spans="1:9" x14ac:dyDescent="0.25">
      <c r="A7" s="38"/>
      <c r="B7" s="14"/>
      <c r="C7" s="14"/>
      <c r="D7" s="14"/>
      <c r="E7" s="12"/>
      <c r="F7" s="5"/>
      <c r="G7" s="15"/>
      <c r="H7" s="11"/>
      <c r="I7" s="27"/>
    </row>
    <row r="8" spans="1:9" x14ac:dyDescent="0.25">
      <c r="A8" s="38"/>
      <c r="B8" s="14"/>
      <c r="C8" s="14"/>
      <c r="D8" s="14"/>
      <c r="E8" s="12"/>
      <c r="F8" s="5"/>
      <c r="G8" s="15"/>
      <c r="H8" s="11"/>
      <c r="I8" s="27"/>
    </row>
    <row r="9" spans="1:9" x14ac:dyDescent="0.25">
      <c r="A9" s="37"/>
      <c r="B9" s="14"/>
      <c r="C9" s="14"/>
      <c r="D9" s="14"/>
      <c r="E9" s="12"/>
      <c r="F9" s="12"/>
      <c r="G9" s="15"/>
      <c r="H9" s="32"/>
      <c r="I9" s="32"/>
    </row>
    <row r="10" spans="1:9" x14ac:dyDescent="0.25">
      <c r="A10" s="37"/>
      <c r="B10" s="14"/>
      <c r="C10" s="14"/>
      <c r="D10" s="14"/>
      <c r="E10" s="12"/>
      <c r="F10" s="12"/>
      <c r="G10" s="15"/>
      <c r="H10" s="39"/>
      <c r="I10" s="11"/>
    </row>
    <row r="11" spans="1:9" x14ac:dyDescent="0.25">
      <c r="A11" s="37"/>
      <c r="B11" s="14"/>
      <c r="C11" s="14"/>
      <c r="D11" s="14"/>
      <c r="E11" s="12"/>
      <c r="F11" s="12"/>
      <c r="G11" s="15"/>
      <c r="H11" s="39"/>
      <c r="I11" s="11"/>
    </row>
    <row r="12" spans="1:9" x14ac:dyDescent="0.25">
      <c r="A12" s="37"/>
      <c r="B12" s="14"/>
      <c r="C12" s="14"/>
      <c r="D12" s="14"/>
      <c r="E12" s="12"/>
      <c r="F12" s="12"/>
      <c r="G12" s="15"/>
      <c r="H12" s="39"/>
      <c r="I12" s="11"/>
    </row>
    <row r="13" spans="1:9" x14ac:dyDescent="0.25">
      <c r="A13" s="37"/>
      <c r="B13" s="14"/>
      <c r="C13" s="14"/>
      <c r="D13" s="14"/>
      <c r="E13" s="12"/>
      <c r="F13" s="12"/>
      <c r="G13" s="15"/>
      <c r="H13" s="32"/>
      <c r="I13" s="11"/>
    </row>
    <row r="14" spans="1:9" x14ac:dyDescent="0.25">
      <c r="A14" s="37"/>
      <c r="B14" s="14"/>
      <c r="C14" s="14"/>
      <c r="D14" s="14"/>
      <c r="E14" s="12"/>
      <c r="F14" s="12"/>
      <c r="G14" s="15"/>
      <c r="H14" s="11"/>
      <c r="I14" s="11"/>
    </row>
    <row r="15" spans="1:9" x14ac:dyDescent="0.25">
      <c r="A15" s="37"/>
      <c r="B15" s="14"/>
      <c r="C15" s="14"/>
      <c r="D15" s="14"/>
      <c r="E15" s="12"/>
      <c r="F15" s="12"/>
      <c r="G15" s="15"/>
      <c r="H15" s="11"/>
      <c r="I15" s="11"/>
    </row>
    <row r="16" spans="1:9" x14ac:dyDescent="0.25">
      <c r="A16" s="37"/>
      <c r="B16" s="14"/>
      <c r="C16" s="14"/>
      <c r="D16" s="14"/>
      <c r="E16" s="12"/>
      <c r="F16" s="12"/>
      <c r="G16" s="15"/>
      <c r="H16" s="11"/>
      <c r="I16" s="11"/>
    </row>
    <row r="17" spans="1:9" x14ac:dyDescent="0.25">
      <c r="A17" s="37"/>
      <c r="B17" s="14"/>
      <c r="C17" s="14"/>
      <c r="D17" s="14"/>
      <c r="E17" s="12"/>
      <c r="F17" s="12"/>
      <c r="G17" s="15"/>
      <c r="H17" s="11"/>
      <c r="I17" s="27"/>
    </row>
    <row r="18" spans="1:9" x14ac:dyDescent="0.25">
      <c r="A18" s="16"/>
      <c r="B18" s="14"/>
      <c r="C18" s="14"/>
      <c r="D18" s="15"/>
      <c r="E18" s="12"/>
      <c r="F18" s="12"/>
      <c r="G18" s="15"/>
      <c r="H18" s="17"/>
      <c r="I18" s="27"/>
    </row>
    <row r="19" spans="1:9" ht="18.75" x14ac:dyDescent="0.3">
      <c r="A19" s="17"/>
      <c r="B19" s="17"/>
      <c r="C19" s="14"/>
      <c r="D19" s="14"/>
      <c r="E19" s="40">
        <f>SUM(E2:E18)</f>
        <v>27</v>
      </c>
      <c r="F19" s="40">
        <f>SUM(F2:F18)</f>
        <v>0</v>
      </c>
      <c r="G19" s="41">
        <f>SUM(G2:G18)</f>
        <v>27</v>
      </c>
      <c r="H19" s="17"/>
      <c r="I19" s="27"/>
    </row>
    <row r="20" spans="1:9" x14ac:dyDescent="0.25">
      <c r="E20" s="21"/>
      <c r="F20" s="21"/>
    </row>
    <row r="21" spans="1:9" x14ac:dyDescent="0.25">
      <c r="C21" s="22"/>
      <c r="D21" s="22"/>
      <c r="E21" s="23"/>
      <c r="F21" s="2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workbookViewId="0">
      <selection activeCell="G25" sqref="G25"/>
    </sheetView>
  </sheetViews>
  <sheetFormatPr baseColWidth="10" defaultRowHeight="15" x14ac:dyDescent="0.25"/>
  <cols>
    <col min="1" max="1" width="9.7109375" customWidth="1"/>
    <col min="2" max="2" width="19.42578125" customWidth="1"/>
    <col min="5" max="5" width="13.42578125" customWidth="1"/>
    <col min="6" max="6" width="9.42578125" customWidth="1"/>
    <col min="8" max="8" width="20.7109375" customWidth="1"/>
  </cols>
  <sheetData>
    <row r="1" spans="1:11" x14ac:dyDescent="0.25">
      <c r="A1" s="1" t="s">
        <v>0</v>
      </c>
      <c r="B1" s="2" t="s">
        <v>1</v>
      </c>
      <c r="C1" s="2" t="s">
        <v>2</v>
      </c>
      <c r="D1" s="2" t="s">
        <v>3</v>
      </c>
      <c r="E1" s="57" t="s">
        <v>4</v>
      </c>
      <c r="F1" s="57" t="s">
        <v>5</v>
      </c>
      <c r="G1" s="57" t="s">
        <v>6</v>
      </c>
      <c r="H1" s="2" t="s">
        <v>7</v>
      </c>
      <c r="I1" s="1" t="s">
        <v>109</v>
      </c>
      <c r="J1" s="1" t="s">
        <v>8</v>
      </c>
    </row>
    <row r="2" spans="1:11" x14ac:dyDescent="0.25">
      <c r="A2" s="50">
        <v>41408</v>
      </c>
      <c r="B2" s="51" t="s">
        <v>132</v>
      </c>
      <c r="C2" s="51" t="s">
        <v>133</v>
      </c>
      <c r="D2" s="51" t="s">
        <v>114</v>
      </c>
      <c r="E2" s="56">
        <v>190</v>
      </c>
      <c r="F2" s="56">
        <v>0</v>
      </c>
      <c r="G2" s="56">
        <v>190</v>
      </c>
      <c r="H2" s="4" t="s">
        <v>110</v>
      </c>
      <c r="I2" s="46" t="s">
        <v>111</v>
      </c>
      <c r="J2" s="42"/>
      <c r="K2" s="43"/>
    </row>
    <row r="3" spans="1:11" x14ac:dyDescent="0.25">
      <c r="A3" s="18">
        <v>41410</v>
      </c>
      <c r="B3" s="14" t="s">
        <v>152</v>
      </c>
      <c r="C3" s="14" t="s">
        <v>153</v>
      </c>
      <c r="D3" s="15" t="s">
        <v>15</v>
      </c>
      <c r="E3" s="12">
        <v>110</v>
      </c>
      <c r="F3" s="12">
        <v>0</v>
      </c>
      <c r="G3" s="15">
        <f t="shared" ref="G3" si="0">E3+F3</f>
        <v>110</v>
      </c>
      <c r="H3" s="17" t="s">
        <v>110</v>
      </c>
      <c r="I3" s="45" t="s">
        <v>111</v>
      </c>
      <c r="J3" s="6"/>
    </row>
    <row r="4" spans="1:11" x14ac:dyDescent="0.25">
      <c r="A4" s="50"/>
      <c r="B4" s="51"/>
      <c r="C4" s="51"/>
      <c r="D4" s="51"/>
      <c r="E4" s="52"/>
      <c r="F4" s="52"/>
      <c r="G4" s="52"/>
      <c r="H4" s="8"/>
      <c r="I4" s="46"/>
      <c r="J4" s="11"/>
    </row>
    <row r="5" spans="1:11" x14ac:dyDescent="0.25">
      <c r="A5" s="50"/>
      <c r="B5" s="51"/>
      <c r="C5" s="51"/>
      <c r="D5" s="51"/>
      <c r="E5" s="52"/>
      <c r="F5" s="53"/>
      <c r="G5" s="52"/>
      <c r="H5" s="4"/>
      <c r="I5" s="46"/>
      <c r="J5" s="11"/>
    </row>
    <row r="6" spans="1:11" x14ac:dyDescent="0.25">
      <c r="A6" s="54"/>
      <c r="B6" s="51"/>
      <c r="C6" s="51"/>
      <c r="D6" s="51"/>
      <c r="E6" s="52"/>
      <c r="F6" s="52"/>
      <c r="G6" s="52"/>
      <c r="H6" s="8"/>
      <c r="I6" s="46"/>
      <c r="J6" s="11"/>
    </row>
    <row r="7" spans="1:11" x14ac:dyDescent="0.25">
      <c r="A7" s="55"/>
      <c r="B7" s="51"/>
      <c r="C7" s="51"/>
      <c r="D7" s="52"/>
      <c r="E7" s="52"/>
      <c r="F7" s="52"/>
      <c r="G7" s="52"/>
      <c r="H7" s="8"/>
      <c r="I7" s="46"/>
      <c r="J7" s="11"/>
    </row>
    <row r="8" spans="1:11" x14ac:dyDescent="0.25">
      <c r="A8" s="55"/>
      <c r="B8" s="51"/>
      <c r="C8" s="51"/>
      <c r="D8" s="52"/>
      <c r="E8" s="52"/>
      <c r="F8" s="52"/>
      <c r="G8" s="52"/>
      <c r="H8" s="8"/>
      <c r="I8" s="46"/>
      <c r="J8" s="11"/>
      <c r="K8" s="47"/>
    </row>
    <row r="9" spans="1:11" x14ac:dyDescent="0.25">
      <c r="A9" s="55"/>
      <c r="B9" s="51"/>
      <c r="C9" s="51"/>
      <c r="D9" s="52"/>
      <c r="E9" s="52"/>
      <c r="F9" s="52"/>
      <c r="G9" s="52"/>
      <c r="H9" s="8"/>
      <c r="I9" s="46"/>
      <c r="J9" s="11"/>
      <c r="K9" s="47"/>
    </row>
    <row r="10" spans="1:11" x14ac:dyDescent="0.25">
      <c r="A10" s="50"/>
      <c r="B10" s="51"/>
      <c r="C10" s="51"/>
      <c r="D10" s="51"/>
      <c r="E10" s="52"/>
      <c r="F10" s="52"/>
      <c r="G10" s="52"/>
      <c r="H10" s="8"/>
      <c r="I10" s="48"/>
      <c r="J10" s="11"/>
      <c r="K10" s="47"/>
    </row>
    <row r="11" spans="1:11" x14ac:dyDescent="0.25">
      <c r="A11" s="50"/>
      <c r="B11" s="51"/>
      <c r="C11" s="51"/>
      <c r="D11" s="51"/>
      <c r="E11" s="52"/>
      <c r="F11" s="52"/>
      <c r="G11" s="52"/>
      <c r="H11" s="17"/>
      <c r="I11" s="48"/>
      <c r="J11" s="11"/>
      <c r="K11" s="47"/>
    </row>
    <row r="12" spans="1:11" x14ac:dyDescent="0.25">
      <c r="A12" s="55"/>
      <c r="B12" s="51"/>
      <c r="C12" s="51"/>
      <c r="D12" s="52"/>
      <c r="E12" s="56"/>
      <c r="F12" s="56"/>
      <c r="G12" s="52"/>
      <c r="H12" s="17"/>
      <c r="I12" s="11"/>
      <c r="J12" s="11"/>
      <c r="K12" s="47"/>
    </row>
    <row r="13" spans="1:11" x14ac:dyDescent="0.25">
      <c r="A13" s="38"/>
      <c r="B13" s="14"/>
      <c r="C13" s="14"/>
      <c r="D13" s="14"/>
      <c r="E13" s="12"/>
      <c r="F13" s="5"/>
      <c r="G13" s="15"/>
      <c r="H13" s="11"/>
      <c r="I13" s="11"/>
      <c r="J13" s="11"/>
      <c r="K13" s="47"/>
    </row>
    <row r="14" spans="1:11" x14ac:dyDescent="0.25">
      <c r="A14" s="38"/>
      <c r="B14" s="14"/>
      <c r="C14" s="14"/>
      <c r="D14" s="14"/>
      <c r="E14" s="12"/>
      <c r="F14" s="5"/>
      <c r="G14" s="15"/>
      <c r="H14" s="11"/>
      <c r="I14" s="11"/>
      <c r="J14" s="11"/>
      <c r="K14" s="47"/>
    </row>
    <row r="15" spans="1:11" x14ac:dyDescent="0.25">
      <c r="A15" s="37"/>
      <c r="B15" s="14"/>
      <c r="C15" s="14"/>
      <c r="D15" s="14"/>
      <c r="E15" s="12"/>
      <c r="F15" s="12"/>
      <c r="G15" s="15"/>
      <c r="H15" s="11"/>
      <c r="I15" s="11"/>
      <c r="J15" s="11"/>
      <c r="K15" s="47"/>
    </row>
    <row r="16" spans="1:11" x14ac:dyDescent="0.25">
      <c r="A16" s="37"/>
      <c r="B16" s="14"/>
      <c r="C16" s="14"/>
      <c r="D16" s="14"/>
      <c r="E16" s="12"/>
      <c r="F16" s="12"/>
      <c r="G16" s="15"/>
      <c r="H16" s="11"/>
      <c r="I16" s="11"/>
      <c r="J16" s="11"/>
      <c r="K16" s="47"/>
    </row>
    <row r="17" spans="1:11" x14ac:dyDescent="0.25">
      <c r="A17" s="37"/>
      <c r="B17" s="14"/>
      <c r="C17" s="14"/>
      <c r="D17" s="14"/>
      <c r="E17" s="12"/>
      <c r="F17" s="12"/>
      <c r="G17" s="15"/>
      <c r="H17" s="11"/>
      <c r="I17" s="11"/>
      <c r="J17" s="11"/>
      <c r="K17" s="47"/>
    </row>
    <row r="18" spans="1:11" x14ac:dyDescent="0.25">
      <c r="A18" s="37"/>
      <c r="B18" s="14"/>
      <c r="C18" s="14"/>
      <c r="D18" s="14"/>
      <c r="E18" s="12"/>
      <c r="F18" s="12"/>
      <c r="G18" s="15"/>
      <c r="H18" s="11"/>
      <c r="I18" s="11"/>
      <c r="J18" s="11"/>
      <c r="K18" s="47"/>
    </row>
    <row r="19" spans="1:11" x14ac:dyDescent="0.25">
      <c r="A19" s="16"/>
      <c r="B19" s="14"/>
      <c r="C19" s="14"/>
      <c r="D19" s="15"/>
      <c r="E19" s="12"/>
      <c r="F19" s="12"/>
      <c r="G19" s="15"/>
      <c r="H19" s="17"/>
      <c r="I19" s="17"/>
      <c r="J19" s="11"/>
    </row>
    <row r="20" spans="1:11" ht="18.75" x14ac:dyDescent="0.3">
      <c r="A20" s="17"/>
      <c r="B20" s="17"/>
      <c r="C20" s="14"/>
      <c r="D20" s="58"/>
      <c r="E20" s="59">
        <f>SUM(E2:E19)</f>
        <v>300</v>
      </c>
      <c r="F20" s="59">
        <f>SUM(F5:F19)</f>
        <v>0</v>
      </c>
      <c r="G20" s="60">
        <f>SUM(G2:G19)</f>
        <v>300</v>
      </c>
      <c r="H20" s="17"/>
      <c r="J20" s="13"/>
    </row>
    <row r="21" spans="1:11" x14ac:dyDescent="0.25">
      <c r="E21" s="21"/>
      <c r="F21" s="21"/>
      <c r="J21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FACTURAS</vt:lpstr>
      <vt:lpstr>Boletas </vt:lpstr>
      <vt:lpstr>Recibos por honorario</vt:lpstr>
    </vt:vector>
  </TitlesOfParts>
  <Company>pc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2013-05-02T19:17:33Z</dcterms:created>
  <dcterms:modified xsi:type="dcterms:W3CDTF">2013-05-23T18:52:36Z</dcterms:modified>
</cp:coreProperties>
</file>