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7" i="1" l="1"/>
  <c r="E11" i="1" l="1"/>
  <c r="E12" i="1"/>
  <c r="E23" i="1"/>
  <c r="E22" i="1"/>
  <c r="E19" i="1"/>
  <c r="E18" i="1"/>
  <c r="E16" i="1"/>
  <c r="E15" i="1"/>
  <c r="E13" i="1"/>
  <c r="E10" i="1"/>
  <c r="E8" i="1"/>
  <c r="E6" i="1"/>
  <c r="E24" i="1" s="1"/>
  <c r="E4" i="1"/>
  <c r="E3" i="1"/>
  <c r="E2" i="1"/>
  <c r="E7" i="1" s="1"/>
  <c r="E1" i="1"/>
  <c r="E20" i="1" s="1"/>
</calcChain>
</file>

<file path=xl/sharedStrings.xml><?xml version="1.0" encoding="utf-8"?>
<sst xmlns="http://schemas.openxmlformats.org/spreadsheetml/2006/main" count="41" uniqueCount="40">
  <si>
    <t>aw</t>
  </si>
  <si>
    <t>ac</t>
  </si>
  <si>
    <t>sc</t>
  </si>
  <si>
    <t>sw</t>
  </si>
  <si>
    <t>Vh</t>
  </si>
  <si>
    <t>CD,0</t>
  </si>
  <si>
    <t>CL,avg</t>
  </si>
  <si>
    <t>ic, avg</t>
  </si>
  <si>
    <t>hcg</t>
  </si>
  <si>
    <t>hac,w</t>
  </si>
  <si>
    <t>lc(mom)</t>
  </si>
  <si>
    <t>sv</t>
  </si>
  <si>
    <t>Vv</t>
  </si>
  <si>
    <t>lv(mom)</t>
  </si>
  <si>
    <t>av</t>
  </si>
  <si>
    <t>CL,0</t>
  </si>
  <si>
    <t>CL,a</t>
  </si>
  <si>
    <t>CL,q</t>
  </si>
  <si>
    <t>CL,ic</t>
  </si>
  <si>
    <t>CD,a</t>
  </si>
  <si>
    <t>CD,ic</t>
  </si>
  <si>
    <t>CM,0</t>
  </si>
  <si>
    <t>CM,a</t>
  </si>
  <si>
    <t>CM,q</t>
  </si>
  <si>
    <t>CM,ic</t>
  </si>
  <si>
    <t>CY,B</t>
  </si>
  <si>
    <t>CY,dr</t>
  </si>
  <si>
    <t>Cl,B</t>
  </si>
  <si>
    <t>Cl,p</t>
  </si>
  <si>
    <t>Cl,r</t>
  </si>
  <si>
    <t>Cn,B</t>
  </si>
  <si>
    <t>Cn,P</t>
  </si>
  <si>
    <t>Cn,r</t>
  </si>
  <si>
    <t>K</t>
  </si>
  <si>
    <t>CM,ac</t>
  </si>
  <si>
    <t>MAC</t>
  </si>
  <si>
    <t>Zv'</t>
  </si>
  <si>
    <t>b</t>
  </si>
  <si>
    <t>Vol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</si>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</sst>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M8" sqref="M8"/>
    </sheetView>
  </sheetViews>
  <sheetFormatPr defaultRowHeight="15" x14ac:dyDescent="0.25"/>
  <sheetData>
    <row r="1" spans="1:15" x14ac:dyDescent="0.25">
      <c r="A1" t="s">
        <v>0</v>
      </c>
      <c r="B1">
        <v>4.4433999999999996</v>
      </c>
      <c r="D1" t="s">
        <v>15</v>
      </c>
      <c r="E1">
        <f>-B2*(B3/B4)*B8</f>
        <v>1.1609500604756368E-2</v>
      </c>
    </row>
    <row r="2" spans="1:15" x14ac:dyDescent="0.25">
      <c r="A2" t="s">
        <v>1</v>
      </c>
      <c r="B2">
        <v>4.5</v>
      </c>
      <c r="D2" t="s">
        <v>16</v>
      </c>
      <c r="E2">
        <f>B1+(B2*(B3/B4))</f>
        <v>5.6584183783104516</v>
      </c>
    </row>
    <row r="3" spans="1:15" x14ac:dyDescent="0.25">
      <c r="A3" t="s">
        <v>2</v>
      </c>
      <c r="B3">
        <v>1.7189000000000001</v>
      </c>
      <c r="D3" t="s">
        <v>17</v>
      </c>
      <c r="E3">
        <f>2*B5*B2</f>
        <v>4.4820000000000002</v>
      </c>
    </row>
    <row r="4" spans="1:15" x14ac:dyDescent="0.25">
      <c r="A4" t="s">
        <v>3</v>
      </c>
      <c r="B4">
        <v>6.3662000000000001</v>
      </c>
      <c r="D4" t="s">
        <v>18</v>
      </c>
      <c r="E4">
        <f>-B2*(B3/B4)</f>
        <v>-1.215018378310452</v>
      </c>
    </row>
    <row r="5" spans="1:15" x14ac:dyDescent="0.25">
      <c r="A5" t="s">
        <v>4</v>
      </c>
      <c r="B5">
        <v>0.498</v>
      </c>
    </row>
    <row r="6" spans="1:15" x14ac:dyDescent="0.25">
      <c r="A6" t="s">
        <v>5</v>
      </c>
      <c r="B6">
        <v>3.483E-2</v>
      </c>
      <c r="D6" t="s">
        <v>5</v>
      </c>
      <c r="E6">
        <f>B6</f>
        <v>3.483E-2</v>
      </c>
    </row>
    <row r="7" spans="1:15" x14ac:dyDescent="0.25">
      <c r="A7" t="s">
        <v>6</v>
      </c>
      <c r="B7">
        <v>0.38600000000000001</v>
      </c>
      <c r="D7" t="s">
        <v>19</v>
      </c>
      <c r="E7">
        <f>(2*B7*B16)*E2</f>
        <v>0.26327738001011514</v>
      </c>
    </row>
    <row r="8" spans="1:15" x14ac:dyDescent="0.25">
      <c r="A8" t="s">
        <v>7</v>
      </c>
      <c r="B8">
        <v>-9.5549999999999993E-3</v>
      </c>
      <c r="D8" t="s">
        <v>20</v>
      </c>
      <c r="E8">
        <f>-2*B7*B16*B2*(B3/B4)</f>
        <v>-5.6532909714115169E-2</v>
      </c>
      <c r="O8">
        <v>2.028</v>
      </c>
    </row>
    <row r="9" spans="1:15" x14ac:dyDescent="0.25">
      <c r="A9" t="s">
        <v>8</v>
      </c>
      <c r="B9" s="1">
        <v>1.9879</v>
      </c>
      <c r="O9">
        <v>1.482</v>
      </c>
    </row>
    <row r="10" spans="1:15" x14ac:dyDescent="0.25">
      <c r="A10" t="s">
        <v>9</v>
      </c>
      <c r="B10">
        <v>2.7</v>
      </c>
      <c r="D10" t="s">
        <v>21</v>
      </c>
      <c r="E10">
        <f>B17+(B2*B5*B8)</f>
        <v>-7.3592754999999996E-2</v>
      </c>
      <c r="O10">
        <v>0.72299999999999998</v>
      </c>
    </row>
    <row r="11" spans="1:15" x14ac:dyDescent="0.25">
      <c r="A11" t="s">
        <v>10</v>
      </c>
      <c r="B11">
        <v>2.617</v>
      </c>
      <c r="D11" t="s">
        <v>22</v>
      </c>
      <c r="E11">
        <f>B1*(B9-B10+(B5*(B2/B1)))</f>
        <v>-0.92314514000000047</v>
      </c>
      <c r="O11">
        <v>1.0740000000000001</v>
      </c>
    </row>
    <row r="12" spans="1:15" x14ac:dyDescent="0.25">
      <c r="A12" t="s">
        <v>11</v>
      </c>
      <c r="B12">
        <v>2.2511000000000001</v>
      </c>
      <c r="D12" t="s">
        <v>23</v>
      </c>
      <c r="E12">
        <f>-2*(B11/B18)*B5*B2</f>
        <v>-10.239540811872546</v>
      </c>
      <c r="O12">
        <v>8.0820000000000007</v>
      </c>
    </row>
    <row r="13" spans="1:15" x14ac:dyDescent="0.25">
      <c r="A13" t="s">
        <v>12</v>
      </c>
      <c r="B13">
        <v>4.0710000000000003E-2</v>
      </c>
      <c r="D13" t="s">
        <v>24</v>
      </c>
      <c r="E13">
        <f>B2*B5</f>
        <v>2.2410000000000001</v>
      </c>
      <c r="O13">
        <v>1.504</v>
      </c>
    </row>
    <row r="14" spans="1:15" x14ac:dyDescent="0.25">
      <c r="A14" t="s">
        <v>13</v>
      </c>
      <c r="B14">
        <v>1.6803999999999999</v>
      </c>
      <c r="O14">
        <v>8.1140000000000008</v>
      </c>
    </row>
    <row r="15" spans="1:15" x14ac:dyDescent="0.25">
      <c r="A15" t="s">
        <v>14</v>
      </c>
      <c r="B15">
        <v>4.72</v>
      </c>
      <c r="D15" t="s">
        <v>25</v>
      </c>
      <c r="E15">
        <f>-(B12/B4)*B15</f>
        <v>-1.6690006597342213</v>
      </c>
      <c r="O15">
        <v>10.343999999999999</v>
      </c>
    </row>
    <row r="16" spans="1:15" x14ac:dyDescent="0.25">
      <c r="A16" t="s">
        <v>33</v>
      </c>
      <c r="B16">
        <v>6.0269999999999997E-2</v>
      </c>
      <c r="D16" t="s">
        <v>26</v>
      </c>
      <c r="E16">
        <f>2*B13*B15</f>
        <v>0.38430239999999999</v>
      </c>
    </row>
    <row r="17" spans="1:15" x14ac:dyDescent="0.25">
      <c r="A17" t="s">
        <v>34</v>
      </c>
      <c r="B17">
        <v>-5.2179999999999997E-2</v>
      </c>
      <c r="O17">
        <f>SUM(O8:O15)</f>
        <v>33.350999999999999</v>
      </c>
    </row>
    <row r="18" spans="1:15" x14ac:dyDescent="0.25">
      <c r="A18" t="s">
        <v>35</v>
      </c>
      <c r="B18">
        <v>1.1455</v>
      </c>
      <c r="D18" t="s">
        <v>27</v>
      </c>
      <c r="E18">
        <f>-((B19*B12)/(B20*B4))*B15</f>
        <v>-0.17209368616985249</v>
      </c>
    </row>
    <row r="19" spans="1:15" x14ac:dyDescent="0.25">
      <c r="A19" t="s">
        <v>36</v>
      </c>
      <c r="B19">
        <v>0.58650000000000002</v>
      </c>
      <c r="D19" t="s">
        <v>28</v>
      </c>
      <c r="E19">
        <f>-(B1/8)</f>
        <v>-0.55542499999999995</v>
      </c>
    </row>
    <row r="20" spans="1:15" x14ac:dyDescent="0.25">
      <c r="A20" t="s">
        <v>37</v>
      </c>
      <c r="B20">
        <v>5.6879999999999997</v>
      </c>
      <c r="D20" t="s">
        <v>29</v>
      </c>
      <c r="E20">
        <f>(E1/4)+2*(B19/B20)*B13*B15</f>
        <v>4.2528492872708087E-2</v>
      </c>
    </row>
    <row r="21" spans="1:15" x14ac:dyDescent="0.25">
      <c r="A21" t="s">
        <v>38</v>
      </c>
      <c r="B21">
        <v>1.1025</v>
      </c>
    </row>
    <row r="22" spans="1:15" x14ac:dyDescent="0.25">
      <c r="A22" t="s">
        <v>39</v>
      </c>
      <c r="B22">
        <v>1.972</v>
      </c>
      <c r="D22" t="s">
        <v>30</v>
      </c>
      <c r="E22">
        <f>B13*B15-(2*B21/(B4*B20))</f>
        <v>0.13125800973766119</v>
      </c>
    </row>
    <row r="23" spans="1:15" x14ac:dyDescent="0.25">
      <c r="D23" t="s">
        <v>31</v>
      </c>
      <c r="E23">
        <f>(-B7/8)+(8/(3*PI()))*(B22/B20)*B13*B15</f>
        <v>8.2969628032346018E-3</v>
      </c>
    </row>
    <row r="24" spans="1:15" x14ac:dyDescent="0.25">
      <c r="D24" t="s">
        <v>32</v>
      </c>
      <c r="E24">
        <f>(-E6/4)-(2*(B14/B20)*B13*B15)</f>
        <v>-0.1222415634599156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Omo</dc:creator>
  <cp:lastModifiedBy>Haochuan Ni</cp:lastModifiedBy>
  <dcterms:created xsi:type="dcterms:W3CDTF">2016-03-17T20:13:57Z</dcterms:created>
  <dcterms:modified xsi:type="dcterms:W3CDTF">2016-03-21T18:04:48Z</dcterms:modified>
</cp:coreProperties>
</file>