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vid.dogbe\Desktop\E-DISTRIBUTION\TECHNOLOGY\"/>
    </mc:Choice>
  </mc:AlternateContent>
  <bookViews>
    <workbookView xWindow="0" yWindow="0" windowWidth="19200" windowHeight="8300" tabRatio="831" activeTab="3"/>
  </bookViews>
  <sheets>
    <sheet name="A. Introduction" sheetId="13" r:id="rId1"/>
    <sheet name="B. Initial Questionnaire" sheetId="14" r:id="rId2"/>
    <sheet name="1. Architecture and Design" sheetId="12" r:id="rId3"/>
    <sheet name="2. User and Account Management" sheetId="11" r:id="rId4"/>
    <sheet name="3. Network" sheetId="10" r:id="rId5"/>
    <sheet name="4. Data Management" sheetId="9" r:id="rId6"/>
    <sheet name="5. BCP and Backup Management" sheetId="16" r:id="rId7"/>
    <sheet name="6. Fraud Prevention" sheetId="7" r:id="rId8"/>
    <sheet name="7. API Design" sheetId="19" r:id="rId9"/>
    <sheet name="8. Web Application" sheetId="6" r:id="rId10"/>
    <sheet name="9. PCI-DSS" sheetId="5" r:id="rId11"/>
    <sheet name="10. Mobile Security" sheetId="4" r:id="rId12"/>
    <sheet name="11.Third Parties &amp;Remote Access" sheetId="2" r:id="rId13"/>
    <sheet name="12. Monitoring and Logging" sheetId="1" r:id="rId14"/>
    <sheet name="13. CPE" sheetId="17" r:id="rId15"/>
    <sheet name="14. VOIP" sheetId="18" r:id="rId16"/>
  </sheets>
  <calcPr calcId="162913"/>
</workbook>
</file>

<file path=xl/calcChain.xml><?xml version="1.0" encoding="utf-8"?>
<calcChain xmlns="http://schemas.openxmlformats.org/spreadsheetml/2006/main">
  <c r="D19" i="14" l="1"/>
  <c r="A29" i="18" l="1"/>
  <c r="A36" i="18"/>
  <c r="A3" i="18"/>
  <c r="A22" i="18"/>
  <c r="A18" i="18"/>
  <c r="A11" i="18"/>
  <c r="A13" i="12" l="1"/>
  <c r="A3" i="19" l="1"/>
  <c r="A3" i="6"/>
  <c r="D22" i="14"/>
  <c r="A57" i="17"/>
  <c r="A48" i="17"/>
  <c r="A44" i="17"/>
  <c r="A30" i="17"/>
  <c r="A22" i="17"/>
  <c r="A15" i="17"/>
  <c r="A10" i="17"/>
  <c r="A6" i="17"/>
  <c r="A3" i="17"/>
  <c r="A28" i="2"/>
  <c r="A25" i="2"/>
  <c r="A16" i="2"/>
  <c r="A10" i="2"/>
  <c r="A3" i="2"/>
  <c r="A15" i="4" l="1"/>
  <c r="A9" i="4"/>
  <c r="A3" i="4"/>
  <c r="A29" i="4"/>
  <c r="A23" i="4"/>
  <c r="A18" i="4"/>
  <c r="A3" i="5"/>
  <c r="A36" i="6"/>
  <c r="A30" i="6"/>
  <c r="A27" i="6"/>
  <c r="A21" i="6"/>
  <c r="A25" i="12"/>
  <c r="A21" i="12"/>
  <c r="D21" i="14"/>
  <c r="D20" i="14"/>
  <c r="D18" i="14"/>
  <c r="D17" i="14"/>
  <c r="D16" i="14"/>
  <c r="D15" i="14"/>
  <c r="D14" i="14"/>
  <c r="A11" i="16" l="1"/>
  <c r="A7" i="16"/>
  <c r="D11" i="14"/>
  <c r="A3" i="16"/>
  <c r="D13" i="14"/>
  <c r="D12" i="14"/>
  <c r="A11" i="9"/>
  <c r="A14" i="9"/>
  <c r="A30" i="11"/>
  <c r="A24" i="11"/>
  <c r="A12" i="11"/>
  <c r="A19" i="9"/>
  <c r="A3" i="7"/>
</calcChain>
</file>

<file path=xl/sharedStrings.xml><?xml version="1.0" encoding="utf-8"?>
<sst xmlns="http://schemas.openxmlformats.org/spreadsheetml/2006/main" count="1010" uniqueCount="936">
  <si>
    <t>ID</t>
  </si>
  <si>
    <t>Compliant 
(Y/N/Partial/Not Applicable)</t>
  </si>
  <si>
    <t>Project Team Response 
(name, date, comment)</t>
  </si>
  <si>
    <t>Security Comment 
(name, date, comment)</t>
  </si>
  <si>
    <t>10.1.1</t>
  </si>
  <si>
    <t>10.1.2</t>
  </si>
  <si>
    <t>10.1.3</t>
  </si>
  <si>
    <t>10.1.4</t>
  </si>
  <si>
    <t>10.2.1</t>
  </si>
  <si>
    <t>10.2.2</t>
  </si>
  <si>
    <t>10.2.3</t>
  </si>
  <si>
    <t>10.2.4</t>
  </si>
  <si>
    <t>10.2.5</t>
  </si>
  <si>
    <t>10.3.1</t>
  </si>
  <si>
    <t>10.3.2</t>
  </si>
  <si>
    <t>10.4.1</t>
  </si>
  <si>
    <t>10.4.2</t>
  </si>
  <si>
    <t>10.5.1</t>
  </si>
  <si>
    <t>10.5.2</t>
  </si>
  <si>
    <t>10.5.3</t>
  </si>
  <si>
    <t>7.1.1</t>
  </si>
  <si>
    <t>7.1.2</t>
  </si>
  <si>
    <t>7.1.3</t>
  </si>
  <si>
    <t>7.1.4</t>
  </si>
  <si>
    <t>7.1.5</t>
  </si>
  <si>
    <t>7.1.6</t>
  </si>
  <si>
    <t>7.1.7</t>
  </si>
  <si>
    <t>7.1.8</t>
  </si>
  <si>
    <t>7.1.9</t>
  </si>
  <si>
    <t>7.1.10</t>
  </si>
  <si>
    <t>6.2</t>
  </si>
  <si>
    <t>6.3</t>
  </si>
  <si>
    <t>6.4</t>
  </si>
  <si>
    <t>6.5</t>
  </si>
  <si>
    <t>6.6</t>
  </si>
  <si>
    <t>1.1 Platform Design</t>
  </si>
  <si>
    <t>1.1.1</t>
  </si>
  <si>
    <t>1.1.2</t>
  </si>
  <si>
    <t>1.1.3</t>
  </si>
  <si>
    <t>1.1.4</t>
  </si>
  <si>
    <t>1.2.1</t>
  </si>
  <si>
    <t>1.2.2</t>
  </si>
  <si>
    <t>1.2.3</t>
  </si>
  <si>
    <t>1.2.4</t>
  </si>
  <si>
    <t>1.3.1</t>
  </si>
  <si>
    <t>1.3.2</t>
  </si>
  <si>
    <t>1.3.3</t>
  </si>
  <si>
    <t>1.3.4</t>
  </si>
  <si>
    <t>1.4.1</t>
  </si>
  <si>
    <t>1.4.2</t>
  </si>
  <si>
    <t>1.4.3</t>
  </si>
  <si>
    <t>1.5.1</t>
  </si>
  <si>
    <t>1.5.2</t>
  </si>
  <si>
    <t>2.1.1</t>
  </si>
  <si>
    <t>2.1.2</t>
  </si>
  <si>
    <t>2.1.3</t>
  </si>
  <si>
    <t>2.2 User Identification and Authentication</t>
  </si>
  <si>
    <t>2.2.1</t>
  </si>
  <si>
    <t>2.2.2</t>
  </si>
  <si>
    <t>2.2.3</t>
  </si>
  <si>
    <t>2.2.4</t>
  </si>
  <si>
    <t>2.3.1</t>
  </si>
  <si>
    <t>2.3.2</t>
  </si>
  <si>
    <t>2.3.3</t>
  </si>
  <si>
    <t>2.3.4</t>
  </si>
  <si>
    <t>2.3.5</t>
  </si>
  <si>
    <t>2.3.6</t>
  </si>
  <si>
    <t>2.3.7</t>
  </si>
  <si>
    <t>2.3.8</t>
  </si>
  <si>
    <t>2.3.9</t>
  </si>
  <si>
    <t>2.3.10</t>
  </si>
  <si>
    <t>2.4.1</t>
  </si>
  <si>
    <t>2.4.2</t>
  </si>
  <si>
    <t>2.4.3</t>
  </si>
  <si>
    <t>2.5.1</t>
  </si>
  <si>
    <t>3.1 Network Segregation</t>
  </si>
  <si>
    <t>3.2.1</t>
  </si>
  <si>
    <t>3.2.2</t>
  </si>
  <si>
    <t>3.2.3</t>
  </si>
  <si>
    <t xml:space="preserve">3.2 Network Services </t>
  </si>
  <si>
    <t>3.3.1</t>
  </si>
  <si>
    <t>3.3.3</t>
  </si>
  <si>
    <t xml:space="preserve">3.3 O&amp;M </t>
  </si>
  <si>
    <t>3.4.1</t>
  </si>
  <si>
    <t>3.4.2</t>
  </si>
  <si>
    <t>3.5.1</t>
  </si>
  <si>
    <t>3.5.2</t>
  </si>
  <si>
    <t>3.5 Network Elements</t>
  </si>
  <si>
    <t>4.1 Data Integrity &amp; Input Controls</t>
  </si>
  <si>
    <t>4.1.1</t>
  </si>
  <si>
    <t>4.1.2</t>
  </si>
  <si>
    <t>4.1.3</t>
  </si>
  <si>
    <t>4.1.4</t>
  </si>
  <si>
    <t>4.2.1</t>
  </si>
  <si>
    <t>4.2.2</t>
  </si>
  <si>
    <t>4.3.1</t>
  </si>
  <si>
    <t>4.3.2</t>
  </si>
  <si>
    <t>4.4.1</t>
  </si>
  <si>
    <t>4.4.2</t>
  </si>
  <si>
    <t>4.5.1</t>
  </si>
  <si>
    <t>5.1.1</t>
  </si>
  <si>
    <t>5.1.2</t>
  </si>
  <si>
    <t>5.1.3</t>
  </si>
  <si>
    <t>5.2.1</t>
  </si>
  <si>
    <t>5.2.2</t>
  </si>
  <si>
    <t>5.2.3</t>
  </si>
  <si>
    <t>5.3.1</t>
  </si>
  <si>
    <t>5.3.2</t>
  </si>
  <si>
    <t>5.3.3</t>
  </si>
  <si>
    <t>Comments provided by the Security Team to the Project Team's answer.</t>
  </si>
  <si>
    <t>ABBREVIATIONS USED IN THIS DOCUMENT</t>
  </si>
  <si>
    <t>MSISDN</t>
  </si>
  <si>
    <t>CHD</t>
  </si>
  <si>
    <t>Card Holder Data</t>
  </si>
  <si>
    <t>CVSS</t>
  </si>
  <si>
    <t>Common Vulnerability Scoring System</t>
  </si>
  <si>
    <t>SSO</t>
  </si>
  <si>
    <t>Single-Sign-On</t>
  </si>
  <si>
    <t>AD</t>
  </si>
  <si>
    <t>Active Directory</t>
  </si>
  <si>
    <t>BCP</t>
  </si>
  <si>
    <t>Business Continuity Plan</t>
  </si>
  <si>
    <t>API</t>
  </si>
  <si>
    <t>Application Program Interface</t>
  </si>
  <si>
    <t>DOCUMENTS REFERENCED</t>
  </si>
  <si>
    <t>Technology Security
Vodafone Group Services</t>
  </si>
  <si>
    <t>&lt;Project Name/ID&gt;</t>
  </si>
  <si>
    <t>New service/ Upgrade</t>
  </si>
  <si>
    <t xml:space="preserve">&lt;New Service / Existing Service Upgrade&gt;
</t>
  </si>
  <si>
    <t xml:space="preserve">&lt;Contact Details&gt;
</t>
  </si>
  <si>
    <t>Vendor/s involved:</t>
  </si>
  <si>
    <t>&lt;Vendor/s&gt;</t>
  </si>
  <si>
    <t>&lt;RFP / Requirements / Design / Implementation / Go-Live / Other (please detail)&gt;</t>
  </si>
  <si>
    <t xml:space="preserve">Short Description of the solution: </t>
  </si>
  <si>
    <t>&lt;Please describe&gt;</t>
  </si>
  <si>
    <t xml:space="preserve">Documentation available for review:
</t>
  </si>
  <si>
    <t>Question</t>
  </si>
  <si>
    <t>Answer</t>
  </si>
  <si>
    <t>Instructions</t>
  </si>
  <si>
    <t>Details</t>
  </si>
  <si>
    <t>Q1</t>
  </si>
  <si>
    <t>Q2</t>
  </si>
  <si>
    <t>Q3</t>
  </si>
  <si>
    <t xml:space="preserve">Does the project process, store and/or transfer personal data, C3 or C4 data?
</t>
  </si>
  <si>
    <t>Q4</t>
  </si>
  <si>
    <t xml:space="preserve">Does a charging model exist for the service?
</t>
  </si>
  <si>
    <t>Q5</t>
  </si>
  <si>
    <t>Q6</t>
  </si>
  <si>
    <t>Q7</t>
  </si>
  <si>
    <t>Q8</t>
  </si>
  <si>
    <t>Q9</t>
  </si>
  <si>
    <t>Q10</t>
  </si>
  <si>
    <t xml:space="preserve">Does the project include any web based applications?
</t>
  </si>
  <si>
    <t xml:space="preserve">Does the project include the development or usage of mobile applications? 
</t>
  </si>
  <si>
    <t xml:space="preserve">Does the project include any connectivity between Vodafone and external systems such as, for example, an extension of the system using Cloud Services? 
</t>
  </si>
  <si>
    <t xml:space="preserve">Is any 3rd party company involved in one or more of the following activities:
- development
- maintenance/operations
- integration
- testing
- support
</t>
  </si>
  <si>
    <t>External interfaces shall not contain services other than needed and listed in the design documentation.</t>
  </si>
  <si>
    <t>All unnecessary HTTP methods (e.g. PUT, DELETE, TRACE, OPTIONS) and WEBDAV methods (e.g. MOVE, PROPFND) shall be disabled on web application servers.</t>
  </si>
  <si>
    <t>Untrusted ActiveX controls and applets shall not be used. Any such objects in the application shall be signed.</t>
  </si>
  <si>
    <t xml:space="preserve">Operations requiring human confirmation (e.g. password change) shall implement controls for preventing automatic operations that could be performed by attackers. </t>
  </si>
  <si>
    <t>All web applications shall be developed in such a way as to be fully compliant with the latest version of 'The OWASP Guide to Building Secure Web Applications' as published by OWASP (www.owasp.org).</t>
  </si>
  <si>
    <t>Introduction</t>
  </si>
  <si>
    <t>4.2 Data Protection</t>
  </si>
  <si>
    <t>4.4.3</t>
  </si>
  <si>
    <t>2.1 Access</t>
  </si>
  <si>
    <t>2.4.4</t>
  </si>
  <si>
    <t>2.4.5</t>
  </si>
  <si>
    <t>6.1</t>
  </si>
  <si>
    <t>Column heading</t>
  </si>
  <si>
    <t>Explanation</t>
  </si>
  <si>
    <t>Required action</t>
  </si>
  <si>
    <t xml:space="preserve">Please complete </t>
  </si>
  <si>
    <t>Please complete
(for Yes, Partial and Not Applicable answers)</t>
  </si>
  <si>
    <t>Please do not change</t>
  </si>
  <si>
    <t>Full description of this Security Requirement</t>
  </si>
  <si>
    <t>Sequential identifier of each Security Requirement within this document</t>
  </si>
  <si>
    <t>Explanation for tab B. Initial Questionnaire</t>
  </si>
  <si>
    <r>
      <t xml:space="preserve">Compliance statement for each Security Requirement
</t>
    </r>
    <r>
      <rPr>
        <b/>
        <sz val="11"/>
        <rFont val="Tahoma"/>
        <family val="2"/>
      </rPr>
      <t xml:space="preserve">
Yes (Y): the Deliverable fulfils the requirement without any restriction</t>
    </r>
    <r>
      <rPr>
        <sz val="11"/>
        <rFont val="Tahoma"/>
        <family val="2"/>
      </rPr>
      <t>. Additional information about how requirements are met, should be detailed in the column 'Project Team Answer'</t>
    </r>
    <r>
      <rPr>
        <b/>
        <sz val="11"/>
        <rFont val="Tahoma"/>
        <family val="2"/>
      </rPr>
      <t xml:space="preserve">
No (N): The Deliverable does not fulfil any part of the requirement. 
Partial (P): The Deliverable fulfils only part of the requirement. </t>
    </r>
    <r>
      <rPr>
        <sz val="11"/>
        <rFont val="Tahoma"/>
        <family val="2"/>
      </rPr>
      <t xml:space="preserve"> Additional information about how partial requirements are met, should be detailed in the column 'Project Team Response</t>
    </r>
    <r>
      <rPr>
        <b/>
        <sz val="11"/>
        <rFont val="Tahoma"/>
        <family val="2"/>
      </rPr>
      <t xml:space="preserve"> 
Not Applicable (N/A): the requirement does not apply to the Deliverable. </t>
    </r>
    <r>
      <rPr>
        <sz val="11"/>
        <rFont val="Tahoma"/>
        <family val="2"/>
      </rPr>
      <t xml:space="preserve">In this case a precise description must be given of the reason why this requirement is Not Applicable to the Deliverable. </t>
    </r>
    <r>
      <rPr>
        <sz val="11"/>
        <color indexed="8"/>
        <rFont val="Tahoma"/>
        <family val="2"/>
      </rPr>
      <t xml:space="preserve">
</t>
    </r>
  </si>
  <si>
    <t xml:space="preserve">Is the project/service likely to process, store or transmit customer payment card data?
</t>
  </si>
  <si>
    <r>
      <t>Project Name and/or Internal ID:</t>
    </r>
    <r>
      <rPr>
        <b/>
        <sz val="10"/>
        <color indexed="10"/>
        <rFont val="Tahoma"/>
        <family val="2"/>
      </rPr>
      <t xml:space="preserve"> </t>
    </r>
  </si>
  <si>
    <t xml:space="preserve">This document has been designed to help project leaders determine what security controls need to be implemented during the development of a new product or service. Some sections are required for all projects, others will be out of scope. The answers to the initial questionnaire on tab B will determine what is and is not in scope. </t>
  </si>
  <si>
    <t>Please answer all relevant questions based on your answers to the initial questionnaire. Sections that are out of scope will be marked in grey. For the sections that are in scope, you only need to provide input in the columns headed 'Compliant' and 'Project Team Response'. There is a description of the different columns below for your reference.</t>
  </si>
  <si>
    <t xml:space="preserve">Are all users and administrators' interfaces integrated into an existing Vodafone SSO / AD environment for identification and validation?
</t>
  </si>
  <si>
    <t xml:space="preserve">Compliant 
</t>
  </si>
  <si>
    <t xml:space="preserve">Project Team Response 
</t>
  </si>
  <si>
    <r>
      <t xml:space="preserve">Additional comments from the Project Team. </t>
    </r>
    <r>
      <rPr>
        <b/>
        <sz val="11"/>
        <rFont val="Tahoma"/>
        <family val="2"/>
      </rPr>
      <t>Please provide name or initial and date with the comment.</t>
    </r>
    <r>
      <rPr>
        <sz val="11"/>
        <rFont val="Tahoma"/>
        <family val="2"/>
      </rPr>
      <t xml:space="preserve"> </t>
    </r>
  </si>
  <si>
    <t xml:space="preserve">Is the system hosted in a Vodafone managed data centre?
</t>
  </si>
  <si>
    <t>4.4.4</t>
  </si>
  <si>
    <t>The web application shall have provisions against Cross-Site Request Forgery (CSRF or XSRF) attacks.</t>
  </si>
  <si>
    <t>The web application shall implement HTTP Strict Transport Security (HSTS) in critical sections or when transmitting critical data. In other scenarios the use of SSL plus user authentication is sufficient.</t>
  </si>
  <si>
    <t>5. Business Continuity Planning and Backup Management 
These are the requirements needed for ensuring appropriate prevention processes and restoration mechanisms in case of a system disruption</t>
  </si>
  <si>
    <t>The API must implement a proper error handler. Stack traces and other internal information such as code snippets, filenames, or internal IP addresses shall not be provided to the entity calling the API.</t>
  </si>
  <si>
    <t xml:space="preserve">When interfaces are exposed to non-trusted networks, they shall restrict access to specified and approved IP addresses (this can be achieved through access control lists or IP whitelisting).
</t>
  </si>
  <si>
    <t>If a system is modified or changed significantly then documentation shall be updated accordingly.</t>
  </si>
  <si>
    <t>Security patches shall be tested in a test environment prior to deployment in production.</t>
  </si>
  <si>
    <t>All system components shall be installed with or updated to the latest stable version with all security patches applied.</t>
  </si>
  <si>
    <t>Processes shall be in place to ensure the system will have the latest security patches applied on a regular basis and in a controlled fashion.</t>
  </si>
  <si>
    <t>Each user account shall be protected with a password (or other secret information known only to the user).</t>
  </si>
  <si>
    <t>Passwords and encrypted passwords shall be not be written to any locations that are accessible to non-administrative users.</t>
  </si>
  <si>
    <t>The system shall force the user to enter their current password as well as their new password when carrying out a password change.</t>
  </si>
  <si>
    <t>2.3.11</t>
  </si>
  <si>
    <t>Each user of the system shall have a uniquely assigned user account. The use of shared accounts is prohibited.</t>
  </si>
  <si>
    <t>The system shall restrict users to only one session at a time.</t>
  </si>
  <si>
    <t>The system shall provide the capability to deactivate or suspend accounts either manually or automatically, given some predefined criteria are met (i.e. period of inactivity, company leaver, user has changed role).</t>
  </si>
  <si>
    <t>Functional accounts (accounts used by scripts and processes) shall use secure authentication methods. Where passwords are used for authentication of functional accounts, very strong passwords shall be used (a minimum of 15 random characters).</t>
  </si>
  <si>
    <t>Default configuration settings shall be modified for all network elements. In addition, version control shall be enabled to audit the configuration of the network element.</t>
  </si>
  <si>
    <t>The network element shall be configured to generate an alert for each failed SNMP authentication attempt.</t>
  </si>
  <si>
    <t>The network element shall be configured to automatically terminate administrative sessions after a predefined inactivity timeout.</t>
  </si>
  <si>
    <t>Backups of network elements shall be transmitted using encrypted protocols (such as scp or sftp).</t>
  </si>
  <si>
    <t>System critical data shall be transmitted along with checksums using strong hash functions to ensure data integrity during transmission.</t>
  </si>
  <si>
    <t>C4 (Vodafone Secret) data shall be stored on systems that are only accessible to Vodafone employees. Vodafone approved encryption shall be used to protect C4 information while it is stored or transferred electronically.</t>
  </si>
  <si>
    <t>The project team shall determine if there are any other regulations that are applicable.</t>
  </si>
  <si>
    <t>The service shall be integrated into a disaster recovery process which shall be documented and tested prior to launch.</t>
  </si>
  <si>
    <t xml:space="preserve">There shall be only one central backup server (or server cluster). All restore actions shall be done from a specific server under a dedicated account. </t>
  </si>
  <si>
    <t>If the product or service introduces a significant increase in financial risk, it shall not be auto-provisioned across the customer base. The product or service shall undergo an individual credit review for high risk customers.</t>
  </si>
  <si>
    <t>It shall be possible to bar a customer from using a service without affecting access to other services.</t>
  </si>
  <si>
    <t>It shall be possible for an alarm to be raised whenever transaction records are not produced.</t>
  </si>
  <si>
    <t xml:space="preserve">It shall be possible for transaction records to be sent to a Fraud Management System (FMS). </t>
  </si>
  <si>
    <t>All service-produced transaction records shall be stored for a period of one year unless mandated otherwise by law.</t>
  </si>
  <si>
    <t>During provisioning, the service shall not bypass existing call bars or restrictions, such as international or premium rate service call bars.</t>
  </si>
  <si>
    <t>The web application shall validate all headers, cookies, query strings, form fields and hidden fields in order to prevent cross-site scripting (XSS). Validation shall not attempt to identify active content and remove or filter it, but shall use a rigorous security policy that specifies what is allowed.</t>
  </si>
  <si>
    <t>Insertion of SQL into input data from the client to the application shall be controlled in order to avoid SQL injection (SQLi) attacks.</t>
  </si>
  <si>
    <t>In order to prevent buffer overflows, all source code accepting user input via HTTP requests shall be reviewed to ensure that the appropriate field size is provided and the input is controlled against the maximum buffer size.</t>
  </si>
  <si>
    <t>Default pages from the web server and from the web application (e.g. error messages) shall be disabled and no unnecessary details shall be shown. A generic error page shall be used instead.</t>
  </si>
  <si>
    <t>In order to prevent Denial of Service (DoS), system resources allocated to users shall be limited to the minimum.</t>
  </si>
  <si>
    <t>The 'HttpOnly' attribute shall always be set to 'true' in order to prevent client side JavaScript from accessing the cookie.</t>
  </si>
  <si>
    <t>If the connection between client and server is protected by HTTPS then all cookies shall have the 'secure' flag set. This is so that the cookie cannot be transferred over insecure HTTP connections.</t>
  </si>
  <si>
    <t>All web application code shall be statically tested or penetration tested by an experienced penetration testing outfit.</t>
  </si>
  <si>
    <t>When card holder data (CHD) is used by any means within the product, service or system, the Group PCI team shall be involved for an assessment against the following standards:
• Payment Card Industry - Data Security Standard (PCI-DSS) when processing, transmitting or storing CHD
• Payment Application - Data Security Standard (PA-DSS) when Vodafone-developed applications processing CHD
• PCI PIN Transaction Security (PTS) when using PIN entry devices for card-present payments within Vodafone</t>
  </si>
  <si>
    <t>Cardholder data shall be classified as C3 (Confidential) data.</t>
  </si>
  <si>
    <t>There shall be current network diagrams related to PCI services. Network diagrams shall illustrate all connections into a cardholder environment, illustrate cardholder data flows and reference all network and system components in-scope for PCI services.</t>
  </si>
  <si>
    <t>If Vodafone retains cardholder data, there shall be a documented CHD retention and disposal policy.</t>
  </si>
  <si>
    <t>All cardholder data shall be encrypted using strong cryptography when transmitted over internal and external networks.</t>
  </si>
  <si>
    <t>For public facing web applications handling CHD, a web application firewall shall be deployed or static vulnerability analysis shall have been conducted for the web application.</t>
  </si>
  <si>
    <t>Inactive user accounts for PCI relevant systems shall be removed or disabled after a maximum of 90 days of inactivity.</t>
  </si>
  <si>
    <t>Access to any database containing CHD shall be authenticated through programmatic methods only (for example, through stored procedures). This includes access by applications, administrators and all other users. Direct access or queries on any database containing CHD shall be restricted to database administrators.</t>
  </si>
  <si>
    <t>There shall be daily review of audit trails for PCI relevant systems (this can be performed through a SIEM).</t>
  </si>
  <si>
    <t>All physical locations for PCI relevant system shall be tested for the presence of wireless access points using a wireless analyser on a monthly basis regardless of whether wireless technologies are deployed or not.</t>
  </si>
  <si>
    <t>External and internal penetration testing for PCI systems shall be performed at least annually and after any significant infrastructure or application upgrade or modification (such as an operating system upgrade, a sub-network added to the environment, or a web server added to the environment).</t>
  </si>
  <si>
    <t>Intrusion detection systems or intrusion prevention systems shall be used to monitor all traffic at the perimeter of the CHD environment as well as at critical points inside the CHD environment and alert personnel to suspected compromises. All intrusion detection and prevention engine baselines and signatures shall be kept up-to-date.</t>
  </si>
  <si>
    <t>File integrity monitoring tools shall be deployed on PCI relevant systems to alert personnel to unauthorized modification of critical system files, configuration files, or content files. The tools shall be configured to perform critical file comparisons at least weekly.</t>
  </si>
  <si>
    <t>Security incident response procedures relating to PCI relevant systems involving a CHD breach shall align to the payment brand, local market acquirer reporting and forensic procedures.</t>
  </si>
  <si>
    <t>Passwords shall never be stored in clear text. Passwords or long term session IDs shall not be stored without appropriate encryption or hashing.</t>
  </si>
  <si>
    <t>Applications shall have a functionality for receiving security fixes or updates. When a new fix or update is available, the user shall be warned and their acceptance is required before it is applied.</t>
  </si>
  <si>
    <t>Data which is stored in encrypted form on the mobile device shall only be accessible by the same device in which they were encrypted. Usage of static encryption keys is not allowed.</t>
  </si>
  <si>
    <t>If the application will be integrated with services on the phone (e.g. address book, GPS, camera), this shall be clearly shown to and accepted by the user before installation.</t>
  </si>
  <si>
    <t>Applications developed for corporate or internal use shall not be available in public downloads platforms (e.g. Apple AppStore and Google Play).</t>
  </si>
  <si>
    <t>When the application will access corporate resources or integrate with corporate systems, a two-factor authentication solution shall be introduced.</t>
  </si>
  <si>
    <t>Data transmitted between the mobile device and the corporate network shall use an approved end-to-end encryption solution.</t>
  </si>
  <si>
    <t>All data held on external removable memory (e.g. SD cards) used by the mobile device shall be encrypted.</t>
  </si>
  <si>
    <t>Before processing transactions with costs involved, the user shall be warned and their consent obtained.</t>
  </si>
  <si>
    <t>Sensitive data shall not be not stored or cached on mobile devices unless they are encrypted or stored in a tamper-proof area.</t>
  </si>
  <si>
    <t>Historical GPS positioning details or tracking information shall not be stored on the mobile device beyond the period required by the application.</t>
  </si>
  <si>
    <t>The application shall not collect and store personal identifiable information (PII) in the mobile device. When storing PII in the application backend, the user will be informed as part of the application's terms and conditions agreement.</t>
  </si>
  <si>
    <t>Passwords and keys shall not be stored in caches or logs.</t>
  </si>
  <si>
    <t>Identifiers shared with other applications shall be non-persistent (e.g. instead of persistent information such as the device ID, use a number that has been randomly generated with a cryptographic function). The same principle shall be applied for application sessions and to HTTP sessions/cookies.</t>
  </si>
  <si>
    <t>When using Internet services, data sent as part of the HTTP header shall be limited to a minimum. No user or device-specific related data (e.g. MSISDN, IMEI, IMSI, subscriber number) shall be sent unless specifically required by the service.
If this is the case, the user needs to give his consent and all data sent shall be described in the terms and conditions agreement.</t>
  </si>
  <si>
    <t>Connections sending sensitive data shall only be established after verifying the identity of the remote end-point. It shall be ensured that SSL is only established with end points that have trusted certificates in the key chain.</t>
  </si>
  <si>
    <t>Passwords or secrets shall not be stored or hard-coded in the application binary. Usage of generic shared secrets for authentication to the backend (like embedded password in code) is prohibited.</t>
  </si>
  <si>
    <t>The default transport mechanism used by the application shall be the most secure available, ideally radio network.</t>
  </si>
  <si>
    <t>Opening application-specific server sockets (listener ports) on the client device shall be avoided. The communication mechanisms provided by the OS shall be used instead.</t>
  </si>
  <si>
    <t>Data transmission between the platform and third parties shall be protected and encrypted.</t>
  </si>
  <si>
    <t>Connections with third parties shall be mutually authenticated using cryptographic techniques.</t>
  </si>
  <si>
    <t>All third party access must be made to a dedicated zone and shall use strong authentication during access requests (e.g. IPSec tunnel over SSL v3 connection).</t>
  </si>
  <si>
    <t>Third parties providing content or information to Vodafone shall not access the system backend directly. Any information flow coming from a third party shall be filtered accordingly to check for malware, viruses or data integrity issues.</t>
  </si>
  <si>
    <t>Only authorised staff from the third party company who have a legitimate need shall have physical access to the premises where Vodafone information is located.</t>
  </si>
  <si>
    <t>The third party company shall have documented controls in place that ensure segregation of duties.</t>
  </si>
  <si>
    <t>A list of staff that has access to premises containing Vodafone data shall be created and maintained, including name, date and time of access.</t>
  </si>
  <si>
    <t>Systems containing Vodafone data shall have physical separation from other customers' machines in the third party premises.</t>
  </si>
  <si>
    <t>Service management provided by the third party shall be aligned with the ITIL/ISO-IEC 20000 best practices and standards.</t>
  </si>
  <si>
    <t>The contract shall authorise Vodafone to carry out security audits to check and control the systems' security level with respect to security standards in the third-party.</t>
  </si>
  <si>
    <t>The supplier shall provide regular and updated information about security relevant operations and maintenance procedures.</t>
  </si>
  <si>
    <t>The supplier shall accept audit results and code testing results and create an action plan to correct identified security vulnerabilities. The supplier shall regularly inform Vodafone of the status of follow-up actions.</t>
  </si>
  <si>
    <t>The supplier shall provide a mechanism to inform Vodafone regularly about relevant security updates and patches.</t>
  </si>
  <si>
    <t>A supplier hosting a Vodafone system using an application developed by the supplier shall commit to providing code that can be tested on major releases for static vulnerabilities and for OWASP top 10 vulnerabilities.</t>
  </si>
  <si>
    <t>The third party shall have a security operations centre (SOC) covering all systems containing Vodafone data. Reports generated by this SOC shall be available to Vodafone on request.</t>
  </si>
  <si>
    <t>The third party shall apply encryption mechanisms to Vodafone data. Encryption requirements (algorithm, key length and key management) shall be reported to Vodafone. Further changes to these encryption requirements shall be communicated to and approved by Vodafone.</t>
  </si>
  <si>
    <t>In case of a multi-tenant storage, Vodafone encrypted data shall have a dedicated key. Use of shared keys between different customers' data is not allowed.</t>
  </si>
  <si>
    <t>The system shall be able to define specific log requirements for critical systems, files or folders.</t>
  </si>
  <si>
    <t>Read-only access to the logging system and data shall be restricted to specific privileged accounts or user profiles.</t>
  </si>
  <si>
    <t>The system shall provide the means to detect and alarm unauthorised or improper use of the system by comparing events against pre-defined expected behaviour.</t>
  </si>
  <si>
    <t>An automated process shall be implemented to send log files or defined log events to a security log server.</t>
  </si>
  <si>
    <t xml:space="preserve">1. Architecture and Design
These requirements are generally applicable for all Vodafone Products, Services &amp; Systems deployments. </t>
  </si>
  <si>
    <t>2. User and Account Management
These requirements are applicable for user and accounts management processes</t>
  </si>
  <si>
    <t>3. Network
These requirements are generally applicable for all Vodafone Products, Services &amp; Systems.</t>
  </si>
  <si>
    <t>4. Data Management
These requirements refer to the data that will be managed by the Product, Service or System.</t>
  </si>
  <si>
    <t>6. Fraud Prevention
These requirements are applicable in order to prevent, detect and minimise the potential fraud impact.</t>
  </si>
  <si>
    <t>3.1.1</t>
  </si>
  <si>
    <t>3.1.2</t>
  </si>
  <si>
    <t>3.1.3</t>
  </si>
  <si>
    <t>3.2.4</t>
  </si>
  <si>
    <t>3.2.5</t>
  </si>
  <si>
    <t>3.2.6</t>
  </si>
  <si>
    <t>3.3.2</t>
  </si>
  <si>
    <t>3.4 Traffic monitoring</t>
  </si>
  <si>
    <t>3.5.3</t>
  </si>
  <si>
    <t>3.5.4</t>
  </si>
  <si>
    <t>3.5.5</t>
  </si>
  <si>
    <t>3.5.6</t>
  </si>
  <si>
    <t>3.5.7</t>
  </si>
  <si>
    <t>Q0</t>
  </si>
  <si>
    <t>Always answer these sections:</t>
  </si>
  <si>
    <t>N/A</t>
  </si>
  <si>
    <t>Q11</t>
  </si>
  <si>
    <t>Does the project deal with Customer Premise Equipment?</t>
  </si>
  <si>
    <t>Deployed software components should consist of up-to-date and well-known implementations without known vulnerabilities.</t>
  </si>
  <si>
    <t>Protection against manual write or re-flash of memory components should be implemented.</t>
  </si>
  <si>
    <t>During every pairing, only the first detected device is added.</t>
  </si>
  <si>
    <t>Whenever possible, well-known libraries should be used for the implementation of the encryption protocol.</t>
  </si>
  <si>
    <t>All software and data should be obfuscated and encrypted.</t>
  </si>
  <si>
    <t>All services providing additional functionality to the CPE (e.g. Samba, printer support, WebDAV for USB access, DNLA etc.) should be disabled by default.</t>
  </si>
  <si>
    <t>All sensitive data including authentication credentials for backend communication (e.g. private keys of certificates and passwords) must be stored encrypted and neither be disclosed to the local user nor to any remote user.</t>
  </si>
  <si>
    <t xml:space="preserve">Encryption keys must be stored inaccessible to the user, for example on a physically protected memory component. </t>
  </si>
  <si>
    <t>Sensitive data must not be transmitted in plain text, on exposed busses or interfaces.</t>
  </si>
  <si>
    <t>Physical realizations of cryptographic algorithms must not leak information about the plaintext or keys via performance or timing variations (side channel attack resistance).</t>
  </si>
  <si>
    <t>All keys contained in update packages have to be encrypted by strong algorithms and keys.</t>
  </si>
  <si>
    <t>Authentication keys and certificates for management interfaces must be sufficiently random and revocation procedures must be in place to allow compromised keys and certificates to be replaced.</t>
  </si>
  <si>
    <t>All parts of software updates must be code signed with a valid certificate.</t>
  </si>
  <si>
    <t>The CPE's boot software must be loaded from a read-only file system during the boot process.</t>
  </si>
  <si>
    <r>
      <t>The blocking of services and ports must be supported by the firewall on all interfaces.</t>
    </r>
    <r>
      <rPr>
        <strike/>
        <sz val="14"/>
        <color indexed="8"/>
        <rFont val="Arial"/>
        <family val="2"/>
      </rPr>
      <t xml:space="preserve"> </t>
    </r>
  </si>
  <si>
    <t>No functionality must be provided to allow the user to disable the firewall.</t>
  </si>
  <si>
    <t>No traffic must be allowed between different subnets by default.</t>
  </si>
  <si>
    <t>13.1.1</t>
  </si>
  <si>
    <t>13.1.2</t>
  </si>
  <si>
    <t>13.2.1</t>
  </si>
  <si>
    <t>13.2.2</t>
  </si>
  <si>
    <t>13.3.1</t>
  </si>
  <si>
    <t>13.3.2</t>
  </si>
  <si>
    <t>13.3.3</t>
  </si>
  <si>
    <t>13.4.1</t>
  </si>
  <si>
    <t>13.4.2</t>
  </si>
  <si>
    <t>13.2.3</t>
  </si>
  <si>
    <t>13.4.3</t>
  </si>
  <si>
    <t>13.5.1</t>
  </si>
  <si>
    <t>13.5.2</t>
  </si>
  <si>
    <t>Q12</t>
  </si>
  <si>
    <t>1.2 Documentation</t>
  </si>
  <si>
    <t>1.3.5</t>
  </si>
  <si>
    <t>1.3.6</t>
  </si>
  <si>
    <t>1.3.7</t>
  </si>
  <si>
    <t>8.1.1</t>
  </si>
  <si>
    <t>8.1.2</t>
  </si>
  <si>
    <t>8.1.3</t>
  </si>
  <si>
    <t>8.1.4</t>
  </si>
  <si>
    <t>8.1.5</t>
  </si>
  <si>
    <t>8.1.6</t>
  </si>
  <si>
    <t>8.1.7</t>
  </si>
  <si>
    <t>8.1.8</t>
  </si>
  <si>
    <t>8.1.9</t>
  </si>
  <si>
    <t>8.1.10</t>
  </si>
  <si>
    <t>8.1.11</t>
  </si>
  <si>
    <t>8.1.12</t>
  </si>
  <si>
    <t>8.1.13</t>
  </si>
  <si>
    <t>8.1.14</t>
  </si>
  <si>
    <t>8.1.15</t>
  </si>
  <si>
    <t>8.1.16</t>
  </si>
  <si>
    <t>8.2.1</t>
  </si>
  <si>
    <t>8.2.2</t>
  </si>
  <si>
    <t>8.2.3</t>
  </si>
  <si>
    <t>8.2.4</t>
  </si>
  <si>
    <t>8.2.5</t>
  </si>
  <si>
    <t>8.3.1</t>
  </si>
  <si>
    <t>8.3.2</t>
  </si>
  <si>
    <t>8.4.1</t>
  </si>
  <si>
    <t>8.4.2</t>
  </si>
  <si>
    <t>8.4.3</t>
  </si>
  <si>
    <t>8.4.4</t>
  </si>
  <si>
    <t>8.4.5</t>
  </si>
  <si>
    <t>8.5.1</t>
  </si>
  <si>
    <t>8.5.2</t>
  </si>
  <si>
    <t>8.5.3</t>
  </si>
  <si>
    <t xml:space="preserve">9. PCI-DSS
These requirements are applicable for all Vodafone Products, Services &amp; Systems which are processing, transmitting or storing Payment Card Data.
</t>
  </si>
  <si>
    <t>9.1</t>
  </si>
  <si>
    <t>9.2</t>
  </si>
  <si>
    <t>9.3</t>
  </si>
  <si>
    <t>9.4</t>
  </si>
  <si>
    <t>9.5</t>
  </si>
  <si>
    <t>9.6</t>
  </si>
  <si>
    <t>9.7</t>
  </si>
  <si>
    <t>9.8</t>
  </si>
  <si>
    <t>9.9</t>
  </si>
  <si>
    <t>9.10</t>
  </si>
  <si>
    <t>9.11</t>
  </si>
  <si>
    <t>9.12</t>
  </si>
  <si>
    <t>9.13</t>
  </si>
  <si>
    <t>9.14</t>
  </si>
  <si>
    <t>9.15</t>
  </si>
  <si>
    <t>9.16</t>
  </si>
  <si>
    <t>9.17</t>
  </si>
  <si>
    <t>9.18</t>
  </si>
  <si>
    <t>9.19</t>
  </si>
  <si>
    <t>9.20</t>
  </si>
  <si>
    <t>9.21</t>
  </si>
  <si>
    <t xml:space="preserve">10. Mobile Security
These requirements are generally applicable for all Mobile Applications that will be deployed as part of the Product, Service or System.
</t>
  </si>
  <si>
    <t>10.4.3</t>
  </si>
  <si>
    <t>10.4.4</t>
  </si>
  <si>
    <t>10.5.4</t>
  </si>
  <si>
    <t>10.5.5</t>
  </si>
  <si>
    <t>10.6.2</t>
  </si>
  <si>
    <t>10.6.1</t>
  </si>
  <si>
    <t>10.1.5</t>
  </si>
  <si>
    <t>11. Third Parties  &amp; Remote Access
These requirements are applicable for third parties accessing or hosting Vodafone Products, Services or Systems.</t>
  </si>
  <si>
    <t>11.1.1</t>
  </si>
  <si>
    <t>11.1.2</t>
  </si>
  <si>
    <t>11.1.3</t>
  </si>
  <si>
    <t>11.1.4</t>
  </si>
  <si>
    <t>11.1.5</t>
  </si>
  <si>
    <t>11.1.6</t>
  </si>
  <si>
    <t>11.2.1</t>
  </si>
  <si>
    <t>11.2.2</t>
  </si>
  <si>
    <t>11.2.3</t>
  </si>
  <si>
    <t>11.2.4</t>
  </si>
  <si>
    <t>11.2.5</t>
  </si>
  <si>
    <t>11.3.1</t>
  </si>
  <si>
    <t>11.3.2</t>
  </si>
  <si>
    <t>11.3.3</t>
  </si>
  <si>
    <t>11.3.4</t>
  </si>
  <si>
    <t>11.3.5</t>
  </si>
  <si>
    <t>11.3.6</t>
  </si>
  <si>
    <t>11.3.7</t>
  </si>
  <si>
    <t>11.3.8</t>
  </si>
  <si>
    <t>11.4.1</t>
  </si>
  <si>
    <t>11.4.2</t>
  </si>
  <si>
    <t>11.5.1</t>
  </si>
  <si>
    <t>11.5.2</t>
  </si>
  <si>
    <t>11.5.3</t>
  </si>
  <si>
    <t>12. Monitoring and Logging
These requirements are generally applicable for detecting unauthorized/improper use of Vodafone Products, Services or Systems.</t>
  </si>
  <si>
    <t>12. Monitoring and Logging</t>
  </si>
  <si>
    <t>12.1</t>
  </si>
  <si>
    <t>12.2</t>
  </si>
  <si>
    <t>12.3</t>
  </si>
  <si>
    <t>12.4</t>
  </si>
  <si>
    <t>12.5</t>
  </si>
  <si>
    <t>12.6</t>
  </si>
  <si>
    <t>12.7</t>
  </si>
  <si>
    <t>12.8</t>
  </si>
  <si>
    <t>12.9</t>
  </si>
  <si>
    <t>13.3.4</t>
  </si>
  <si>
    <t>13.4.4</t>
  </si>
  <si>
    <t>13.4.5</t>
  </si>
  <si>
    <t>13.4.6</t>
  </si>
  <si>
    <t>13.5.3</t>
  </si>
  <si>
    <t>13.5.4</t>
  </si>
  <si>
    <t>13.5.5</t>
  </si>
  <si>
    <t>13.5.6</t>
  </si>
  <si>
    <t>13.5.7</t>
  </si>
  <si>
    <t>13.6.1</t>
  </si>
  <si>
    <t>13.6.2</t>
  </si>
  <si>
    <t>13.6.3</t>
  </si>
  <si>
    <t>13.6.4</t>
  </si>
  <si>
    <t>13.6.5</t>
  </si>
  <si>
    <t>13.6.6</t>
  </si>
  <si>
    <t>13.6.7</t>
  </si>
  <si>
    <t>13.6.8</t>
  </si>
  <si>
    <t>13.6.9</t>
  </si>
  <si>
    <t>13.6.10</t>
  </si>
  <si>
    <t>13.6.11</t>
  </si>
  <si>
    <t>13.6.12</t>
  </si>
  <si>
    <t>13.6.13</t>
  </si>
  <si>
    <t>13.7.1</t>
  </si>
  <si>
    <t>13.7.2</t>
  </si>
  <si>
    <t>13.7.3</t>
  </si>
  <si>
    <t>13.8.1</t>
  </si>
  <si>
    <t>13.8.2</t>
  </si>
  <si>
    <t>13.8.3</t>
  </si>
  <si>
    <t>13.8.4</t>
  </si>
  <si>
    <t>13.8.5</t>
  </si>
  <si>
    <t>13.8.6</t>
  </si>
  <si>
    <t>13.8.7</t>
  </si>
  <si>
    <t>13.8.8</t>
  </si>
  <si>
    <t>13.9.1</t>
  </si>
  <si>
    <t>13.9.2</t>
  </si>
  <si>
    <t>13.9.3</t>
  </si>
  <si>
    <t>13.9.4</t>
  </si>
  <si>
    <t>14.1.1</t>
  </si>
  <si>
    <t>14.1.2</t>
  </si>
  <si>
    <t>14.1.3</t>
  </si>
  <si>
    <t>14.2.1</t>
  </si>
  <si>
    <t>14.2.2</t>
  </si>
  <si>
    <t>14.2.3</t>
  </si>
  <si>
    <t>14.3.1</t>
  </si>
  <si>
    <t>14.3.2</t>
  </si>
  <si>
    <t>14.3.3</t>
  </si>
  <si>
    <t>14.4.1</t>
  </si>
  <si>
    <t>14.4.2</t>
  </si>
  <si>
    <t>14.4.3</t>
  </si>
  <si>
    <t>14.5.1</t>
  </si>
  <si>
    <t>14.5.2</t>
  </si>
  <si>
    <t>Does the solution provide an API to external partners which will be accessed using HTTP-based interfaces such as SOAP, REST, or Jason?</t>
  </si>
  <si>
    <t>The API must not use separate data storage. Instead only the existing Vodafone data storage shall be used.</t>
  </si>
  <si>
    <t>Access to the application shall be authenticated using distinct user accounts for each API connected. If user level functions are provided, then each user must be authenticated.</t>
  </si>
  <si>
    <t>7. API Design
These requirements are applicable for APIs provided to external parties.</t>
  </si>
  <si>
    <t xml:space="preserve">Does the product deal with voice traffic, including VOIP (voice over IP) or with Unified Communications?
</t>
  </si>
  <si>
    <t>8.1.17</t>
  </si>
  <si>
    <t>3.2.7</t>
  </si>
  <si>
    <t>3.2.8</t>
  </si>
  <si>
    <t>A separate and protected network shall be used to securely register and install the CTL file on the devices. This may happen during bulk registration or individual registration of IP phones during replacement.  Furthermore the separate network could be used to verify the security features of new or additional devices.</t>
  </si>
  <si>
    <t>14.1.4</t>
  </si>
  <si>
    <t>14.1.5</t>
  </si>
  <si>
    <t>The deployment of the certificates for a high number of IP phones may be performed by just confirming the issuing of certificates with „one click”</t>
  </si>
  <si>
    <t>14.1.6</t>
  </si>
  <si>
    <t>The automatic registration of IP phones shall be disabled.</t>
  </si>
  <si>
    <t>The IP phones could be attacked using the remote management capabilities, e.g. brute forcing passwords, Denial of Services, etc.  Therefore only secure remote management techniques should be used to management the devices, e.g. HTPS and SSH. The access on these ports shall be allowed only from the Management or Service network.</t>
  </si>
  <si>
    <t xml:space="preserve">Unified communication core service, provisioning and enabling services shall be compartmentalized in different groups and placed in different networks.  The rationale for this is to contain a security breach to the area that has been compromised and to allow the rest of the system to function as normally as possible.
In the event of an enabling service failure that can potentially cause a server crash, whether it relates to a system glitch or a malicious attack, this service should run on a machine separate from the call-processing function so that basic call routing continues to function. Candidates for offloading include DHCP, TFTP, XML, Music on Hold, and software conferencing. </t>
  </si>
  <si>
    <t>Customers shall be separated on the IP backbone by configuring a VPN for each of the customer.</t>
  </si>
  <si>
    <t>14.2.4</t>
  </si>
  <si>
    <t>14.2.5</t>
  </si>
  <si>
    <t>14.2.6</t>
  </si>
  <si>
    <t>Customer access traffic shall be also separated and controlled by session border controllers.</t>
  </si>
  <si>
    <t>Interfaces between customer systems and Vodafone systems (e.g. IMS) shall be separated, e.g. different credentials, separate SIP trunks, etc.</t>
  </si>
  <si>
    <t>Encrypt RTP Media Streams via Secure RTP to provide communication privacy and integrity.</t>
  </si>
  <si>
    <t>The inter-server communications for SIP, MGCP or H.323 shall be secured by IPSEC (in some case by TLS) for authenticated and encrypted traffic. By doing so, the traffic integrity and privacy can ensured.</t>
  </si>
  <si>
    <t>Encrypted voice signalling with NAT shall be used in conjunction with secure SIP gateway/firewalls.</t>
  </si>
  <si>
    <t>Use a session border element to terminate SIP trunks coming in to the centralized environment.</t>
  </si>
  <si>
    <t>Access to the SIP trunks shall be strictly limited and access shall be accepted only from legitimate UC applications or IP-PBX.</t>
  </si>
  <si>
    <t xml:space="preserve">The SBC itself needs to be robust, with high capacity and high available, since it can become a point of attack due to the exposed status.  </t>
  </si>
  <si>
    <t>14.4.4</t>
  </si>
  <si>
    <t>14.4.5</t>
  </si>
  <si>
    <t>14.4.6</t>
  </si>
  <si>
    <t>14.1.7</t>
  </si>
  <si>
    <t>Voicemails shall be protected from unauthorized access and stored encrypted.</t>
  </si>
  <si>
    <t>Voicemails will ideally be stored only on the Unity Connection server and cannot be downloaded (security feature known as “Secure Voicemails”).</t>
  </si>
  <si>
    <t>The accidental or intentional voicemail forwarding shall be prevented (security feature known as “Private Voicemails”)</t>
  </si>
  <si>
    <t xml:space="preserve">The security features shall be provided on per user basis and the usage of the security measure may depend on the customer requirements.  In any case Vodafone shall have no responsibility for security breaches any customer decision. </t>
  </si>
  <si>
    <t>14.5.3</t>
  </si>
  <si>
    <t>14.5.4</t>
  </si>
  <si>
    <t>Known premium services shall be blocked using route patterns. Exceptions for certain user can be handled by proper configuration.</t>
  </si>
  <si>
    <t>Unintentional call forwarding to long distance calls can mitigated by proper setup Calling Search Spaces.</t>
  </si>
  <si>
    <t>Further measures could be “Time-of-day”-routing, to limit calls to certain times.</t>
  </si>
  <si>
    <t>Ad hoc conference shall be terminated if the On net caller leaves the conference.</t>
  </si>
  <si>
    <t>The number and volume of calls shall be monitored for possible fraud attempts.</t>
  </si>
  <si>
    <t>Further features like Force Authorization Code, Client Matter Code can be used to control calls and mitigate possible fraud.</t>
  </si>
  <si>
    <t>14.5.5</t>
  </si>
  <si>
    <t>14.5.6</t>
  </si>
  <si>
    <t>14.6.1</t>
  </si>
  <si>
    <t>14.6.2</t>
  </si>
  <si>
    <t>14.6.3</t>
  </si>
  <si>
    <t>14.6.4</t>
  </si>
  <si>
    <t>The initial deployment of the server certificates (Certificate Trust List) including the deployment of the IP phone certificate shall be performed in the protected and trusted network and never in the „Office network“.</t>
  </si>
  <si>
    <t>A locally significant certificate shall be generated for each IP Phone and the manufacturer-installed certificates shall not be used after this task.</t>
  </si>
  <si>
    <t>The provisioning platform shall be placed in a separate network with other systems which need to be accessed by all customers.  Since this is a multi-tenant system, each customer may assigned a reverse proxy including security features like terminating the access and applying security controls on the traffic (“web application firewall”).  Furthermore, different IP addresses and DNS names can be assigned, which would allow the customer to deploy their own certificate for the HTTPS. The reverse proxy could be one physical system with virtual IPs.</t>
  </si>
  <si>
    <t>Session border controllers shall be utilized when interconnecting networks in order to:
a) hide the core network topology from either access or peer network
b) protect from DoS attack by filtering malicious or non-malicious flooding
c) limit the traffic by filtering insecure traffic or limit the traffic rate (against DoS)
d) detect malformed packets or invalid session information (consistency and protocol checking)</t>
  </si>
  <si>
    <t>Embedded passwords are not allowed on the CPE.</t>
  </si>
  <si>
    <t>Network Security Zoning Detailed Guidance v2.1</t>
  </si>
  <si>
    <t>Platforms deployed exclusively for internal use must be located in an internal only backend, and under no circumstances shall they be located in DMZs or public frontends.</t>
  </si>
  <si>
    <t>Proxies shall hold no customer data, and shall have no direct access to customer databases.</t>
  </si>
  <si>
    <t>Production systems shall not use the same environment as stage, testing, development or pre-production systems. Each environment must have a dedicated purpose.</t>
  </si>
  <si>
    <t>Software packages, applications and services that are not required shall be deactivated or removed from the system.</t>
  </si>
  <si>
    <t>Unused interfaces and protocols shall be disabled.</t>
  </si>
  <si>
    <r>
      <t>System accounts shall be configured to prevent interactive login sessions.</t>
    </r>
    <r>
      <rPr>
        <sz val="12"/>
        <color indexed="10"/>
        <rFont val="Tahoma"/>
        <family val="2"/>
      </rPr>
      <t/>
    </r>
  </si>
  <si>
    <t>Authentication information to systems shall be transmitted over an encrypted protocol. Clear-text authentication is not allowed.</t>
  </si>
  <si>
    <t>External facing interfaces shall have all node discovery protocols disabled.</t>
  </si>
  <si>
    <t>All Windows based systems shall have appropriate anti-malware software installed and active.</t>
  </si>
  <si>
    <t>All anti-malware software shall be configured to be updated automatically using a centralised system with the ability to push updates to the client.</t>
  </si>
  <si>
    <t>Users shall only be able to access front end layers, and must not have direct access to platforms located in a different zone.</t>
  </si>
  <si>
    <t>Remote Access Detailed Guidance v1</t>
  </si>
  <si>
    <t>Remote maintenance access shall be implemented in accordance with the Vodafone Remote Access Detailed Guidance.</t>
  </si>
  <si>
    <t>User authentication in frontends that access Vodafone corporate systems from untrusted networks (e.g. the Internet) shall use a multi-factor authentication solution.
Authentication factors shall be from at least two distinct types:
• 'something you know' (such as a password or PIN)
• 'something you have' (such as a digital certificate or a portable device like a mobile or a token)
• 'something you are' (such as biometric authentication mechanisms)</t>
  </si>
  <si>
    <t>All default accounts not required for the system operation shall be disabled or removed from the system.</t>
  </si>
  <si>
    <t>Every user shall be allocated a unique user ID. This value shall not change during the application lifecycle.</t>
  </si>
  <si>
    <t>Users shall be required to change their password on the first successful login attempt after account creation or password reset.</t>
  </si>
  <si>
    <t>Administrators shall not be able to read clear text user passwords.</t>
  </si>
  <si>
    <r>
      <t xml:space="preserve">The following password controls shall be enforced by the system:
a) a minimum length of 8 characters
b) contain at least 2 of each of the following: upper case letters, lower case letters, numbers and special characters
c) the system shall detect and disallow simple passwords (such as Vod@Fon3, P@ssWord1 and dictionary words)
d) the password shall not be identical to the username of the account
e) the password shall be different from the last 3 passwords used by the user
f) the password shall not contain more than 2 successive identical characters
g) that password validation is case sensitive
h) a maximum password age of 90 days
</t>
    </r>
    <r>
      <rPr>
        <i/>
        <sz val="10"/>
        <rFont val="Tahoma"/>
        <family val="2"/>
      </rPr>
      <t>In case of partial compliance, state the non-compliant paragraph letter(s).</t>
    </r>
  </si>
  <si>
    <t>The use of hard-coded passwords (e.g. in source code) is forbidden.</t>
  </si>
  <si>
    <t>The system shall provide a password change confirmation procedure to prevent typing errors.</t>
  </si>
  <si>
    <t>Passwords shall be stored in a securely hashed form. Only algorithms specifically designed for password storage shall be used (e.g. bcrypt or PBKDF2).</t>
  </si>
  <si>
    <t>Users shall be required to re-enter their password after a defined period of inactivity.</t>
  </si>
  <si>
    <t>The channels for providing users with their username and the password shall be different from one-another.</t>
  </si>
  <si>
    <t>The system shall provide the capability to print a specific user's access privileges.</t>
  </si>
  <si>
    <r>
      <t xml:space="preserve">Project documentation shall be prepared and delivered including:
a) an explanation of the system architecture 
b) a list of platforms and versions used (e.g. hardware, operating system, middleware, applications and databases)
c) details about interfaces and protocols with other systems/applications
d) a detailed description of the network infrastructure according to the  Network Security Zoning Detailed Guidance
e) an approved communication matrix and a topology map describing the connections.
</t>
    </r>
    <r>
      <rPr>
        <i/>
        <sz val="10"/>
        <rFont val="Tahoma"/>
        <family val="2"/>
      </rPr>
      <t>In case of partial compliance, state the non-compliant paragraph letter(s).</t>
    </r>
  </si>
  <si>
    <t>After a maximum of 5 sequential failed login attempts, the user account shall be automatically locked for a defined period (at least 20 minutes). The action shall be documented in a log file as a critical event.</t>
  </si>
  <si>
    <t>Network Security Detailed Guidance v1</t>
  </si>
  <si>
    <t>Network Security Detailed Requirements v2.4</t>
  </si>
  <si>
    <t>All traffic between systems shall be compliant with the Vodafone Network Security Detailed Guidance and meet the Vodafone Network Security Detailed Requirements.</t>
  </si>
  <si>
    <t>Data traffic between layers shall be separated by firewalls. A network intrusion detector shall be placed in each layer.</t>
  </si>
  <si>
    <t xml:space="preserve">Firewall rules and similar traffic filters shall not include the ‘ANY’ value for SOURCE or DESTINATION, instead either a host or subnet shall be given.  </t>
  </si>
  <si>
    <t>Bidirectional traffic shall be detailed in separate firewall access rules (i.e. one rule for each traffic flow direction).</t>
  </si>
  <si>
    <t>Access services (e.g. SSH, HTTPS, RPC) shall be exclusively bound to the interface they are going to be serving.</t>
  </si>
  <si>
    <t>Ports allowed for a particular service use shall not be reused for other purposes without explicitly being detailed in the design documentation.</t>
  </si>
  <si>
    <t>Where possible, deployments should consider the possibility of using DNSSEC which provides a number of extensions that address security requirements.</t>
  </si>
  <si>
    <t>Critical web services shall be protected with web application firewalls.</t>
  </si>
  <si>
    <t>Security devices (e.g. intrusion detection or intrusion prevention systems) shall be deployed to monitor traffic between networks based on Vodafone's security zoning model.</t>
  </si>
  <si>
    <t>A role-based access model shall be employed to manage all network elements.</t>
  </si>
  <si>
    <t>Networks (including wireless networks) shall be securely managed from a separate LAN. Management shall be performed over a dedicated secure channel or out-of-band.</t>
  </si>
  <si>
    <r>
      <t xml:space="preserve">When using wireless networking devices, these shall meet the following requirements:
a) support for the IEEE 802.11i standard
b) support for the Wi-Fi Alliance security certifications: Wi-Fi Protected Access (WPA) and Wi-Fi Protected Access 2 (WPA2)
c) strong, mutual authentication and dynamic encryption key management via support for IEEE 802.1X
d) data encryption using Advanced Encryption Standard (AES). WPA2-Enterprise with AES 256 (802.11i 2007) is mandatory
e) mitigation of active and passive network attacks via Wireless Intrusion Detection Systems (WIDS), Intrusion Prevention System (IPS) capabilities and advanced location services with real-time network visibility
f) Management Frame Protection (MFP) to provide strong cryptographic authentication of WLAN management frames for the detection and prevention of 802.11 management frame attacks
</t>
    </r>
    <r>
      <rPr>
        <i/>
        <sz val="10"/>
        <rFont val="Tahoma"/>
        <family val="2"/>
      </rPr>
      <t>In case of partial compliance, state the non-compliant paragraph letter(s).</t>
    </r>
    <r>
      <rPr>
        <sz val="10"/>
        <rFont val="Tahoma"/>
        <family val="2"/>
      </rPr>
      <t xml:space="preserve">
</t>
    </r>
    <r>
      <rPr>
        <i/>
        <sz val="10"/>
        <rFont val="Tahoma"/>
        <family val="2"/>
      </rPr>
      <t>Exceptions may be made where WLAN deployments are fully segregated from Vodafone corporate networks or are for guest internet access only.</t>
    </r>
  </si>
  <si>
    <r>
      <t xml:space="preserve">Networking devices shall:
a) not perform proxy ARP
b) not respond to ICMP redirects (ICMP type 5)
c) not respond to ICMP echo requests (ICMP type 8) to broadcast addresses
d) not respond to ICMP mask requests
</t>
    </r>
    <r>
      <rPr>
        <i/>
        <sz val="10"/>
        <rFont val="Tahoma"/>
        <family val="2"/>
      </rPr>
      <t>In case of partial compliance, state the non-compliant paragraph letter(s).</t>
    </r>
  </si>
  <si>
    <r>
      <t xml:space="preserve">Passwords used for authentication on the network element shall:
a) be at least 8 characters long
b) not be based on simple or dictionary-related words
c) include at least one alphabetic character, number and special character
If the network element is able to enforce the strength of an operator password as described above, it shall be configured accordingly.
</t>
    </r>
    <r>
      <rPr>
        <i/>
        <sz val="10"/>
        <rFont val="Tahoma"/>
        <family val="2"/>
      </rPr>
      <t>In case of partial compliance, state the non-compliant paragraph letter(s).</t>
    </r>
  </si>
  <si>
    <r>
      <t xml:space="preserve">Operations &amp; Management access shall be made as follows:
a) Access to CLI and Web GUI on networking nodes must be through a bastion host or element manager but not direct.
b) Access must be restricted to a limited range of IP addresses.
c) Once logged onto to an infrastructure node, it must not be possible to connect to another infrastructure node.
d) Change default SNMP passwords and use SNMPv3 with authentication and privacy enabled where supported.
</t>
    </r>
    <r>
      <rPr>
        <i/>
        <sz val="10"/>
        <rFont val="Tahoma"/>
        <family val="2"/>
      </rPr>
      <t>In case of partial compliance, state the non-compliant paragraph letter(s).</t>
    </r>
  </si>
  <si>
    <r>
      <t xml:space="preserve">DNS must be configured and hardened in accordance with best practice and include:
a) DNS Query Access controls: allowing only resolver queries for explicit hosts or networks via a configurable option
b) restricting zone transfers through use of ACLs and TSIG
c) protection against spoofing – turning off recursion for external DNS
d) limiting recursive queries to specified clients
e) implementing split horizon to provide appropriate DNS information
</t>
    </r>
    <r>
      <rPr>
        <i/>
        <sz val="10"/>
        <rFont val="Tahoma"/>
        <family val="2"/>
      </rPr>
      <t>In case of partial compliance, state the non-compliant paragraph letter(s).</t>
    </r>
  </si>
  <si>
    <t>Firewall rules and similar traffic filters shall not include the ‘ANY’ value for ports. A valid port number or port range shall be given for all required rules.</t>
  </si>
  <si>
    <t>Services using dynamic ports or port ranges shall be filtered with security devices and only allowed by exception when going towards external zones.</t>
  </si>
  <si>
    <t>All data traffic coming from the Internet or other untrusted networks shall terminate in a reverse proxy which may validate and pass the request on to application servers. This reverse proxy physically separates trusted and untrusted interfaces.</t>
  </si>
  <si>
    <r>
      <t xml:space="preserve">A role-based access model shall be used to manage user permissions. At least the following roles must exist:
a) System administrator (can modify system parameters)
b) Functional administrator (can perform administration on non-system user accounts)
c) System user (can perform functional operations)
d) Auditor (user with read permission only)
</t>
    </r>
    <r>
      <rPr>
        <i/>
        <sz val="10"/>
        <rFont val="Tahoma"/>
        <family val="2"/>
      </rPr>
      <t>In case of partial compliance, state the non-compliant paragraph letter(s).</t>
    </r>
  </si>
  <si>
    <r>
      <t xml:space="preserve">Documentation regarding the security architecture shall be created and shall contain:
a) available security mechanisms at different layers (application, network and database level)
b) details of how sensitive data is protected when transmitted within the system
c) security mechanisms used to protect connections between the system and external networks
</t>
    </r>
    <r>
      <rPr>
        <i/>
        <sz val="10"/>
        <rFont val="Tahoma"/>
        <family val="2"/>
      </rPr>
      <t>In case of partial compliance, state the non-compliant paragraph letter(s).</t>
    </r>
  </si>
  <si>
    <r>
      <t xml:space="preserve">Documentation about user profiling and management shall be created and shall include:
a) user account management processes (including request, approval, creation, deletion, permissions changes)
b) details about the user accounts repository
c) description of the user profiles in use and the corresponding business use cases
d) details about accounts that are not attributed to individuals (e.g. 'root' or 'administrator')
e) all implemented authentication and authorisation mechanisms (e.g. single-sign-on, two-factor solutions, certificates)
</t>
    </r>
    <r>
      <rPr>
        <i/>
        <sz val="10"/>
        <rFont val="Tahoma"/>
        <family val="2"/>
      </rPr>
      <t>In case of partial compliance, state the non-compliant paragraph letter(s).</t>
    </r>
  </si>
  <si>
    <r>
      <t xml:space="preserve">A description of the hardening settings shall be provided in detail.
The Security team shall be engaged to validate the settings. 
</t>
    </r>
    <r>
      <rPr>
        <i/>
        <sz val="10"/>
        <rFont val="Tahoma"/>
        <family val="2"/>
      </rPr>
      <t>Validation may also be done via a grey-box security test (penetration test).</t>
    </r>
  </si>
  <si>
    <t>The individual components of the system (such as web server, operating system, database) shall be hardened according to security best practices. 
If in doubt, please engage with the Security team to help determine the hardening requirements.</t>
  </si>
  <si>
    <t>All processes that receive data input (both manual and automated) shall control and validate input data in terms of formatting, length and syntax.</t>
  </si>
  <si>
    <t>All operations that modify data (e.g. update, delete, insert) shall ensure that no intermediate stage in the operation that can lead to data integrity problems. Either the operation is fully completed or fully incomplete.</t>
  </si>
  <si>
    <t>Processing, transferring or storage of production data in non-production environments is prohibited. If production data are to be used in non-productive environments, these shall be anonymised to mask confidential and personal data. The anonymisation process used shall be agreed with Group Security.</t>
  </si>
  <si>
    <t>When information under statutory limits of age for adults (e.g. 18+ in Germany) is transmitted, content filtering shall be in place. The system shall ensure that users under the target age do not have access to adult services.</t>
  </si>
  <si>
    <t>C3 (Vodafone Confidential) data shall be protected with approved encryption when stored in a non-trusted environment or transmitted via external networks. The security department shall assess whether a storage environment is trusted.</t>
  </si>
  <si>
    <t>Personal data shall only be retained for the length of time that it is required.</t>
  </si>
  <si>
    <t>Data which can identify a customer’s behaviour shall not be stored unless it is permitted by local law. This includes traffic and browsing history.</t>
  </si>
  <si>
    <t>All data access, destruction and retention methods shall be carried out according to country specific legislation.</t>
  </si>
  <si>
    <t>Minimum security guidelines for lawful interception and data disclosures purposes shall comply with current requirements available from Group Corporate Security.</t>
  </si>
  <si>
    <t>A business impact analysis for the product, service or system deployed shall be performed.</t>
  </si>
  <si>
    <t>The service shall be integrated into an existing business continuity plan.</t>
  </si>
  <si>
    <r>
      <t xml:space="preserve">A back-up plan shall be provided covering the following types of data:
a) operating system
b) application
c) processed data (e.g. customer data)
d) log data
</t>
    </r>
    <r>
      <rPr>
        <i/>
        <sz val="10"/>
        <rFont val="Tahoma"/>
        <family val="2"/>
      </rPr>
      <t>In case of partial compliance, state the non-compliant paragraph letter(s).</t>
    </r>
  </si>
  <si>
    <r>
      <t xml:space="preserve">The supplier shall provide its back-up recommendations. The following is the minimum frequency:
a) daily: for C3 &amp; C4 data, logs
b) weekly: C1 &amp; C2 data
c) every 6 weeks: system
</t>
    </r>
    <r>
      <rPr>
        <i/>
        <sz val="10"/>
        <rFont val="Tahoma"/>
        <family val="2"/>
      </rPr>
      <t>In case of partial compliance, state the non-compliant paragraph letter(s).</t>
    </r>
  </si>
  <si>
    <t>Third parties shall sign a non-disclosure agreement (NDA) prior to being granted access to information classified C2, C3, or C4, unless the disclosure is mandated by law.</t>
  </si>
  <si>
    <t>Media containing Vodafone data shall be stored in a secure environment when unattended (such as a safe or locked cabinet).</t>
  </si>
  <si>
    <t>Information Sanitisation and Disposal Detailed Guidance v1</t>
  </si>
  <si>
    <t>All electronic media that has reached the end of its lifecycle shall be disposed of in line with the Information Sanitisation and Disposal Detailed Guidance.</t>
  </si>
  <si>
    <t>Application interfaces which are accessible from zones with a lower security level shall be provided over a secure communication channel. 
If in doubt, please engage with the security team to help determine a compliant architecture.</t>
  </si>
  <si>
    <t>Platform design must be compliant with the security zoning standard  described in the Vodafone Network Security Zoning Detailed Guidance.
If in doubt, please engage with the Security team to help determine a compliant architecture.</t>
  </si>
  <si>
    <r>
      <t xml:space="preserve">The authorization within the API must be implemented on at least the following 3 different levels:
a) main function level:
Each main function provided by the API must ensure that the user calling the function is allowed to do so. An example of a main function is the general customer data handling function.
b) sub function level:
Each sub-function provided by the API must ensure that the user calling the function is allowed to do so. Examples of a sub function within the customer data handling main function are:
• reading customer data
• deleting customer data
• writing customer data
c). object level:
Each main and sub function has to ensure that the calling user is allowed to access the objects he attempts to. Within the customer data main and sub function it must be assured that the calling user can access only customer records he is allowed to.
</t>
    </r>
    <r>
      <rPr>
        <i/>
        <sz val="10"/>
        <rFont val="Tahoma"/>
        <family val="2"/>
      </rPr>
      <t>In case of partial compliance, state the non-compliant paragraph letter(s).</t>
    </r>
  </si>
  <si>
    <t>If the system requires interfaces both for internal users and customers, then these two interfaces shall be completely separated. Internal user access shall be made only from corporate networks, never from public networks.</t>
  </si>
  <si>
    <r>
      <t xml:space="preserve">All external interfaces of applications shall:
a) control incoming requests syntactically and semantically before these are processed by the application
b) have a deterministic behaviour facing incoming requests
</t>
    </r>
    <r>
      <rPr>
        <i/>
        <sz val="10"/>
        <rFont val="Tahoma"/>
        <family val="2"/>
      </rPr>
      <t>In case of partial compliance, state the non-compliant paragraph letter(s).</t>
    </r>
  </si>
  <si>
    <r>
      <t xml:space="preserve">URLs shall be created in accordance with the following requirements:
a) URLs shall not contain sensitive information (even in masked format). Sensitive information includes passwords, IP addresses, credit card numbers or account numbers.
b) URLs shall not show data in clear.
c) Transfer of sensitive data shall always be performed via the HTTP POST and not via the HTTP GET method.
d) It is forbidden to use 'secret' parameters to enable the output of sensitive or internal information (e.g. 'debug=true') or to install a 'backdoor' into a web application (e.g. 'admin=1').
e) Systems shall ensure that no sensitive data is transferred during a redirection.
</t>
    </r>
    <r>
      <rPr>
        <i/>
        <sz val="10"/>
        <rFont val="Tahoma"/>
        <family val="2"/>
      </rPr>
      <t>In case of partial compliance, state the non-compliant paragraph letter(s).</t>
    </r>
  </si>
  <si>
    <r>
      <t xml:space="preserve">Users' data input is validated and the input rejected when one (or more) of the following are true:
a) Data not formatted as expected (see 8.1.3).
b) Incorrect syntax.
c) Contains parameters or characters with invalid values.
d) Contains a numeric value that would cause a routine or calculation in the application to divide any number by zero.
e) Contains parameters when the source cannot be validated by the user's session token.
f) Can induce a buffer overflow.
g) Contains HTML or Script.
h) Contains special characters, meta code, or meta characters that have not been encoded (if encoding is allowed).
i) Contains direct SQL queries.
j) Contains any other type of unexpected content or invalid parameters.
</t>
    </r>
    <r>
      <rPr>
        <i/>
        <sz val="10"/>
        <rFont val="Tahoma"/>
        <family val="2"/>
      </rPr>
      <t>In case of partial compliance, state the non-compliant paragraph letter(s).</t>
    </r>
  </si>
  <si>
    <r>
      <t xml:space="preserve">Each parameter passed to the web application shall be validated against a specification that strictly defines: 
a) data type (for example string, integer or decimal)
b) set of characters allowed
c) minimum and maximum length
d) whether to allow null
e) if the parameter is required or not
f) if duplicates are allowed
g) numerical range
h) a description of the specific values ​​allowed (if applicable)
i) specific patterns or regular expressions
Input Validation shall be performed at server level to prevent parameter manipulation attacks.
</t>
    </r>
    <r>
      <rPr>
        <i/>
        <sz val="10"/>
        <rFont val="Tahoma"/>
        <family val="2"/>
      </rPr>
      <t>In case of partial compliance, state the non-compliant paragraph letter(s).</t>
    </r>
  </si>
  <si>
    <r>
      <t xml:space="preserve">The web application shall have a strong and consistent framework for session ID management. Creation and deletion must be protected throughout their life cycle, taking, among others, the following measures:
a) The session ID shall not be included in the URL.
b) The session ID shall be built with high complexity (using numbers, characters, special characters, length, randomness or encryption) so that it can not be easily guessed.
c) Session IDs based on source IP or personal information shall not be used.
d) Numerically incremental session IDs shall not be used.
e) Active sessions shall be controlled to avoid multiple instances of the application with the same session ID.
f) Session IDs shall expire
     1. after a predefined inactivity time .
     2. when the user logs out.
     3 when the browser's window is closed.
g) Session IDs shall not be re-used.
h) Users shall not be allowed to choose or change the session ID.
</t>
    </r>
    <r>
      <rPr>
        <i/>
        <sz val="10"/>
        <rFont val="Tahoma"/>
        <family val="2"/>
      </rPr>
      <t>In case of partial compliance, state the non-compliant paragraph letter(s).</t>
    </r>
  </si>
  <si>
    <r>
      <t xml:space="preserve">The web application shall not disclose any kind of information that can lead to information leakage, and shall ensure that:
a) there are no visible and user-downloadable files containing information about the application (e.g. admin manuals)
b) code presented to the user does not contain sensitive information about the application (e.g. references to databases, passwords, user IDs, application structure, programmer comments)
c) information sent through hidden variables is controlled
d) information sent by the application is limited to a minimum (e.g. no unnecessary information on welcome or help messages)
e) identification of the web server type and version shall be removed (e.g. from the HTTP responses)
</t>
    </r>
    <r>
      <rPr>
        <i/>
        <sz val="10"/>
        <rFont val="Tahoma"/>
        <family val="2"/>
      </rPr>
      <t>In case of partial compliance, state the non-compliant paragraph letter(s).</t>
    </r>
  </si>
  <si>
    <t>The use of labels or META tags in source code shall be limited to a minimum. In particular, labels indicating web indexing shall not be included unless there is a proper business need. The default values shall be:
 &lt;META NAME='ROBOTS' content='NOINDEX, NOFOLLOW'&gt;</t>
  </si>
  <si>
    <r>
      <t xml:space="preserve">Cookie storage in client devices with tracking purposes shall only be done if the following conditions are both met:
a) the user is aware of the information collected and its purpose
b) the user is able to reject it
</t>
    </r>
    <r>
      <rPr>
        <i/>
        <sz val="10"/>
        <rFont val="Tahoma"/>
        <family val="2"/>
      </rPr>
      <t>In case of partial compliance, state the non-compliant paragraph letter(s).</t>
    </r>
  </si>
  <si>
    <t>The 'domain' attribute shall be set restrictively. This means that it shall only be set for the server that really needs the cookie. If the application, for example, can be reached under 'application.mysite.com', the corresponding cookie should be set to 
'; domain=application.mysite.com', 
NOT to  '; domain=.mysite.com'.</t>
  </si>
  <si>
    <t>The 'path' attribute shall be set restrictive. If the application is accessible under '/myapplication', the 'path' attribute shall be set correspondingly: 
'; path=/myapplication/'. 
A wrong setting would be: 
'; path=/myapplication', as the browser would also send the cookie to '/myapplication-exploited/'.</t>
  </si>
  <si>
    <r>
      <t xml:space="preserve">Vodafone web applications shall use Vodafone certificates.
</t>
    </r>
    <r>
      <rPr>
        <i/>
        <sz val="10"/>
        <rFont val="Tahoma"/>
        <family val="2"/>
      </rPr>
      <t>NOTE:  These can be requested using the CA portal at https://ca.vodafone.com/certreq.</t>
    </r>
  </si>
  <si>
    <r>
      <t xml:space="preserve">In case a third-party web application will be used, a SSL certificate with at least the following parameters shall be required:
a) issued by a trusted certification authority
b) X509 version 3
c) public key strength shall be RSA (2048 bits)
d) Prefer DSA over RSA for C4 data if possible
e) Use 3072 bit or higher for C4 data
f) Certificates should be replaced at least every 2 years
</t>
    </r>
    <r>
      <rPr>
        <i/>
        <sz val="10"/>
        <rFont val="Tahoma"/>
        <family val="2"/>
      </rPr>
      <t xml:space="preserve">In case of partial compliance, state the non-compliant paragraph letter(s). The security team shall assess the completeness of the certificate. </t>
    </r>
    <r>
      <rPr>
        <sz val="10"/>
        <rFont val="Tahoma"/>
        <family val="2"/>
      </rPr>
      <t xml:space="preserve">
In no case shall self-signed certificates or certificates signed by a non-trusted certification authority be allowed.</t>
    </r>
  </si>
  <si>
    <t>The transport mechanism should use TLS 1.1 and higher. SSLv3 and TLS 1.0 is only allowed for TLS 1.1+ incompatible clients. 
SSLv2 and lower shall be disabled</t>
  </si>
  <si>
    <t>Only cipher suites providing authentication and encryption of 128 bits AES (or stronger) are allowed. 3DES and RC4 are allowed only for AES incompatible clients and when C4 data are not transmitted. All other cipher suites (e.g. DES, CAMELLIA, SEED) must be disabled.
The encryption mode preferred is GCM over CBC.</t>
  </si>
  <si>
    <t>SHA2 hashing shall be primarily used. Use SHA1 only for SHA2 incompatible clients. 
All other hashing algorithms (e.g. MD5) must be disabled.</t>
  </si>
  <si>
    <r>
      <t xml:space="preserve">The key exchange protocol implemented shall:
a)   use ephemeral DH key exchanges with preference of ECDHE
b)   use secp384r1 as Elliptic Curve for ECDHE
c)   use 2048 bit DSA keys for DHE, if possible
d)   use RSA key exchange only for ECDHE and DHE incompatible clients
e)   disable all other key exchanges (e.g. DH and ADH)
</t>
    </r>
    <r>
      <rPr>
        <i/>
        <sz val="10"/>
        <rFont val="Tahoma"/>
        <family val="2"/>
      </rPr>
      <t>In case of partial compliance, state the non-compliant paragraph letter(s).</t>
    </r>
  </si>
  <si>
    <r>
      <t xml:space="preserve">When implementing the SSL/TLS channel, the following considerations shall be taken:
a)   Disable compression.
b)   Enable secure renegotiation.
c)   Disable client initiated renegotiation.
d)   Enable session resumption.
e)   Select most secure compatible cipher based on server preference.
</t>
    </r>
    <r>
      <rPr>
        <i/>
        <sz val="10"/>
        <rFont val="Tahoma"/>
        <family val="2"/>
      </rPr>
      <t>In case of partial compliance, state the non-compliant paragraph letter(s).</t>
    </r>
  </si>
  <si>
    <t>Before go live, web applications shall be reviewed and may be scanned by the security team in order to check their security compliance.</t>
  </si>
  <si>
    <t>Systems (server, network, database, infrastructure) processing, transmitting or storing CHD shall be adequately segmented from untrusted and non-PCI systems (e.g. located in a Group global PCI Zone).</t>
  </si>
  <si>
    <t>Rule-sets on active network filter elements (e.g. firewall, router) shall be reviewed at least every six months. Infrastructure relevant rules shall be reviewed and approved by Infrastructure Management. Application specific rules shall be reviewed and approved from application-responsible management.</t>
  </si>
  <si>
    <t>All PCI relevant systems (server, network, database, infrastructure) shall be hardened to Vodafone's 'high' hardening baseline.
If in doubt, please engage with the Security team to help determine the hardening requirements.</t>
  </si>
  <si>
    <t>Critical Security patches for PCI systems (server, network, database, infrastructure) shall be tested and installed within 30 days of release.</t>
  </si>
  <si>
    <t>For all components relating to PCI services, a vulnerability ranking process using an external technology risk advisory service (e.g. Secunia) shall be used to identify which specific patches or configuration changes need to be applied in the environment.</t>
  </si>
  <si>
    <t>Audit trails for all PCI systems (server, network, database, infrastructure) shall be generated, captured, centralised, secured, synchronized, protected and retained as required by PCI DSS requirements.
Centralisation of audit trails shall be made by forwarding these to Vodafone's Global Security Operations Centre (GSOC) Security Information Event Management (SIEM) solution (ArcSight ESM).</t>
  </si>
  <si>
    <t>Internal and external (public IP addresses) vulnerability scanning shall be performed for PCI relevant systems on a monthly basis. The scan process shall include rescanning until passing results are obtained, or all 'High' vulnerabilities (i.e. a CVSS base score of 4.0 or above) are resolved. 
External scans must be performed by a PCI approved scanning vendor.</t>
  </si>
  <si>
    <r>
      <t xml:space="preserve">a) The mobile application shall run with the minimum privileges required on the operating system. 
b) Privileges granted by default APIs shall be reviewed and disabled if not needed.
c) No part of the code shall be executed with root/admin privilege.
</t>
    </r>
    <r>
      <rPr>
        <i/>
        <sz val="10"/>
        <rFont val="Tahoma"/>
        <family val="2"/>
      </rPr>
      <t>In case of partial compliance, state the non-compliant paragraph letter(s).</t>
    </r>
  </si>
  <si>
    <r>
      <t xml:space="preserve">Devices used for corporate purposes shall be integrated with a platform providing the following capabilities:
a) security policies enforcement
b) data encryption
c) remote installation and wiping
d) remote device lock and unlock
</t>
    </r>
    <r>
      <rPr>
        <i/>
        <sz val="10"/>
        <rFont val="Tahoma"/>
        <family val="2"/>
      </rPr>
      <t>In case of partial compliance, state the non-compliant paragraph letter(s).</t>
    </r>
  </si>
  <si>
    <t>The application shall present the terms and conditions (T&amp;C) to the user, which need to be accepted by the user in order to use the application.
The T&amp;C shall be customized for the application and agreed with Vodafone's Legal department.</t>
  </si>
  <si>
    <r>
      <t xml:space="preserve">When periodic authorization from the device is required
a.) Authorization tokens shall be used instead of static passwords. These tokens shall be encrypted while stored on the device and encrypted in transit (using HTTPS).
b) Tokens can only be issued by the backend service after verifying the user credentials initially and shall be time-bound as well as revocable. 
c) These tokens expire after a configured time. For sensitive applications, tokens should have shorter lifetimes.
d) Latest versions of the authorization standards (e.g. OAuth 2.0) shall be used.
</t>
    </r>
    <r>
      <rPr>
        <i/>
        <sz val="10"/>
        <rFont val="Tahoma"/>
        <family val="2"/>
      </rPr>
      <t>In case of partial compliance, state the non-compliant paragraph letter(s).</t>
    </r>
  </si>
  <si>
    <t xml:space="preserve">Access to console ports from third party facilities shall require two-factor authentication and AAA authentication. </t>
  </si>
  <si>
    <t>Third parties shall request specific authorisation to remotely access any Vodafone platform and all third party access shall be granted in accordance with the Remote Access Detailed Guidance.</t>
  </si>
  <si>
    <t>If Vodafone data will be stored by a third party provider, Vodafone information security team shall be engaged to perform an on-site audit.</t>
  </si>
  <si>
    <r>
      <t xml:space="preserve">As part of the contractual process, the following points shall be included:
a) laws and regulations that may prevent or impact in data outsourcing (e.g. SOX, PCI-DSS, US Patriot Act, privacy regulations)
b) EU data privacy geographical limitations
c) safe harbor agreement
d) cryptography techniques used for data storage
e) requirements to retain control
f) certification requirements not met by provider
g) new locations that may trigger new laws and regulations
h) security monitoring and incident management
</t>
    </r>
    <r>
      <rPr>
        <i/>
        <sz val="10"/>
        <rFont val="Tahoma"/>
        <family val="2"/>
      </rPr>
      <t>In case of partial compliance, state the non-compliant paragraph letter(s).</t>
    </r>
  </si>
  <si>
    <t>Physical security events in the third party shall be communicated to the relevant Vodafone Corporate security team in a timely manner.</t>
  </si>
  <si>
    <t>If media or removable storage holding Vodafone data will be moved between third-party facilities, Vodafone Corporate security team shall be informed for approval.</t>
  </si>
  <si>
    <t>8. Web Application
These requirements are generally applicable for all web-based Vodafone Products, Services &amp; Systems.</t>
  </si>
  <si>
    <r>
      <t xml:space="preserve">The following events shall be logged at each level:
a) logins (log-in and out)
b) failed login attempts
c) privilege escalation attempts (e.g. switch user on privileged accounts)
d) rejected connections
e) violations of access restrictions
f) manipulation attempts (e.g. shutdown of the system, modification of system time)
g) creation or modification of user accounts
h) access to the security logs
i) attempts to modify the security policy
</t>
    </r>
    <r>
      <rPr>
        <i/>
        <sz val="10"/>
        <rFont val="Tahoma"/>
        <family val="2"/>
      </rPr>
      <t>In case of partial compliance, state the non-compliant paragraph letter(s).</t>
    </r>
  </si>
  <si>
    <r>
      <t xml:space="preserve">The following details must be provided with each logged event:
a) time
b) date
c) type of event
d) IP address of the origin 
e) workstation ID / MSISDN of the origin 
f) user ID
</t>
    </r>
    <r>
      <rPr>
        <i/>
        <sz val="10"/>
        <rFont val="Tahoma"/>
        <family val="2"/>
      </rPr>
      <t>In case of partial compliance, state the non-compliant paragraph letter(s).</t>
    </r>
  </si>
  <si>
    <t>Security log files shall be protected against manual modification even by the administrator. This can be achieved by sending the logs in real time to a central logging server.</t>
  </si>
  <si>
    <t>The system shall be configurable to set a maximum size for audit logs. When the file gets full, it shall either switch to a second file or overwrite itself.</t>
  </si>
  <si>
    <r>
      <t xml:space="preserve">The log system shall provide the capability to:
a) select events that took place within a specific time range.
b) select combinations of events.
c) select events where a specific user used a particular privilege.
</t>
    </r>
    <r>
      <rPr>
        <i/>
        <sz val="10"/>
        <rFont val="Tahoma"/>
        <family val="2"/>
      </rPr>
      <t>In case of partial compliance, state the non-compliant paragraph letter(s).</t>
    </r>
  </si>
  <si>
    <t>13. CPE Security
These requirements are generally applicable for every Customer Premise Equipment that will be deployed as part of the Product, Service or System.</t>
  </si>
  <si>
    <r>
      <t xml:space="preserve">a) PBC must be supported. 
b) Support of WPS PIN is optional. 
c) If WPS PIN is supported then PIN(IR), after activation in the Web-GUI for just one time, and PIN(ER), with a block after 10 successive failed authentication attempts, must be supported. 
d) The counter for the failed authentication attempts must be independent from the elapsed time-frame and the used devices. 
e) WPS is enabled by default and can be disabled by the user individually for every SSID.
</t>
    </r>
    <r>
      <rPr>
        <i/>
        <sz val="10"/>
        <rFont val="Tahoma"/>
        <family val="2"/>
      </rPr>
      <t>In case of partial compliance, state the non-compliant paragraph letter(s).</t>
    </r>
  </si>
  <si>
    <r>
      <t xml:space="preserve">a) If WPS PIN is supported, then the default WPS PIN must be generated sufficiently random and must be unique for every CPE. 
b) Warnings must be displayed to the user on the Web-GUI as long as the default PIN is in use.
c) A strong WPS PIN policy must be in place for user customized PINs.
</t>
    </r>
    <r>
      <rPr>
        <i/>
        <sz val="10"/>
        <rFont val="Tahoma"/>
        <family val="2"/>
      </rPr>
      <t>In case of partial compliance, state the non-compliant paragraph letter(s).</t>
    </r>
  </si>
  <si>
    <r>
      <t xml:space="preserve">a) Only Wi-Fi Protected Access, which means WPA or WPA2 Enterprise, or WPA or WPA2 with pre-shared keys, should be used as protocols for the Wi-Fi connection. 
b) The deactivation of communication encryption must only be performed after a security warning to the user.
</t>
    </r>
    <r>
      <rPr>
        <i/>
        <sz val="10"/>
        <rFont val="Tahoma"/>
        <family val="2"/>
      </rPr>
      <t>In case of partial compliance, state the non-compliant paragraph letter(s).</t>
    </r>
  </si>
  <si>
    <r>
      <t xml:space="preserve">a) It must be possible for the user to change the default PSK to another value up to the full 256 bit key length. 
b) It must be possible to enter the PSK as either a string of 64 hexadecimal digits, or as a passphrase of 8 to 63 printable ASCII characters. 
c) A key strength indicator (red, amber, green) must be displayed to the user to indicate the complexity of the entered key. 
</t>
    </r>
    <r>
      <rPr>
        <i/>
        <sz val="10"/>
        <rFont val="Tahoma"/>
        <family val="2"/>
      </rPr>
      <t>In case of partial compliance, state the non-compliant paragraph letter(s).</t>
    </r>
  </si>
  <si>
    <r>
      <t xml:space="preserve">a) On all interfaces, services must be disabled by default where possible to reduce attack surface. 
b) Services can be individually activated through the Management Web-GUI or via remote management methods. A service is defined as any port listening on any interface. 
</t>
    </r>
    <r>
      <rPr>
        <i/>
        <sz val="10"/>
        <rFont val="Tahoma"/>
        <family val="2"/>
      </rPr>
      <t>In case of partial compliance, state the non-compliant paragraph letter(s).</t>
    </r>
  </si>
  <si>
    <r>
      <t xml:space="preserve">a) All services providing additional functionality to the CPE (e.g. Samba, printer support, WebDAV for USB access, DNLA, etc.) when enabled should use the encrypted versions of the protocols if applicable. 
b) If there is no encryption for the protocol, the activation of the service must only be done after a security warning to the user. 
c) Strong password policy should be also in effect for additional services where password authentication is applicable.
</t>
    </r>
    <r>
      <rPr>
        <i/>
        <sz val="10"/>
        <rFont val="Tahoma"/>
        <family val="2"/>
      </rPr>
      <t>In case of partial compliance, state the non-compliant paragraph letter(s).</t>
    </r>
  </si>
  <si>
    <r>
      <t xml:space="preserve">a) For the encryption of sensitive data, strong keys (at least 128 bit length) and industry standard algorithms (e.g. AES) must be used. 
b) The keys have to be unique and unpredictable for every CPE. 
c) Proprietary encryption algorithms must not be used. Whenever possible, well-known libraries should be used. 
</t>
    </r>
    <r>
      <rPr>
        <i/>
        <sz val="10"/>
        <rFont val="Tahoma"/>
        <family val="2"/>
      </rPr>
      <t>In case of partial compliance, state the non-compliant paragraph letter(s).</t>
    </r>
  </si>
  <si>
    <r>
      <t xml:space="preserve">a) Firmware with debugging capabilities must only be used during authorised troubleshooting procedures and the CPE should revert to production firmware without debugging capabilities when troubleshooting has finished. 
b) Unencrypted sensitive data must not be disclosed during or after debugging.
</t>
    </r>
    <r>
      <rPr>
        <i/>
        <sz val="10"/>
        <rFont val="Tahoma"/>
        <family val="2"/>
      </rPr>
      <t>In case of partial compliance, state the non-compliant paragraph letter(s).</t>
    </r>
  </si>
  <si>
    <r>
      <t xml:space="preserve">a) Access to management services used by the Vodafone backend or technical support must only be available on the LAN interface, or remotely on the WAN for connections from specific Vodafone management IP addresses. 
b) Management services must only use TCP transport.
c) To reduce the attack surface, availability of management services should be restricted to essential interfaces and services only.
</t>
    </r>
    <r>
      <rPr>
        <i/>
        <sz val="10"/>
        <rFont val="Tahoma"/>
        <family val="2"/>
      </rPr>
      <t>In case of partial compliance, state the non-compliant paragraph letter(s).</t>
    </r>
  </si>
  <si>
    <r>
      <t xml:space="preserve">a) Any authentication password used for remote management services on the WAN interface must be unique for every CPE and must be unpredictable.
b) Remote management passwords on the WAN interface must not be printed on the CPE, and must be different from any management passwords used on the LAN interface.
</t>
    </r>
    <r>
      <rPr>
        <i/>
        <sz val="10"/>
        <rFont val="Tahoma"/>
        <family val="2"/>
      </rPr>
      <t>In case of partial compliance, state the non-compliant paragraph letter(s).</t>
    </r>
  </si>
  <si>
    <r>
      <t xml:space="preserve">a) SNMP service should be enabled only if necessary on LAN or WAN interface. 
b) If SNMP is enabled, then only SNMPv3 must be used with strong authentication, confidentiality and integrity features enabled. This should include sufficient authentication processes.
</t>
    </r>
    <r>
      <rPr>
        <i/>
        <sz val="10"/>
        <rFont val="Tahoma"/>
        <family val="2"/>
      </rPr>
      <t>In case of partial compliance, state the non-compliant paragraph letter(s).</t>
    </r>
  </si>
  <si>
    <t>a) If shell access is supported, then it must only use SSH2 with public key authentication and must only be exposed on the LAN interface, not the WAN interface. 
b) In particular, telnet must not be supported.</t>
  </si>
  <si>
    <r>
      <t xml:space="preserve">a) If SSH on LAN interface is supported, it must not be enabled by default. 
b) Enabling SSH on the LAN interface must require direct access to the CPE. 
</t>
    </r>
    <r>
      <rPr>
        <i/>
        <sz val="10"/>
        <rFont val="Tahoma"/>
        <family val="2"/>
      </rPr>
      <t>In case of partial compliance, state the non-compliant paragraph letter(s).</t>
    </r>
  </si>
  <si>
    <r>
      <t xml:space="preserve">a) The private key and corresponding public key certificate used by the HTTPS server must be sufficiently random, and the private key must be kept confidential. 
b) It must be possible to update the HTTPS server private key and certificate via the secure management interface. 
c) The end user must not be able to update the HTTPS server private key and certificate.
</t>
    </r>
    <r>
      <rPr>
        <i/>
        <sz val="10"/>
        <rFont val="Tahoma"/>
        <family val="2"/>
      </rPr>
      <t>In case of partial compliance, state the non-compliant paragraph letter(s).</t>
    </r>
  </si>
  <si>
    <r>
      <t xml:space="preserve">a) Authentication checks must be in place for all URLs of the Management Web-GUI. 
b) Protection measures must be in place for all common web application vulnerabilities, allowing an authentication bypass (CSRF, Session Fixation, XSS, Brute Force Attacks etc.). 
c) It must not be possible for the user to disable authentication checks for the application. 
</t>
    </r>
    <r>
      <rPr>
        <i/>
        <sz val="10"/>
        <rFont val="Tahoma"/>
        <family val="2"/>
      </rPr>
      <t>In case of partial compliance, state the non-compliant paragraph letter(s).</t>
    </r>
  </si>
  <si>
    <t>Sessions to the management web GUI must be terminated after an idle time of 10 minutes.</t>
  </si>
  <si>
    <r>
      <t xml:space="preserve">a) A secure boot process must be realized on the CPE. This must include a secure boot loader and secure kernel components. 
b) An adequate signature check must be in place for all software updates.
</t>
    </r>
    <r>
      <rPr>
        <i/>
        <sz val="10"/>
        <rFont val="Tahoma"/>
        <family val="2"/>
      </rPr>
      <t>In case of partial compliance, state the non-compliant paragraph letter(s).</t>
    </r>
  </si>
  <si>
    <r>
      <t xml:space="preserve">a) The CPE must not be vulnerable or must have protection measures implemented or configured against all common Denial-of-Service attacks (Ping-to-death, Fragment-flooding, SYN-Flooding, Smurf-Attacks, UDP-Flooding etc.). 
b) This must apply to the IPv4 as well as the IPv6 protocol both on the WAN and WLAN/LAN ports.
</t>
    </r>
    <r>
      <rPr>
        <i/>
        <sz val="10"/>
        <rFont val="Tahoma"/>
        <family val="2"/>
      </rPr>
      <t>In case of partial compliance, state the non-compliant paragraph letter(s).</t>
    </r>
  </si>
  <si>
    <r>
      <t xml:space="preserve">a) By default, a ping received on the WAN interface must not be answered or forwarded by the CPE, unless it comes from an authorised and whitelisted Vodafone management IP address. 
b) However, it should be permitted for the user to enable ping from any IP address to be answered. 
</t>
    </r>
    <r>
      <rPr>
        <i/>
        <sz val="10"/>
        <rFont val="Tahoma"/>
        <family val="2"/>
      </rPr>
      <t>In case of partial compliance, state the non-compliant paragraph letter(s).</t>
    </r>
  </si>
  <si>
    <r>
      <t xml:space="preserve">a) The CPE must support an internal stateful packet inspection firewall. 
b) The firewall must support specific application level gateways to function as a security control for any incoming data flow.
</t>
    </r>
    <r>
      <rPr>
        <i/>
        <sz val="10"/>
        <rFont val="Tahoma"/>
        <family val="2"/>
      </rPr>
      <t>In case of partial compliance, state the non-compliant paragraph letter(s).</t>
    </r>
  </si>
  <si>
    <r>
      <t xml:space="preserve">a) The firewall must deny all traffic from the WAN interface by default and must only allow traffic through explicit policy rules. 
b) It must be able to drop and deny access requests from the WAN interface to internal devices and the CPE itself, except in direct response to outgoing traffic or if explicitly permitted through configuration.
</t>
    </r>
    <r>
      <rPr>
        <i/>
        <sz val="10"/>
        <rFont val="Tahoma"/>
        <family val="2"/>
      </rPr>
      <t>In case of partial compliance, state the non-compliant paragraph letter(s).</t>
    </r>
  </si>
  <si>
    <r>
      <t xml:space="preserve">a) The firewall must be able to handle IPv4 and IPv6 traffic.
b) It must consist of a well-known state-of-the-art and up-to-date implementation for which no security issues are known.
</t>
    </r>
    <r>
      <rPr>
        <i/>
        <sz val="10"/>
        <rFont val="Tahoma"/>
        <family val="2"/>
      </rPr>
      <t>In case of partial compliance, state the non-compliant paragraph letter(s).</t>
    </r>
  </si>
  <si>
    <t>a) The export functionality for configuration files must ensure that the export file is encrypted by strong industry standard algorithm(s) providing both confidentiality and integrity with a sufficiently strong user selected password. 
b) Proprietary encryption algorithms must not be used.</t>
  </si>
  <si>
    <t>14. UC/VOIP Security
These requirements are generally applicable for all Unified Communication or VOIP products, services or systems.</t>
  </si>
  <si>
    <r>
      <t xml:space="preserve">IP Phones shall be hardened using security device profiles. Endpoint security profiles shall be documented, maintained and applied when rolling out the endpoints.
The most critical settings concern:
a) ARP cache behaviour following GARPs 
b) 802.1q Ethernet frame forwarding behaviour 
c) PC port mirroring behaviour (recommended setting is to disable the PC port)
d) Secure communication such as SIP/TLS, SRTP (VOIP)
</t>
    </r>
    <r>
      <rPr>
        <i/>
        <sz val="10"/>
        <rFont val="Tahoma"/>
        <family val="2"/>
      </rPr>
      <t>In case of partial compliance, state the non-compliant paragraph letter(s).</t>
    </r>
  </si>
  <si>
    <r>
      <t xml:space="preserve">Customer UC applications shall be strictly separated between customers by:
a) Running separate servers and UC applications
b) Applying an IP address plan that separates the customers
c) Strict filtering by firewalls and routing.
</t>
    </r>
    <r>
      <rPr>
        <i/>
        <sz val="10"/>
        <rFont val="Tahoma"/>
        <family val="2"/>
      </rPr>
      <t>In case of partial compliance, state the non-compliant paragraph letter(s).</t>
    </r>
  </si>
  <si>
    <t>Signalling and data streams shall be authenticated (e.g. at least SIP DIGEST authentication) and encrypted.</t>
  </si>
  <si>
    <t>Encrypt and authenticate parties using certificates (SCCP/SIP Signalling via SCCP/TLS or SIP/TLS [SIPS]) to mitigate spoofing and ensure confidentially.</t>
  </si>
  <si>
    <t>1.1 Platform Design
1.2 Documentation
2.1 Access
2.2 User Identification and Authentication
3. Network
4.1 Data Integrity and Input Controls
4.2 Data Protection
12. Monitoring and Logging</t>
  </si>
  <si>
    <t xml:space="preserve">Please provide all relevant details about your project in the section at the top of this tab. Please be precise with the information provided.
The initial questionnaire will help determine accurately which requirements of the baseline security questionnaire are in scope for a project. Some sections only apply to certain projects. To determine which sections apply to your project please answer questions Q1-Q12. Your answers will provide the complete set of requirements applicable to the project. 
</t>
  </si>
  <si>
    <t>Explanation for tabs 1. to 14.</t>
  </si>
  <si>
    <t>This column provides feedback from Vodafone Group security assessment team</t>
  </si>
  <si>
    <r>
      <t xml:space="preserve">&lt;Please list all documents ready for Security review, like </t>
    </r>
    <r>
      <rPr>
        <b/>
        <i/>
        <sz val="10"/>
        <color indexed="10"/>
        <rFont val="Tahoma"/>
        <family val="2"/>
      </rPr>
      <t xml:space="preserve">High Level Design (HLD), Integration and Operational Design (IOD), etc.  </t>
    </r>
    <r>
      <rPr>
        <b/>
        <sz val="10"/>
        <color indexed="10"/>
        <rFont val="Tahoma"/>
        <family val="2"/>
      </rPr>
      <t xml:space="preserve">Include a link to the documentation repository maintained for the project, if any&gt;
</t>
    </r>
  </si>
  <si>
    <t>AAA</t>
  </si>
  <si>
    <t>ACL</t>
  </si>
  <si>
    <t>AES</t>
  </si>
  <si>
    <t>ARP</t>
  </si>
  <si>
    <t>ADH</t>
  </si>
  <si>
    <t>ASCII</t>
  </si>
  <si>
    <t>Authentication, Authorization and Accounting</t>
  </si>
  <si>
    <t>Access Control List</t>
  </si>
  <si>
    <t>American Standard Code for Information Interchange</t>
  </si>
  <si>
    <t xml:space="preserve">Anonymous Diffie-Hellman </t>
  </si>
  <si>
    <t>Advanced Encryption Standard</t>
  </si>
  <si>
    <t>Address Resolution Protocol</t>
  </si>
  <si>
    <t>C2</t>
  </si>
  <si>
    <t>C3</t>
  </si>
  <si>
    <t>C4</t>
  </si>
  <si>
    <t>CA</t>
  </si>
  <si>
    <t>CBC</t>
  </si>
  <si>
    <t>CLI</t>
  </si>
  <si>
    <t>CPE</t>
  </si>
  <si>
    <t>CSRF</t>
  </si>
  <si>
    <t>CTL</t>
  </si>
  <si>
    <t>Company Confidential (Information Classification)</t>
  </si>
  <si>
    <t>Vodafone Secret (Information Classification)</t>
  </si>
  <si>
    <t xml:space="preserve">Cipher Block Chaining </t>
  </si>
  <si>
    <t>Command Line Interface</t>
  </si>
  <si>
    <t>Customer Premise Equipment</t>
  </si>
  <si>
    <t>Certificate Trust List</t>
  </si>
  <si>
    <t>DH</t>
  </si>
  <si>
    <t>DHCP</t>
  </si>
  <si>
    <t>DHE</t>
  </si>
  <si>
    <t>DMZ</t>
  </si>
  <si>
    <t>DNLA</t>
  </si>
  <si>
    <t>DNS</t>
  </si>
  <si>
    <t>DNSSEC</t>
  </si>
  <si>
    <t>DoS</t>
  </si>
  <si>
    <t>DSA</t>
  </si>
  <si>
    <t>Data Encryption Standard  / Triple DES</t>
  </si>
  <si>
    <t>DES / 3DES</t>
  </si>
  <si>
    <t xml:space="preserve">Diffie-Hellman </t>
  </si>
  <si>
    <t>Diffie-Hellman key exchange</t>
  </si>
  <si>
    <t>Dynamic Host Configuration Protocol</t>
  </si>
  <si>
    <t>Demilitarized zone</t>
  </si>
  <si>
    <t>Digital Living Network Alliance</t>
  </si>
  <si>
    <t>Domain Name System</t>
  </si>
  <si>
    <t>Domain Name System Security Extensions</t>
  </si>
  <si>
    <t>Denial of Service</t>
  </si>
  <si>
    <t xml:space="preserve"> Digital Signature Algorithm </t>
  </si>
  <si>
    <t>ECDHE</t>
  </si>
  <si>
    <t>Elliptic curve Diffie–Hellman ephemeral</t>
  </si>
  <si>
    <t>FMS</t>
  </si>
  <si>
    <t>Fraud Management System</t>
  </si>
  <si>
    <t>GARP</t>
  </si>
  <si>
    <t xml:space="preserve">Gratuitous ARP </t>
  </si>
  <si>
    <t>GCM</t>
  </si>
  <si>
    <t>GPS</t>
  </si>
  <si>
    <t>GSOC</t>
  </si>
  <si>
    <t>GUI</t>
  </si>
  <si>
    <t xml:space="preserve">Galois/Counter Mode </t>
  </si>
  <si>
    <t>Global Security Operation Center</t>
  </si>
  <si>
    <t>Graphical User Interface</t>
  </si>
  <si>
    <t>H.323</t>
  </si>
  <si>
    <t>HSTS</t>
  </si>
  <si>
    <t>HTML</t>
  </si>
  <si>
    <t>HTTP</t>
  </si>
  <si>
    <t>HTTPS</t>
  </si>
  <si>
    <t>Specification of voice and video protocols over packet-switched networks</t>
  </si>
  <si>
    <t>HTTP Strict Transport Security</t>
  </si>
  <si>
    <t>HyperText Markup Language</t>
  </si>
  <si>
    <t xml:space="preserve">HyperText Transfer Protocol </t>
  </si>
  <si>
    <t>HTTP Secure</t>
  </si>
  <si>
    <t>IASE3402</t>
  </si>
  <si>
    <t>ICMP</t>
  </si>
  <si>
    <t>IEEE</t>
  </si>
  <si>
    <t>IMEI</t>
  </si>
  <si>
    <t>IMS</t>
  </si>
  <si>
    <t>IMSI</t>
  </si>
  <si>
    <t>IP</t>
  </si>
  <si>
    <t>IP-PBX</t>
  </si>
  <si>
    <t>IPS</t>
  </si>
  <si>
    <t>IPSec</t>
  </si>
  <si>
    <t>ISO27001</t>
  </si>
  <si>
    <t>ISO-IEC 20000</t>
  </si>
  <si>
    <t>ITIL</t>
  </si>
  <si>
    <t>International Standard on Assurance Engagements No. 3402; Service auditor report</t>
  </si>
  <si>
    <t>Internet Control Message Protocol</t>
  </si>
  <si>
    <t>Institute of Electrical and Electronics Engineers; Standards Association</t>
  </si>
  <si>
    <t>International Mobile Station Equipment Identity</t>
  </si>
  <si>
    <t>IP Multimedia Subsystem</t>
  </si>
  <si>
    <t>International Mobile Subscriber Identity</t>
  </si>
  <si>
    <t>Internet Protocol</t>
  </si>
  <si>
    <t xml:space="preserve">PBX (Private branch exchange) with Internet Protocol connectivity </t>
  </si>
  <si>
    <t>Intrusion Prevention System</t>
  </si>
  <si>
    <t>Internet Protocol Security (protocol suite)</t>
  </si>
  <si>
    <t>Information Security Standard  by the International Organization for Standardization</t>
  </si>
  <si>
    <t>International Standard for IT service management</t>
  </si>
  <si>
    <t>Information Technology Infrastructure Library (IT service management framework)</t>
  </si>
  <si>
    <t>LAN</t>
  </si>
  <si>
    <t>LEA</t>
  </si>
  <si>
    <t>Local Area Network</t>
  </si>
  <si>
    <t>Law Enforcement Authority</t>
  </si>
  <si>
    <t>MAC</t>
  </si>
  <si>
    <t>MD5</t>
  </si>
  <si>
    <t>META tags</t>
  </si>
  <si>
    <t>MFP</t>
  </si>
  <si>
    <t>MGCP</t>
  </si>
  <si>
    <t>Media Access Control (address to identify network interfaces)</t>
  </si>
  <si>
    <t xml:space="preserve">Message-Digest (hash) algorithm </t>
  </si>
  <si>
    <t>Structured metadata about a Web page</t>
  </si>
  <si>
    <t>Management Frame Protection</t>
  </si>
  <si>
    <t>Media Gateway Control Protocol</t>
  </si>
  <si>
    <t>Mobile Station International Subscriber Directory Number</t>
  </si>
  <si>
    <t>NAT</t>
  </si>
  <si>
    <t>NDA</t>
  </si>
  <si>
    <t>Network Address Translation</t>
  </si>
  <si>
    <t>Non Disclosure Agreement</t>
  </si>
  <si>
    <t>OS</t>
  </si>
  <si>
    <t>OWASP</t>
  </si>
  <si>
    <t>Operating System</t>
  </si>
  <si>
    <t>Open Web Application Security Project</t>
  </si>
  <si>
    <t>PA-DSS</t>
  </si>
  <si>
    <t>PBC</t>
  </si>
  <si>
    <t>PBKDF2</t>
  </si>
  <si>
    <t>PCI</t>
  </si>
  <si>
    <t>PCI-DSS</t>
  </si>
  <si>
    <t>PII</t>
  </si>
  <si>
    <t>PSK</t>
  </si>
  <si>
    <t xml:space="preserve">Payment Application Data Security Standard </t>
  </si>
  <si>
    <t>Push Button Configuration</t>
  </si>
  <si>
    <t>Password-Based Key Derivation Function 2</t>
  </si>
  <si>
    <t xml:space="preserve">Payment Card Industry </t>
  </si>
  <si>
    <t>Payment Card Industry Data Security Standard</t>
  </si>
  <si>
    <t>Personally identifiable information</t>
  </si>
  <si>
    <t>Pre-Shared Key</t>
  </si>
  <si>
    <t>RC4</t>
  </si>
  <si>
    <t>RFP</t>
  </si>
  <si>
    <t>RPC</t>
  </si>
  <si>
    <t>RSA</t>
  </si>
  <si>
    <t>Rivest Cipher 4</t>
  </si>
  <si>
    <t>REST</t>
  </si>
  <si>
    <t>Request for Proposal</t>
  </si>
  <si>
    <t>Remote Procedure Call</t>
  </si>
  <si>
    <t>SBC</t>
  </si>
  <si>
    <t>SCCP</t>
  </si>
  <si>
    <t>SD</t>
  </si>
  <si>
    <t>SHA</t>
  </si>
  <si>
    <t>SIEM</t>
  </si>
  <si>
    <t>SIP</t>
  </si>
  <si>
    <t>SNMP</t>
  </si>
  <si>
    <t>SOAP</t>
  </si>
  <si>
    <t>SOC</t>
  </si>
  <si>
    <t>SOX</t>
  </si>
  <si>
    <t>SQL</t>
  </si>
  <si>
    <t>SQLi</t>
  </si>
  <si>
    <t>SRTP</t>
  </si>
  <si>
    <t>SSH</t>
  </si>
  <si>
    <t>SSID</t>
  </si>
  <si>
    <t>SSL</t>
  </si>
  <si>
    <t>SAS70</t>
  </si>
  <si>
    <t>Public Key Cryptosystem named after Rivest,  Shamir, and Adleman</t>
  </si>
  <si>
    <t>Statement on Auditing Standards (SAS) No. 70; Service auditing report</t>
  </si>
  <si>
    <t>Session Border Controller</t>
  </si>
  <si>
    <t>Skinny Client Control Protocol</t>
  </si>
  <si>
    <t>SCP</t>
  </si>
  <si>
    <t>Secure Copy Protocol</t>
  </si>
  <si>
    <t>Secure Digital Card</t>
  </si>
  <si>
    <t>SFTP</t>
  </si>
  <si>
    <t>Secure File Transfer Protocol</t>
  </si>
  <si>
    <t xml:space="preserve">Secure Hash Algorithm </t>
  </si>
  <si>
    <t>Security Information and Event Management</t>
  </si>
  <si>
    <t>Session Initiation Protocol</t>
  </si>
  <si>
    <t xml:space="preserve">Simple Network Management Protocol </t>
  </si>
  <si>
    <t>Simple Object Access Protocol</t>
  </si>
  <si>
    <t>Security Operations Center</t>
  </si>
  <si>
    <t xml:space="preserve">Sarbanes–Oxley Act of 2002 </t>
  </si>
  <si>
    <t>Structured Query Language</t>
  </si>
  <si>
    <t>SQL Injection</t>
  </si>
  <si>
    <t>Secure Real-time Transport Protocol</t>
  </si>
  <si>
    <t>Secure Shell</t>
  </si>
  <si>
    <t>Service Set Identification (Wireless LAN ID)</t>
  </si>
  <si>
    <t xml:space="preserve">Secure Sockets Layer </t>
  </si>
  <si>
    <t>T&amp;C</t>
  </si>
  <si>
    <t>TCP</t>
  </si>
  <si>
    <t>TFTP</t>
  </si>
  <si>
    <t>TLS</t>
  </si>
  <si>
    <t>TSIG</t>
  </si>
  <si>
    <t>Terms and Conditions</t>
  </si>
  <si>
    <t>Transmission Control Protocol</t>
  </si>
  <si>
    <t>Trivial File Transfer Protocol</t>
  </si>
  <si>
    <t xml:space="preserve">Transport Layer Security </t>
  </si>
  <si>
    <t>Transaction SIGnature (Dynamic DNS protocol)</t>
  </si>
  <si>
    <t>RTP</t>
  </si>
  <si>
    <t>Real-time Transport Protocol</t>
  </si>
  <si>
    <t>UC</t>
  </si>
  <si>
    <t>URL</t>
  </si>
  <si>
    <t>USB</t>
  </si>
  <si>
    <t>Uniform Resource Locator (web address)</t>
  </si>
  <si>
    <t>Universal Serial Bus</t>
  </si>
  <si>
    <t>VOIP</t>
  </si>
  <si>
    <t>VPN</t>
  </si>
  <si>
    <t>Voice Over IP</t>
  </si>
  <si>
    <t>Virtual Private Network</t>
  </si>
  <si>
    <t>WAN</t>
  </si>
  <si>
    <t>WEBDAV</t>
  </si>
  <si>
    <t>WIDS</t>
  </si>
  <si>
    <t>WLAN</t>
  </si>
  <si>
    <t>XML</t>
  </si>
  <si>
    <t>XSRF</t>
  </si>
  <si>
    <t xml:space="preserve">XSS </t>
  </si>
  <si>
    <t>Wide Area Network</t>
  </si>
  <si>
    <t>Web Distributed Authoring and Versioning</t>
  </si>
  <si>
    <t>Wireless Local Area Network</t>
  </si>
  <si>
    <t>Wi-Fi Protected Access</t>
  </si>
  <si>
    <t>WPA</t>
  </si>
  <si>
    <t>Wi-Fi Protected Setup</t>
  </si>
  <si>
    <t>WPS</t>
  </si>
  <si>
    <t xml:space="preserve">Extensible Markup Language </t>
  </si>
  <si>
    <t>Cross-Site-Request-Forgery (also CSRF)</t>
  </si>
  <si>
    <t>Cross-Site-Request-Forgery (also XSRF)</t>
  </si>
  <si>
    <t>Cross-Site Scripting</t>
  </si>
  <si>
    <t>Vodafone Confidential (Information Classification)</t>
  </si>
  <si>
    <t>Certificate Authority</t>
  </si>
  <si>
    <t>Global Positioning System</t>
  </si>
  <si>
    <t>Unified Communication</t>
  </si>
  <si>
    <t>Wireless Intrusion Detection System</t>
  </si>
  <si>
    <t xml:space="preserve">Representational State Transfer </t>
  </si>
  <si>
    <t>After successful login, the application shall present the date, time and outcome (i.e. success or failure) of the user's last login attempt in a clearly visible way.</t>
  </si>
  <si>
    <r>
      <t xml:space="preserve">A legal banner shall be displayed on all external interfaces with interactive login (operating system and application) prior to the user validation. The notice shall state that only authorised users are allowed to access the system in accordance with any legal obligations. Consider local language and locally applicable legal considerations.
The wording shall not contain information about the purpose, location or owner of the device or any other identification information.
The following is a generic proposed legal banner: 
</t>
    </r>
    <r>
      <rPr>
        <i/>
        <sz val="9"/>
        <rFont val="Tahoma"/>
        <family val="2"/>
      </rPr>
      <t>This system is for the use of authorised users only in accordance with Vodafone security policies and procedures. Individuals using this device without authorisation or in excess of their authority are subject to sanctioning procedures by Vodafone authorities and/or law enforcement officials. Vodafone will not be responsible for any misuse or personal use of any kind, in its information systems, and reserves the right for monitoring systems usage to control abusive situations or security policy violations.</t>
    </r>
  </si>
  <si>
    <r>
      <t xml:space="preserve">The documentation provided for the API must include at least the following information:
a) data flow diagrams
b) all provided functions including their expected input data described by data type, data format, range, and length
c) function behaviour including error condition
d) provided output data described by data type, data format, range, and length
e) user role model
</t>
    </r>
    <r>
      <rPr>
        <i/>
        <sz val="10"/>
        <rFont val="Tahoma"/>
        <family val="2"/>
      </rPr>
      <t>In case of partial compliance, state the non-compliant paragraph letter(s).</t>
    </r>
  </si>
  <si>
    <t>In order to mitigate DNS rebind attacks, DNS pinning shall be activated.</t>
  </si>
  <si>
    <t>Any third party engagement process shall include ISO27001 compliance statement and ISAE3402 (formerly SAS70) reports. These reports shall be reviewed by the Vodafone Group compliance team. Suppliers shall provide these reports on an annual basis in addition to Vodafone retaining the right to audit.</t>
  </si>
  <si>
    <r>
      <t xml:space="preserve">The filtering and blocking of MAC addresses 
a) must be supported on Wi-Fi interfaces and 
b) should be supported on LAN interfaces. 
</t>
    </r>
    <r>
      <rPr>
        <i/>
        <sz val="10"/>
        <rFont val="Tahoma"/>
        <family val="2"/>
      </rPr>
      <t>In case of partial compliance, state the non-compliant paragraph letter(s).</t>
    </r>
  </si>
  <si>
    <r>
      <t xml:space="preserve">The CPE must be resistant to attacks such as DoS and password brute forcing where applicable. 
a) Password brute forcing must be blocked by increasing timeouts upon failed login attempt. 
b)The CPE must maintain normal operation for all protocols (at all layers) it supports - no matter if traffic conforms to protocol specification or not.
</t>
    </r>
    <r>
      <rPr>
        <i/>
        <sz val="10"/>
        <rFont val="Tahoma"/>
        <family val="2"/>
      </rPr>
      <t>In case of partial compliance, state the non-compliant paragraph letter(s).</t>
    </r>
  </si>
  <si>
    <t>The CPE must wipe any personally identifiable/private information stored (usernames, passwords, computer names, hardware addresses, IMEI, IMSI, Wi-Fi settings, custom settings, log files etc...) when performing a factory reset, or provide alternate functionality to delete such information.</t>
  </si>
  <si>
    <t>If IPv6 stateless address auto configuration is supported, the CPE must use a randomized interface identifier to build its external IPv6 addresses.</t>
  </si>
  <si>
    <r>
      <t xml:space="preserve">a) A randomly generated default WebUI password specific to each CPE shall be provisioned in factory and printed on a label attached to the CPE. 
b) It must be possible for the user to change the default password.
c) In case, there is no pre-provisioned default password, the user must be forced to set a custom login password on first access to the web interface.
d) The default password and any subsequent password selected by the user must be at least 8 characters long and be alphanumeric and case sensitive and must contain at least one special character.
e) All services allowing the management/configuration/administration of the CPE must have a strong password policy enforced. 
f) A password  security warning must be shown at the start of the  password change process. 
g) A password security bar (with colours red, amber, green) must be used stating the complexity of the password.
</t>
    </r>
    <r>
      <rPr>
        <i/>
        <sz val="10"/>
        <rFont val="Tahoma"/>
        <family val="2"/>
      </rPr>
      <t>In case of partial compliance, state the non-compliant paragraph letter(s).</t>
    </r>
  </si>
  <si>
    <r>
      <t xml:space="preserve">a) For management services exposed on the WAN interface, the connection must be secured by strong protocols e.g. TLS with strong cipher suites and adequate authentication. 
b) For TLS, this adequate authentication should be realized by applying certificate pinning. 
</t>
    </r>
    <r>
      <rPr>
        <i/>
        <sz val="10"/>
        <rFont val="Tahoma"/>
        <family val="2"/>
      </rPr>
      <t>In case of partial compliance, state the non-compliant paragraph letter(s).</t>
    </r>
  </si>
  <si>
    <r>
      <t xml:space="preserve">a) Only HTTPS should be used for the connection to the management web GUI. 
b) By default, the HTTPS service should only be exposed to subnet 1 of the internal network. 
c) Remote management access via HTTPS (if supported and enabled) must be restrictable to specific IPs. 
d) Only strong TLS cipher suites must be configured on the CPE.
</t>
    </r>
    <r>
      <rPr>
        <i/>
        <sz val="10"/>
        <rFont val="Tahoma"/>
        <family val="2"/>
      </rPr>
      <t>In case of partial compliance, state the non-compliant paragraph letter(s).</t>
    </r>
  </si>
  <si>
    <r>
      <t xml:space="preserve">a) If debug tracing to a remote syslog server is supported, then this must be disabled by default
b) When enabled, it must require that a secure channel is configured between the CPE and the remote syslog server (e.g. TLS or IPsec tunnel).
</t>
    </r>
    <r>
      <rPr>
        <i/>
        <sz val="10"/>
        <rFont val="Tahoma"/>
        <family val="2"/>
      </rPr>
      <t>In case of partial compliance, state the non-compliant paragraph letter(s).</t>
    </r>
  </si>
  <si>
    <r>
      <t xml:space="preserve">a) The default PSK must be generated sufficiently random and must be unique for every CPE. It must not be possible to derive the default PSK from parameters that an attacker could determine e.g. from the CPE MAC address and a secret key shared by multiple CPEs.
b) Warnings must be displayed to the user on the Web-GUI as long as the default PSK is in use. 
c) The default PSK must be at least 16 character long (alphanumeric case sensitive).
</t>
    </r>
    <r>
      <rPr>
        <i/>
        <sz val="10"/>
        <rFont val="Tahoma"/>
        <family val="2"/>
      </rPr>
      <t>In case of partial compliance, state the non-compliant paragraph letter(s).</t>
    </r>
  </si>
  <si>
    <t>Product owner details:</t>
  </si>
  <si>
    <t xml:space="preserve">Project phase:
</t>
  </si>
  <si>
    <t>Document approval</t>
  </si>
  <si>
    <t xml:space="preserve">Version: 2.0
Released: 11.02.2016
Approved by: Marc Schmitt, Principal Manager Security Assurance
Release notes: General review, added CPE and VOIP; API design now as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</si>
</sst>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30" x14ac:knownFonts="1">
    <font>
      <sz val="11"/>
      <color theme="1"/>
      <name val="Calibri"/>
      <family val="2"/>
      <scheme val="minor"/>
    </font>
    <font>
      <b/>
      <sz val="11"/>
      <name val="Tahoma"/>
      <family val="2"/>
    </font>
    <font>
      <b/>
      <sz val="12"/>
      <color indexed="10"/>
      <name val="Tahoma"/>
      <family val="2"/>
    </font>
    <font>
      <sz val="11"/>
      <color indexed="8"/>
      <name val="Tahoma"/>
      <family val="2"/>
    </font>
    <font>
      <sz val="12"/>
      <color indexed="8"/>
      <name val="Tahoma"/>
      <family val="2"/>
    </font>
    <font>
      <sz val="12"/>
      <color theme="1"/>
      <name val="Tahoma"/>
      <family val="2"/>
    </font>
    <font>
      <sz val="11"/>
      <color theme="1"/>
      <name val="Tahoma"/>
      <family val="2"/>
    </font>
    <font>
      <b/>
      <sz val="12"/>
      <name val="Tahoma"/>
      <family val="2"/>
    </font>
    <font>
      <sz val="12"/>
      <color indexed="10"/>
      <name val="Tahoma"/>
      <family val="2"/>
    </font>
    <font>
      <sz val="11"/>
      <name val="Tahoma"/>
      <family val="2"/>
    </font>
    <font>
      <b/>
      <sz val="20"/>
      <color theme="1"/>
      <name val="Calibri"/>
      <family val="2"/>
      <scheme val="minor"/>
    </font>
    <font>
      <b/>
      <sz val="12"/>
      <color indexed="9"/>
      <name val="Tahoma"/>
      <family val="2"/>
    </font>
    <font>
      <sz val="10"/>
      <color theme="1"/>
      <name val="Calibri"/>
      <family val="2"/>
      <scheme val="minor"/>
    </font>
    <font>
      <b/>
      <sz val="10"/>
      <color indexed="8"/>
      <name val="Tahoma"/>
      <family val="2"/>
    </font>
    <font>
      <b/>
      <sz val="10"/>
      <color indexed="10"/>
      <name val="Tahoma"/>
      <family val="2"/>
    </font>
    <font>
      <sz val="10"/>
      <color indexed="8"/>
      <name val="Tahoma"/>
      <family val="2"/>
    </font>
    <font>
      <b/>
      <sz val="10"/>
      <color theme="0"/>
      <name val="Tahoma"/>
      <family val="2"/>
    </font>
    <font>
      <b/>
      <sz val="12"/>
      <color rgb="FF000000"/>
      <name val="Tahoma"/>
      <family val="2"/>
    </font>
    <font>
      <sz val="12"/>
      <color theme="1"/>
      <name val="Calibri"/>
      <family val="2"/>
      <scheme val="minor"/>
    </font>
    <font>
      <b/>
      <sz val="12"/>
      <color theme="1"/>
      <name val="Tahoma"/>
      <family val="2"/>
    </font>
    <font>
      <sz val="10"/>
      <name val="Tahoma"/>
      <family val="2"/>
    </font>
    <font>
      <b/>
      <sz val="10"/>
      <name val="Tahoma"/>
      <family val="2"/>
    </font>
    <font>
      <sz val="10"/>
      <color theme="1"/>
      <name val="Tahoma"/>
      <family val="2"/>
    </font>
    <font>
      <b/>
      <sz val="10"/>
      <color indexed="9"/>
      <name val="Tahoma"/>
      <family val="2"/>
    </font>
    <font>
      <b/>
      <i/>
      <sz val="10"/>
      <color indexed="10"/>
      <name val="Tahoma"/>
      <family val="2"/>
    </font>
    <font>
      <strike/>
      <sz val="14"/>
      <color indexed="8"/>
      <name val="Arial"/>
      <family val="2"/>
    </font>
    <font>
      <b/>
      <sz val="10"/>
      <color theme="1"/>
      <name val="Tahoma"/>
      <family val="2"/>
    </font>
    <font>
      <i/>
      <sz val="10"/>
      <name val="Tahoma"/>
      <family val="2"/>
    </font>
    <font>
      <b/>
      <sz val="8"/>
      <color indexed="9"/>
      <name val="Tahoma"/>
      <family val="2"/>
    </font>
    <font>
      <i/>
      <sz val="9"/>
      <name val="Tahoma"/>
      <family val="2"/>
    </font>
  </fonts>
  <fills count="12">
    <fill>
      <patternFill patternType="none"/>
    </fill>
    <fill>
      <patternFill patternType="gray125"/>
    </fill>
    <fill>
      <patternFill patternType="solid">
        <fgColor indexed="10"/>
        <bgColor indexed="57"/>
      </patternFill>
    </fill>
    <fill>
      <patternFill patternType="solid">
        <fgColor indexed="9"/>
        <bgColor indexed="64"/>
      </patternFill>
    </fill>
    <fill>
      <patternFill patternType="solid">
        <fgColor indexed="65"/>
        <bgColor indexed="64"/>
      </patternFill>
    </fill>
    <fill>
      <patternFill patternType="solid">
        <fgColor indexed="44"/>
        <bgColor indexed="64"/>
      </patternFill>
    </fill>
    <fill>
      <patternFill patternType="solid">
        <fgColor theme="0"/>
        <bgColor indexed="64"/>
      </patternFill>
    </fill>
    <fill>
      <patternFill patternType="solid">
        <fgColor indexed="10"/>
        <bgColor indexed="64"/>
      </patternFill>
    </fill>
    <fill>
      <patternFill patternType="solid">
        <fgColor indexed="22"/>
        <bgColor indexed="64"/>
      </patternFill>
    </fill>
    <fill>
      <patternFill patternType="solid">
        <fgColor rgb="FFFF0000"/>
        <bgColor indexed="64"/>
      </patternFill>
    </fill>
    <fill>
      <patternFill patternType="solid">
        <fgColor rgb="FF99CCFF"/>
        <bgColor indexed="57"/>
      </patternFill>
    </fill>
    <fill>
      <patternFill patternType="solid">
        <fgColor rgb="FFC0C0C0"/>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s>
  <cellStyleXfs count="1">
    <xf numFmtId="0" fontId="0" fillId="0" borderId="0"/>
  </cellStyleXfs>
  <cellXfs count="158">
    <xf numFmtId="0" fontId="0" fillId="0" borderId="0" xfId="0"/>
    <xf numFmtId="0" fontId="6" fillId="0" borderId="0" xfId="0" applyFont="1"/>
    <xf numFmtId="0" fontId="2" fillId="4" borderId="0" xfId="0" applyFont="1" applyFill="1" applyAlignment="1">
      <alignment horizontal="center" vertical="center" wrapText="1"/>
    </xf>
    <xf numFmtId="0" fontId="6" fillId="0" borderId="0" xfId="0" applyFont="1" applyAlignment="1">
      <alignment vertical="top"/>
    </xf>
    <xf numFmtId="0" fontId="3" fillId="4" borderId="0" xfId="0" applyFont="1" applyFill="1" applyBorder="1"/>
    <xf numFmtId="0" fontId="0" fillId="0" borderId="0" xfId="0" applyAlignment="1">
      <alignment horizontal="left"/>
    </xf>
    <xf numFmtId="0" fontId="9" fillId="4" borderId="3" xfId="0" applyFont="1" applyFill="1" applyBorder="1" applyAlignment="1">
      <alignment vertical="center" wrapText="1"/>
    </xf>
    <xf numFmtId="0" fontId="0" fillId="0" borderId="0" xfId="0" applyAlignment="1">
      <alignment vertical="center"/>
    </xf>
    <xf numFmtId="0" fontId="9" fillId="11" borderId="3" xfId="0" applyFont="1" applyFill="1" applyBorder="1" applyAlignment="1">
      <alignment vertical="center" wrapText="1"/>
    </xf>
    <xf numFmtId="0" fontId="9" fillId="8" borderId="3" xfId="0" applyFont="1" applyFill="1" applyBorder="1" applyAlignment="1">
      <alignment vertical="center" wrapText="1"/>
    </xf>
    <xf numFmtId="0" fontId="6" fillId="0" borderId="3" xfId="0" applyFont="1" applyBorder="1" applyAlignment="1">
      <alignment vertical="center"/>
    </xf>
    <xf numFmtId="0" fontId="0" fillId="0" borderId="0" xfId="0" applyAlignment="1">
      <alignment horizontal="left" vertical="center"/>
    </xf>
    <xf numFmtId="0" fontId="9" fillId="4" borderId="3" xfId="0" applyFont="1" applyFill="1" applyBorder="1" applyAlignment="1">
      <alignment horizontal="left" vertical="center" wrapText="1"/>
    </xf>
    <xf numFmtId="0" fontId="7" fillId="4" borderId="3" xfId="0" applyFont="1" applyFill="1" applyBorder="1" applyAlignment="1">
      <alignment horizontal="left" vertical="center" wrapText="1"/>
    </xf>
    <xf numFmtId="0" fontId="9" fillId="4" borderId="3" xfId="0" applyFont="1" applyFill="1" applyBorder="1" applyAlignment="1">
      <alignment horizontal="left" vertical="center" wrapText="1"/>
    </xf>
    <xf numFmtId="0" fontId="12" fillId="0" borderId="0" xfId="0" applyFont="1"/>
    <xf numFmtId="0" fontId="15" fillId="6" borderId="3" xfId="0" applyFont="1" applyFill="1" applyBorder="1" applyAlignment="1" applyProtection="1">
      <alignment horizontal="center" vertical="center" wrapText="1"/>
      <protection locked="0"/>
    </xf>
    <xf numFmtId="0" fontId="15" fillId="6" borderId="3" xfId="0" applyFont="1" applyFill="1" applyBorder="1" applyAlignment="1" applyProtection="1">
      <alignment vertical="top" wrapText="1"/>
      <protection locked="0"/>
    </xf>
    <xf numFmtId="0" fontId="15" fillId="6" borderId="3" xfId="0" applyFont="1" applyFill="1" applyBorder="1" applyAlignment="1" applyProtection="1">
      <alignment wrapText="1"/>
      <protection locked="0"/>
    </xf>
    <xf numFmtId="0" fontId="5" fillId="0" borderId="0" xfId="0" applyFont="1"/>
    <xf numFmtId="0" fontId="4" fillId="4" borderId="0" xfId="0" applyFont="1" applyFill="1" applyProtection="1"/>
    <xf numFmtId="0" fontId="5" fillId="0" borderId="0" xfId="0" applyFont="1" applyAlignment="1">
      <alignment vertical="top"/>
    </xf>
    <xf numFmtId="0" fontId="3" fillId="4" borderId="0" xfId="0" applyFont="1" applyFill="1" applyProtection="1"/>
    <xf numFmtId="0" fontId="4" fillId="4" borderId="0" xfId="0" applyFont="1" applyFill="1"/>
    <xf numFmtId="0" fontId="5" fillId="6" borderId="0" xfId="0" applyFont="1" applyFill="1"/>
    <xf numFmtId="0" fontId="18" fillId="0" borderId="0" xfId="0" applyFont="1"/>
    <xf numFmtId="0" fontId="0" fillId="0" borderId="0" xfId="0" applyFont="1"/>
    <xf numFmtId="0" fontId="20" fillId="4" borderId="2" xfId="0" applyFont="1" applyFill="1" applyBorder="1" applyAlignment="1">
      <alignment vertical="top" wrapText="1"/>
    </xf>
    <xf numFmtId="164" fontId="21" fillId="6" borderId="2" xfId="0" applyNumberFormat="1" applyFont="1" applyFill="1" applyBorder="1" applyAlignment="1" applyProtection="1">
      <alignment horizontal="center" vertical="center" wrapText="1"/>
      <protection locked="0"/>
    </xf>
    <xf numFmtId="0" fontId="20" fillId="6" borderId="2" xfId="0" applyFont="1" applyFill="1" applyBorder="1" applyAlignment="1" applyProtection="1">
      <alignment vertical="center" wrapText="1"/>
      <protection locked="0"/>
    </xf>
    <xf numFmtId="0" fontId="20" fillId="4" borderId="2" xfId="0" applyFont="1" applyFill="1" applyBorder="1" applyAlignment="1" applyProtection="1">
      <alignment vertical="top" wrapText="1"/>
      <protection locked="0"/>
    </xf>
    <xf numFmtId="0" fontId="22" fillId="4" borderId="2" xfId="0" applyFont="1" applyFill="1" applyBorder="1" applyAlignment="1">
      <alignment vertical="top" wrapText="1"/>
    </xf>
    <xf numFmtId="0" fontId="20" fillId="4" borderId="3" xfId="0" applyFont="1" applyFill="1" applyBorder="1" applyAlignment="1">
      <alignment vertical="center" wrapText="1"/>
    </xf>
    <xf numFmtId="0" fontId="23" fillId="2" borderId="5" xfId="0" applyFont="1" applyFill="1" applyBorder="1" applyAlignment="1" applyProtection="1">
      <alignment horizontal="center" vertical="center" wrapText="1"/>
    </xf>
    <xf numFmtId="0" fontId="23" fillId="2" borderId="5" xfId="0" applyFont="1" applyFill="1" applyBorder="1" applyAlignment="1" applyProtection="1">
      <alignment horizontal="center" vertical="top" wrapText="1"/>
    </xf>
    <xf numFmtId="0" fontId="23" fillId="2" borderId="1" xfId="0" applyFont="1" applyFill="1" applyBorder="1" applyAlignment="1" applyProtection="1">
      <alignment horizontal="center" vertical="center" wrapText="1"/>
    </xf>
    <xf numFmtId="0" fontId="23" fillId="2" borderId="16" xfId="0" applyFont="1" applyFill="1" applyBorder="1" applyAlignment="1" applyProtection="1">
      <alignment horizontal="center" vertical="center" wrapText="1"/>
    </xf>
    <xf numFmtId="16" fontId="21" fillId="3" borderId="2" xfId="0" quotePrefix="1" applyNumberFormat="1" applyFont="1" applyFill="1" applyBorder="1" applyAlignment="1">
      <alignment horizontal="center" vertical="center" wrapText="1"/>
    </xf>
    <xf numFmtId="16" fontId="21" fillId="3" borderId="3" xfId="0" quotePrefix="1" applyNumberFormat="1" applyFont="1" applyFill="1" applyBorder="1" applyAlignment="1">
      <alignment horizontal="center" vertical="center" wrapText="1"/>
    </xf>
    <xf numFmtId="16" fontId="21" fillId="3" borderId="6" xfId="0" quotePrefix="1" applyNumberFormat="1" applyFont="1" applyFill="1" applyBorder="1" applyAlignment="1">
      <alignment horizontal="center" vertical="center" wrapText="1"/>
    </xf>
    <xf numFmtId="0" fontId="20" fillId="4" borderId="10" xfId="0" applyFont="1" applyFill="1" applyBorder="1" applyAlignment="1">
      <alignment vertical="top" wrapText="1"/>
    </xf>
    <xf numFmtId="164" fontId="21" fillId="6" borderId="10" xfId="0" applyNumberFormat="1" applyFont="1" applyFill="1" applyBorder="1" applyAlignment="1" applyProtection="1">
      <alignment horizontal="center" vertical="center" wrapText="1"/>
      <protection locked="0"/>
    </xf>
    <xf numFmtId="0" fontId="18" fillId="0" borderId="0" xfId="0" applyFont="1" applyAlignment="1">
      <alignment vertical="top"/>
    </xf>
    <xf numFmtId="0" fontId="23" fillId="2" borderId="1" xfId="0" applyFont="1" applyFill="1" applyBorder="1" applyAlignment="1" applyProtection="1">
      <alignment horizontal="center" vertical="top" wrapText="1"/>
    </xf>
    <xf numFmtId="0" fontId="23" fillId="2" borderId="16" xfId="0" applyFont="1" applyFill="1" applyBorder="1" applyAlignment="1" applyProtection="1">
      <alignment horizontal="center" vertical="top" wrapText="1"/>
    </xf>
    <xf numFmtId="164" fontId="21" fillId="6" borderId="2" xfId="0" applyNumberFormat="1" applyFont="1" applyFill="1" applyBorder="1" applyAlignment="1" applyProtection="1">
      <alignment horizontal="center" vertical="top" wrapText="1"/>
      <protection locked="0"/>
    </xf>
    <xf numFmtId="0" fontId="20" fillId="6" borderId="2" xfId="0" applyFont="1" applyFill="1" applyBorder="1" applyAlignment="1" applyProtection="1">
      <alignment vertical="top" wrapText="1"/>
      <protection locked="0"/>
    </xf>
    <xf numFmtId="0" fontId="20" fillId="4" borderId="3" xfId="0" applyFont="1" applyFill="1" applyBorder="1" applyAlignment="1">
      <alignment vertical="top" wrapText="1"/>
    </xf>
    <xf numFmtId="164" fontId="21" fillId="6" borderId="10" xfId="0" applyNumberFormat="1" applyFont="1" applyFill="1" applyBorder="1" applyAlignment="1" applyProtection="1">
      <alignment horizontal="center" vertical="top" wrapText="1"/>
      <protection locked="0"/>
    </xf>
    <xf numFmtId="0" fontId="20" fillId="6" borderId="10" xfId="0" applyFont="1" applyFill="1" applyBorder="1" applyAlignment="1" applyProtection="1">
      <alignment vertical="top" wrapText="1"/>
      <protection locked="0"/>
    </xf>
    <xf numFmtId="0" fontId="20" fillId="4" borderId="6" xfId="0" applyFont="1" applyFill="1" applyBorder="1" applyAlignment="1">
      <alignment vertical="top" wrapText="1"/>
    </xf>
    <xf numFmtId="49" fontId="23" fillId="2" borderId="1" xfId="0" applyNumberFormat="1" applyFont="1" applyFill="1" applyBorder="1" applyAlignment="1" applyProtection="1">
      <alignment horizontal="center" vertical="center" wrapText="1"/>
    </xf>
    <xf numFmtId="16" fontId="21" fillId="6" borderId="3" xfId="0" quotePrefix="1" applyNumberFormat="1" applyFont="1" applyFill="1" applyBorder="1" applyAlignment="1">
      <alignment horizontal="center" vertical="center" wrapText="1"/>
    </xf>
    <xf numFmtId="0" fontId="20" fillId="6" borderId="3" xfId="0" applyFont="1" applyFill="1" applyBorder="1" applyAlignment="1">
      <alignment vertical="top" wrapText="1"/>
    </xf>
    <xf numFmtId="16" fontId="21" fillId="6" borderId="6" xfId="0" quotePrefix="1" applyNumberFormat="1" applyFont="1" applyFill="1" applyBorder="1" applyAlignment="1">
      <alignment horizontal="center" vertical="center" wrapText="1"/>
    </xf>
    <xf numFmtId="0" fontId="20" fillId="6" borderId="6" xfId="0" applyFont="1" applyFill="1" applyBorder="1" applyAlignment="1">
      <alignment vertical="top" wrapText="1"/>
    </xf>
    <xf numFmtId="16" fontId="21" fillId="6" borderId="2" xfId="0" quotePrefix="1" applyNumberFormat="1" applyFont="1" applyFill="1" applyBorder="1" applyAlignment="1">
      <alignment horizontal="center" vertical="center" wrapText="1"/>
    </xf>
    <xf numFmtId="0" fontId="20" fillId="6" borderId="2" xfId="0" applyFont="1" applyFill="1" applyBorder="1" applyAlignment="1">
      <alignment vertical="top" wrapText="1"/>
    </xf>
    <xf numFmtId="0" fontId="3" fillId="4" borderId="0" xfId="0" applyFont="1" applyFill="1" applyAlignment="1" applyProtection="1">
      <alignment vertical="center"/>
    </xf>
    <xf numFmtId="0" fontId="6" fillId="0" borderId="0" xfId="0" applyFont="1" applyAlignment="1">
      <alignment vertical="center"/>
    </xf>
    <xf numFmtId="0" fontId="18" fillId="0" borderId="0" xfId="0" applyFont="1" applyAlignment="1">
      <alignment vertical="center"/>
    </xf>
    <xf numFmtId="0" fontId="5" fillId="0" borderId="0" xfId="0" applyFont="1" applyAlignment="1">
      <alignment vertical="center"/>
    </xf>
    <xf numFmtId="49" fontId="23" fillId="2" borderId="5" xfId="0" applyNumberFormat="1" applyFont="1" applyFill="1" applyBorder="1" applyAlignment="1" applyProtection="1">
      <alignment horizontal="center" vertical="center" wrapText="1"/>
    </xf>
    <xf numFmtId="0" fontId="15" fillId="4" borderId="0" xfId="0" applyFont="1" applyFill="1" applyProtection="1"/>
    <xf numFmtId="0" fontId="20" fillId="0" borderId="2" xfId="0" applyFont="1" applyFill="1" applyBorder="1" applyAlignment="1">
      <alignment vertical="top" wrapText="1"/>
    </xf>
    <xf numFmtId="0" fontId="23" fillId="2" borderId="17" xfId="0" applyFont="1" applyFill="1" applyBorder="1" applyAlignment="1" applyProtection="1">
      <alignment horizontal="center" vertical="center" wrapText="1"/>
    </xf>
    <xf numFmtId="49" fontId="21" fillId="6" borderId="2" xfId="0" quotePrefix="1" applyNumberFormat="1" applyFont="1" applyFill="1" applyBorder="1" applyAlignment="1">
      <alignment horizontal="center" vertical="center" wrapText="1"/>
    </xf>
    <xf numFmtId="0" fontId="20" fillId="0" borderId="3" xfId="0" applyFont="1" applyFill="1" applyBorder="1" applyAlignment="1">
      <alignment vertical="top" wrapText="1"/>
    </xf>
    <xf numFmtId="164" fontId="21" fillId="4" borderId="2" xfId="0" applyNumberFormat="1" applyFont="1" applyFill="1" applyBorder="1" applyAlignment="1" applyProtection="1">
      <alignment horizontal="center" vertical="center" wrapText="1"/>
      <protection locked="0"/>
    </xf>
    <xf numFmtId="164" fontId="21" fillId="4" borderId="3" xfId="0" applyNumberFormat="1" applyFont="1" applyFill="1" applyBorder="1" applyAlignment="1" applyProtection="1">
      <alignment horizontal="center" vertical="center" wrapText="1"/>
      <protection locked="0"/>
    </xf>
    <xf numFmtId="0" fontId="20" fillId="4" borderId="3" xfId="0" applyFont="1" applyFill="1" applyBorder="1" applyAlignment="1" applyProtection="1">
      <alignment vertical="top" wrapText="1"/>
      <protection locked="0"/>
    </xf>
    <xf numFmtId="164" fontId="21" fillId="4" borderId="6" xfId="0" applyNumberFormat="1" applyFont="1" applyFill="1" applyBorder="1" applyAlignment="1" applyProtection="1">
      <alignment horizontal="center" vertical="center" wrapText="1"/>
      <protection locked="0"/>
    </xf>
    <xf numFmtId="0" fontId="20" fillId="4" borderId="6" xfId="0" applyFont="1" applyFill="1" applyBorder="1" applyAlignment="1" applyProtection="1">
      <alignment vertical="top" wrapText="1"/>
      <protection locked="0"/>
    </xf>
    <xf numFmtId="0" fontId="20" fillId="0" borderId="2" xfId="0" applyFont="1" applyFill="1" applyBorder="1" applyAlignment="1" applyProtection="1">
      <alignment vertical="top" wrapText="1"/>
      <protection locked="0"/>
    </xf>
    <xf numFmtId="0" fontId="20" fillId="4" borderId="10" xfId="0" applyFont="1" applyFill="1" applyBorder="1" applyAlignment="1" applyProtection="1">
      <alignment vertical="top" wrapText="1"/>
      <protection locked="0"/>
    </xf>
    <xf numFmtId="0" fontId="16" fillId="9" borderId="3" xfId="0" applyFont="1" applyFill="1" applyBorder="1" applyAlignment="1" applyProtection="1">
      <alignment horizontal="center" wrapText="1"/>
    </xf>
    <xf numFmtId="0" fontId="15" fillId="6" borderId="3" xfId="0" applyFont="1" applyFill="1" applyBorder="1" applyAlignment="1" applyProtection="1">
      <alignment horizontal="center" vertical="center" wrapText="1"/>
    </xf>
    <xf numFmtId="0" fontId="15" fillId="6" borderId="3" xfId="0" applyFont="1" applyFill="1" applyBorder="1" applyAlignment="1" applyProtection="1">
      <alignment horizontal="left" vertical="top" wrapText="1"/>
    </xf>
    <xf numFmtId="0" fontId="15" fillId="6" borderId="3" xfId="0" applyFont="1" applyFill="1" applyBorder="1" applyAlignment="1" applyProtection="1">
      <alignment vertical="top" wrapText="1"/>
    </xf>
    <xf numFmtId="0" fontId="12" fillId="0" borderId="0" xfId="0" applyFont="1" applyProtection="1">
      <protection locked="0"/>
    </xf>
    <xf numFmtId="16" fontId="21" fillId="3" borderId="2" xfId="0" quotePrefix="1" applyNumberFormat="1" applyFont="1" applyFill="1" applyBorder="1" applyAlignment="1" applyProtection="1">
      <alignment horizontal="center" vertical="center" wrapText="1"/>
    </xf>
    <xf numFmtId="0" fontId="20" fillId="4" borderId="2" xfId="0" applyFont="1" applyFill="1" applyBorder="1" applyAlignment="1" applyProtection="1">
      <alignment vertical="top" wrapText="1"/>
    </xf>
    <xf numFmtId="16" fontId="21" fillId="3" borderId="3" xfId="0" quotePrefix="1" applyNumberFormat="1" applyFont="1" applyFill="1" applyBorder="1" applyAlignment="1" applyProtection="1">
      <alignment horizontal="center" vertical="center" wrapText="1"/>
    </xf>
    <xf numFmtId="16" fontId="21" fillId="3" borderId="6" xfId="0" quotePrefix="1" applyNumberFormat="1" applyFont="1" applyFill="1" applyBorder="1" applyAlignment="1" applyProtection="1">
      <alignment horizontal="center" vertical="center" wrapText="1"/>
    </xf>
    <xf numFmtId="0" fontId="20" fillId="4" borderId="6" xfId="0" applyFont="1" applyFill="1" applyBorder="1" applyAlignment="1" applyProtection="1">
      <alignment vertical="top" wrapText="1"/>
    </xf>
    <xf numFmtId="0" fontId="20" fillId="4" borderId="3" xfId="0" applyFont="1" applyFill="1" applyBorder="1" applyAlignment="1" applyProtection="1">
      <alignment vertical="top" wrapText="1"/>
    </xf>
    <xf numFmtId="0" fontId="20" fillId="6" borderId="3" xfId="0" applyFont="1" applyFill="1" applyBorder="1" applyAlignment="1" applyProtection="1">
      <alignment vertical="top" wrapText="1"/>
    </xf>
    <xf numFmtId="0" fontId="20" fillId="4" borderId="10" xfId="0" applyFont="1" applyFill="1" applyBorder="1" applyAlignment="1" applyProtection="1">
      <alignment vertical="top" wrapText="1"/>
    </xf>
    <xf numFmtId="0" fontId="5" fillId="0" borderId="0" xfId="0" applyFont="1" applyProtection="1"/>
    <xf numFmtId="0" fontId="6" fillId="0" borderId="0" xfId="0" applyFont="1" applyProtection="1"/>
    <xf numFmtId="164" fontId="21" fillId="6" borderId="3" xfId="0" applyNumberFormat="1" applyFont="1" applyFill="1" applyBorder="1" applyAlignment="1" applyProtection="1">
      <alignment horizontal="center" vertical="top" wrapText="1"/>
      <protection locked="0"/>
    </xf>
    <xf numFmtId="0" fontId="20" fillId="6" borderId="3" xfId="0" applyFont="1" applyFill="1" applyBorder="1" applyAlignment="1" applyProtection="1">
      <alignment vertical="top" wrapText="1"/>
      <protection locked="0"/>
    </xf>
    <xf numFmtId="164" fontId="21" fillId="6" borderId="3" xfId="0" applyNumberFormat="1" applyFont="1" applyFill="1" applyBorder="1" applyAlignment="1" applyProtection="1">
      <alignment horizontal="center" vertical="center" wrapText="1"/>
      <protection locked="0"/>
    </xf>
    <xf numFmtId="0" fontId="21" fillId="4" borderId="2" xfId="0" quotePrefix="1" applyFont="1" applyFill="1" applyBorder="1" applyAlignment="1">
      <alignment vertical="center" wrapText="1"/>
    </xf>
    <xf numFmtId="16" fontId="21" fillId="4" borderId="2" xfId="0" quotePrefix="1" applyNumberFormat="1" applyFont="1" applyFill="1" applyBorder="1" applyAlignment="1">
      <alignment vertical="center" wrapText="1"/>
    </xf>
    <xf numFmtId="0" fontId="26" fillId="4" borderId="2" xfId="0" quotePrefix="1" applyFont="1" applyFill="1" applyBorder="1" applyAlignment="1">
      <alignment vertical="center" wrapText="1"/>
    </xf>
    <xf numFmtId="0" fontId="21" fillId="4" borderId="3" xfId="0" quotePrefix="1" applyFont="1" applyFill="1" applyBorder="1" applyAlignment="1">
      <alignment vertical="center" wrapText="1"/>
    </xf>
    <xf numFmtId="0" fontId="28" fillId="2" borderId="5" xfId="0" applyFont="1" applyFill="1" applyBorder="1" applyAlignment="1" applyProtection="1">
      <alignment horizontal="center" vertical="center" wrapText="1"/>
    </xf>
    <xf numFmtId="0" fontId="28" fillId="2" borderId="1" xfId="0" applyFont="1" applyFill="1" applyBorder="1" applyAlignment="1" applyProtection="1">
      <alignment horizontal="center" vertical="center" wrapText="1"/>
    </xf>
    <xf numFmtId="0" fontId="28" fillId="2" borderId="1" xfId="0" applyFont="1" applyFill="1" applyBorder="1" applyAlignment="1" applyProtection="1">
      <alignment horizontal="center" vertical="top" wrapText="1"/>
    </xf>
    <xf numFmtId="0" fontId="4" fillId="4" borderId="0" xfId="0" applyFont="1" applyFill="1" applyAlignment="1" applyProtection="1">
      <alignment vertical="center"/>
    </xf>
    <xf numFmtId="0" fontId="0" fillId="0" borderId="0" xfId="0" applyAlignment="1"/>
    <xf numFmtId="16" fontId="21" fillId="3" borderId="10" xfId="0" quotePrefix="1" applyNumberFormat="1" applyFont="1" applyFill="1" applyBorder="1" applyAlignment="1">
      <alignment horizontal="center" vertical="center" wrapText="1"/>
    </xf>
    <xf numFmtId="164" fontId="21" fillId="6" borderId="6" xfId="0" applyNumberFormat="1" applyFont="1" applyFill="1" applyBorder="1" applyAlignment="1" applyProtection="1">
      <alignment horizontal="center" vertical="top" wrapText="1"/>
      <protection locked="0"/>
    </xf>
    <xf numFmtId="0" fontId="20" fillId="6" borderId="6" xfId="0" applyFont="1" applyFill="1" applyBorder="1" applyAlignment="1" applyProtection="1">
      <alignment vertical="top" wrapText="1"/>
      <protection locked="0"/>
    </xf>
    <xf numFmtId="0" fontId="9" fillId="4" borderId="11" xfId="0" applyFont="1" applyFill="1" applyBorder="1" applyAlignment="1">
      <alignment horizontal="left" vertical="top" wrapText="1"/>
    </xf>
    <xf numFmtId="0" fontId="9" fillId="4" borderId="12" xfId="0" applyFont="1" applyFill="1" applyBorder="1" applyAlignment="1">
      <alignment horizontal="left" vertical="top" wrapText="1"/>
    </xf>
    <xf numFmtId="0" fontId="9" fillId="4" borderId="13" xfId="0" applyFont="1" applyFill="1" applyBorder="1" applyAlignment="1">
      <alignment horizontal="left" vertical="top" wrapText="1"/>
    </xf>
    <xf numFmtId="0" fontId="10" fillId="0" borderId="14" xfId="0" applyFont="1" applyBorder="1" applyAlignment="1">
      <alignment horizontal="left"/>
    </xf>
    <xf numFmtId="0" fontId="11" fillId="7" borderId="11" xfId="0" applyFont="1" applyFill="1" applyBorder="1" applyAlignment="1">
      <alignment horizontal="left" vertical="center" wrapText="1"/>
    </xf>
    <xf numFmtId="0" fontId="11" fillId="7" borderId="12" xfId="0" applyFont="1" applyFill="1" applyBorder="1" applyAlignment="1">
      <alignment horizontal="left" vertical="center" wrapText="1"/>
    </xf>
    <xf numFmtId="0" fontId="11" fillId="7" borderId="13" xfId="0" applyFont="1" applyFill="1" applyBorder="1" applyAlignment="1">
      <alignment horizontal="left" vertical="center" wrapText="1"/>
    </xf>
    <xf numFmtId="0" fontId="11" fillId="7" borderId="3" xfId="0" applyFont="1" applyFill="1" applyBorder="1" applyAlignment="1">
      <alignment horizontal="left" vertical="center" wrapText="1"/>
    </xf>
    <xf numFmtId="0" fontId="6" fillId="0" borderId="3" xfId="0" applyFont="1" applyBorder="1" applyAlignment="1">
      <alignment horizontal="left" vertical="center"/>
    </xf>
    <xf numFmtId="0" fontId="9" fillId="4" borderId="3" xfId="0" applyFont="1" applyFill="1" applyBorder="1" applyAlignment="1">
      <alignment horizontal="left" vertical="center" wrapText="1"/>
    </xf>
    <xf numFmtId="0" fontId="6" fillId="11" borderId="3" xfId="0" applyFont="1" applyFill="1" applyBorder="1" applyAlignment="1">
      <alignment horizontal="left" vertical="center"/>
    </xf>
    <xf numFmtId="0" fontId="13" fillId="6" borderId="3" xfId="0" applyFont="1" applyFill="1" applyBorder="1" applyAlignment="1" applyProtection="1">
      <alignment horizontal="left" vertical="top" wrapText="1"/>
    </xf>
    <xf numFmtId="0" fontId="14" fillId="6" borderId="3" xfId="0" applyFont="1" applyFill="1" applyBorder="1" applyAlignment="1" applyProtection="1">
      <alignment horizontal="left" vertical="top" wrapText="1"/>
      <protection locked="0"/>
    </xf>
    <xf numFmtId="0" fontId="13" fillId="6" borderId="7" xfId="0" applyFont="1" applyFill="1" applyBorder="1" applyAlignment="1" applyProtection="1">
      <alignment horizontal="left" wrapText="1"/>
    </xf>
    <xf numFmtId="0" fontId="13" fillId="6" borderId="8" xfId="0" applyFont="1" applyFill="1" applyBorder="1" applyAlignment="1" applyProtection="1">
      <alignment horizontal="left" wrapText="1"/>
    </xf>
    <xf numFmtId="0" fontId="13" fillId="6" borderId="9" xfId="0" applyFont="1" applyFill="1" applyBorder="1" applyAlignment="1" applyProtection="1">
      <alignment horizontal="left" wrapText="1"/>
    </xf>
    <xf numFmtId="0" fontId="13" fillId="6" borderId="2" xfId="0" applyFont="1" applyFill="1" applyBorder="1" applyAlignment="1" applyProtection="1">
      <alignment horizontal="left" vertical="top" wrapText="1"/>
    </xf>
    <xf numFmtId="0" fontId="14" fillId="6" borderId="2" xfId="0" applyFont="1" applyFill="1" applyBorder="1" applyAlignment="1" applyProtection="1">
      <alignment horizontal="left" vertical="top" wrapText="1"/>
      <protection locked="0"/>
    </xf>
    <xf numFmtId="0" fontId="13" fillId="6" borderId="11" xfId="0" applyFont="1" applyFill="1" applyBorder="1" applyAlignment="1" applyProtection="1">
      <alignment horizontal="left" vertical="top" wrapText="1" shrinkToFit="1"/>
    </xf>
    <xf numFmtId="0" fontId="13" fillId="6" borderId="13" xfId="0" applyFont="1" applyFill="1" applyBorder="1" applyAlignment="1" applyProtection="1">
      <alignment horizontal="left" vertical="top" shrinkToFit="1"/>
    </xf>
    <xf numFmtId="0" fontId="21" fillId="5" borderId="7" xfId="0" applyFont="1" applyFill="1" applyBorder="1" applyAlignment="1" applyProtection="1">
      <alignment horizontal="left" vertical="center" wrapText="1"/>
    </xf>
    <xf numFmtId="0" fontId="21" fillId="5" borderId="8" xfId="0" applyFont="1" applyFill="1" applyBorder="1" applyAlignment="1" applyProtection="1">
      <alignment horizontal="left" vertical="center" wrapText="1"/>
    </xf>
    <xf numFmtId="0" fontId="17" fillId="0" borderId="15" xfId="0" applyFont="1" applyBorder="1" applyAlignment="1" applyProtection="1">
      <alignment horizontal="left" wrapText="1"/>
    </xf>
    <xf numFmtId="0" fontId="17" fillId="0" borderId="4" xfId="0" applyFont="1" applyBorder="1" applyAlignment="1" applyProtection="1">
      <alignment horizontal="left" wrapText="1"/>
    </xf>
    <xf numFmtId="0" fontId="21" fillId="5" borderId="7" xfId="0" applyFont="1" applyFill="1" applyBorder="1" applyAlignment="1">
      <alignment horizontal="left" vertical="center" wrapText="1"/>
    </xf>
    <xf numFmtId="0" fontId="21" fillId="5" borderId="8" xfId="0" applyFont="1" applyFill="1" applyBorder="1" applyAlignment="1">
      <alignment horizontal="left" vertical="center" wrapText="1"/>
    </xf>
    <xf numFmtId="0" fontId="17" fillId="6" borderId="7" xfId="0" applyFont="1" applyFill="1" applyBorder="1" applyAlignment="1">
      <alignment horizontal="left" wrapText="1"/>
    </xf>
    <xf numFmtId="0" fontId="17" fillId="6" borderId="8" xfId="0" applyFont="1" applyFill="1" applyBorder="1" applyAlignment="1">
      <alignment horizontal="left" wrapText="1"/>
    </xf>
    <xf numFmtId="0" fontId="17" fillId="6" borderId="9" xfId="0" applyFont="1" applyFill="1" applyBorder="1" applyAlignment="1">
      <alignment horizontal="left" wrapText="1"/>
    </xf>
    <xf numFmtId="0" fontId="21" fillId="5" borderId="4" xfId="0" applyFont="1" applyFill="1" applyBorder="1" applyAlignment="1">
      <alignment horizontal="left" vertical="center" wrapText="1"/>
    </xf>
    <xf numFmtId="0" fontId="17" fillId="6" borderId="7" xfId="0" applyFont="1" applyFill="1" applyBorder="1" applyAlignment="1">
      <alignment horizontal="left" vertical="center" wrapText="1"/>
    </xf>
    <xf numFmtId="0" fontId="17" fillId="6" borderId="8" xfId="0" applyFont="1" applyFill="1" applyBorder="1" applyAlignment="1">
      <alignment horizontal="left" vertical="center" wrapText="1"/>
    </xf>
    <xf numFmtId="0" fontId="17" fillId="6" borderId="9" xfId="0" applyFont="1" applyFill="1" applyBorder="1" applyAlignment="1">
      <alignment horizontal="left" vertical="center" wrapText="1"/>
    </xf>
    <xf numFmtId="0" fontId="21" fillId="10" borderId="7" xfId="0" applyNumberFormat="1" applyFont="1" applyFill="1" applyBorder="1" applyAlignment="1" applyProtection="1">
      <alignment horizontal="left" vertical="center" wrapText="1"/>
    </xf>
    <xf numFmtId="0" fontId="21" fillId="10" borderId="8" xfId="0" applyNumberFormat="1"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8" xfId="0" applyFont="1" applyFill="1" applyBorder="1" applyAlignment="1" applyProtection="1">
      <alignment horizontal="left" vertical="center" wrapText="1"/>
    </xf>
    <xf numFmtId="0" fontId="17" fillId="0" borderId="7" xfId="0" applyFont="1" applyBorder="1" applyAlignment="1">
      <alignment horizontal="left" wrapText="1"/>
    </xf>
    <xf numFmtId="0" fontId="17" fillId="0" borderId="8" xfId="0" applyFont="1" applyBorder="1" applyAlignment="1">
      <alignment horizontal="left" wrapText="1"/>
    </xf>
    <xf numFmtId="0" fontId="17" fillId="0" borderId="9" xfId="0" applyFont="1" applyBorder="1" applyAlignment="1">
      <alignment horizontal="left" wrapText="1"/>
    </xf>
    <xf numFmtId="0" fontId="21" fillId="5" borderId="7" xfId="0" applyFont="1" applyFill="1" applyBorder="1" applyAlignment="1">
      <alignment horizontal="left" vertical="top" wrapText="1"/>
    </xf>
    <xf numFmtId="0" fontId="21" fillId="5" borderId="8" xfId="0" applyFont="1" applyFill="1" applyBorder="1" applyAlignment="1">
      <alignment horizontal="left" vertical="top" wrapText="1"/>
    </xf>
    <xf numFmtId="0" fontId="17" fillId="0" borderId="7" xfId="0" applyFont="1" applyBorder="1" applyAlignment="1">
      <alignment horizontal="left" vertical="center" wrapText="1"/>
    </xf>
    <xf numFmtId="0" fontId="17" fillId="0" borderId="8" xfId="0" applyFont="1" applyBorder="1" applyAlignment="1">
      <alignment horizontal="left" vertical="center" wrapText="1"/>
    </xf>
    <xf numFmtId="0" fontId="17" fillId="0" borderId="9" xfId="0" applyFont="1" applyBorder="1" applyAlignment="1">
      <alignment horizontal="left" vertical="center" wrapText="1"/>
    </xf>
    <xf numFmtId="0" fontId="19" fillId="0" borderId="7" xfId="0" applyFont="1" applyBorder="1" applyAlignment="1">
      <alignment horizontal="left" vertical="center" wrapText="1"/>
    </xf>
    <xf numFmtId="0" fontId="19" fillId="0" borderId="8" xfId="0" applyFont="1" applyBorder="1" applyAlignment="1">
      <alignment horizontal="left" vertical="center" wrapText="1"/>
    </xf>
    <xf numFmtId="0" fontId="19" fillId="0" borderId="9" xfId="0" applyFont="1" applyBorder="1" applyAlignment="1">
      <alignment horizontal="left" vertical="center" wrapText="1"/>
    </xf>
    <xf numFmtId="0" fontId="21" fillId="5" borderId="9" xfId="0" applyFont="1" applyFill="1" applyBorder="1" applyAlignment="1">
      <alignment horizontal="left" vertical="top" wrapText="1"/>
    </xf>
    <xf numFmtId="0" fontId="21" fillId="10" borderId="3" xfId="0" applyFont="1" applyFill="1" applyBorder="1" applyAlignment="1" applyProtection="1">
      <alignment horizontal="left" vertical="center" wrapText="1"/>
    </xf>
    <xf numFmtId="0" fontId="0" fillId="0" borderId="3" xfId="0" applyBorder="1" applyAlignment="1">
      <alignment horizontal="left" vertical="center" wrapText="1"/>
    </xf>
    <xf numFmtId="0" fontId="21" fillId="10" borderId="12" xfId="0" applyFont="1" applyFill="1" applyBorder="1" applyAlignment="1" applyProtection="1">
      <alignment horizontal="left" vertical="center" wrapText="1"/>
    </xf>
    <xf numFmtId="0" fontId="21" fillId="10" borderId="13" xfId="0" applyFont="1" applyFill="1" applyBorder="1" applyAlignment="1" applyProtection="1">
      <alignment horizontal="left" vertical="center" wrapText="1"/>
    </xf>
  </cellXfs>
  <cellStyles count="1">
    <cellStyle name="Normal" xfId="0" builtinId="0"/>
  </cellStyles>
  <dxfs count="9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color auto="1"/>
      </font>
      <fill>
        <patternFill patternType="solid">
          <bgColor theme="2" tint="-9.9948118533890809E-2"/>
        </patternFill>
      </fill>
    </dxf>
    <dxf>
      <font>
        <color auto="1"/>
      </font>
      <fill>
        <patternFill>
          <bgColor theme="2" tint="-9.9948118533890809E-2"/>
        </patternFill>
      </fill>
    </dxf>
    <dxf>
      <fill>
        <patternFill>
          <bgColor theme="2" tint="-9.9948118533890809E-2"/>
        </patternFill>
      </fill>
    </dxf>
    <dxf>
      <font>
        <color auto="1"/>
      </font>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color auto="1"/>
      </font>
      <fill>
        <patternFill>
          <bgColor theme="2" tint="-9.9948118533890809E-2"/>
        </patternFill>
      </fill>
    </dxf>
    <dxf>
      <fill>
        <patternFill>
          <bgColor theme="2" tint="-9.9948118533890809E-2"/>
        </patternFill>
      </fill>
    </dxf>
    <dxf>
      <font>
        <color auto="1"/>
      </font>
      <fill>
        <patternFill>
          <bgColor theme="2" tint="-9.9948118533890809E-2"/>
        </patternFill>
      </fill>
      <border>
        <vertical/>
        <horizontal/>
      </border>
    </dxf>
    <dxf>
      <fill>
        <patternFill>
          <bgColor theme="2" tint="-9.9948118533890809E-2"/>
        </patternFill>
      </fill>
    </dxf>
    <dxf>
      <font>
        <color auto="1"/>
      </font>
      <fill>
        <patternFill>
          <bgColor theme="2" tint="-9.9948118533890809E-2"/>
        </patternFill>
      </fill>
    </dxf>
    <dxf>
      <font>
        <color auto="1"/>
      </font>
      <fill>
        <patternFill>
          <bgColor theme="2" tint="-9.9948118533890809E-2"/>
        </patternFill>
      </fill>
    </dxf>
    <dxf>
      <fill>
        <patternFill>
          <bgColor theme="2" tint="-9.9948118533890809E-2"/>
        </patternFill>
      </fill>
    </dxf>
    <dxf>
      <font>
        <color auto="1"/>
      </font>
      <fill>
        <patternFill patternType="solid">
          <bgColor theme="2" tint="-9.9948118533890809E-2"/>
        </patternFill>
      </fill>
      <border>
        <vertical/>
        <horizontal/>
      </border>
    </dxf>
    <dxf>
      <font>
        <color auto="1"/>
      </font>
      <fill>
        <patternFill>
          <bgColor theme="2" tint="-9.9948118533890809E-2"/>
        </patternFill>
      </fill>
    </dxf>
    <dxf>
      <fill>
        <patternFill>
          <bgColor theme="2" tint="-9.9948118533890809E-2"/>
        </patternFill>
      </fill>
    </dxf>
    <dxf>
      <font>
        <color auto="1"/>
      </font>
      <fill>
        <patternFill>
          <bgColor theme="2" tint="-9.9948118533890809E-2"/>
        </patternFill>
      </fill>
      <border>
        <vertical/>
        <horizontal/>
      </border>
    </dxf>
    <dxf>
      <font>
        <color auto="1"/>
      </font>
      <fill>
        <patternFill>
          <bgColor theme="2" tint="-9.9948118533890809E-2"/>
        </patternFill>
      </fill>
      <border>
        <vertical/>
        <horizontal/>
      </border>
    </dxf>
    <dxf>
      <font>
        <color auto="1"/>
      </font>
      <fill>
        <patternFill>
          <bgColor theme="2" tint="-9.9948118533890809E-2"/>
        </patternFill>
      </fill>
    </dxf>
    <dxf>
      <font>
        <color auto="1"/>
      </font>
      <fill>
        <patternFill>
          <bgColor theme="2" tint="-9.9948118533890809E-2"/>
        </patternFill>
      </fill>
    </dxf>
  </dxfs>
  <tableStyles count="0" defaultTableStyle="TableStyleMedium9" defaultPivotStyle="PivotStyleLight16"/>
  <colors>
    <mruColors>
      <color rgb="FFC0C0C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7"/>
  <sheetViews>
    <sheetView zoomScaleNormal="100" workbookViewId="0">
      <selection activeCell="B26" sqref="B26:C26"/>
    </sheetView>
  </sheetViews>
  <sheetFormatPr defaultRowHeight="14.5" x14ac:dyDescent="0.35"/>
  <cols>
    <col min="1" max="1" width="4.81640625" customWidth="1"/>
    <col min="2" max="2" width="41.26953125" customWidth="1"/>
    <col min="3" max="3" width="80" customWidth="1"/>
    <col min="4" max="4" width="48.453125" bestFit="1" customWidth="1"/>
  </cols>
  <sheetData>
    <row r="2" spans="2:4" s="5" customFormat="1" ht="21" customHeight="1" x14ac:dyDescent="0.35">
      <c r="B2" s="109" t="s">
        <v>161</v>
      </c>
      <c r="C2" s="110"/>
      <c r="D2" s="111"/>
    </row>
    <row r="3" spans="2:4" ht="36.75" customHeight="1" x14ac:dyDescent="0.35">
      <c r="B3" s="105" t="s">
        <v>180</v>
      </c>
      <c r="C3" s="106"/>
      <c r="D3" s="107"/>
    </row>
    <row r="4" spans="2:4" ht="30" customHeight="1" x14ac:dyDescent="0.6">
      <c r="B4" s="108"/>
      <c r="C4" s="108"/>
      <c r="D4" s="108"/>
    </row>
    <row r="5" spans="2:4" s="5" customFormat="1" ht="21" customHeight="1" x14ac:dyDescent="0.35">
      <c r="B5" s="109" t="s">
        <v>934</v>
      </c>
      <c r="C5" s="110"/>
      <c r="D5" s="111"/>
    </row>
    <row r="6" spans="2:4" ht="60" customHeight="1" x14ac:dyDescent="0.35">
      <c r="B6" s="105" t="s">
        <v>935</v>
      </c>
      <c r="C6" s="106"/>
      <c r="D6" s="107"/>
    </row>
    <row r="7" spans="2:4" ht="30" customHeight="1" x14ac:dyDescent="0.6">
      <c r="B7" s="108"/>
      <c r="C7" s="108"/>
      <c r="D7" s="108"/>
    </row>
    <row r="8" spans="2:4" s="5" customFormat="1" ht="21" customHeight="1" x14ac:dyDescent="0.35">
      <c r="B8" s="109" t="s">
        <v>176</v>
      </c>
      <c r="C8" s="110"/>
      <c r="D8" s="111"/>
    </row>
    <row r="9" spans="2:4" ht="70.5" customHeight="1" x14ac:dyDescent="0.35">
      <c r="B9" s="105" t="s">
        <v>689</v>
      </c>
      <c r="C9" s="106"/>
      <c r="D9" s="107"/>
    </row>
    <row r="10" spans="2:4" ht="30" customHeight="1" x14ac:dyDescent="0.35">
      <c r="B10" s="5"/>
      <c r="C10" s="5"/>
      <c r="D10" s="5"/>
    </row>
    <row r="11" spans="2:4" s="5" customFormat="1" ht="21" customHeight="1" x14ac:dyDescent="0.35">
      <c r="B11" s="109" t="s">
        <v>690</v>
      </c>
      <c r="C11" s="110"/>
      <c r="D11" s="111"/>
    </row>
    <row r="12" spans="2:4" ht="50.25" customHeight="1" x14ac:dyDescent="0.35">
      <c r="B12" s="105" t="s">
        <v>181</v>
      </c>
      <c r="C12" s="106"/>
      <c r="D12" s="107"/>
    </row>
    <row r="13" spans="2:4" ht="30" customHeight="1" x14ac:dyDescent="0.35">
      <c r="B13" s="13" t="s">
        <v>168</v>
      </c>
      <c r="C13" s="13" t="s">
        <v>169</v>
      </c>
      <c r="D13" s="13" t="s">
        <v>170</v>
      </c>
    </row>
    <row r="14" spans="2:4" ht="40" customHeight="1" x14ac:dyDescent="0.35">
      <c r="B14" s="12" t="s">
        <v>0</v>
      </c>
      <c r="C14" s="6" t="s">
        <v>175</v>
      </c>
      <c r="D14" s="6" t="s">
        <v>173</v>
      </c>
    </row>
    <row r="15" spans="2:4" ht="40" customHeight="1" x14ac:dyDescent="0.35">
      <c r="B15" s="12" t="s">
        <v>136</v>
      </c>
      <c r="C15" s="6" t="s">
        <v>174</v>
      </c>
      <c r="D15" s="6" t="s">
        <v>173</v>
      </c>
    </row>
    <row r="16" spans="2:4" ht="249.75" customHeight="1" x14ac:dyDescent="0.35">
      <c r="B16" s="14" t="s">
        <v>183</v>
      </c>
      <c r="C16" s="6" t="s">
        <v>177</v>
      </c>
      <c r="D16" s="6" t="s">
        <v>171</v>
      </c>
    </row>
    <row r="17" spans="1:4" ht="40" customHeight="1" x14ac:dyDescent="0.35">
      <c r="B17" s="14" t="s">
        <v>184</v>
      </c>
      <c r="C17" s="6" t="s">
        <v>185</v>
      </c>
      <c r="D17" s="6" t="s">
        <v>172</v>
      </c>
    </row>
    <row r="18" spans="1:4" ht="40" hidden="1" customHeight="1" x14ac:dyDescent="0.35">
      <c r="B18" s="12" t="s">
        <v>3</v>
      </c>
      <c r="C18" s="6" t="s">
        <v>109</v>
      </c>
      <c r="D18" s="6" t="s">
        <v>173</v>
      </c>
    </row>
    <row r="19" spans="1:4" ht="40" customHeight="1" x14ac:dyDescent="0.35">
      <c r="B19" s="12" t="s">
        <v>3</v>
      </c>
      <c r="C19" s="6" t="s">
        <v>691</v>
      </c>
      <c r="D19" s="6" t="s">
        <v>173</v>
      </c>
    </row>
    <row r="21" spans="1:4" ht="15" x14ac:dyDescent="0.35">
      <c r="A21" s="11"/>
      <c r="B21" s="112" t="s">
        <v>124</v>
      </c>
      <c r="C21" s="112"/>
    </row>
    <row r="22" spans="1:4" s="7" customFormat="1" ht="20.149999999999999" customHeight="1" x14ac:dyDescent="0.35">
      <c r="B22" s="114" t="s">
        <v>543</v>
      </c>
      <c r="C22" s="114"/>
    </row>
    <row r="23" spans="1:4" s="7" customFormat="1" ht="20.149999999999999" customHeight="1" x14ac:dyDescent="0.35">
      <c r="B23" s="115" t="s">
        <v>555</v>
      </c>
      <c r="C23" s="115"/>
    </row>
    <row r="24" spans="1:4" s="7" customFormat="1" ht="20.149999999999999" customHeight="1" x14ac:dyDescent="0.35">
      <c r="B24" s="113" t="s">
        <v>571</v>
      </c>
      <c r="C24" s="113"/>
    </row>
    <row r="25" spans="1:4" s="7" customFormat="1" ht="20.149999999999999" customHeight="1" x14ac:dyDescent="0.35">
      <c r="B25" s="115" t="s">
        <v>572</v>
      </c>
      <c r="C25" s="115"/>
    </row>
    <row r="26" spans="1:4" s="7" customFormat="1" ht="20.149999999999999" customHeight="1" x14ac:dyDescent="0.35">
      <c r="B26" s="113" t="s">
        <v>612</v>
      </c>
      <c r="C26" s="113"/>
    </row>
    <row r="28" spans="1:4" ht="15" x14ac:dyDescent="0.35">
      <c r="A28" s="11"/>
      <c r="B28" s="112" t="s">
        <v>110</v>
      </c>
      <c r="C28" s="112"/>
    </row>
    <row r="29" spans="1:4" x14ac:dyDescent="0.35">
      <c r="A29" s="11"/>
      <c r="B29" s="6" t="s">
        <v>693</v>
      </c>
      <c r="C29" s="6" t="s">
        <v>699</v>
      </c>
    </row>
    <row r="30" spans="1:4" x14ac:dyDescent="0.35">
      <c r="A30" s="11"/>
      <c r="B30" s="8" t="s">
        <v>694</v>
      </c>
      <c r="C30" s="9" t="s">
        <v>700</v>
      </c>
    </row>
    <row r="31" spans="1:4" x14ac:dyDescent="0.35">
      <c r="A31" s="11"/>
      <c r="B31" s="6" t="s">
        <v>118</v>
      </c>
      <c r="C31" s="6" t="s">
        <v>119</v>
      </c>
    </row>
    <row r="32" spans="1:4" x14ac:dyDescent="0.35">
      <c r="A32" s="11"/>
      <c r="B32" s="8" t="s">
        <v>697</v>
      </c>
      <c r="C32" s="9" t="s">
        <v>702</v>
      </c>
    </row>
    <row r="33" spans="1:3" x14ac:dyDescent="0.35">
      <c r="A33" s="11"/>
      <c r="B33" s="6" t="s">
        <v>695</v>
      </c>
      <c r="C33" s="6" t="s">
        <v>703</v>
      </c>
    </row>
    <row r="34" spans="1:3" x14ac:dyDescent="0.35">
      <c r="A34" s="11"/>
      <c r="B34" s="8" t="s">
        <v>122</v>
      </c>
      <c r="C34" s="9" t="s">
        <v>123</v>
      </c>
    </row>
    <row r="35" spans="1:3" x14ac:dyDescent="0.35">
      <c r="A35" s="11"/>
      <c r="B35" s="6" t="s">
        <v>696</v>
      </c>
      <c r="C35" s="6" t="s">
        <v>704</v>
      </c>
    </row>
    <row r="36" spans="1:3" x14ac:dyDescent="0.35">
      <c r="A36" s="11"/>
      <c r="B36" s="8" t="s">
        <v>698</v>
      </c>
      <c r="C36" s="9" t="s">
        <v>701</v>
      </c>
    </row>
    <row r="37" spans="1:3" x14ac:dyDescent="0.35">
      <c r="A37" s="11"/>
      <c r="B37" s="10" t="s">
        <v>120</v>
      </c>
      <c r="C37" s="10" t="s">
        <v>121</v>
      </c>
    </row>
    <row r="38" spans="1:3" x14ac:dyDescent="0.35">
      <c r="A38" s="11"/>
      <c r="B38" s="8" t="s">
        <v>705</v>
      </c>
      <c r="C38" s="9" t="s">
        <v>714</v>
      </c>
    </row>
    <row r="39" spans="1:3" x14ac:dyDescent="0.35">
      <c r="A39" s="7"/>
      <c r="B39" s="6" t="s">
        <v>706</v>
      </c>
      <c r="C39" s="6" t="s">
        <v>912</v>
      </c>
    </row>
    <row r="40" spans="1:3" x14ac:dyDescent="0.35">
      <c r="A40" s="7"/>
      <c r="B40" s="8" t="s">
        <v>707</v>
      </c>
      <c r="C40" s="9" t="s">
        <v>715</v>
      </c>
    </row>
    <row r="41" spans="1:3" x14ac:dyDescent="0.35">
      <c r="A41" s="7"/>
      <c r="B41" s="6" t="s">
        <v>708</v>
      </c>
      <c r="C41" s="6" t="s">
        <v>913</v>
      </c>
    </row>
    <row r="42" spans="1:3" x14ac:dyDescent="0.35">
      <c r="A42" s="7"/>
      <c r="B42" s="8" t="s">
        <v>709</v>
      </c>
      <c r="C42" s="9" t="s">
        <v>716</v>
      </c>
    </row>
    <row r="43" spans="1:3" x14ac:dyDescent="0.35">
      <c r="A43" s="7"/>
      <c r="B43" s="6" t="s">
        <v>112</v>
      </c>
      <c r="C43" s="6" t="s">
        <v>113</v>
      </c>
    </row>
    <row r="44" spans="1:3" x14ac:dyDescent="0.35">
      <c r="A44" s="7"/>
      <c r="B44" s="8" t="s">
        <v>710</v>
      </c>
      <c r="C44" s="9" t="s">
        <v>717</v>
      </c>
    </row>
    <row r="45" spans="1:3" x14ac:dyDescent="0.35">
      <c r="A45" s="7"/>
      <c r="B45" s="6" t="s">
        <v>711</v>
      </c>
      <c r="C45" s="6" t="s">
        <v>718</v>
      </c>
    </row>
    <row r="46" spans="1:3" x14ac:dyDescent="0.35">
      <c r="A46" s="7"/>
      <c r="B46" s="8" t="s">
        <v>712</v>
      </c>
      <c r="C46" s="9" t="s">
        <v>910</v>
      </c>
    </row>
    <row r="47" spans="1:3" x14ac:dyDescent="0.35">
      <c r="A47" s="7"/>
      <c r="B47" s="6" t="s">
        <v>713</v>
      </c>
      <c r="C47" s="6" t="s">
        <v>719</v>
      </c>
    </row>
    <row r="48" spans="1:3" x14ac:dyDescent="0.35">
      <c r="A48" s="7"/>
      <c r="B48" s="8" t="s">
        <v>114</v>
      </c>
      <c r="C48" s="9" t="s">
        <v>115</v>
      </c>
    </row>
    <row r="49" spans="1:3" x14ac:dyDescent="0.35">
      <c r="A49" s="7"/>
      <c r="B49" s="6" t="s">
        <v>730</v>
      </c>
      <c r="C49" s="6" t="s">
        <v>729</v>
      </c>
    </row>
    <row r="50" spans="1:3" x14ac:dyDescent="0.35">
      <c r="A50" s="7"/>
      <c r="B50" s="8" t="s">
        <v>720</v>
      </c>
      <c r="C50" s="9" t="s">
        <v>731</v>
      </c>
    </row>
    <row r="51" spans="1:3" x14ac:dyDescent="0.35">
      <c r="A51" s="7"/>
      <c r="B51" s="6" t="s">
        <v>721</v>
      </c>
      <c r="C51" s="6" t="s">
        <v>733</v>
      </c>
    </row>
    <row r="52" spans="1:3" x14ac:dyDescent="0.35">
      <c r="A52" s="7"/>
      <c r="B52" s="8" t="s">
        <v>722</v>
      </c>
      <c r="C52" s="9" t="s">
        <v>732</v>
      </c>
    </row>
    <row r="53" spans="1:3" x14ac:dyDescent="0.35">
      <c r="A53" s="7"/>
      <c r="B53" s="6" t="s">
        <v>723</v>
      </c>
      <c r="C53" s="6" t="s">
        <v>734</v>
      </c>
    </row>
    <row r="54" spans="1:3" x14ac:dyDescent="0.35">
      <c r="A54" s="7"/>
      <c r="B54" s="8" t="s">
        <v>724</v>
      </c>
      <c r="C54" s="9" t="s">
        <v>735</v>
      </c>
    </row>
    <row r="55" spans="1:3" x14ac:dyDescent="0.35">
      <c r="A55" s="7"/>
      <c r="B55" s="6" t="s">
        <v>725</v>
      </c>
      <c r="C55" s="6" t="s">
        <v>736</v>
      </c>
    </row>
    <row r="56" spans="1:3" x14ac:dyDescent="0.35">
      <c r="A56" s="7"/>
      <c r="B56" s="8" t="s">
        <v>726</v>
      </c>
      <c r="C56" s="9" t="s">
        <v>737</v>
      </c>
    </row>
    <row r="57" spans="1:3" x14ac:dyDescent="0.35">
      <c r="A57" s="7"/>
      <c r="B57" s="6" t="s">
        <v>727</v>
      </c>
      <c r="C57" s="6" t="s">
        <v>738</v>
      </c>
    </row>
    <row r="58" spans="1:3" x14ac:dyDescent="0.35">
      <c r="A58" s="7"/>
      <c r="B58" s="8" t="s">
        <v>728</v>
      </c>
      <c r="C58" s="9" t="s">
        <v>739</v>
      </c>
    </row>
    <row r="59" spans="1:3" x14ac:dyDescent="0.35">
      <c r="A59" s="7"/>
      <c r="B59" s="6" t="s">
        <v>740</v>
      </c>
      <c r="C59" s="6" t="s">
        <v>741</v>
      </c>
    </row>
    <row r="60" spans="1:3" x14ac:dyDescent="0.35">
      <c r="A60" s="7"/>
      <c r="B60" s="8" t="s">
        <v>742</v>
      </c>
      <c r="C60" s="9" t="s">
        <v>743</v>
      </c>
    </row>
    <row r="61" spans="1:3" x14ac:dyDescent="0.35">
      <c r="A61" s="7"/>
      <c r="B61" s="6" t="s">
        <v>744</v>
      </c>
      <c r="C61" s="6" t="s">
        <v>745</v>
      </c>
    </row>
    <row r="62" spans="1:3" x14ac:dyDescent="0.35">
      <c r="A62" s="7"/>
      <c r="B62" s="8" t="s">
        <v>746</v>
      </c>
      <c r="C62" s="9" t="s">
        <v>750</v>
      </c>
    </row>
    <row r="63" spans="1:3" x14ac:dyDescent="0.35">
      <c r="A63" s="7"/>
      <c r="B63" s="6" t="s">
        <v>747</v>
      </c>
      <c r="C63" s="6" t="s">
        <v>914</v>
      </c>
    </row>
    <row r="64" spans="1:3" x14ac:dyDescent="0.35">
      <c r="A64" s="7"/>
      <c r="B64" s="8" t="s">
        <v>748</v>
      </c>
      <c r="C64" s="9" t="s">
        <v>751</v>
      </c>
    </row>
    <row r="65" spans="1:3" x14ac:dyDescent="0.35">
      <c r="A65" s="7"/>
      <c r="B65" s="6" t="s">
        <v>749</v>
      </c>
      <c r="C65" s="6" t="s">
        <v>752</v>
      </c>
    </row>
    <row r="66" spans="1:3" x14ac:dyDescent="0.35">
      <c r="A66" s="7"/>
      <c r="B66" s="9" t="s">
        <v>753</v>
      </c>
      <c r="C66" s="9" t="s">
        <v>758</v>
      </c>
    </row>
    <row r="67" spans="1:3" x14ac:dyDescent="0.35">
      <c r="A67" s="7"/>
      <c r="B67" s="10" t="s">
        <v>754</v>
      </c>
      <c r="C67" s="10" t="s">
        <v>759</v>
      </c>
    </row>
    <row r="68" spans="1:3" x14ac:dyDescent="0.35">
      <c r="A68" s="7"/>
      <c r="B68" s="9" t="s">
        <v>755</v>
      </c>
      <c r="C68" s="9" t="s">
        <v>760</v>
      </c>
    </row>
    <row r="69" spans="1:3" x14ac:dyDescent="0.35">
      <c r="A69" s="7"/>
      <c r="B69" s="10" t="s">
        <v>756</v>
      </c>
      <c r="C69" s="10" t="s">
        <v>761</v>
      </c>
    </row>
    <row r="70" spans="1:3" x14ac:dyDescent="0.35">
      <c r="A70" s="7"/>
      <c r="B70" s="9" t="s">
        <v>757</v>
      </c>
      <c r="C70" s="9" t="s">
        <v>762</v>
      </c>
    </row>
    <row r="71" spans="1:3" x14ac:dyDescent="0.35">
      <c r="A71" s="7"/>
      <c r="B71" s="10" t="s">
        <v>763</v>
      </c>
      <c r="C71" s="10" t="s">
        <v>776</v>
      </c>
    </row>
    <row r="72" spans="1:3" x14ac:dyDescent="0.35">
      <c r="A72" s="7"/>
      <c r="B72" s="9" t="s">
        <v>764</v>
      </c>
      <c r="C72" s="9" t="s">
        <v>777</v>
      </c>
    </row>
    <row r="73" spans="1:3" x14ac:dyDescent="0.35">
      <c r="A73" s="7"/>
      <c r="B73" s="10" t="s">
        <v>765</v>
      </c>
      <c r="C73" s="10" t="s">
        <v>778</v>
      </c>
    </row>
    <row r="74" spans="1:3" x14ac:dyDescent="0.35">
      <c r="A74" s="7"/>
      <c r="B74" s="9" t="s">
        <v>766</v>
      </c>
      <c r="C74" s="9" t="s">
        <v>779</v>
      </c>
    </row>
    <row r="75" spans="1:3" x14ac:dyDescent="0.35">
      <c r="A75" s="7"/>
      <c r="B75" s="10" t="s">
        <v>767</v>
      </c>
      <c r="C75" s="10" t="s">
        <v>780</v>
      </c>
    </row>
    <row r="76" spans="1:3" x14ac:dyDescent="0.35">
      <c r="A76" s="7"/>
      <c r="B76" s="9" t="s">
        <v>768</v>
      </c>
      <c r="C76" s="9" t="s">
        <v>781</v>
      </c>
    </row>
    <row r="77" spans="1:3" x14ac:dyDescent="0.35">
      <c r="A77" s="7"/>
      <c r="B77" s="10" t="s">
        <v>769</v>
      </c>
      <c r="C77" s="10" t="s">
        <v>782</v>
      </c>
    </row>
    <row r="78" spans="1:3" x14ac:dyDescent="0.35">
      <c r="A78" s="7"/>
      <c r="B78" s="9" t="s">
        <v>770</v>
      </c>
      <c r="C78" s="9" t="s">
        <v>783</v>
      </c>
    </row>
    <row r="79" spans="1:3" x14ac:dyDescent="0.35">
      <c r="A79" s="7"/>
      <c r="B79" s="10" t="s">
        <v>771</v>
      </c>
      <c r="C79" s="10" t="s">
        <v>784</v>
      </c>
    </row>
    <row r="80" spans="1:3" x14ac:dyDescent="0.35">
      <c r="A80" s="7"/>
      <c r="B80" s="9" t="s">
        <v>772</v>
      </c>
      <c r="C80" s="9" t="s">
        <v>785</v>
      </c>
    </row>
    <row r="81" spans="1:3" x14ac:dyDescent="0.35">
      <c r="A81" s="7"/>
      <c r="B81" s="10" t="s">
        <v>773</v>
      </c>
      <c r="C81" s="10" t="s">
        <v>786</v>
      </c>
    </row>
    <row r="82" spans="1:3" x14ac:dyDescent="0.35">
      <c r="A82" s="7"/>
      <c r="B82" s="9" t="s">
        <v>774</v>
      </c>
      <c r="C82" s="9" t="s">
        <v>787</v>
      </c>
    </row>
    <row r="83" spans="1:3" x14ac:dyDescent="0.35">
      <c r="A83" s="7"/>
      <c r="B83" s="10" t="s">
        <v>775</v>
      </c>
      <c r="C83" s="10" t="s">
        <v>788</v>
      </c>
    </row>
    <row r="84" spans="1:3" x14ac:dyDescent="0.35">
      <c r="A84" s="7"/>
      <c r="B84" s="9" t="s">
        <v>789</v>
      </c>
      <c r="C84" s="9" t="s">
        <v>791</v>
      </c>
    </row>
    <row r="85" spans="1:3" x14ac:dyDescent="0.35">
      <c r="A85" s="7"/>
      <c r="B85" s="10" t="s">
        <v>790</v>
      </c>
      <c r="C85" s="10" t="s">
        <v>792</v>
      </c>
    </row>
    <row r="86" spans="1:3" x14ac:dyDescent="0.35">
      <c r="A86" s="7"/>
      <c r="B86" s="9" t="s">
        <v>793</v>
      </c>
      <c r="C86" s="9" t="s">
        <v>798</v>
      </c>
    </row>
    <row r="87" spans="1:3" x14ac:dyDescent="0.35">
      <c r="A87" s="7"/>
      <c r="B87" s="10" t="s">
        <v>794</v>
      </c>
      <c r="C87" s="10" t="s">
        <v>799</v>
      </c>
    </row>
    <row r="88" spans="1:3" x14ac:dyDescent="0.35">
      <c r="A88" s="7"/>
      <c r="B88" s="9" t="s">
        <v>795</v>
      </c>
      <c r="C88" s="9" t="s">
        <v>800</v>
      </c>
    </row>
    <row r="89" spans="1:3" x14ac:dyDescent="0.35">
      <c r="A89" s="7"/>
      <c r="B89" s="10" t="s">
        <v>796</v>
      </c>
      <c r="C89" s="10" t="s">
        <v>801</v>
      </c>
    </row>
    <row r="90" spans="1:3" x14ac:dyDescent="0.35">
      <c r="A90" s="7"/>
      <c r="B90" s="9" t="s">
        <v>797</v>
      </c>
      <c r="C90" s="9" t="s">
        <v>802</v>
      </c>
    </row>
    <row r="91" spans="1:3" x14ac:dyDescent="0.35">
      <c r="A91" s="7"/>
      <c r="B91" s="10" t="s">
        <v>111</v>
      </c>
      <c r="C91" s="10" t="s">
        <v>803</v>
      </c>
    </row>
    <row r="92" spans="1:3" x14ac:dyDescent="0.35">
      <c r="A92" s="7"/>
      <c r="B92" s="9" t="s">
        <v>804</v>
      </c>
      <c r="C92" s="9" t="s">
        <v>806</v>
      </c>
    </row>
    <row r="93" spans="1:3" x14ac:dyDescent="0.35">
      <c r="A93" s="7"/>
      <c r="B93" s="10" t="s">
        <v>805</v>
      </c>
      <c r="C93" s="10" t="s">
        <v>807</v>
      </c>
    </row>
    <row r="94" spans="1:3" x14ac:dyDescent="0.35">
      <c r="A94" s="7"/>
      <c r="B94" s="8" t="s">
        <v>808</v>
      </c>
      <c r="C94" s="9" t="s">
        <v>810</v>
      </c>
    </row>
    <row r="95" spans="1:3" x14ac:dyDescent="0.35">
      <c r="A95" s="7"/>
      <c r="B95" s="6" t="s">
        <v>809</v>
      </c>
      <c r="C95" s="6" t="s">
        <v>811</v>
      </c>
    </row>
    <row r="96" spans="1:3" x14ac:dyDescent="0.35">
      <c r="A96" s="7"/>
      <c r="B96" s="9" t="s">
        <v>812</v>
      </c>
      <c r="C96" s="9" t="s">
        <v>819</v>
      </c>
    </row>
    <row r="97" spans="1:4" x14ac:dyDescent="0.35">
      <c r="A97" s="7"/>
      <c r="B97" s="6" t="s">
        <v>813</v>
      </c>
      <c r="C97" s="6" t="s">
        <v>820</v>
      </c>
    </row>
    <row r="98" spans="1:4" x14ac:dyDescent="0.35">
      <c r="A98" s="7"/>
      <c r="B98" s="9" t="s">
        <v>814</v>
      </c>
      <c r="C98" s="9" t="s">
        <v>821</v>
      </c>
    </row>
    <row r="99" spans="1:4" x14ac:dyDescent="0.35">
      <c r="A99" s="7"/>
      <c r="B99" s="6" t="s">
        <v>815</v>
      </c>
      <c r="C99" s="6" t="s">
        <v>822</v>
      </c>
    </row>
    <row r="100" spans="1:4" x14ac:dyDescent="0.35">
      <c r="A100" s="7"/>
      <c r="B100" s="9" t="s">
        <v>816</v>
      </c>
      <c r="C100" s="9" t="s">
        <v>823</v>
      </c>
    </row>
    <row r="101" spans="1:4" x14ac:dyDescent="0.35">
      <c r="A101" s="7"/>
      <c r="B101" s="6" t="s">
        <v>817</v>
      </c>
      <c r="C101" s="6" t="s">
        <v>824</v>
      </c>
    </row>
    <row r="102" spans="1:4" x14ac:dyDescent="0.35">
      <c r="A102" s="7"/>
      <c r="B102" s="9" t="s">
        <v>818</v>
      </c>
      <c r="C102" s="9" t="s">
        <v>825</v>
      </c>
      <c r="D102" s="6"/>
    </row>
    <row r="103" spans="1:4" x14ac:dyDescent="0.35">
      <c r="A103" s="7"/>
      <c r="B103" s="6" t="s">
        <v>826</v>
      </c>
      <c r="C103" s="6" t="s">
        <v>830</v>
      </c>
    </row>
    <row r="104" spans="1:4" x14ac:dyDescent="0.35">
      <c r="A104" s="7"/>
      <c r="B104" s="9" t="s">
        <v>831</v>
      </c>
      <c r="C104" s="9" t="s">
        <v>917</v>
      </c>
    </row>
    <row r="105" spans="1:4" x14ac:dyDescent="0.35">
      <c r="A105" s="7"/>
      <c r="B105" s="6" t="s">
        <v>827</v>
      </c>
      <c r="C105" s="6" t="s">
        <v>832</v>
      </c>
    </row>
    <row r="106" spans="1:4" x14ac:dyDescent="0.35">
      <c r="A106" s="7"/>
      <c r="B106" s="9" t="s">
        <v>828</v>
      </c>
      <c r="C106" s="9" t="s">
        <v>833</v>
      </c>
    </row>
    <row r="107" spans="1:4" x14ac:dyDescent="0.35">
      <c r="A107" s="7"/>
      <c r="B107" s="6" t="s">
        <v>829</v>
      </c>
      <c r="C107" s="6" t="s">
        <v>851</v>
      </c>
    </row>
    <row r="108" spans="1:4" x14ac:dyDescent="0.35">
      <c r="A108" s="7"/>
      <c r="B108" s="9" t="s">
        <v>883</v>
      </c>
      <c r="C108" s="9" t="s">
        <v>884</v>
      </c>
    </row>
    <row r="109" spans="1:4" x14ac:dyDescent="0.35">
      <c r="A109" s="7"/>
      <c r="B109" s="6" t="s">
        <v>850</v>
      </c>
      <c r="C109" s="6" t="s">
        <v>852</v>
      </c>
    </row>
    <row r="110" spans="1:4" x14ac:dyDescent="0.35">
      <c r="A110" s="7"/>
      <c r="B110" s="9" t="s">
        <v>834</v>
      </c>
      <c r="C110" s="9" t="s">
        <v>853</v>
      </c>
    </row>
    <row r="111" spans="1:4" x14ac:dyDescent="0.35">
      <c r="A111" s="7"/>
      <c r="B111" s="6" t="s">
        <v>835</v>
      </c>
      <c r="C111" s="6" t="s">
        <v>854</v>
      </c>
    </row>
    <row r="112" spans="1:4" x14ac:dyDescent="0.35">
      <c r="A112" s="7"/>
      <c r="B112" s="9" t="s">
        <v>855</v>
      </c>
      <c r="C112" s="9" t="s">
        <v>856</v>
      </c>
    </row>
    <row r="113" spans="1:3" x14ac:dyDescent="0.35">
      <c r="A113" s="7"/>
      <c r="B113" s="6" t="s">
        <v>836</v>
      </c>
      <c r="C113" s="6" t="s">
        <v>857</v>
      </c>
    </row>
    <row r="114" spans="1:3" x14ac:dyDescent="0.35">
      <c r="A114" s="7"/>
      <c r="B114" s="9" t="s">
        <v>858</v>
      </c>
      <c r="C114" s="9" t="s">
        <v>859</v>
      </c>
    </row>
    <row r="115" spans="1:3" x14ac:dyDescent="0.35">
      <c r="A115" s="7"/>
      <c r="B115" s="6" t="s">
        <v>837</v>
      </c>
      <c r="C115" s="6" t="s">
        <v>860</v>
      </c>
    </row>
    <row r="116" spans="1:3" x14ac:dyDescent="0.35">
      <c r="A116" s="7"/>
      <c r="B116" s="9" t="s">
        <v>838</v>
      </c>
      <c r="C116" s="9" t="s">
        <v>861</v>
      </c>
    </row>
    <row r="117" spans="1:3" x14ac:dyDescent="0.35">
      <c r="A117" s="7"/>
      <c r="B117" s="6" t="s">
        <v>839</v>
      </c>
      <c r="C117" s="6" t="s">
        <v>862</v>
      </c>
    </row>
    <row r="118" spans="1:3" x14ac:dyDescent="0.35">
      <c r="A118" s="7"/>
      <c r="B118" s="9" t="s">
        <v>840</v>
      </c>
      <c r="C118" s="9" t="s">
        <v>863</v>
      </c>
    </row>
    <row r="119" spans="1:3" x14ac:dyDescent="0.35">
      <c r="A119" s="7"/>
      <c r="B119" s="6" t="s">
        <v>841</v>
      </c>
      <c r="C119" s="6" t="s">
        <v>864</v>
      </c>
    </row>
    <row r="120" spans="1:3" x14ac:dyDescent="0.35">
      <c r="A120" s="7"/>
      <c r="B120" s="9" t="s">
        <v>842</v>
      </c>
      <c r="C120" s="9" t="s">
        <v>865</v>
      </c>
    </row>
    <row r="121" spans="1:3" x14ac:dyDescent="0.35">
      <c r="A121" s="7"/>
      <c r="B121" s="6" t="s">
        <v>843</v>
      </c>
      <c r="C121" s="6" t="s">
        <v>866</v>
      </c>
    </row>
    <row r="122" spans="1:3" x14ac:dyDescent="0.35">
      <c r="A122" s="7"/>
      <c r="B122" s="9" t="s">
        <v>844</v>
      </c>
      <c r="C122" s="9" t="s">
        <v>867</v>
      </c>
    </row>
    <row r="123" spans="1:3" x14ac:dyDescent="0.35">
      <c r="A123" s="7"/>
      <c r="B123" s="6" t="s">
        <v>845</v>
      </c>
      <c r="C123" s="6" t="s">
        <v>868</v>
      </c>
    </row>
    <row r="124" spans="1:3" x14ac:dyDescent="0.35">
      <c r="A124" s="7"/>
      <c r="B124" s="9" t="s">
        <v>846</v>
      </c>
      <c r="C124" s="9" t="s">
        <v>869</v>
      </c>
    </row>
    <row r="125" spans="1:3" x14ac:dyDescent="0.35">
      <c r="B125" s="6" t="s">
        <v>847</v>
      </c>
      <c r="C125" s="6" t="s">
        <v>870</v>
      </c>
    </row>
    <row r="126" spans="1:3" x14ac:dyDescent="0.35">
      <c r="B126" s="9" t="s">
        <v>848</v>
      </c>
      <c r="C126" s="9" t="s">
        <v>871</v>
      </c>
    </row>
    <row r="127" spans="1:3" x14ac:dyDescent="0.35">
      <c r="B127" s="6" t="s">
        <v>849</v>
      </c>
      <c r="C127" s="6" t="s">
        <v>872</v>
      </c>
    </row>
    <row r="128" spans="1:3" x14ac:dyDescent="0.35">
      <c r="B128" s="9" t="s">
        <v>116</v>
      </c>
      <c r="C128" s="9" t="s">
        <v>117</v>
      </c>
    </row>
    <row r="129" spans="2:3" x14ac:dyDescent="0.35">
      <c r="B129" s="6" t="s">
        <v>873</v>
      </c>
      <c r="C129" s="6" t="s">
        <v>878</v>
      </c>
    </row>
    <row r="130" spans="2:3" x14ac:dyDescent="0.35">
      <c r="B130" s="9" t="s">
        <v>874</v>
      </c>
      <c r="C130" s="9" t="s">
        <v>879</v>
      </c>
    </row>
    <row r="131" spans="2:3" x14ac:dyDescent="0.35">
      <c r="B131" s="6" t="s">
        <v>875</v>
      </c>
      <c r="C131" s="6" t="s">
        <v>880</v>
      </c>
    </row>
    <row r="132" spans="2:3" x14ac:dyDescent="0.35">
      <c r="B132" s="9" t="s">
        <v>876</v>
      </c>
      <c r="C132" s="9" t="s">
        <v>881</v>
      </c>
    </row>
    <row r="133" spans="2:3" x14ac:dyDescent="0.35">
      <c r="B133" s="6" t="s">
        <v>877</v>
      </c>
      <c r="C133" s="6" t="s">
        <v>882</v>
      </c>
    </row>
    <row r="134" spans="2:3" x14ac:dyDescent="0.35">
      <c r="B134" s="9" t="s">
        <v>885</v>
      </c>
      <c r="C134" s="9" t="s">
        <v>915</v>
      </c>
    </row>
    <row r="135" spans="2:3" x14ac:dyDescent="0.35">
      <c r="B135" s="6" t="s">
        <v>886</v>
      </c>
      <c r="C135" s="6" t="s">
        <v>888</v>
      </c>
    </row>
    <row r="136" spans="2:3" x14ac:dyDescent="0.35">
      <c r="B136" s="9" t="s">
        <v>887</v>
      </c>
      <c r="C136" s="9" t="s">
        <v>889</v>
      </c>
    </row>
    <row r="137" spans="2:3" x14ac:dyDescent="0.35">
      <c r="B137" s="6" t="s">
        <v>890</v>
      </c>
      <c r="C137" s="6" t="s">
        <v>892</v>
      </c>
    </row>
    <row r="138" spans="2:3" x14ac:dyDescent="0.35">
      <c r="B138" s="9" t="s">
        <v>891</v>
      </c>
      <c r="C138" s="9" t="s">
        <v>893</v>
      </c>
    </row>
    <row r="139" spans="2:3" x14ac:dyDescent="0.35">
      <c r="B139" s="6" t="s">
        <v>894</v>
      </c>
      <c r="C139" s="6" t="s">
        <v>901</v>
      </c>
    </row>
    <row r="140" spans="2:3" x14ac:dyDescent="0.35">
      <c r="B140" s="9" t="s">
        <v>895</v>
      </c>
      <c r="C140" s="9" t="s">
        <v>902</v>
      </c>
    </row>
    <row r="141" spans="2:3" x14ac:dyDescent="0.35">
      <c r="B141" s="6" t="s">
        <v>896</v>
      </c>
      <c r="C141" s="6" t="s">
        <v>916</v>
      </c>
    </row>
    <row r="142" spans="2:3" x14ac:dyDescent="0.35">
      <c r="B142" s="9" t="s">
        <v>897</v>
      </c>
      <c r="C142" s="9" t="s">
        <v>903</v>
      </c>
    </row>
    <row r="143" spans="2:3" x14ac:dyDescent="0.35">
      <c r="B143" s="6" t="s">
        <v>905</v>
      </c>
      <c r="C143" s="6" t="s">
        <v>904</v>
      </c>
    </row>
    <row r="144" spans="2:3" x14ac:dyDescent="0.35">
      <c r="B144" s="9" t="s">
        <v>907</v>
      </c>
      <c r="C144" s="9" t="s">
        <v>906</v>
      </c>
    </row>
    <row r="145" spans="2:3" x14ac:dyDescent="0.35">
      <c r="B145" s="6" t="s">
        <v>898</v>
      </c>
      <c r="C145" s="6" t="s">
        <v>908</v>
      </c>
    </row>
    <row r="146" spans="2:3" x14ac:dyDescent="0.35">
      <c r="B146" s="9" t="s">
        <v>899</v>
      </c>
      <c r="C146" s="9" t="s">
        <v>909</v>
      </c>
    </row>
    <row r="147" spans="2:3" x14ac:dyDescent="0.35">
      <c r="B147" s="6" t="s">
        <v>900</v>
      </c>
      <c r="C147" s="6" t="s">
        <v>911</v>
      </c>
    </row>
  </sheetData>
  <sheetProtection formatCells="0" formatRows="0"/>
  <sortState ref="B36:B49">
    <sortCondition ref="B35"/>
  </sortState>
  <mergeCells count="17">
    <mergeCell ref="B28:C28"/>
    <mergeCell ref="B11:D11"/>
    <mergeCell ref="B12:D12"/>
    <mergeCell ref="B7:D7"/>
    <mergeCell ref="B8:D8"/>
    <mergeCell ref="B26:C26"/>
    <mergeCell ref="B21:C21"/>
    <mergeCell ref="B22:C22"/>
    <mergeCell ref="B23:C23"/>
    <mergeCell ref="B24:C24"/>
    <mergeCell ref="B25:C25"/>
    <mergeCell ref="B6:D6"/>
    <mergeCell ref="B4:D4"/>
    <mergeCell ref="B9:D9"/>
    <mergeCell ref="B2:D2"/>
    <mergeCell ref="B3:D3"/>
    <mergeCell ref="B5:D5"/>
  </mergeCells>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Normal="100" workbookViewId="0">
      <pane ySplit="2" topLeftCell="A3" activePane="bottomLeft" state="frozen"/>
      <selection pane="bottomLeft" activeCell="C4" sqref="C4"/>
    </sheetView>
  </sheetViews>
  <sheetFormatPr defaultColWidth="9.1796875" defaultRowHeight="14" x14ac:dyDescent="0.3"/>
  <cols>
    <col min="1" max="1" width="7.1796875" style="1" customWidth="1"/>
    <col min="2" max="2" width="60.7265625" style="3" customWidth="1"/>
    <col min="3" max="3" width="25.7265625" style="3" customWidth="1"/>
    <col min="4" max="5" width="40.7265625" style="3" customWidth="1"/>
    <col min="6" max="16384" width="9.1796875" style="1"/>
  </cols>
  <sheetData>
    <row r="1" spans="1:5" ht="48" customHeight="1" thickBot="1" x14ac:dyDescent="0.35">
      <c r="A1" s="131" t="s">
        <v>653</v>
      </c>
      <c r="B1" s="132"/>
      <c r="C1" s="132"/>
      <c r="D1" s="132"/>
      <c r="E1" s="133"/>
    </row>
    <row r="2" spans="1:5" s="58" customFormat="1" ht="25.5" thickBot="1" x14ac:dyDescent="0.4">
      <c r="A2" s="51" t="s">
        <v>0</v>
      </c>
      <c r="B2" s="51" t="s">
        <v>136</v>
      </c>
      <c r="C2" s="99" t="s">
        <v>1</v>
      </c>
      <c r="D2" s="44" t="s">
        <v>2</v>
      </c>
      <c r="E2" s="43" t="s">
        <v>3</v>
      </c>
    </row>
    <row r="3" spans="1:5" s="59" customFormat="1" ht="14.5" thickBot="1" x14ac:dyDescent="0.4">
      <c r="A3" s="129" t="str">
        <f>IF('B. Initial Questionnaire'!C19="YES","8.1 Secure Web Application Design","8.1 Secure Web Application Design - NOT IN SCOPE")</f>
        <v>8.1 Secure Web Application Design - NOT IN SCOPE</v>
      </c>
      <c r="B3" s="130"/>
      <c r="C3" s="130"/>
      <c r="D3" s="130"/>
      <c r="E3" s="130"/>
    </row>
    <row r="4" spans="1:5" s="59" customFormat="1" ht="175" x14ac:dyDescent="0.35">
      <c r="A4" s="52" t="s">
        <v>340</v>
      </c>
      <c r="B4" s="53" t="s">
        <v>619</v>
      </c>
      <c r="C4" s="45"/>
      <c r="D4" s="46"/>
      <c r="E4" s="46"/>
    </row>
    <row r="5" spans="1:5" s="59" customFormat="1" ht="219" customHeight="1" x14ac:dyDescent="0.35">
      <c r="A5" s="52" t="s">
        <v>341</v>
      </c>
      <c r="B5" s="53" t="s">
        <v>620</v>
      </c>
      <c r="C5" s="45"/>
      <c r="D5" s="46"/>
      <c r="E5" s="46"/>
    </row>
    <row r="6" spans="1:5" s="59" customFormat="1" ht="187.5" x14ac:dyDescent="0.35">
      <c r="A6" s="52" t="s">
        <v>342</v>
      </c>
      <c r="B6" s="53" t="s">
        <v>621</v>
      </c>
      <c r="C6" s="45"/>
      <c r="D6" s="46"/>
      <c r="E6" s="46"/>
    </row>
    <row r="7" spans="1:5" s="59" customFormat="1" ht="257.25" customHeight="1" x14ac:dyDescent="0.35">
      <c r="A7" s="52" t="s">
        <v>343</v>
      </c>
      <c r="B7" s="53" t="s">
        <v>622</v>
      </c>
      <c r="C7" s="45"/>
      <c r="D7" s="46"/>
      <c r="E7" s="46"/>
    </row>
    <row r="8" spans="1:5" s="59" customFormat="1" ht="62.5" x14ac:dyDescent="0.35">
      <c r="A8" s="52" t="s">
        <v>344</v>
      </c>
      <c r="B8" s="53" t="s">
        <v>220</v>
      </c>
      <c r="C8" s="45"/>
      <c r="D8" s="46"/>
      <c r="E8" s="46"/>
    </row>
    <row r="9" spans="1:5" s="59" customFormat="1" ht="25" x14ac:dyDescent="0.35">
      <c r="A9" s="52" t="s">
        <v>345</v>
      </c>
      <c r="B9" s="53" t="s">
        <v>221</v>
      </c>
      <c r="C9" s="45"/>
      <c r="D9" s="46"/>
      <c r="E9" s="46"/>
    </row>
    <row r="10" spans="1:5" s="59" customFormat="1" ht="50" x14ac:dyDescent="0.35">
      <c r="A10" s="52" t="s">
        <v>346</v>
      </c>
      <c r="B10" s="53" t="s">
        <v>222</v>
      </c>
      <c r="C10" s="45"/>
      <c r="D10" s="46"/>
      <c r="E10" s="46"/>
    </row>
    <row r="11" spans="1:5" s="59" customFormat="1" ht="175" x14ac:dyDescent="0.35">
      <c r="A11" s="52" t="s">
        <v>347</v>
      </c>
      <c r="B11" s="53" t="s">
        <v>623</v>
      </c>
      <c r="C11" s="45"/>
      <c r="D11" s="46"/>
      <c r="E11" s="46"/>
    </row>
    <row r="12" spans="1:5" s="59" customFormat="1" ht="37.5" x14ac:dyDescent="0.35">
      <c r="A12" s="52" t="s">
        <v>348</v>
      </c>
      <c r="B12" s="53" t="s">
        <v>223</v>
      </c>
      <c r="C12" s="45"/>
      <c r="D12" s="46"/>
      <c r="E12" s="46"/>
    </row>
    <row r="13" spans="1:5" s="59" customFormat="1" ht="62.5" x14ac:dyDescent="0.35">
      <c r="A13" s="52" t="s">
        <v>349</v>
      </c>
      <c r="B13" s="53" t="s">
        <v>624</v>
      </c>
      <c r="C13" s="45"/>
      <c r="D13" s="46"/>
      <c r="E13" s="46"/>
    </row>
    <row r="14" spans="1:5" s="59" customFormat="1" ht="25" x14ac:dyDescent="0.35">
      <c r="A14" s="52" t="s">
        <v>350</v>
      </c>
      <c r="B14" s="53" t="s">
        <v>224</v>
      </c>
      <c r="C14" s="45"/>
      <c r="D14" s="46"/>
      <c r="E14" s="46"/>
    </row>
    <row r="15" spans="1:5" s="59" customFormat="1" ht="37.5" x14ac:dyDescent="0.35">
      <c r="A15" s="52" t="s">
        <v>351</v>
      </c>
      <c r="B15" s="53" t="s">
        <v>157</v>
      </c>
      <c r="C15" s="45"/>
      <c r="D15" s="46"/>
      <c r="E15" s="46"/>
    </row>
    <row r="16" spans="1:5" s="59" customFormat="1" ht="25" x14ac:dyDescent="0.35">
      <c r="A16" s="52" t="s">
        <v>352</v>
      </c>
      <c r="B16" s="53" t="s">
        <v>158</v>
      </c>
      <c r="C16" s="45"/>
      <c r="D16" s="46"/>
      <c r="E16" s="46"/>
    </row>
    <row r="17" spans="1:5" s="59" customFormat="1" ht="37.5" x14ac:dyDescent="0.35">
      <c r="A17" s="52" t="s">
        <v>353</v>
      </c>
      <c r="B17" s="53" t="s">
        <v>159</v>
      </c>
      <c r="C17" s="45"/>
      <c r="D17" s="46"/>
      <c r="E17" s="46"/>
    </row>
    <row r="18" spans="1:5" s="59" customFormat="1" ht="25" x14ac:dyDescent="0.35">
      <c r="A18" s="52" t="s">
        <v>354</v>
      </c>
      <c r="B18" s="53" t="s">
        <v>188</v>
      </c>
      <c r="C18" s="45"/>
      <c r="D18" s="46"/>
      <c r="E18" s="46"/>
    </row>
    <row r="19" spans="1:5" s="59" customFormat="1" ht="37.5" x14ac:dyDescent="0.35">
      <c r="A19" s="52" t="s">
        <v>355</v>
      </c>
      <c r="B19" s="53" t="s">
        <v>189</v>
      </c>
      <c r="C19" s="45"/>
      <c r="D19" s="46"/>
      <c r="E19" s="46"/>
    </row>
    <row r="20" spans="1:5" s="59" customFormat="1" ht="14.25" customHeight="1" thickBot="1" x14ac:dyDescent="0.4">
      <c r="A20" s="52" t="s">
        <v>493</v>
      </c>
      <c r="B20" s="53" t="s">
        <v>921</v>
      </c>
      <c r="C20" s="45"/>
      <c r="D20" s="46"/>
      <c r="E20" s="46"/>
    </row>
    <row r="21" spans="1:5" s="59" customFormat="1" ht="14.5" thickBot="1" x14ac:dyDescent="0.4">
      <c r="A21" s="129" t="str">
        <f>IF('B. Initial Questionnaire'!C19="YES","8.2 Web Applications Cookies","8.2 Web Applications Cookies - NOT IN SCOPE")</f>
        <v>8.2 Web Applications Cookies - NOT IN SCOPE</v>
      </c>
      <c r="B21" s="134"/>
      <c r="C21" s="130"/>
      <c r="D21" s="130"/>
      <c r="E21" s="130"/>
    </row>
    <row r="22" spans="1:5" s="59" customFormat="1" ht="25" x14ac:dyDescent="0.35">
      <c r="A22" s="52" t="s">
        <v>356</v>
      </c>
      <c r="B22" s="53" t="s">
        <v>225</v>
      </c>
      <c r="C22" s="45"/>
      <c r="D22" s="46"/>
      <c r="E22" s="46"/>
    </row>
    <row r="23" spans="1:5" s="59" customFormat="1" ht="75" x14ac:dyDescent="0.35">
      <c r="A23" s="52" t="s">
        <v>357</v>
      </c>
      <c r="B23" s="53" t="s">
        <v>625</v>
      </c>
      <c r="C23" s="45"/>
      <c r="D23" s="46"/>
      <c r="E23" s="46"/>
    </row>
    <row r="24" spans="1:5" s="59" customFormat="1" ht="37.5" x14ac:dyDescent="0.35">
      <c r="A24" s="52" t="s">
        <v>358</v>
      </c>
      <c r="B24" s="53" t="s">
        <v>226</v>
      </c>
      <c r="C24" s="45"/>
      <c r="D24" s="46"/>
      <c r="E24" s="46"/>
    </row>
    <row r="25" spans="1:5" s="59" customFormat="1" ht="75" x14ac:dyDescent="0.35">
      <c r="A25" s="52" t="s">
        <v>359</v>
      </c>
      <c r="B25" s="53" t="s">
        <v>626</v>
      </c>
      <c r="C25" s="45"/>
      <c r="D25" s="46"/>
      <c r="E25" s="46"/>
    </row>
    <row r="26" spans="1:5" s="59" customFormat="1" ht="78.75" customHeight="1" thickBot="1" x14ac:dyDescent="0.4">
      <c r="A26" s="52" t="s">
        <v>360</v>
      </c>
      <c r="B26" s="53" t="s">
        <v>627</v>
      </c>
      <c r="C26" s="45"/>
      <c r="D26" s="46"/>
      <c r="E26" s="46"/>
    </row>
    <row r="27" spans="1:5" s="59" customFormat="1" ht="14.5" thickBot="1" x14ac:dyDescent="0.4">
      <c r="A27" s="129" t="str">
        <f>IF('B. Initial Questionnaire'!C19="YES","8.3 Web Applications Certificates","8.3 Web Applications Certificates - NOT IN SCOPE")</f>
        <v>8.3 Web Applications Certificates - NOT IN SCOPE</v>
      </c>
      <c r="B27" s="130"/>
      <c r="C27" s="130"/>
      <c r="D27" s="130"/>
      <c r="E27" s="130"/>
    </row>
    <row r="28" spans="1:5" s="59" customFormat="1" ht="37.5" x14ac:dyDescent="0.35">
      <c r="A28" s="52" t="s">
        <v>361</v>
      </c>
      <c r="B28" s="53" t="s">
        <v>628</v>
      </c>
      <c r="C28" s="45"/>
      <c r="D28" s="46"/>
      <c r="E28" s="46"/>
    </row>
    <row r="29" spans="1:5" s="59" customFormat="1" ht="163" thickBot="1" x14ac:dyDescent="0.4">
      <c r="A29" s="54" t="s">
        <v>362</v>
      </c>
      <c r="B29" s="55" t="s">
        <v>629</v>
      </c>
      <c r="C29" s="48"/>
      <c r="D29" s="49"/>
      <c r="E29" s="49"/>
    </row>
    <row r="30" spans="1:5" s="59" customFormat="1" ht="14.5" thickBot="1" x14ac:dyDescent="0.4">
      <c r="A30" s="129" t="str">
        <f>IF('B. Initial Questionnaire'!C19="YES","8.4 SSL/TLS configuration","8.4 SSL/TLS configuration - NOT IN SCOPE")</f>
        <v>8.4 SSL/TLS configuration - NOT IN SCOPE</v>
      </c>
      <c r="B30" s="130"/>
      <c r="C30" s="130"/>
      <c r="D30" s="130"/>
      <c r="E30" s="130"/>
    </row>
    <row r="31" spans="1:5" s="59" customFormat="1" ht="37.5" x14ac:dyDescent="0.35">
      <c r="A31" s="52" t="s">
        <v>363</v>
      </c>
      <c r="B31" s="53" t="s">
        <v>630</v>
      </c>
      <c r="C31" s="45"/>
      <c r="D31" s="46"/>
      <c r="E31" s="46"/>
    </row>
    <row r="32" spans="1:5" s="59" customFormat="1" ht="62.5" x14ac:dyDescent="0.35">
      <c r="A32" s="52" t="s">
        <v>364</v>
      </c>
      <c r="B32" s="55" t="s">
        <v>631</v>
      </c>
      <c r="C32" s="90"/>
      <c r="D32" s="91"/>
      <c r="E32" s="91"/>
    </row>
    <row r="33" spans="1:5" s="59" customFormat="1" ht="37.5" x14ac:dyDescent="0.35">
      <c r="A33" s="52" t="s">
        <v>365</v>
      </c>
      <c r="B33" s="53" t="s">
        <v>632</v>
      </c>
      <c r="C33" s="90"/>
      <c r="D33" s="91"/>
      <c r="E33" s="91"/>
    </row>
    <row r="34" spans="1:5" s="59" customFormat="1" ht="102.75" customHeight="1" x14ac:dyDescent="0.35">
      <c r="A34" s="52" t="s">
        <v>366</v>
      </c>
      <c r="B34" s="55" t="s">
        <v>633</v>
      </c>
      <c r="C34" s="90"/>
      <c r="D34" s="91"/>
      <c r="E34" s="91"/>
    </row>
    <row r="35" spans="1:5" s="59" customFormat="1" ht="113" thickBot="1" x14ac:dyDescent="0.4">
      <c r="A35" s="52" t="s">
        <v>367</v>
      </c>
      <c r="B35" s="53" t="s">
        <v>634</v>
      </c>
      <c r="C35" s="45"/>
      <c r="D35" s="46"/>
      <c r="E35" s="46"/>
    </row>
    <row r="36" spans="1:5" s="59" customFormat="1" ht="14.5" thickBot="1" x14ac:dyDescent="0.4">
      <c r="A36" s="129" t="str">
        <f>IF('B. Initial Questionnaire'!C19="YES","8.5 Web Applications Security Compliance","8.5 Web Applications Security Compliance - NOT IN SCOPE")</f>
        <v>8.5 Web Applications Security Compliance - NOT IN SCOPE</v>
      </c>
      <c r="B36" s="130"/>
      <c r="C36" s="130"/>
      <c r="D36" s="130"/>
      <c r="E36" s="130"/>
    </row>
    <row r="37" spans="1:5" s="59" customFormat="1" ht="37.5" x14ac:dyDescent="0.35">
      <c r="A37" s="56" t="s">
        <v>368</v>
      </c>
      <c r="B37" s="57" t="s">
        <v>160</v>
      </c>
      <c r="C37" s="45"/>
      <c r="D37" s="46"/>
      <c r="E37" s="46"/>
    </row>
    <row r="38" spans="1:5" s="59" customFormat="1" ht="27" customHeight="1" x14ac:dyDescent="0.35">
      <c r="A38" s="56" t="s">
        <v>369</v>
      </c>
      <c r="B38" s="53" t="s">
        <v>635</v>
      </c>
      <c r="C38" s="45"/>
      <c r="D38" s="46"/>
      <c r="E38" s="46"/>
    </row>
    <row r="39" spans="1:5" s="59" customFormat="1" ht="25" x14ac:dyDescent="0.35">
      <c r="A39" s="56" t="s">
        <v>370</v>
      </c>
      <c r="B39" s="53" t="s">
        <v>227</v>
      </c>
      <c r="C39" s="45"/>
      <c r="D39" s="46"/>
      <c r="E39" s="46"/>
    </row>
  </sheetData>
  <sheetProtection password="9EA1" sheet="1" objects="1" scenarios="1" formatCells="0" formatRows="0"/>
  <mergeCells count="6">
    <mergeCell ref="A36:E36"/>
    <mergeCell ref="A27:E27"/>
    <mergeCell ref="A21:E21"/>
    <mergeCell ref="A3:E3"/>
    <mergeCell ref="A1:E1"/>
    <mergeCell ref="A30:E30"/>
  </mergeCells>
  <conditionalFormatting sqref="A4:E20">
    <cfRule type="expression" dxfId="80" priority="6">
      <formula>$A$3="8.1 Secure Web Application Design - NOT IN SCOPE"</formula>
    </cfRule>
  </conditionalFormatting>
  <conditionalFormatting sqref="A22:E26 A28:E29 A37:E39">
    <cfRule type="expression" dxfId="79" priority="5">
      <formula>$A$3="8.1 Secure Web Application Design - NOT IN SCOPE"</formula>
    </cfRule>
  </conditionalFormatting>
  <conditionalFormatting sqref="B31:E35">
    <cfRule type="expression" dxfId="78" priority="2">
      <formula>$A$3="8.1 Secure Web Application Design - NOT IN SCOPE"</formula>
    </cfRule>
  </conditionalFormatting>
  <conditionalFormatting sqref="A31:A35">
    <cfRule type="expression" dxfId="77" priority="1">
      <formula>$A$3="8.1 Secure Web Application Design - NOT IN SCOPE"</formula>
    </cfRule>
  </conditionalFormatting>
  <dataValidations count="1">
    <dataValidation type="list" allowBlank="1" showInputMessage="1" showErrorMessage="1" error="Debe de seleccionar una de las opciones." sqref="C37:C39 C4:C35">
      <formula1>"Yes,No,Partial,Not applicable"</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zoomScaleNormal="100" workbookViewId="0">
      <pane ySplit="2" topLeftCell="A3" activePane="bottomLeft" state="frozen"/>
      <selection pane="bottomLeft" activeCell="C4" sqref="C4"/>
    </sheetView>
  </sheetViews>
  <sheetFormatPr defaultColWidth="9.1796875" defaultRowHeight="14.5" x14ac:dyDescent="0.35"/>
  <cols>
    <col min="1" max="1" width="7.1796875" style="26" customWidth="1"/>
    <col min="2" max="2" width="60.7265625" style="1" customWidth="1"/>
    <col min="3" max="3" width="25.7265625" style="1" customWidth="1"/>
    <col min="4" max="4" width="40.7265625" style="1" customWidth="1"/>
    <col min="5" max="5" width="40.1796875" style="1" customWidth="1"/>
    <col min="6" max="16384" width="9.1796875" style="1"/>
  </cols>
  <sheetData>
    <row r="1" spans="1:5" ht="62.25" customHeight="1" thickBot="1" x14ac:dyDescent="0.35">
      <c r="A1" s="142" t="s">
        <v>371</v>
      </c>
      <c r="B1" s="143"/>
      <c r="C1" s="143"/>
      <c r="D1" s="143"/>
      <c r="E1" s="144"/>
    </row>
    <row r="2" spans="1:5" s="22" customFormat="1" ht="25.5" thickBot="1" x14ac:dyDescent="0.35">
      <c r="A2" s="35" t="s">
        <v>0</v>
      </c>
      <c r="B2" s="35" t="s">
        <v>136</v>
      </c>
      <c r="C2" s="98" t="s">
        <v>1</v>
      </c>
      <c r="D2" s="35" t="s">
        <v>2</v>
      </c>
      <c r="E2" s="35" t="s">
        <v>3</v>
      </c>
    </row>
    <row r="3" spans="1:5" s="22" customFormat="1" thickBot="1" x14ac:dyDescent="0.35">
      <c r="A3" s="140" t="str">
        <f>IF('B. Initial Questionnaire'!C14="YES","9. PCI-DSS","9. PCI-DSS - NOT IN SCOPE")</f>
        <v>9. PCI-DSS - NOT IN SCOPE</v>
      </c>
      <c r="B3" s="141"/>
      <c r="C3" s="141"/>
      <c r="D3" s="141"/>
      <c r="E3" s="141"/>
    </row>
    <row r="4" spans="1:5" ht="117" customHeight="1" x14ac:dyDescent="0.3">
      <c r="A4" s="38" t="s">
        <v>372</v>
      </c>
      <c r="B4" s="27" t="s">
        <v>228</v>
      </c>
      <c r="C4" s="28"/>
      <c r="D4" s="29"/>
      <c r="E4" s="29"/>
    </row>
    <row r="5" spans="1:5" ht="14" x14ac:dyDescent="0.3">
      <c r="A5" s="38" t="s">
        <v>373</v>
      </c>
      <c r="B5" s="47" t="s">
        <v>229</v>
      </c>
      <c r="C5" s="28"/>
      <c r="D5" s="29"/>
      <c r="E5" s="29"/>
    </row>
    <row r="6" spans="1:5" ht="41.25" customHeight="1" x14ac:dyDescent="0.3">
      <c r="A6" s="38" t="s">
        <v>374</v>
      </c>
      <c r="B6" s="47" t="s">
        <v>636</v>
      </c>
      <c r="C6" s="28"/>
      <c r="D6" s="29"/>
      <c r="E6" s="29"/>
    </row>
    <row r="7" spans="1:5" ht="50" x14ac:dyDescent="0.3">
      <c r="A7" s="38" t="s">
        <v>375</v>
      </c>
      <c r="B7" s="47" t="s">
        <v>230</v>
      </c>
      <c r="C7" s="28"/>
      <c r="D7" s="29"/>
      <c r="E7" s="29"/>
    </row>
    <row r="8" spans="1:5" ht="62.5" x14ac:dyDescent="0.3">
      <c r="A8" s="38" t="s">
        <v>376</v>
      </c>
      <c r="B8" s="47" t="s">
        <v>637</v>
      </c>
      <c r="C8" s="28"/>
      <c r="D8" s="29"/>
      <c r="E8" s="29"/>
    </row>
    <row r="9" spans="1:5" ht="25" x14ac:dyDescent="0.3">
      <c r="A9" s="38" t="s">
        <v>377</v>
      </c>
      <c r="B9" s="47" t="s">
        <v>231</v>
      </c>
      <c r="C9" s="28"/>
      <c r="D9" s="29"/>
      <c r="E9" s="29"/>
    </row>
    <row r="10" spans="1:5" ht="50" x14ac:dyDescent="0.3">
      <c r="A10" s="38" t="s">
        <v>378</v>
      </c>
      <c r="B10" s="47" t="s">
        <v>638</v>
      </c>
      <c r="C10" s="28"/>
      <c r="D10" s="29"/>
      <c r="E10" s="29"/>
    </row>
    <row r="11" spans="1:5" ht="25" x14ac:dyDescent="0.3">
      <c r="A11" s="38" t="s">
        <v>379</v>
      </c>
      <c r="B11" s="47" t="s">
        <v>232</v>
      </c>
      <c r="C11" s="28"/>
      <c r="D11" s="29"/>
      <c r="E11" s="29"/>
    </row>
    <row r="12" spans="1:5" ht="25" x14ac:dyDescent="0.3">
      <c r="A12" s="38" t="s">
        <v>380</v>
      </c>
      <c r="B12" s="47" t="s">
        <v>639</v>
      </c>
      <c r="C12" s="28"/>
      <c r="D12" s="29"/>
      <c r="E12" s="29"/>
    </row>
    <row r="13" spans="1:5" ht="50" x14ac:dyDescent="0.3">
      <c r="A13" s="38" t="s">
        <v>381</v>
      </c>
      <c r="B13" s="47" t="s">
        <v>640</v>
      </c>
      <c r="C13" s="28"/>
      <c r="D13" s="29"/>
      <c r="E13" s="29"/>
    </row>
    <row r="14" spans="1:5" ht="37.5" x14ac:dyDescent="0.3">
      <c r="A14" s="38" t="s">
        <v>382</v>
      </c>
      <c r="B14" s="47" t="s">
        <v>233</v>
      </c>
      <c r="C14" s="28"/>
      <c r="D14" s="29"/>
      <c r="E14" s="29"/>
    </row>
    <row r="15" spans="1:5" ht="25" x14ac:dyDescent="0.3">
      <c r="A15" s="38" t="s">
        <v>383</v>
      </c>
      <c r="B15" s="47" t="s">
        <v>234</v>
      </c>
      <c r="C15" s="28"/>
      <c r="D15" s="29"/>
      <c r="E15" s="29"/>
    </row>
    <row r="16" spans="1:5" ht="62.5" x14ac:dyDescent="0.3">
      <c r="A16" s="38" t="s">
        <v>384</v>
      </c>
      <c r="B16" s="47" t="s">
        <v>235</v>
      </c>
      <c r="C16" s="28"/>
      <c r="D16" s="29"/>
      <c r="E16" s="29"/>
    </row>
    <row r="17" spans="1:5" ht="78.75" customHeight="1" x14ac:dyDescent="0.3">
      <c r="A17" s="38" t="s">
        <v>385</v>
      </c>
      <c r="B17" s="47" t="s">
        <v>641</v>
      </c>
      <c r="C17" s="28"/>
      <c r="D17" s="29"/>
      <c r="E17" s="29"/>
    </row>
    <row r="18" spans="1:5" ht="25" x14ac:dyDescent="0.3">
      <c r="A18" s="38" t="s">
        <v>386</v>
      </c>
      <c r="B18" s="47" t="s">
        <v>236</v>
      </c>
      <c r="C18" s="28"/>
      <c r="D18" s="29"/>
      <c r="E18" s="29"/>
    </row>
    <row r="19" spans="1:5" ht="50" x14ac:dyDescent="0.3">
      <c r="A19" s="38" t="s">
        <v>387</v>
      </c>
      <c r="B19" s="47" t="s">
        <v>237</v>
      </c>
      <c r="C19" s="28"/>
      <c r="D19" s="29"/>
      <c r="E19" s="29"/>
    </row>
    <row r="20" spans="1:5" ht="75" x14ac:dyDescent="0.3">
      <c r="A20" s="38" t="s">
        <v>388</v>
      </c>
      <c r="B20" s="47" t="s">
        <v>642</v>
      </c>
      <c r="C20" s="28"/>
      <c r="D20" s="29"/>
      <c r="E20" s="29"/>
    </row>
    <row r="21" spans="1:5" ht="62.5" x14ac:dyDescent="0.3">
      <c r="A21" s="38" t="s">
        <v>389</v>
      </c>
      <c r="B21" s="47" t="s">
        <v>238</v>
      </c>
      <c r="C21" s="28"/>
      <c r="D21" s="29"/>
      <c r="E21" s="29"/>
    </row>
    <row r="22" spans="1:5" ht="62.5" x14ac:dyDescent="0.3">
      <c r="A22" s="38" t="s">
        <v>390</v>
      </c>
      <c r="B22" s="47" t="s">
        <v>239</v>
      </c>
      <c r="C22" s="28"/>
      <c r="D22" s="29"/>
      <c r="E22" s="29"/>
    </row>
    <row r="23" spans="1:5" ht="50" x14ac:dyDescent="0.3">
      <c r="A23" s="38" t="s">
        <v>391</v>
      </c>
      <c r="B23" s="47" t="s">
        <v>240</v>
      </c>
      <c r="C23" s="28"/>
      <c r="D23" s="29"/>
      <c r="E23" s="29"/>
    </row>
    <row r="24" spans="1:5" ht="37.5" x14ac:dyDescent="0.3">
      <c r="A24" s="38" t="s">
        <v>392</v>
      </c>
      <c r="B24" s="47" t="s">
        <v>241</v>
      </c>
      <c r="C24" s="28"/>
      <c r="D24" s="29"/>
      <c r="E24" s="29"/>
    </row>
  </sheetData>
  <sheetProtection password="9EA1" sheet="1" objects="1" scenarios="1" formatCells="0" formatRows="0"/>
  <mergeCells count="2">
    <mergeCell ref="A3:E3"/>
    <mergeCell ref="A1:E1"/>
  </mergeCells>
  <conditionalFormatting sqref="A4:E24">
    <cfRule type="expression" dxfId="76" priority="1">
      <formula>$A$3="9. PCI-DSS - NOT IN SCOPE"</formula>
    </cfRule>
  </conditionalFormatting>
  <dataValidations count="1">
    <dataValidation type="list" allowBlank="1" showInputMessage="1" showErrorMessage="1" error="Debe de seleccionar una de las opciones." sqref="C4:C24">
      <formula1>"Yes,No,Partial,Not applicable"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zoomScaleNormal="100" workbookViewId="0">
      <pane ySplit="2" topLeftCell="A3" activePane="bottomLeft" state="frozen"/>
      <selection pane="bottomLeft" activeCell="C4" sqref="C4"/>
    </sheetView>
  </sheetViews>
  <sheetFormatPr defaultColWidth="9.1796875" defaultRowHeight="15" x14ac:dyDescent="0.3"/>
  <cols>
    <col min="1" max="1" width="7.1796875" style="2" customWidth="1"/>
    <col min="2" max="2" width="60.7265625" style="19" customWidth="1"/>
    <col min="3" max="3" width="25.7265625" style="19" customWidth="1"/>
    <col min="4" max="5" width="40.7265625" style="19" customWidth="1"/>
    <col min="6" max="16384" width="9.1796875" style="19"/>
  </cols>
  <sheetData>
    <row r="1" spans="1:5" ht="64.5" customHeight="1" thickBot="1" x14ac:dyDescent="0.35">
      <c r="A1" s="142" t="s">
        <v>393</v>
      </c>
      <c r="B1" s="143"/>
      <c r="C1" s="143"/>
      <c r="D1" s="143"/>
      <c r="E1" s="144"/>
    </row>
    <row r="2" spans="1:5" s="20" customFormat="1" ht="25.5" thickBot="1" x14ac:dyDescent="0.35">
      <c r="A2" s="35" t="s">
        <v>0</v>
      </c>
      <c r="B2" s="35" t="s">
        <v>136</v>
      </c>
      <c r="C2" s="98" t="s">
        <v>1</v>
      </c>
      <c r="D2" s="33" t="s">
        <v>2</v>
      </c>
      <c r="E2" s="35" t="s">
        <v>3</v>
      </c>
    </row>
    <row r="3" spans="1:5" ht="15.5" thickBot="1" x14ac:dyDescent="0.35">
      <c r="A3" s="145" t="str">
        <f>IF('B. Initial Questionnaire'!C20="YES","10.1 General Mobile Security Requirements","10.1 General Mobile Security Requirements - NOT IN SCOPE")</f>
        <v>10.1 General Mobile Security Requirements - NOT IN SCOPE</v>
      </c>
      <c r="B3" s="146"/>
      <c r="C3" s="146"/>
      <c r="D3" s="146"/>
      <c r="E3" s="146"/>
    </row>
    <row r="4" spans="1:5" ht="87.5" x14ac:dyDescent="0.3">
      <c r="A4" s="37" t="s">
        <v>4</v>
      </c>
      <c r="B4" s="27" t="s">
        <v>643</v>
      </c>
      <c r="C4" s="45"/>
      <c r="D4" s="46"/>
      <c r="E4" s="46"/>
    </row>
    <row r="5" spans="1:5" ht="37.5" x14ac:dyDescent="0.3">
      <c r="A5" s="38" t="s">
        <v>5</v>
      </c>
      <c r="B5" s="47" t="s">
        <v>242</v>
      </c>
      <c r="C5" s="45"/>
      <c r="D5" s="46"/>
      <c r="E5" s="46"/>
    </row>
    <row r="6" spans="1:5" ht="37.5" x14ac:dyDescent="0.3">
      <c r="A6" s="38" t="s">
        <v>6</v>
      </c>
      <c r="B6" s="27" t="s">
        <v>243</v>
      </c>
      <c r="C6" s="45"/>
      <c r="D6" s="46"/>
      <c r="E6" s="46"/>
    </row>
    <row r="7" spans="1:5" ht="37.5" x14ac:dyDescent="0.3">
      <c r="A7" s="38" t="s">
        <v>7</v>
      </c>
      <c r="B7" s="27" t="s">
        <v>244</v>
      </c>
      <c r="C7" s="45"/>
      <c r="D7" s="46"/>
      <c r="E7" s="46"/>
    </row>
    <row r="8" spans="1:5" ht="38" thickBot="1" x14ac:dyDescent="0.35">
      <c r="A8" s="39" t="s">
        <v>400</v>
      </c>
      <c r="B8" s="40" t="s">
        <v>245</v>
      </c>
      <c r="C8" s="45"/>
      <c r="D8" s="46"/>
      <c r="E8" s="46"/>
    </row>
    <row r="9" spans="1:5" ht="15.5" thickBot="1" x14ac:dyDescent="0.35">
      <c r="A9" s="145" t="str">
        <f>IF('B. Initial Questionnaire'!C20="YES","10.2 Mobile Security Requirements for Corporate deployments","10.2 Mobile Security Requirements for Corporate deployments - NOT IN SCOPE")</f>
        <v>10.2 Mobile Security Requirements for Corporate deployments - NOT IN SCOPE</v>
      </c>
      <c r="B9" s="146"/>
      <c r="C9" s="146"/>
      <c r="D9" s="146"/>
      <c r="E9" s="146"/>
    </row>
    <row r="10" spans="1:5" ht="100" x14ac:dyDescent="0.3">
      <c r="A10" s="37" t="s">
        <v>8</v>
      </c>
      <c r="B10" s="27" t="s">
        <v>644</v>
      </c>
      <c r="C10" s="45"/>
      <c r="D10" s="46"/>
      <c r="E10" s="46"/>
    </row>
    <row r="11" spans="1:5" ht="26.25" customHeight="1" x14ac:dyDescent="0.3">
      <c r="A11" s="38" t="s">
        <v>9</v>
      </c>
      <c r="B11" s="27" t="s">
        <v>246</v>
      </c>
      <c r="C11" s="45"/>
      <c r="D11" s="46"/>
      <c r="E11" s="46"/>
    </row>
    <row r="12" spans="1:5" ht="37.5" x14ac:dyDescent="0.3">
      <c r="A12" s="38" t="s">
        <v>10</v>
      </c>
      <c r="B12" s="47" t="s">
        <v>247</v>
      </c>
      <c r="C12" s="45"/>
      <c r="D12" s="46"/>
      <c r="E12" s="46"/>
    </row>
    <row r="13" spans="1:5" ht="25" x14ac:dyDescent="0.3">
      <c r="A13" s="38" t="s">
        <v>11</v>
      </c>
      <c r="B13" s="27" t="s">
        <v>248</v>
      </c>
      <c r="C13" s="45"/>
      <c r="D13" s="46"/>
      <c r="E13" s="46"/>
    </row>
    <row r="14" spans="1:5" ht="25.5" thickBot="1" x14ac:dyDescent="0.35">
      <c r="A14" s="38" t="s">
        <v>12</v>
      </c>
      <c r="B14" s="27" t="s">
        <v>249</v>
      </c>
      <c r="C14" s="45"/>
      <c r="D14" s="46"/>
      <c r="E14" s="46"/>
    </row>
    <row r="15" spans="1:5" ht="15.5" thickBot="1" x14ac:dyDescent="0.35">
      <c r="A15" s="145" t="str">
        <f>IF('B. Initial Questionnaire'!C20="YES","10.3 Mobile Security Requirements for Commercial deployments","10.3 Mobile Security Requirements for Commercial deployments - NOT IN SCOPE")</f>
        <v>10.3 Mobile Security Requirements for Commercial deployments - NOT IN SCOPE</v>
      </c>
      <c r="B15" s="146"/>
      <c r="C15" s="146"/>
      <c r="D15" s="146"/>
      <c r="E15" s="146"/>
    </row>
    <row r="16" spans="1:5" ht="53.25" customHeight="1" x14ac:dyDescent="0.3">
      <c r="A16" s="37" t="s">
        <v>13</v>
      </c>
      <c r="B16" s="27" t="s">
        <v>645</v>
      </c>
      <c r="C16" s="45"/>
      <c r="D16" s="46"/>
      <c r="E16" s="46"/>
    </row>
    <row r="17" spans="1:5" ht="25.5" thickBot="1" x14ac:dyDescent="0.35">
      <c r="A17" s="39" t="s">
        <v>14</v>
      </c>
      <c r="B17" s="50" t="s">
        <v>250</v>
      </c>
      <c r="C17" s="45"/>
      <c r="D17" s="46"/>
      <c r="E17" s="46"/>
    </row>
    <row r="18" spans="1:5" ht="15.5" thickBot="1" x14ac:dyDescent="0.35">
      <c r="A18" s="145" t="str">
        <f>IF('B. Initial Questionnaire'!C20="YES","10.4 Data Storage on Mobile devices","10.4 Data Storage on Mobile devices - NOT IN SCOPE")</f>
        <v>10.4 Data Storage on Mobile devices - NOT IN SCOPE</v>
      </c>
      <c r="B18" s="146"/>
      <c r="C18" s="146"/>
      <c r="D18" s="146"/>
      <c r="E18" s="146"/>
    </row>
    <row r="19" spans="1:5" ht="25" x14ac:dyDescent="0.3">
      <c r="A19" s="37" t="s">
        <v>15</v>
      </c>
      <c r="B19" s="27" t="s">
        <v>251</v>
      </c>
      <c r="C19" s="45"/>
      <c r="D19" s="46"/>
      <c r="E19" s="46"/>
    </row>
    <row r="20" spans="1:5" ht="37.5" x14ac:dyDescent="0.3">
      <c r="A20" s="38" t="s">
        <v>16</v>
      </c>
      <c r="B20" s="47" t="s">
        <v>252</v>
      </c>
      <c r="C20" s="45"/>
      <c r="D20" s="46"/>
      <c r="E20" s="46"/>
    </row>
    <row r="21" spans="1:5" ht="50" x14ac:dyDescent="0.3">
      <c r="A21" s="38" t="s">
        <v>394</v>
      </c>
      <c r="B21" s="47" t="s">
        <v>253</v>
      </c>
      <c r="C21" s="45"/>
      <c r="D21" s="46"/>
      <c r="E21" s="46"/>
    </row>
    <row r="22" spans="1:5" ht="15.5" thickBot="1" x14ac:dyDescent="0.35">
      <c r="A22" s="39" t="s">
        <v>395</v>
      </c>
      <c r="B22" s="50" t="s">
        <v>254</v>
      </c>
      <c r="C22" s="45"/>
      <c r="D22" s="46"/>
      <c r="E22" s="46"/>
    </row>
    <row r="23" spans="1:5" ht="15.5" thickBot="1" x14ac:dyDescent="0.35">
      <c r="A23" s="145" t="str">
        <f>IF('B. Initial Questionnaire'!C20="YES","10.5 Mobile Authentication","10.5 Mobile Authentication - NOT IN SCOPE")</f>
        <v>10.5 Mobile Authentication - NOT IN SCOPE</v>
      </c>
      <c r="B23" s="146"/>
      <c r="C23" s="146"/>
      <c r="D23" s="146"/>
      <c r="E23" s="146"/>
    </row>
    <row r="24" spans="1:5" ht="62.5" x14ac:dyDescent="0.3">
      <c r="A24" s="37" t="s">
        <v>17</v>
      </c>
      <c r="B24" s="27" t="s">
        <v>255</v>
      </c>
      <c r="C24" s="45"/>
      <c r="D24" s="46"/>
      <c r="E24" s="46"/>
    </row>
    <row r="25" spans="1:5" ht="75" x14ac:dyDescent="0.3">
      <c r="A25" s="38" t="s">
        <v>18</v>
      </c>
      <c r="B25" s="27" t="s">
        <v>256</v>
      </c>
      <c r="C25" s="45"/>
      <c r="D25" s="46"/>
      <c r="E25" s="46"/>
    </row>
    <row r="26" spans="1:5" ht="150" x14ac:dyDescent="0.3">
      <c r="A26" s="38" t="s">
        <v>19</v>
      </c>
      <c r="B26" s="27" t="s">
        <v>646</v>
      </c>
      <c r="C26" s="45"/>
      <c r="D26" s="46"/>
      <c r="E26" s="46"/>
    </row>
    <row r="27" spans="1:5" ht="50" x14ac:dyDescent="0.3">
      <c r="A27" s="39" t="s">
        <v>396</v>
      </c>
      <c r="B27" s="27" t="s">
        <v>257</v>
      </c>
      <c r="C27" s="45"/>
      <c r="D27" s="46"/>
      <c r="E27" s="46"/>
    </row>
    <row r="28" spans="1:5" ht="38" thickBot="1" x14ac:dyDescent="0.35">
      <c r="A28" s="39" t="s">
        <v>397</v>
      </c>
      <c r="B28" s="50" t="s">
        <v>258</v>
      </c>
      <c r="C28" s="48"/>
      <c r="D28" s="49"/>
      <c r="E28" s="49"/>
    </row>
    <row r="29" spans="1:5" ht="15.5" thickBot="1" x14ac:dyDescent="0.35">
      <c r="A29" s="145" t="str">
        <f>IF('B. Initial Questionnaire'!C20="YES","10.6 Mobile Data in transit","10.6 Mobile Data in transit - NOT IN SCOPE")</f>
        <v>10.6 Mobile Data in transit - NOT IN SCOPE</v>
      </c>
      <c r="B29" s="146"/>
      <c r="C29" s="146"/>
      <c r="D29" s="146"/>
      <c r="E29" s="146"/>
    </row>
    <row r="30" spans="1:5" ht="25" x14ac:dyDescent="0.3">
      <c r="A30" s="37" t="s">
        <v>399</v>
      </c>
      <c r="B30" s="27" t="s">
        <v>259</v>
      </c>
      <c r="C30" s="45"/>
      <c r="D30" s="46"/>
      <c r="E30" s="46"/>
    </row>
    <row r="31" spans="1:5" ht="37.5" x14ac:dyDescent="0.3">
      <c r="A31" s="38" t="s">
        <v>398</v>
      </c>
      <c r="B31" s="47" t="s">
        <v>260</v>
      </c>
      <c r="C31" s="45"/>
      <c r="D31" s="46"/>
      <c r="E31" s="46"/>
    </row>
  </sheetData>
  <sheetProtection password="9EA1" sheet="1" objects="1" scenarios="1" formatCells="0" formatRows="0"/>
  <mergeCells count="7">
    <mergeCell ref="A1:E1"/>
    <mergeCell ref="A3:E3"/>
    <mergeCell ref="A29:E29"/>
    <mergeCell ref="A23:E23"/>
    <mergeCell ref="A18:E18"/>
    <mergeCell ref="A15:E15"/>
    <mergeCell ref="A9:E9"/>
  </mergeCells>
  <conditionalFormatting sqref="A4:E8 A10:E14 A16:E17 A19:E22 A24:E28 A30:E31">
    <cfRule type="expression" dxfId="75" priority="6">
      <formula>$A$3="10.1 General Mobile Security Requirements - NOT IN SCOPE"</formula>
    </cfRule>
  </conditionalFormatting>
  <dataValidations count="1">
    <dataValidation type="list" allowBlank="1" showInputMessage="1" showErrorMessage="1" error="Debe de seleccionar una de las opciones." sqref="C4:C28 C30:C31">
      <formula1>"Yes,No,Partial,Not applicable"</formula1>
    </dataValidation>
  </dataValidations>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zoomScaleNormal="100" workbookViewId="0">
      <pane ySplit="2" topLeftCell="A3" activePane="bottomLeft" state="frozen"/>
      <selection pane="bottomLeft" activeCell="C4" sqref="C4"/>
    </sheetView>
  </sheetViews>
  <sheetFormatPr defaultColWidth="9.1796875" defaultRowHeight="15.5" x14ac:dyDescent="0.35"/>
  <cols>
    <col min="1" max="1" width="7.1796875" style="2" customWidth="1"/>
    <col min="2" max="2" width="60.7265625" style="21" customWidth="1"/>
    <col min="3" max="3" width="25.7265625" style="21" customWidth="1"/>
    <col min="4" max="5" width="40.7265625" style="21" customWidth="1"/>
    <col min="6" max="16384" width="9.1796875" style="42"/>
  </cols>
  <sheetData>
    <row r="1" spans="1:5" s="60" customFormat="1" ht="56.25" customHeight="1" thickBot="1" x14ac:dyDescent="0.4">
      <c r="A1" s="147" t="s">
        <v>401</v>
      </c>
      <c r="B1" s="148"/>
      <c r="C1" s="148"/>
      <c r="D1" s="148"/>
      <c r="E1" s="149"/>
    </row>
    <row r="2" spans="1:5" s="60" customFormat="1" ht="25.5" thickBot="1" x14ac:dyDescent="0.4">
      <c r="A2" s="33" t="s">
        <v>0</v>
      </c>
      <c r="B2" s="33" t="s">
        <v>136</v>
      </c>
      <c r="C2" s="98" t="s">
        <v>1</v>
      </c>
      <c r="D2" s="36" t="s">
        <v>2</v>
      </c>
      <c r="E2" s="35" t="s">
        <v>3</v>
      </c>
    </row>
    <row r="3" spans="1:5" ht="16" thickBot="1" x14ac:dyDescent="0.4">
      <c r="A3" s="145" t="str">
        <f>IF(OR('B. Initial Questionnaire'!C17="YES",'B. Initial Questionnaire'!C18="YES"),"11.1 Third Party and Remote Access","11.1 Third Party and Remote Access - NOT IN SCOPE")</f>
        <v>11.1 Third Party and Remote Access - NOT IN SCOPE</v>
      </c>
      <c r="B3" s="146"/>
      <c r="C3" s="146"/>
      <c r="D3" s="146"/>
      <c r="E3" s="146"/>
    </row>
    <row r="4" spans="1:5" ht="25" x14ac:dyDescent="0.35">
      <c r="A4" s="37" t="s">
        <v>402</v>
      </c>
      <c r="B4" s="27" t="s">
        <v>261</v>
      </c>
      <c r="C4" s="45"/>
      <c r="D4" s="46"/>
      <c r="E4" s="46"/>
    </row>
    <row r="5" spans="1:5" ht="25" x14ac:dyDescent="0.35">
      <c r="A5" s="38" t="s">
        <v>403</v>
      </c>
      <c r="B5" s="27" t="s">
        <v>262</v>
      </c>
      <c r="C5" s="45"/>
      <c r="D5" s="46"/>
      <c r="E5" s="46"/>
    </row>
    <row r="6" spans="1:5" ht="25" x14ac:dyDescent="0.35">
      <c r="A6" s="38" t="s">
        <v>404</v>
      </c>
      <c r="B6" s="47" t="s">
        <v>647</v>
      </c>
      <c r="C6" s="45"/>
      <c r="D6" s="46"/>
      <c r="E6" s="46"/>
    </row>
    <row r="7" spans="1:5" ht="37.5" x14ac:dyDescent="0.35">
      <c r="A7" s="38" t="s">
        <v>405</v>
      </c>
      <c r="B7" s="27" t="s">
        <v>263</v>
      </c>
      <c r="C7" s="45"/>
      <c r="D7" s="46"/>
      <c r="E7" s="46"/>
    </row>
    <row r="8" spans="1:5" ht="37.5" x14ac:dyDescent="0.35">
      <c r="A8" s="38" t="s">
        <v>406</v>
      </c>
      <c r="B8" s="27" t="s">
        <v>648</v>
      </c>
      <c r="C8" s="45"/>
      <c r="D8" s="46"/>
      <c r="E8" s="46"/>
    </row>
    <row r="9" spans="1:5" ht="50.5" thickBot="1" x14ac:dyDescent="0.4">
      <c r="A9" s="39" t="s">
        <v>407</v>
      </c>
      <c r="B9" s="40" t="s">
        <v>264</v>
      </c>
      <c r="C9" s="48"/>
      <c r="D9" s="49"/>
      <c r="E9" s="49"/>
    </row>
    <row r="10" spans="1:5" ht="16" thickBot="1" x14ac:dyDescent="0.4">
      <c r="A10" s="145" t="str">
        <f>IF('B. Initial Questionnaire'!C16="NO","11.2 Physical Security / Vendor audit","11.2 Physical Security / Vendor audit - NOT IN SCOPE")</f>
        <v>11.2 Physical Security / Vendor audit - NOT IN SCOPE</v>
      </c>
      <c r="B10" s="146"/>
      <c r="C10" s="146"/>
      <c r="D10" s="146"/>
      <c r="E10" s="146"/>
    </row>
    <row r="11" spans="1:5" ht="29.25" customHeight="1" x14ac:dyDescent="0.35">
      <c r="A11" s="37" t="s">
        <v>408</v>
      </c>
      <c r="B11" s="27" t="s">
        <v>649</v>
      </c>
      <c r="C11" s="45"/>
      <c r="D11" s="46"/>
      <c r="E11" s="46"/>
    </row>
    <row r="12" spans="1:5" ht="37.5" x14ac:dyDescent="0.35">
      <c r="A12" s="38" t="s">
        <v>409</v>
      </c>
      <c r="B12" s="27" t="s">
        <v>265</v>
      </c>
      <c r="C12" s="45"/>
      <c r="D12" s="46"/>
      <c r="E12" s="46"/>
    </row>
    <row r="13" spans="1:5" ht="25" x14ac:dyDescent="0.35">
      <c r="A13" s="38" t="s">
        <v>410</v>
      </c>
      <c r="B13" s="27" t="s">
        <v>266</v>
      </c>
      <c r="C13" s="45"/>
      <c r="D13" s="46"/>
      <c r="E13" s="46"/>
    </row>
    <row r="14" spans="1:5" ht="27.75" customHeight="1" x14ac:dyDescent="0.35">
      <c r="A14" s="38" t="s">
        <v>411</v>
      </c>
      <c r="B14" s="47" t="s">
        <v>267</v>
      </c>
      <c r="C14" s="45"/>
      <c r="D14" s="46"/>
      <c r="E14" s="46"/>
    </row>
    <row r="15" spans="1:5" ht="25.5" thickBot="1" x14ac:dyDescent="0.4">
      <c r="A15" s="39" t="s">
        <v>412</v>
      </c>
      <c r="B15" s="40" t="s">
        <v>268</v>
      </c>
      <c r="C15" s="48"/>
      <c r="D15" s="49"/>
      <c r="E15" s="49"/>
    </row>
    <row r="16" spans="1:5" ht="16" thickBot="1" x14ac:dyDescent="0.4">
      <c r="A16" s="145" t="str">
        <f>IF('B. Initial Questionnaire'!C16="NO","11.3 Contracts","11.3 Contracts - NOT IN SCOPE")</f>
        <v>11.3 Contracts - NOT IN SCOPE</v>
      </c>
      <c r="B16" s="146"/>
      <c r="C16" s="146"/>
      <c r="D16" s="146"/>
      <c r="E16" s="146"/>
    </row>
    <row r="17" spans="1:5" ht="62.5" x14ac:dyDescent="0.35">
      <c r="A17" s="37" t="s">
        <v>413</v>
      </c>
      <c r="B17" s="27" t="s">
        <v>922</v>
      </c>
      <c r="C17" s="45"/>
      <c r="D17" s="46"/>
      <c r="E17" s="46"/>
    </row>
    <row r="18" spans="1:5" ht="25" x14ac:dyDescent="0.35">
      <c r="A18" s="38" t="s">
        <v>414</v>
      </c>
      <c r="B18" s="27" t="s">
        <v>269</v>
      </c>
      <c r="C18" s="45"/>
      <c r="D18" s="46"/>
      <c r="E18" s="46"/>
    </row>
    <row r="19" spans="1:5" ht="25" x14ac:dyDescent="0.35">
      <c r="A19" s="38" t="s">
        <v>415</v>
      </c>
      <c r="B19" s="47" t="s">
        <v>271</v>
      </c>
      <c r="C19" s="45"/>
      <c r="D19" s="46"/>
      <c r="E19" s="46"/>
    </row>
    <row r="20" spans="1:5" ht="37.5" x14ac:dyDescent="0.35">
      <c r="A20" s="38" t="s">
        <v>416</v>
      </c>
      <c r="B20" s="27" t="s">
        <v>270</v>
      </c>
      <c r="C20" s="45"/>
      <c r="D20" s="46"/>
      <c r="E20" s="46"/>
    </row>
    <row r="21" spans="1:5" ht="39.75" customHeight="1" x14ac:dyDescent="0.35">
      <c r="A21" s="38" t="s">
        <v>417</v>
      </c>
      <c r="B21" s="27" t="s">
        <v>274</v>
      </c>
      <c r="C21" s="45"/>
      <c r="D21" s="46"/>
      <c r="E21" s="46"/>
    </row>
    <row r="22" spans="1:5" ht="50" x14ac:dyDescent="0.35">
      <c r="A22" s="38" t="s">
        <v>418</v>
      </c>
      <c r="B22" s="47" t="s">
        <v>272</v>
      </c>
      <c r="C22" s="45"/>
      <c r="D22" s="46"/>
      <c r="E22" s="46"/>
    </row>
    <row r="23" spans="1:5" ht="25" x14ac:dyDescent="0.35">
      <c r="A23" s="38" t="s">
        <v>419</v>
      </c>
      <c r="B23" s="47" t="s">
        <v>273</v>
      </c>
      <c r="C23" s="45"/>
      <c r="D23" s="46"/>
      <c r="E23" s="46"/>
    </row>
    <row r="24" spans="1:5" ht="154.5" customHeight="1" thickBot="1" x14ac:dyDescent="0.4">
      <c r="A24" s="38" t="s">
        <v>420</v>
      </c>
      <c r="B24" s="50" t="s">
        <v>650</v>
      </c>
      <c r="C24" s="48"/>
      <c r="D24" s="49"/>
      <c r="E24" s="49"/>
    </row>
    <row r="25" spans="1:5" ht="16" thickBot="1" x14ac:dyDescent="0.4">
      <c r="A25" s="145" t="str">
        <f>IF('B. Initial Questionnaire'!C16="NO","11.4 Incident Response, Notification and Remediation","11.4 Incident Response, Notification and Remediation - NOT IN SCOPE")</f>
        <v>11.4 Incident Response, Notification and Remediation - NOT IN SCOPE</v>
      </c>
      <c r="B25" s="146"/>
      <c r="C25" s="146"/>
      <c r="D25" s="146"/>
      <c r="E25" s="146"/>
    </row>
    <row r="26" spans="1:5" ht="37.5" x14ac:dyDescent="0.35">
      <c r="A26" s="37" t="s">
        <v>421</v>
      </c>
      <c r="B26" s="27" t="s">
        <v>275</v>
      </c>
      <c r="C26" s="45"/>
      <c r="D26" s="46"/>
      <c r="E26" s="46"/>
    </row>
    <row r="27" spans="1:5" ht="25.5" thickBot="1" x14ac:dyDescent="0.4">
      <c r="A27" s="39" t="s">
        <v>422</v>
      </c>
      <c r="B27" s="40" t="s">
        <v>651</v>
      </c>
      <c r="C27" s="48"/>
      <c r="D27" s="49"/>
      <c r="E27" s="49"/>
    </row>
    <row r="28" spans="1:5" ht="16" thickBot="1" x14ac:dyDescent="0.4">
      <c r="A28" s="145" t="str">
        <f>IF('B. Initial Questionnaire'!C16="NO","11.5 Storage","11.5 Storage - NOT IN SCOPE")</f>
        <v>11.5 Storage - NOT IN SCOPE</v>
      </c>
      <c r="B28" s="146"/>
      <c r="C28" s="146"/>
      <c r="D28" s="146"/>
      <c r="E28" s="146"/>
    </row>
    <row r="29" spans="1:5" ht="50" x14ac:dyDescent="0.35">
      <c r="A29" s="37" t="s">
        <v>423</v>
      </c>
      <c r="B29" s="27" t="s">
        <v>276</v>
      </c>
      <c r="C29" s="45"/>
      <c r="D29" s="46"/>
      <c r="E29" s="46"/>
    </row>
    <row r="30" spans="1:5" ht="37.5" x14ac:dyDescent="0.35">
      <c r="A30" s="38" t="s">
        <v>424</v>
      </c>
      <c r="B30" s="47" t="s">
        <v>277</v>
      </c>
      <c r="C30" s="45"/>
      <c r="D30" s="46"/>
      <c r="E30" s="46"/>
    </row>
    <row r="31" spans="1:5" ht="37.5" x14ac:dyDescent="0.35">
      <c r="A31" s="38" t="s">
        <v>425</v>
      </c>
      <c r="B31" s="27" t="s">
        <v>652</v>
      </c>
      <c r="C31" s="45"/>
      <c r="D31" s="46"/>
      <c r="E31" s="46"/>
    </row>
  </sheetData>
  <sheetProtection password="9EA1" sheet="1" objects="1" scenarios="1" formatCells="0" formatRows="0"/>
  <mergeCells count="6">
    <mergeCell ref="A1:E1"/>
    <mergeCell ref="A28:E28"/>
    <mergeCell ref="A25:E25"/>
    <mergeCell ref="A16:E16"/>
    <mergeCell ref="A10:E10"/>
    <mergeCell ref="A3:E3"/>
  </mergeCells>
  <conditionalFormatting sqref="A11:E15">
    <cfRule type="expression" dxfId="74" priority="6">
      <formula>$A$10="11.2 Physical Security / Vendor audit - NOT IN SCOPE"</formula>
    </cfRule>
  </conditionalFormatting>
  <conditionalFormatting sqref="A4:E9">
    <cfRule type="expression" dxfId="73" priority="5">
      <formula>$A$3="11.1 Third Party and Remote Access - NOT IN SCOPE"</formula>
    </cfRule>
  </conditionalFormatting>
  <conditionalFormatting sqref="A17:E24">
    <cfRule type="expression" dxfId="72" priority="3">
      <formula>$A$16="11.3 Contracts - NOT IN SCOPE"</formula>
    </cfRule>
  </conditionalFormatting>
  <conditionalFormatting sqref="A26:E27">
    <cfRule type="expression" dxfId="71" priority="2">
      <formula>$A$25="11.4 Incident Response, Notification and Remediation - NOT IN SCOPE"</formula>
    </cfRule>
  </conditionalFormatting>
  <conditionalFormatting sqref="A29:E31">
    <cfRule type="expression" dxfId="70" priority="1">
      <formula>$A$28="11.5 Storage - NOT IN SCOPE"</formula>
    </cfRule>
  </conditionalFormatting>
  <dataValidations count="1">
    <dataValidation type="list" allowBlank="1" showInputMessage="1" showErrorMessage="1" error="Debe de seleccionar una de las opciones." sqref="C29:C31 C4:C27">
      <formula1>"Yes,No,Partial,Not applicable"</formula1>
    </dataValidation>
  </dataValidations>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pane ySplit="2" topLeftCell="A3" activePane="bottomLeft" state="frozen"/>
      <selection pane="bottomLeft" activeCell="C4" sqref="C4"/>
    </sheetView>
  </sheetViews>
  <sheetFormatPr defaultColWidth="9.1796875" defaultRowHeight="15" x14ac:dyDescent="0.3"/>
  <cols>
    <col min="1" max="1" width="7.1796875" style="61" customWidth="1"/>
    <col min="2" max="2" width="60.7265625" style="19" customWidth="1"/>
    <col min="3" max="3" width="25.7265625" style="19" customWidth="1"/>
    <col min="4" max="5" width="40.7265625" style="19" customWidth="1"/>
    <col min="6" max="16384" width="9.1796875" style="19"/>
  </cols>
  <sheetData>
    <row r="1" spans="1:5" ht="51" customHeight="1" thickBot="1" x14ac:dyDescent="0.35">
      <c r="A1" s="150" t="s">
        <v>426</v>
      </c>
      <c r="B1" s="151"/>
      <c r="C1" s="151"/>
      <c r="D1" s="151"/>
      <c r="E1" s="152"/>
    </row>
    <row r="2" spans="1:5" s="63" customFormat="1" ht="38" thickBot="1" x14ac:dyDescent="0.3">
      <c r="A2" s="62" t="s">
        <v>0</v>
      </c>
      <c r="B2" s="34" t="s">
        <v>136</v>
      </c>
      <c r="C2" s="33" t="s">
        <v>1</v>
      </c>
      <c r="D2" s="33" t="s">
        <v>2</v>
      </c>
      <c r="E2" s="33" t="s">
        <v>3</v>
      </c>
    </row>
    <row r="3" spans="1:5" s="63" customFormat="1" ht="13" thickBot="1" x14ac:dyDescent="0.3">
      <c r="A3" s="140" t="s">
        <v>427</v>
      </c>
      <c r="B3" s="141"/>
      <c r="C3" s="141"/>
      <c r="D3" s="141"/>
      <c r="E3" s="141"/>
    </row>
    <row r="4" spans="1:5" ht="168" customHeight="1" x14ac:dyDescent="0.3">
      <c r="A4" s="94" t="s">
        <v>428</v>
      </c>
      <c r="B4" s="27" t="s">
        <v>654</v>
      </c>
      <c r="C4" s="28"/>
      <c r="D4" s="29"/>
      <c r="E4" s="29"/>
    </row>
    <row r="5" spans="1:5" ht="112.5" x14ac:dyDescent="0.3">
      <c r="A5" s="94" t="s">
        <v>429</v>
      </c>
      <c r="B5" s="27" t="s">
        <v>655</v>
      </c>
      <c r="C5" s="28"/>
      <c r="D5" s="29"/>
      <c r="E5" s="29"/>
    </row>
    <row r="6" spans="1:5" ht="25" x14ac:dyDescent="0.3">
      <c r="A6" s="93" t="s">
        <v>430</v>
      </c>
      <c r="B6" s="27" t="s">
        <v>278</v>
      </c>
      <c r="C6" s="28"/>
      <c r="D6" s="29"/>
      <c r="E6" s="29"/>
    </row>
    <row r="7" spans="1:5" ht="37.5" x14ac:dyDescent="0.3">
      <c r="A7" s="93" t="s">
        <v>431</v>
      </c>
      <c r="B7" s="27" t="s">
        <v>656</v>
      </c>
      <c r="C7" s="28"/>
      <c r="D7" s="29"/>
      <c r="E7" s="29"/>
    </row>
    <row r="8" spans="1:5" ht="25" x14ac:dyDescent="0.3">
      <c r="A8" s="95" t="s">
        <v>432</v>
      </c>
      <c r="B8" s="31" t="s">
        <v>279</v>
      </c>
      <c r="C8" s="28"/>
      <c r="D8" s="29"/>
      <c r="E8" s="29"/>
    </row>
    <row r="9" spans="1:5" ht="37.5" x14ac:dyDescent="0.3">
      <c r="A9" s="96" t="s">
        <v>433</v>
      </c>
      <c r="B9" s="32" t="s">
        <v>657</v>
      </c>
      <c r="C9" s="28"/>
      <c r="D9" s="29"/>
      <c r="E9" s="29"/>
    </row>
    <row r="10" spans="1:5" ht="75" x14ac:dyDescent="0.3">
      <c r="A10" s="93" t="s">
        <v>434</v>
      </c>
      <c r="B10" s="27" t="s">
        <v>658</v>
      </c>
      <c r="C10" s="28"/>
      <c r="D10" s="29"/>
      <c r="E10" s="29"/>
    </row>
    <row r="11" spans="1:5" ht="37.5" x14ac:dyDescent="0.3">
      <c r="A11" s="96" t="s">
        <v>435</v>
      </c>
      <c r="B11" s="32" t="s">
        <v>280</v>
      </c>
      <c r="C11" s="28"/>
      <c r="D11" s="29"/>
      <c r="E11" s="29"/>
    </row>
    <row r="12" spans="1:5" ht="25" x14ac:dyDescent="0.3">
      <c r="A12" s="93" t="s">
        <v>436</v>
      </c>
      <c r="B12" s="27" t="s">
        <v>281</v>
      </c>
      <c r="C12" s="28"/>
      <c r="D12" s="29"/>
      <c r="E12" s="29"/>
    </row>
  </sheetData>
  <sheetProtection password="9EA1" sheet="1" objects="1" scenarios="1" formatCells="0" formatRows="0"/>
  <mergeCells count="2">
    <mergeCell ref="A3:E3"/>
    <mergeCell ref="A1:E1"/>
  </mergeCells>
  <dataValidations count="1">
    <dataValidation type="list" allowBlank="1" showInputMessage="1" showErrorMessage="1" error="Debe de seleccionar una de las opciones." sqref="C4:C12">
      <formula1>"Yes,No,Partial,Not applicable"</formula1>
    </dataValidation>
  </dataValidations>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zoomScaleNormal="100" workbookViewId="0">
      <pane ySplit="2" topLeftCell="A3" activePane="bottomLeft" state="frozen"/>
      <selection pane="bottomLeft" activeCell="C7" sqref="C7"/>
    </sheetView>
  </sheetViews>
  <sheetFormatPr defaultColWidth="9.1796875" defaultRowHeight="15" x14ac:dyDescent="0.3"/>
  <cols>
    <col min="1" max="1" width="8.1796875" style="2" customWidth="1"/>
    <col min="2" max="2" width="60.7265625" style="19" customWidth="1"/>
    <col min="3" max="3" width="25.7265625" style="19" customWidth="1"/>
    <col min="4" max="5" width="40.7265625" style="19" customWidth="1"/>
    <col min="6" max="16384" width="9.1796875" style="19"/>
  </cols>
  <sheetData>
    <row r="1" spans="1:5" ht="45.75" customHeight="1" thickBot="1" x14ac:dyDescent="0.35">
      <c r="A1" s="142" t="s">
        <v>659</v>
      </c>
      <c r="B1" s="143"/>
      <c r="C1" s="143"/>
      <c r="D1" s="143"/>
      <c r="E1" s="144"/>
    </row>
    <row r="2" spans="1:5" s="100" customFormat="1" ht="25.5" thickBot="1" x14ac:dyDescent="0.4">
      <c r="A2" s="35" t="s">
        <v>0</v>
      </c>
      <c r="B2" s="33" t="s">
        <v>136</v>
      </c>
      <c r="C2" s="98" t="s">
        <v>1</v>
      </c>
      <c r="D2" s="33" t="s">
        <v>2</v>
      </c>
      <c r="E2" s="35" t="s">
        <v>3</v>
      </c>
    </row>
    <row r="3" spans="1:5" ht="15.5" thickBot="1" x14ac:dyDescent="0.35">
      <c r="A3" s="145" t="str">
        <f>IF('B. Initial Questionnaire'!C21="YES","13.1 General CPE Security Requirements","13.1 General CPE Security Requirements - NOT IN SCOPE")</f>
        <v>13.1 General CPE Security Requirements - NOT IN SCOPE</v>
      </c>
      <c r="B3" s="146"/>
      <c r="C3" s="146"/>
      <c r="D3" s="146"/>
      <c r="E3" s="146"/>
    </row>
    <row r="4" spans="1:5" ht="25" x14ac:dyDescent="0.3">
      <c r="A4" s="38" t="s">
        <v>322</v>
      </c>
      <c r="B4" s="27" t="s">
        <v>305</v>
      </c>
      <c r="C4" s="45"/>
      <c r="D4" s="46"/>
      <c r="E4" s="46"/>
    </row>
    <row r="5" spans="1:5" ht="25.5" thickBot="1" x14ac:dyDescent="0.35">
      <c r="A5" s="38" t="s">
        <v>323</v>
      </c>
      <c r="B5" s="47" t="s">
        <v>306</v>
      </c>
      <c r="C5" s="45"/>
      <c r="D5" s="46"/>
      <c r="E5" s="46"/>
    </row>
    <row r="6" spans="1:5" ht="15.5" thickBot="1" x14ac:dyDescent="0.35">
      <c r="A6" s="145" t="str">
        <f>IF('B. Initial Questionnaire'!C21="YES","13.2 CPE Security Requirements regarding Wifi Protected Setup","13.2 CPE Security Requirements regarding Wifi Protected Setup - NOT IN SCOPE")</f>
        <v>13.2 CPE Security Requirements regarding Wifi Protected Setup - NOT IN SCOPE</v>
      </c>
      <c r="B6" s="146"/>
      <c r="C6" s="146"/>
      <c r="D6" s="146"/>
      <c r="E6" s="146"/>
    </row>
    <row r="7" spans="1:5" ht="137.5" x14ac:dyDescent="0.3">
      <c r="A7" s="37" t="s">
        <v>324</v>
      </c>
      <c r="B7" s="27" t="s">
        <v>660</v>
      </c>
      <c r="C7" s="45"/>
      <c r="D7" s="46"/>
      <c r="E7" s="46"/>
    </row>
    <row r="8" spans="1:5" x14ac:dyDescent="0.3">
      <c r="A8" s="37" t="s">
        <v>325</v>
      </c>
      <c r="B8" s="27" t="s">
        <v>307</v>
      </c>
      <c r="C8" s="45"/>
      <c r="D8" s="46"/>
      <c r="E8" s="46"/>
    </row>
    <row r="9" spans="1:5" ht="88" thickBot="1" x14ac:dyDescent="0.35">
      <c r="A9" s="37" t="s">
        <v>331</v>
      </c>
      <c r="B9" s="47" t="s">
        <v>661</v>
      </c>
      <c r="C9" s="45"/>
      <c r="D9" s="46"/>
      <c r="E9" s="46"/>
    </row>
    <row r="10" spans="1:5" ht="15.5" thickBot="1" x14ac:dyDescent="0.35">
      <c r="A10" s="145" t="str">
        <f>IF('B. Initial Questionnaire'!C21="YES","13.3 CPE Encryption Security Requirements","13.3 CPE Encryption Security Requirements - NOT IN SCOPE")</f>
        <v>13.3 CPE Encryption Security Requirements - NOT IN SCOPE</v>
      </c>
      <c r="B10" s="146"/>
      <c r="C10" s="146"/>
      <c r="D10" s="146"/>
      <c r="E10" s="153"/>
    </row>
    <row r="11" spans="1:5" ht="87.5" x14ac:dyDescent="0.3">
      <c r="A11" s="37" t="s">
        <v>326</v>
      </c>
      <c r="B11" s="27" t="s">
        <v>662</v>
      </c>
      <c r="C11" s="45"/>
      <c r="D11" s="46"/>
      <c r="E11" s="46"/>
    </row>
    <row r="12" spans="1:5" ht="125" x14ac:dyDescent="0.3">
      <c r="A12" s="37" t="s">
        <v>327</v>
      </c>
      <c r="B12" s="47" t="s">
        <v>931</v>
      </c>
      <c r="C12" s="45"/>
      <c r="D12" s="46"/>
      <c r="E12" s="46"/>
    </row>
    <row r="13" spans="1:5" ht="112.5" x14ac:dyDescent="0.3">
      <c r="A13" s="37" t="s">
        <v>328</v>
      </c>
      <c r="B13" s="47" t="s">
        <v>663</v>
      </c>
      <c r="C13" s="45"/>
      <c r="D13" s="46"/>
      <c r="E13" s="46"/>
    </row>
    <row r="14" spans="1:5" ht="25.5" thickBot="1" x14ac:dyDescent="0.35">
      <c r="A14" s="37" t="s">
        <v>437</v>
      </c>
      <c r="B14" s="50" t="s">
        <v>308</v>
      </c>
      <c r="C14" s="45"/>
      <c r="D14" s="46"/>
      <c r="E14" s="46"/>
    </row>
    <row r="15" spans="1:5" ht="15.5" thickBot="1" x14ac:dyDescent="0.35">
      <c r="A15" s="145" t="str">
        <f>IF('B. Initial Questionnaire'!C21="YES","13.4 Hardening Requirements for CPE devices","13.4 Hardening Requirements for CPE devices - NOT IN SCOPE")</f>
        <v>13.4 Hardening Requirements for CPE devices - NOT IN SCOPE</v>
      </c>
      <c r="B15" s="146"/>
      <c r="C15" s="146"/>
      <c r="D15" s="146"/>
      <c r="E15" s="146"/>
    </row>
    <row r="16" spans="1:5" ht="87.5" x14ac:dyDescent="0.3">
      <c r="A16" s="37" t="s">
        <v>329</v>
      </c>
      <c r="B16" s="27" t="s">
        <v>664</v>
      </c>
      <c r="C16" s="45"/>
      <c r="D16" s="46"/>
      <c r="E16" s="46"/>
    </row>
    <row r="17" spans="1:5" ht="62.5" x14ac:dyDescent="0.3">
      <c r="A17" s="37" t="s">
        <v>330</v>
      </c>
      <c r="B17" s="47" t="s">
        <v>923</v>
      </c>
      <c r="C17" s="45"/>
      <c r="D17" s="46"/>
      <c r="E17" s="46"/>
    </row>
    <row r="18" spans="1:5" x14ac:dyDescent="0.3">
      <c r="A18" s="37" t="s">
        <v>332</v>
      </c>
      <c r="B18" s="47" t="s">
        <v>309</v>
      </c>
      <c r="C18" s="45"/>
      <c r="D18" s="46"/>
      <c r="E18" s="46"/>
    </row>
    <row r="19" spans="1:5" ht="37.5" x14ac:dyDescent="0.3">
      <c r="A19" s="37" t="s">
        <v>438</v>
      </c>
      <c r="B19" s="47" t="s">
        <v>310</v>
      </c>
      <c r="C19" s="45"/>
      <c r="D19" s="46"/>
      <c r="E19" s="46"/>
    </row>
    <row r="20" spans="1:5" ht="112.5" x14ac:dyDescent="0.3">
      <c r="A20" s="37" t="s">
        <v>439</v>
      </c>
      <c r="B20" s="47" t="s">
        <v>665</v>
      </c>
      <c r="C20" s="45"/>
      <c r="D20" s="46"/>
      <c r="E20" s="46"/>
    </row>
    <row r="21" spans="1:5" ht="113" thickBot="1" x14ac:dyDescent="0.35">
      <c r="A21" s="37" t="s">
        <v>440</v>
      </c>
      <c r="B21" s="50" t="s">
        <v>924</v>
      </c>
      <c r="C21" s="45"/>
      <c r="D21" s="46"/>
      <c r="E21" s="46"/>
    </row>
    <row r="22" spans="1:5" ht="15.5" thickBot="1" x14ac:dyDescent="0.35">
      <c r="A22" s="145" t="str">
        <f>IF('B. Initial Questionnaire'!C21="YES","13.5 CPE Security Requirements regarding the Storage of Sensitive Data ","13.5 CPE Security Requirements regarding the Storage of Sensitive Data- NOT IN SCOPE")</f>
        <v>13.5 CPE Security Requirements regarding the Storage of Sensitive Data- NOT IN SCOPE</v>
      </c>
      <c r="B22" s="146"/>
      <c r="C22" s="146"/>
      <c r="D22" s="146"/>
      <c r="E22" s="153"/>
    </row>
    <row r="23" spans="1:5" ht="50" x14ac:dyDescent="0.3">
      <c r="A23" s="37" t="s">
        <v>333</v>
      </c>
      <c r="B23" s="27" t="s">
        <v>311</v>
      </c>
      <c r="C23" s="45"/>
      <c r="D23" s="46"/>
      <c r="E23" s="46"/>
    </row>
    <row r="24" spans="1:5" ht="87.5" x14ac:dyDescent="0.3">
      <c r="A24" s="37" t="s">
        <v>334</v>
      </c>
      <c r="B24" s="47" t="s">
        <v>666</v>
      </c>
      <c r="C24" s="90"/>
      <c r="D24" s="91"/>
      <c r="E24" s="91"/>
    </row>
    <row r="25" spans="1:5" ht="25" x14ac:dyDescent="0.3">
      <c r="A25" s="37" t="s">
        <v>441</v>
      </c>
      <c r="B25" s="47" t="s">
        <v>312</v>
      </c>
      <c r="C25" s="90"/>
      <c r="D25" s="91"/>
      <c r="E25" s="91"/>
    </row>
    <row r="26" spans="1:5" ht="25" x14ac:dyDescent="0.3">
      <c r="A26" s="37" t="s">
        <v>442</v>
      </c>
      <c r="B26" s="47" t="s">
        <v>313</v>
      </c>
      <c r="C26" s="90"/>
      <c r="D26" s="91"/>
      <c r="E26" s="91"/>
    </row>
    <row r="27" spans="1:5" ht="100" x14ac:dyDescent="0.3">
      <c r="A27" s="37" t="s">
        <v>443</v>
      </c>
      <c r="B27" s="47" t="s">
        <v>667</v>
      </c>
      <c r="C27" s="90"/>
      <c r="D27" s="91"/>
      <c r="E27" s="91"/>
    </row>
    <row r="28" spans="1:5" ht="37.5" x14ac:dyDescent="0.3">
      <c r="A28" s="37" t="s">
        <v>444</v>
      </c>
      <c r="B28" s="47" t="s">
        <v>314</v>
      </c>
      <c r="C28" s="90"/>
      <c r="D28" s="91"/>
      <c r="E28" s="91"/>
    </row>
    <row r="29" spans="1:5" ht="25.5" thickBot="1" x14ac:dyDescent="0.35">
      <c r="A29" s="102" t="s">
        <v>445</v>
      </c>
      <c r="B29" s="50" t="s">
        <v>315</v>
      </c>
      <c r="C29" s="103"/>
      <c r="D29" s="104"/>
      <c r="E29" s="104"/>
    </row>
    <row r="30" spans="1:5" ht="15.5" thickBot="1" x14ac:dyDescent="0.35">
      <c r="A30" s="145" t="str">
        <f>IF('B. Initial Questionnaire'!C21="YES","13.6 Security Requirements for the Management Access to CPE","13.6 Security Requirements for the Management Access to CPE - NOT IN SCOPE")</f>
        <v>13.6 Security Requirements for the Management Access to CPE - NOT IN SCOPE</v>
      </c>
      <c r="B30" s="146"/>
      <c r="C30" s="146"/>
      <c r="D30" s="146"/>
      <c r="E30" s="153"/>
    </row>
    <row r="31" spans="1:5" ht="112.5" x14ac:dyDescent="0.3">
      <c r="A31" s="37" t="s">
        <v>446</v>
      </c>
      <c r="B31" s="47" t="s">
        <v>668</v>
      </c>
      <c r="C31" s="45"/>
      <c r="D31" s="46"/>
      <c r="E31" s="46"/>
    </row>
    <row r="32" spans="1:5" ht="87.5" x14ac:dyDescent="0.3">
      <c r="A32" s="37" t="s">
        <v>447</v>
      </c>
      <c r="B32" s="47" t="s">
        <v>928</v>
      </c>
      <c r="C32" s="45"/>
      <c r="D32" s="46"/>
      <c r="E32" s="46"/>
    </row>
    <row r="33" spans="1:5" ht="100" x14ac:dyDescent="0.3">
      <c r="A33" s="37" t="s">
        <v>448</v>
      </c>
      <c r="B33" s="47" t="s">
        <v>669</v>
      </c>
      <c r="C33" s="45"/>
      <c r="D33" s="46"/>
      <c r="E33" s="46"/>
    </row>
    <row r="34" spans="1:5" ht="87.5" x14ac:dyDescent="0.3">
      <c r="A34" s="37" t="s">
        <v>449</v>
      </c>
      <c r="B34" s="47" t="s">
        <v>670</v>
      </c>
      <c r="C34" s="45"/>
      <c r="D34" s="46"/>
      <c r="E34" s="46"/>
    </row>
    <row r="35" spans="1:5" ht="50" x14ac:dyDescent="0.3">
      <c r="A35" s="37" t="s">
        <v>450</v>
      </c>
      <c r="B35" s="47" t="s">
        <v>671</v>
      </c>
      <c r="C35" s="45"/>
      <c r="D35" s="46"/>
      <c r="E35" s="46"/>
    </row>
    <row r="36" spans="1:5" ht="75" x14ac:dyDescent="0.3">
      <c r="A36" s="37" t="s">
        <v>451</v>
      </c>
      <c r="B36" s="47" t="s">
        <v>672</v>
      </c>
      <c r="C36" s="45"/>
      <c r="D36" s="46"/>
      <c r="E36" s="46"/>
    </row>
    <row r="37" spans="1:5" ht="37.5" x14ac:dyDescent="0.3">
      <c r="A37" s="37" t="s">
        <v>452</v>
      </c>
      <c r="B37" s="47" t="s">
        <v>316</v>
      </c>
      <c r="C37" s="45"/>
      <c r="D37" s="46"/>
      <c r="E37" s="46"/>
    </row>
    <row r="38" spans="1:5" ht="112.5" x14ac:dyDescent="0.3">
      <c r="A38" s="37" t="s">
        <v>453</v>
      </c>
      <c r="B38" s="47" t="s">
        <v>929</v>
      </c>
      <c r="C38" s="45"/>
      <c r="D38" s="46"/>
      <c r="E38" s="46"/>
    </row>
    <row r="39" spans="1:5" ht="112.5" x14ac:dyDescent="0.3">
      <c r="A39" s="37" t="s">
        <v>454</v>
      </c>
      <c r="B39" s="47" t="s">
        <v>673</v>
      </c>
      <c r="C39" s="45"/>
      <c r="D39" s="46"/>
      <c r="E39" s="46"/>
    </row>
    <row r="40" spans="1:5" ht="112.5" x14ac:dyDescent="0.3">
      <c r="A40" s="37" t="s">
        <v>455</v>
      </c>
      <c r="B40" s="47" t="s">
        <v>674</v>
      </c>
      <c r="C40" s="45"/>
      <c r="D40" s="46"/>
      <c r="E40" s="46"/>
    </row>
    <row r="41" spans="1:5" ht="218.25" customHeight="1" x14ac:dyDescent="0.3">
      <c r="A41" s="37" t="s">
        <v>456</v>
      </c>
      <c r="B41" s="47" t="s">
        <v>927</v>
      </c>
      <c r="C41" s="45"/>
      <c r="D41" s="46"/>
      <c r="E41" s="46"/>
    </row>
    <row r="42" spans="1:5" x14ac:dyDescent="0.3">
      <c r="A42" s="37" t="s">
        <v>457</v>
      </c>
      <c r="B42" s="47" t="s">
        <v>542</v>
      </c>
      <c r="C42" s="45"/>
      <c r="D42" s="46"/>
      <c r="E42" s="46"/>
    </row>
    <row r="43" spans="1:5" ht="25.5" thickBot="1" x14ac:dyDescent="0.35">
      <c r="A43" s="37" t="s">
        <v>458</v>
      </c>
      <c r="B43" s="47" t="s">
        <v>675</v>
      </c>
      <c r="C43" s="45"/>
      <c r="D43" s="46"/>
      <c r="E43" s="46"/>
    </row>
    <row r="44" spans="1:5" ht="15.5" thickBot="1" x14ac:dyDescent="0.35">
      <c r="A44" s="145" t="str">
        <f>IF('B. Initial Questionnaire'!C21="YES","13.7 Software Manipulation Prevention Measures for CPE","13.7 Software Manipulation Prevention Measures for CPE - NOT IN SCOPE")</f>
        <v>13.7 Software Manipulation Prevention Measures for CPE - NOT IN SCOPE</v>
      </c>
      <c r="B44" s="146"/>
      <c r="C44" s="146"/>
      <c r="D44" s="146"/>
      <c r="E44" s="153"/>
    </row>
    <row r="45" spans="1:5" ht="75" x14ac:dyDescent="0.3">
      <c r="A45" s="37" t="s">
        <v>459</v>
      </c>
      <c r="B45" s="27" t="s">
        <v>676</v>
      </c>
      <c r="C45" s="45"/>
      <c r="D45" s="46"/>
      <c r="E45" s="46"/>
    </row>
    <row r="46" spans="1:5" ht="25" x14ac:dyDescent="0.3">
      <c r="A46" s="37" t="s">
        <v>460</v>
      </c>
      <c r="B46" s="47" t="s">
        <v>317</v>
      </c>
      <c r="C46" s="45"/>
      <c r="D46" s="46"/>
      <c r="E46" s="46"/>
    </row>
    <row r="47" spans="1:5" ht="25.5" thickBot="1" x14ac:dyDescent="0.35">
      <c r="A47" s="102" t="s">
        <v>461</v>
      </c>
      <c r="B47" s="50" t="s">
        <v>318</v>
      </c>
      <c r="C47" s="48"/>
      <c r="D47" s="49"/>
      <c r="E47" s="49"/>
    </row>
    <row r="48" spans="1:5" ht="15.5" thickBot="1" x14ac:dyDescent="0.35">
      <c r="A48" s="145" t="str">
        <f>IF('B. Initial Questionnaire'!C21="YES","13.8 Firewall Security Requirements for CPE","13.8 Firewall Security Requirements for CPE - NOT IN SCOPE")</f>
        <v>13.8 Firewall Security Requirements for CPE - NOT IN SCOPE</v>
      </c>
      <c r="B48" s="146"/>
      <c r="C48" s="146"/>
      <c r="D48" s="146"/>
      <c r="E48" s="153"/>
    </row>
    <row r="49" spans="1:5" ht="100" x14ac:dyDescent="0.3">
      <c r="A49" s="37" t="s">
        <v>462</v>
      </c>
      <c r="B49" s="27" t="s">
        <v>677</v>
      </c>
      <c r="C49" s="45"/>
      <c r="D49" s="46"/>
      <c r="E49" s="46"/>
    </row>
    <row r="50" spans="1:5" ht="87.5" x14ac:dyDescent="0.3">
      <c r="A50" s="37" t="s">
        <v>463</v>
      </c>
      <c r="B50" s="47" t="s">
        <v>678</v>
      </c>
      <c r="C50" s="45"/>
      <c r="D50" s="46"/>
      <c r="E50" s="46"/>
    </row>
    <row r="51" spans="1:5" ht="62.5" x14ac:dyDescent="0.3">
      <c r="A51" s="37" t="s">
        <v>464</v>
      </c>
      <c r="B51" s="47" t="s">
        <v>679</v>
      </c>
      <c r="C51" s="45"/>
      <c r="D51" s="46"/>
      <c r="E51" s="46"/>
    </row>
    <row r="52" spans="1:5" ht="89.25" customHeight="1" x14ac:dyDescent="0.3">
      <c r="A52" s="37" t="s">
        <v>465</v>
      </c>
      <c r="B52" s="47" t="s">
        <v>680</v>
      </c>
      <c r="C52" s="45"/>
      <c r="D52" s="46"/>
      <c r="E52" s="46"/>
    </row>
    <row r="53" spans="1:5" ht="25" x14ac:dyDescent="0.3">
      <c r="A53" s="37" t="s">
        <v>466</v>
      </c>
      <c r="B53" s="47" t="s">
        <v>319</v>
      </c>
      <c r="C53" s="45"/>
      <c r="D53" s="46"/>
      <c r="E53" s="46"/>
    </row>
    <row r="54" spans="1:5" ht="25" x14ac:dyDescent="0.3">
      <c r="A54" s="37" t="s">
        <v>467</v>
      </c>
      <c r="B54" s="47" t="s">
        <v>320</v>
      </c>
      <c r="C54" s="45"/>
      <c r="D54" s="46"/>
      <c r="E54" s="46"/>
    </row>
    <row r="55" spans="1:5" ht="62.5" x14ac:dyDescent="0.3">
      <c r="A55" s="37" t="s">
        <v>468</v>
      </c>
      <c r="B55" s="47" t="s">
        <v>681</v>
      </c>
      <c r="C55" s="45"/>
      <c r="D55" s="46"/>
      <c r="E55" s="46"/>
    </row>
    <row r="56" spans="1:5" ht="15.5" thickBot="1" x14ac:dyDescent="0.35">
      <c r="A56" s="102" t="s">
        <v>469</v>
      </c>
      <c r="B56" s="50" t="s">
        <v>321</v>
      </c>
      <c r="C56" s="48"/>
      <c r="D56" s="49"/>
      <c r="E56" s="49"/>
    </row>
    <row r="57" spans="1:5" ht="15.5" thickBot="1" x14ac:dyDescent="0.35">
      <c r="A57" s="145" t="str">
        <f>IF('B. Initial Questionnaire'!C21="YES","13.9 Data &amp; User Privacy Requirements for CPE","13.9 Data &amp; User Privacy Requirements for CPE - NOT IN SCOPE")</f>
        <v>13.9 Data &amp; User Privacy Requirements for CPE - NOT IN SCOPE</v>
      </c>
      <c r="B57" s="146"/>
      <c r="C57" s="146"/>
      <c r="D57" s="146"/>
      <c r="E57" s="153"/>
    </row>
    <row r="58" spans="1:5" ht="62.5" x14ac:dyDescent="0.3">
      <c r="A58" s="37" t="s">
        <v>470</v>
      </c>
      <c r="B58" s="27" t="s">
        <v>682</v>
      </c>
      <c r="C58" s="45"/>
      <c r="D58" s="46"/>
      <c r="E58" s="46"/>
    </row>
    <row r="59" spans="1:5" ht="87.5" x14ac:dyDescent="0.3">
      <c r="A59" s="37" t="s">
        <v>471</v>
      </c>
      <c r="B59" s="47" t="s">
        <v>930</v>
      </c>
      <c r="C59" s="45"/>
      <c r="D59" s="46"/>
      <c r="E59" s="46"/>
    </row>
    <row r="60" spans="1:5" ht="62.5" x14ac:dyDescent="0.3">
      <c r="A60" s="37" t="s">
        <v>472</v>
      </c>
      <c r="B60" s="47" t="s">
        <v>925</v>
      </c>
      <c r="C60" s="45"/>
      <c r="D60" s="46"/>
      <c r="E60" s="46"/>
    </row>
    <row r="61" spans="1:5" ht="30" customHeight="1" x14ac:dyDescent="0.3">
      <c r="A61" s="37" t="s">
        <v>473</v>
      </c>
      <c r="B61" s="47" t="s">
        <v>926</v>
      </c>
      <c r="C61" s="45"/>
      <c r="D61" s="46"/>
      <c r="E61" s="46"/>
    </row>
  </sheetData>
  <sheetProtection password="9EA1" sheet="1" objects="1" scenarios="1" formatCells="0" formatRows="0"/>
  <mergeCells count="10">
    <mergeCell ref="A30:E30"/>
    <mergeCell ref="A44:E44"/>
    <mergeCell ref="A48:E48"/>
    <mergeCell ref="A57:E57"/>
    <mergeCell ref="A1:E1"/>
    <mergeCell ref="A3:E3"/>
    <mergeCell ref="A6:E6"/>
    <mergeCell ref="A10:E10"/>
    <mergeCell ref="A15:E15"/>
    <mergeCell ref="A22:E22"/>
  </mergeCells>
  <conditionalFormatting sqref="A4:E5">
    <cfRule type="expression" dxfId="69" priority="55">
      <formula>$A$3="13.1 General CPE Security Requirements - NOT IN SCOPE"</formula>
    </cfRule>
  </conditionalFormatting>
  <conditionalFormatting sqref="A7:E9">
    <cfRule type="expression" dxfId="68" priority="54">
      <formula>$A$6="13.2 CPE Security Requirements regarding Wifi Protected Setup - NOT IN SCOPE"</formula>
    </cfRule>
  </conditionalFormatting>
  <conditionalFormatting sqref="A11:E14">
    <cfRule type="expression" dxfId="67" priority="53">
      <formula>$A$10="13.3 CPE Encryption Security Requirements - NOT IN SCOPE"</formula>
    </cfRule>
  </conditionalFormatting>
  <conditionalFormatting sqref="A16:E21">
    <cfRule type="expression" dxfId="66" priority="52">
      <formula>$A$15="13.4 Hardening Requirements for CPE devices - NOT IN SCOPE"</formula>
    </cfRule>
  </conditionalFormatting>
  <conditionalFormatting sqref="A23:E29">
    <cfRule type="expression" dxfId="65" priority="50">
      <formula>$A$22="13.5 CPE Security Requirements regarding the Storage of Sensitive Data- NOT IN SCOPE"</formula>
    </cfRule>
  </conditionalFormatting>
  <conditionalFormatting sqref="A31:E43">
    <cfRule type="expression" dxfId="64" priority="49">
      <formula>$A$30="13.6 Security Requirements for the Management Access to CPE - NOT IN SCOPE"</formula>
    </cfRule>
  </conditionalFormatting>
  <conditionalFormatting sqref="A45:B47">
    <cfRule type="expression" dxfId="63" priority="48">
      <formula>$A$44="13.7 Software Manipulation Prevention Measures for CPE - NOT IN SCOPE"</formula>
    </cfRule>
  </conditionalFormatting>
  <conditionalFormatting sqref="A49:B56">
    <cfRule type="expression" dxfId="62" priority="47">
      <formula>$A$48="13.8 Firewall Security Requirements for CPE - NOT IN SCOPE"</formula>
    </cfRule>
  </conditionalFormatting>
  <conditionalFormatting sqref="A58:B61">
    <cfRule type="expression" dxfId="61" priority="46">
      <formula>$A$57="13.9 Data &amp; User Privacy Requirements for CPE - NOT IN SCOPE"</formula>
    </cfRule>
  </conditionalFormatting>
  <conditionalFormatting sqref="C45">
    <cfRule type="expression" dxfId="60" priority="45">
      <formula>$A$30="13.6 Security Requirements for the Management Access to CPE - NOT IN SCOPE"</formula>
    </cfRule>
  </conditionalFormatting>
  <conditionalFormatting sqref="C46">
    <cfRule type="expression" dxfId="59" priority="44">
      <formula>$A$30="13.6 Security Requirements for the Management Access to CPE - NOT IN SCOPE"</formula>
    </cfRule>
  </conditionalFormatting>
  <conditionalFormatting sqref="C47">
    <cfRule type="expression" dxfId="58" priority="43">
      <formula>$A$30="13.6 Security Requirements for the Management Access to CPE - NOT IN SCOPE"</formula>
    </cfRule>
  </conditionalFormatting>
  <conditionalFormatting sqref="C49">
    <cfRule type="expression" dxfId="57" priority="42">
      <formula>$A$30="13.6 Security Requirements for the Management Access to CPE - NOT IN SCOPE"</formula>
    </cfRule>
  </conditionalFormatting>
  <conditionalFormatting sqref="C50">
    <cfRule type="expression" dxfId="56" priority="41">
      <formula>$A$30="13.6 Security Requirements for the Management Access to CPE - NOT IN SCOPE"</formula>
    </cfRule>
  </conditionalFormatting>
  <conditionalFormatting sqref="C51">
    <cfRule type="expression" dxfId="55" priority="40">
      <formula>$A$30="13.6 Security Requirements for the Management Access to CPE - NOT IN SCOPE"</formula>
    </cfRule>
  </conditionalFormatting>
  <conditionalFormatting sqref="C52">
    <cfRule type="expression" dxfId="54" priority="39">
      <formula>$A$30="13.6 Security Requirements for the Management Access to CPE - NOT IN SCOPE"</formula>
    </cfRule>
  </conditionalFormatting>
  <conditionalFormatting sqref="C53">
    <cfRule type="expression" dxfId="53" priority="38">
      <formula>$A$30="13.6 Security Requirements for the Management Access to CPE - NOT IN SCOPE"</formula>
    </cfRule>
  </conditionalFormatting>
  <conditionalFormatting sqref="C54">
    <cfRule type="expression" dxfId="52" priority="37">
      <formula>$A$30="13.6 Security Requirements for the Management Access to CPE - NOT IN SCOPE"</formula>
    </cfRule>
  </conditionalFormatting>
  <conditionalFormatting sqref="C55">
    <cfRule type="expression" dxfId="51" priority="36">
      <formula>$A$30="13.6 Security Requirements for the Management Access to CPE - NOT IN SCOPE"</formula>
    </cfRule>
  </conditionalFormatting>
  <conditionalFormatting sqref="C58">
    <cfRule type="expression" dxfId="50" priority="35">
      <formula>$A$30="13.6 Security Requirements for the Management Access to CPE - NOT IN SCOPE"</formula>
    </cfRule>
  </conditionalFormatting>
  <conditionalFormatting sqref="C56">
    <cfRule type="expression" dxfId="49" priority="34">
      <formula>$A$30="13.6 Security Requirements for the Management Access to CPE - NOT IN SCOPE"</formula>
    </cfRule>
  </conditionalFormatting>
  <conditionalFormatting sqref="C59">
    <cfRule type="expression" dxfId="48" priority="33">
      <formula>$A$30="13.6 Security Requirements for the Management Access to CPE - NOT IN SCOPE"</formula>
    </cfRule>
  </conditionalFormatting>
  <conditionalFormatting sqref="C60">
    <cfRule type="expression" dxfId="47" priority="32">
      <formula>$A$30="13.6 Security Requirements for the Management Access to CPE - NOT IN SCOPE"</formula>
    </cfRule>
  </conditionalFormatting>
  <conditionalFormatting sqref="C61">
    <cfRule type="expression" dxfId="46" priority="31">
      <formula>$A$30="13.6 Security Requirements for the Management Access to CPE - NOT IN SCOPE"</formula>
    </cfRule>
  </conditionalFormatting>
  <conditionalFormatting sqref="D45">
    <cfRule type="expression" dxfId="45" priority="30">
      <formula>$A$30="13.6 Security Requirements for the Management Access to CPE - NOT IN SCOPE"</formula>
    </cfRule>
  </conditionalFormatting>
  <conditionalFormatting sqref="D46">
    <cfRule type="expression" dxfId="44" priority="29">
      <formula>$A$30="13.6 Security Requirements for the Management Access to CPE - NOT IN SCOPE"</formula>
    </cfRule>
  </conditionalFormatting>
  <conditionalFormatting sqref="D47">
    <cfRule type="expression" dxfId="43" priority="28">
      <formula>$A$30="13.6 Security Requirements for the Management Access to CPE - NOT IN SCOPE"</formula>
    </cfRule>
  </conditionalFormatting>
  <conditionalFormatting sqref="D49">
    <cfRule type="expression" dxfId="42" priority="27">
      <formula>$A$30="13.6 Security Requirements for the Management Access to CPE - NOT IN SCOPE"</formula>
    </cfRule>
  </conditionalFormatting>
  <conditionalFormatting sqref="D50">
    <cfRule type="expression" dxfId="41" priority="26">
      <formula>$A$30="13.6 Security Requirements for the Management Access to CPE - NOT IN SCOPE"</formula>
    </cfRule>
  </conditionalFormatting>
  <conditionalFormatting sqref="D51">
    <cfRule type="expression" dxfId="40" priority="25">
      <formula>$A$30="13.6 Security Requirements for the Management Access to CPE - NOT IN SCOPE"</formula>
    </cfRule>
  </conditionalFormatting>
  <conditionalFormatting sqref="D52">
    <cfRule type="expression" dxfId="39" priority="24">
      <formula>$A$30="13.6 Security Requirements for the Management Access to CPE - NOT IN SCOPE"</formula>
    </cfRule>
  </conditionalFormatting>
  <conditionalFormatting sqref="D53">
    <cfRule type="expression" dxfId="38" priority="23">
      <formula>$A$30="13.6 Security Requirements for the Management Access to CPE - NOT IN SCOPE"</formula>
    </cfRule>
  </conditionalFormatting>
  <conditionalFormatting sqref="D54">
    <cfRule type="expression" dxfId="37" priority="22">
      <formula>$A$30="13.6 Security Requirements for the Management Access to CPE - NOT IN SCOPE"</formula>
    </cfRule>
  </conditionalFormatting>
  <conditionalFormatting sqref="D55">
    <cfRule type="expression" dxfId="36" priority="21">
      <formula>$A$30="13.6 Security Requirements for the Management Access to CPE - NOT IN SCOPE"</formula>
    </cfRule>
  </conditionalFormatting>
  <conditionalFormatting sqref="D56">
    <cfRule type="expression" dxfId="35" priority="20">
      <formula>$A$30="13.6 Security Requirements for the Management Access to CPE - NOT IN SCOPE"</formula>
    </cfRule>
  </conditionalFormatting>
  <conditionalFormatting sqref="D58">
    <cfRule type="expression" dxfId="34" priority="19">
      <formula>$A$30="13.6 Security Requirements for the Management Access to CPE - NOT IN SCOPE"</formula>
    </cfRule>
  </conditionalFormatting>
  <conditionalFormatting sqref="D59">
    <cfRule type="expression" dxfId="33" priority="18">
      <formula>$A$30="13.6 Security Requirements for the Management Access to CPE - NOT IN SCOPE"</formula>
    </cfRule>
  </conditionalFormatting>
  <conditionalFormatting sqref="D60">
    <cfRule type="expression" dxfId="32" priority="17">
      <formula>$A$30="13.6 Security Requirements for the Management Access to CPE - NOT IN SCOPE"</formula>
    </cfRule>
  </conditionalFormatting>
  <conditionalFormatting sqref="D61">
    <cfRule type="expression" dxfId="31" priority="16">
      <formula>$A$30="13.6 Security Requirements for the Management Access to CPE - NOT IN SCOPE"</formula>
    </cfRule>
  </conditionalFormatting>
  <conditionalFormatting sqref="E45">
    <cfRule type="expression" dxfId="30" priority="15">
      <formula>$A$30="13.6 Security Requirements for the Management Access to CPE - NOT IN SCOPE"</formula>
    </cfRule>
  </conditionalFormatting>
  <conditionalFormatting sqref="E46">
    <cfRule type="expression" dxfId="29" priority="14">
      <formula>$A$30="13.6 Security Requirements for the Management Access to CPE - NOT IN SCOPE"</formula>
    </cfRule>
  </conditionalFormatting>
  <conditionalFormatting sqref="E47">
    <cfRule type="expression" dxfId="28" priority="13">
      <formula>$A$30="13.6 Security Requirements for the Management Access to CPE - NOT IN SCOPE"</formula>
    </cfRule>
  </conditionalFormatting>
  <conditionalFormatting sqref="E49">
    <cfRule type="expression" dxfId="27" priority="12">
      <formula>$A$30="13.6 Security Requirements for the Management Access to CPE - NOT IN SCOPE"</formula>
    </cfRule>
  </conditionalFormatting>
  <conditionalFormatting sqref="E50">
    <cfRule type="expression" dxfId="26" priority="11">
      <formula>$A$30="13.6 Security Requirements for the Management Access to CPE - NOT IN SCOPE"</formula>
    </cfRule>
  </conditionalFormatting>
  <conditionalFormatting sqref="E51">
    <cfRule type="expression" dxfId="25" priority="10">
      <formula>$A$30="13.6 Security Requirements for the Management Access to CPE - NOT IN SCOPE"</formula>
    </cfRule>
  </conditionalFormatting>
  <conditionalFormatting sqref="E52">
    <cfRule type="expression" dxfId="24" priority="9">
      <formula>$A$30="13.6 Security Requirements for the Management Access to CPE - NOT IN SCOPE"</formula>
    </cfRule>
  </conditionalFormatting>
  <conditionalFormatting sqref="E53">
    <cfRule type="expression" dxfId="23" priority="8">
      <formula>$A$30="13.6 Security Requirements for the Management Access to CPE - NOT IN SCOPE"</formula>
    </cfRule>
  </conditionalFormatting>
  <conditionalFormatting sqref="E54">
    <cfRule type="expression" dxfId="22" priority="7">
      <formula>$A$30="13.6 Security Requirements for the Management Access to CPE - NOT IN SCOPE"</formula>
    </cfRule>
  </conditionalFormatting>
  <conditionalFormatting sqref="E55">
    <cfRule type="expression" dxfId="21" priority="6">
      <formula>$A$30="13.6 Security Requirements for the Management Access to CPE - NOT IN SCOPE"</formula>
    </cfRule>
  </conditionalFormatting>
  <conditionalFormatting sqref="E56">
    <cfRule type="expression" dxfId="20" priority="5">
      <formula>$A$30="13.6 Security Requirements for the Management Access to CPE - NOT IN SCOPE"</formula>
    </cfRule>
  </conditionalFormatting>
  <conditionalFormatting sqref="E58">
    <cfRule type="expression" dxfId="19" priority="4">
      <formula>$A$30="13.6 Security Requirements for the Management Access to CPE - NOT IN SCOPE"</formula>
    </cfRule>
  </conditionalFormatting>
  <conditionalFormatting sqref="E59">
    <cfRule type="expression" dxfId="18" priority="3">
      <formula>$A$30="13.6 Security Requirements for the Management Access to CPE - NOT IN SCOPE"</formula>
    </cfRule>
  </conditionalFormatting>
  <conditionalFormatting sqref="E60">
    <cfRule type="expression" dxfId="17" priority="2">
      <formula>$A$30="13.6 Security Requirements for the Management Access to CPE - NOT IN SCOPE"</formula>
    </cfRule>
  </conditionalFormatting>
  <conditionalFormatting sqref="E61">
    <cfRule type="expression" dxfId="16" priority="1">
      <formula>$A$30="13.6 Security Requirements for the Management Access to CPE - NOT IN SCOPE"</formula>
    </cfRule>
  </conditionalFormatting>
  <dataValidations count="1">
    <dataValidation type="list" allowBlank="1" showInputMessage="1" showErrorMessage="1" error="Debe de seleccionar una de las opciones." sqref="C4:C29 C31:C43 C45:C47 C49:C56 C58:C61">
      <formula1>"Yes,No,Partial,Not applicable"</formula1>
    </dataValidation>
  </dataValidations>
  <pageMargins left="0.7" right="0.7" top="0.75" bottom="0.75"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24" zoomScaleNormal="100" workbookViewId="0">
      <selection activeCell="A40" sqref="A40"/>
    </sheetView>
  </sheetViews>
  <sheetFormatPr defaultColWidth="61.54296875" defaultRowHeight="14.5" x14ac:dyDescent="0.35"/>
  <cols>
    <col min="1" max="1" width="7.1796875" customWidth="1"/>
    <col min="2" max="2" width="60.7265625" customWidth="1"/>
    <col min="3" max="3" width="25.81640625" customWidth="1"/>
    <col min="4" max="4" width="40.7265625" customWidth="1"/>
    <col min="5" max="5" width="40.54296875" customWidth="1"/>
  </cols>
  <sheetData>
    <row r="1" spans="1:5" ht="51.75" customHeight="1" thickBot="1" x14ac:dyDescent="0.4">
      <c r="A1" s="142" t="s">
        <v>683</v>
      </c>
      <c r="B1" s="143"/>
      <c r="C1" s="143"/>
      <c r="D1" s="143"/>
      <c r="E1" s="144"/>
    </row>
    <row r="2" spans="1:5" s="101" customFormat="1" ht="25" x14ac:dyDescent="0.35">
      <c r="A2" s="62" t="s">
        <v>0</v>
      </c>
      <c r="B2" s="33" t="s">
        <v>136</v>
      </c>
      <c r="C2" s="97" t="s">
        <v>1</v>
      </c>
      <c r="D2" s="33" t="s">
        <v>2</v>
      </c>
      <c r="E2" s="33" t="s">
        <v>3</v>
      </c>
    </row>
    <row r="3" spans="1:5" x14ac:dyDescent="0.35">
      <c r="A3" s="154" t="str">
        <f>IF('B. Initial Questionnaire'!C15="YES", "14.1 UC Endpoint Security Requirements", "14.1 UC Endpoint Security Requirements - NOT IN SCOPE")</f>
        <v>14.1 UC Endpoint Security Requirements - NOT IN SCOPE</v>
      </c>
      <c r="B3" s="155"/>
      <c r="C3" s="155"/>
      <c r="D3" s="155"/>
      <c r="E3" s="155"/>
    </row>
    <row r="4" spans="1:5" ht="62.5" x14ac:dyDescent="0.35">
      <c r="A4" s="93" t="s">
        <v>474</v>
      </c>
      <c r="B4" s="27" t="s">
        <v>496</v>
      </c>
      <c r="C4" s="28"/>
      <c r="D4" s="29"/>
      <c r="E4" s="29"/>
    </row>
    <row r="5" spans="1:5" ht="39.75" customHeight="1" x14ac:dyDescent="0.35">
      <c r="A5" s="93" t="s">
        <v>475</v>
      </c>
      <c r="B5" s="27" t="s">
        <v>538</v>
      </c>
      <c r="C5" s="28"/>
      <c r="D5" s="29"/>
      <c r="E5" s="29"/>
    </row>
    <row r="6" spans="1:5" ht="30" customHeight="1" x14ac:dyDescent="0.35">
      <c r="A6" s="93" t="s">
        <v>476</v>
      </c>
      <c r="B6" s="27" t="s">
        <v>539</v>
      </c>
      <c r="C6" s="28"/>
      <c r="D6" s="29"/>
      <c r="E6" s="29"/>
    </row>
    <row r="7" spans="1:5" ht="37.5" x14ac:dyDescent="0.35">
      <c r="A7" s="93" t="s">
        <v>497</v>
      </c>
      <c r="B7" s="27" t="s">
        <v>499</v>
      </c>
      <c r="C7" s="28"/>
      <c r="D7" s="29"/>
      <c r="E7" s="29"/>
    </row>
    <row r="8" spans="1:5" x14ac:dyDescent="0.35">
      <c r="A8" s="93" t="s">
        <v>498</v>
      </c>
      <c r="B8" s="27" t="s">
        <v>501</v>
      </c>
      <c r="C8" s="28"/>
      <c r="D8" s="29"/>
      <c r="E8" s="29"/>
    </row>
    <row r="9" spans="1:5" ht="62.5" x14ac:dyDescent="0.35">
      <c r="A9" s="93" t="s">
        <v>500</v>
      </c>
      <c r="B9" s="27" t="s">
        <v>502</v>
      </c>
      <c r="C9" s="28"/>
      <c r="D9" s="29"/>
      <c r="E9" s="29"/>
    </row>
    <row r="10" spans="1:5" ht="144" customHeight="1" x14ac:dyDescent="0.35">
      <c r="A10" s="93" t="s">
        <v>519</v>
      </c>
      <c r="B10" s="27" t="s">
        <v>684</v>
      </c>
      <c r="C10" s="28"/>
      <c r="D10" s="29"/>
      <c r="E10" s="29"/>
    </row>
    <row r="11" spans="1:5" x14ac:dyDescent="0.35">
      <c r="A11" s="154" t="str">
        <f>IF('B. Initial Questionnaire'!C15="YES","14.2 UC Application Security Requirements","14.2 UC Application Security Requirements - NOT IN SCOPE")</f>
        <v>14.2 UC Application Security Requirements - NOT IN SCOPE</v>
      </c>
      <c r="B11" s="155"/>
      <c r="C11" s="155"/>
      <c r="D11" s="155"/>
      <c r="E11" s="155"/>
    </row>
    <row r="12" spans="1:5" ht="137.5" x14ac:dyDescent="0.35">
      <c r="A12" s="93" t="s">
        <v>477</v>
      </c>
      <c r="B12" s="32" t="s">
        <v>503</v>
      </c>
      <c r="C12" s="28"/>
      <c r="D12" s="29"/>
      <c r="E12" s="29"/>
    </row>
    <row r="13" spans="1:5" ht="102.75" customHeight="1" x14ac:dyDescent="0.35">
      <c r="A13" s="93" t="s">
        <v>478</v>
      </c>
      <c r="B13" s="27" t="s">
        <v>540</v>
      </c>
      <c r="C13" s="28"/>
      <c r="D13" s="29"/>
      <c r="E13" s="29"/>
    </row>
    <row r="14" spans="1:5" ht="87.5" x14ac:dyDescent="0.35">
      <c r="A14" s="93" t="s">
        <v>479</v>
      </c>
      <c r="B14" s="27" t="s">
        <v>685</v>
      </c>
      <c r="C14" s="28"/>
      <c r="D14" s="29"/>
      <c r="E14" s="29"/>
    </row>
    <row r="15" spans="1:5" ht="25" x14ac:dyDescent="0.35">
      <c r="A15" s="93" t="s">
        <v>505</v>
      </c>
      <c r="B15" s="27" t="s">
        <v>504</v>
      </c>
      <c r="C15" s="28"/>
      <c r="D15" s="29"/>
      <c r="E15" s="29"/>
    </row>
    <row r="16" spans="1:5" ht="25" x14ac:dyDescent="0.35">
      <c r="A16" s="93" t="s">
        <v>506</v>
      </c>
      <c r="B16" s="27" t="s">
        <v>508</v>
      </c>
      <c r="C16" s="28"/>
      <c r="D16" s="29"/>
      <c r="E16" s="29"/>
    </row>
    <row r="17" spans="1:5" ht="28.5" customHeight="1" x14ac:dyDescent="0.35">
      <c r="A17" s="93" t="s">
        <v>507</v>
      </c>
      <c r="B17" s="27" t="s">
        <v>509</v>
      </c>
      <c r="C17" s="28"/>
      <c r="D17" s="29"/>
      <c r="E17" s="29"/>
    </row>
    <row r="18" spans="1:5" x14ac:dyDescent="0.35">
      <c r="A18" s="154" t="str">
        <f>IF('B. Initial Questionnaire'!C15="YES","14.3 UC Authentication Requirements","14.3 UC Authentication Requirements - NOT IN SCOPE")</f>
        <v>14.3 UC Authentication Requirements - NOT IN SCOPE</v>
      </c>
      <c r="B18" s="155"/>
      <c r="C18" s="155"/>
      <c r="D18" s="155"/>
      <c r="E18" s="155"/>
    </row>
    <row r="19" spans="1:5" ht="25" x14ac:dyDescent="0.35">
      <c r="A19" s="93" t="s">
        <v>480</v>
      </c>
      <c r="B19" s="27" t="s">
        <v>686</v>
      </c>
      <c r="C19" s="28"/>
      <c r="D19" s="29"/>
      <c r="E19" s="29"/>
    </row>
    <row r="20" spans="1:5" ht="37.5" x14ac:dyDescent="0.35">
      <c r="A20" s="93" t="s">
        <v>481</v>
      </c>
      <c r="B20" s="27" t="s">
        <v>687</v>
      </c>
      <c r="C20" s="28"/>
      <c r="D20" s="29"/>
      <c r="E20" s="29"/>
    </row>
    <row r="21" spans="1:5" ht="25" x14ac:dyDescent="0.35">
      <c r="A21" s="93" t="s">
        <v>482</v>
      </c>
      <c r="B21" s="27" t="s">
        <v>510</v>
      </c>
      <c r="C21" s="28"/>
      <c r="D21" s="29"/>
      <c r="E21" s="29"/>
    </row>
    <row r="22" spans="1:5" x14ac:dyDescent="0.35">
      <c r="A22" s="154" t="str">
        <f>IF('B. Initial Questionnaire'!C15="YES","14.4 UC Network Security Requirements","14.4 UC Network Security Requirements - NOT IN SCOPE")</f>
        <v>14.4 UC Network Security Requirements - NOT IN SCOPE</v>
      </c>
      <c r="B22" s="156"/>
      <c r="C22" s="156"/>
      <c r="D22" s="156"/>
      <c r="E22" s="157"/>
    </row>
    <row r="23" spans="1:5" ht="112.5" x14ac:dyDescent="0.35">
      <c r="A23" s="93" t="s">
        <v>483</v>
      </c>
      <c r="B23" s="27" t="s">
        <v>541</v>
      </c>
      <c r="C23" s="28"/>
      <c r="D23" s="29"/>
      <c r="E23" s="29"/>
    </row>
    <row r="24" spans="1:5" ht="40.5" customHeight="1" x14ac:dyDescent="0.35">
      <c r="A24" s="93" t="s">
        <v>484</v>
      </c>
      <c r="B24" s="27" t="s">
        <v>511</v>
      </c>
      <c r="C24" s="28"/>
      <c r="D24" s="29"/>
      <c r="E24" s="29"/>
    </row>
    <row r="25" spans="1:5" ht="25" x14ac:dyDescent="0.35">
      <c r="A25" s="93" t="s">
        <v>485</v>
      </c>
      <c r="B25" s="27" t="s">
        <v>512</v>
      </c>
      <c r="C25" s="28"/>
      <c r="D25" s="29"/>
      <c r="E25" s="29"/>
    </row>
    <row r="26" spans="1:5" ht="25" x14ac:dyDescent="0.35">
      <c r="A26" s="93" t="s">
        <v>516</v>
      </c>
      <c r="B26" s="27" t="s">
        <v>513</v>
      </c>
      <c r="C26" s="28"/>
      <c r="D26" s="29"/>
      <c r="E26" s="29"/>
    </row>
    <row r="27" spans="1:5" ht="25" x14ac:dyDescent="0.35">
      <c r="A27" s="93" t="s">
        <v>517</v>
      </c>
      <c r="B27" s="27" t="s">
        <v>514</v>
      </c>
      <c r="C27" s="28"/>
      <c r="D27" s="29"/>
      <c r="E27" s="29"/>
    </row>
    <row r="28" spans="1:5" ht="28.5" customHeight="1" x14ac:dyDescent="0.35">
      <c r="A28" s="93" t="s">
        <v>518</v>
      </c>
      <c r="B28" s="27" t="s">
        <v>515</v>
      </c>
      <c r="C28" s="28"/>
      <c r="D28" s="29"/>
      <c r="E28" s="29"/>
    </row>
    <row r="29" spans="1:5" x14ac:dyDescent="0.35">
      <c r="A29" s="154" t="str">
        <f>IF('B. Initial Questionnaire'!C15="YES","14.5 UC Fraud Prevention Requirements","14.5 UC Fraud Prevention Requirements - NOT IN SCOPE")</f>
        <v>14.5 UC Fraud Prevention Requirements - NOT IN SCOPE</v>
      </c>
      <c r="B29" s="155"/>
      <c r="C29" s="155"/>
      <c r="D29" s="155"/>
      <c r="E29" s="155"/>
    </row>
    <row r="30" spans="1:5" ht="25" x14ac:dyDescent="0.35">
      <c r="A30" s="93" t="s">
        <v>486</v>
      </c>
      <c r="B30" s="27" t="s">
        <v>526</v>
      </c>
      <c r="C30" s="28"/>
      <c r="D30" s="29"/>
      <c r="E30" s="29"/>
    </row>
    <row r="31" spans="1:5" ht="25" x14ac:dyDescent="0.35">
      <c r="A31" s="93" t="s">
        <v>487</v>
      </c>
      <c r="B31" s="27" t="s">
        <v>527</v>
      </c>
      <c r="C31" s="28"/>
      <c r="D31" s="29"/>
      <c r="E31" s="29"/>
    </row>
    <row r="32" spans="1:5" ht="25" x14ac:dyDescent="0.35">
      <c r="A32" s="93" t="s">
        <v>524</v>
      </c>
      <c r="B32" s="27" t="s">
        <v>528</v>
      </c>
      <c r="C32" s="28"/>
      <c r="D32" s="29"/>
      <c r="E32" s="29"/>
    </row>
    <row r="33" spans="1:5" ht="25" x14ac:dyDescent="0.35">
      <c r="A33" s="93" t="s">
        <v>525</v>
      </c>
      <c r="B33" s="27" t="s">
        <v>529</v>
      </c>
      <c r="C33" s="28"/>
      <c r="D33" s="29"/>
      <c r="E33" s="29"/>
    </row>
    <row r="34" spans="1:5" ht="25" x14ac:dyDescent="0.35">
      <c r="A34" s="93" t="s">
        <v>532</v>
      </c>
      <c r="B34" s="27" t="s">
        <v>531</v>
      </c>
      <c r="C34" s="28"/>
      <c r="D34" s="29"/>
      <c r="E34" s="29"/>
    </row>
    <row r="35" spans="1:5" ht="25" x14ac:dyDescent="0.35">
      <c r="A35" s="93" t="s">
        <v>533</v>
      </c>
      <c r="B35" s="27" t="s">
        <v>530</v>
      </c>
      <c r="C35" s="28"/>
      <c r="D35" s="29"/>
      <c r="E35" s="29"/>
    </row>
    <row r="36" spans="1:5" x14ac:dyDescent="0.35">
      <c r="A36" s="154" t="str">
        <f>IF('B. Initial Questionnaire'!C15="YES","14.6 Voicemail Security Requirements","14.6 Voicemail Security Requirements - NOT IN SCOPE")</f>
        <v>14.6 Voicemail Security Requirements - NOT IN SCOPE</v>
      </c>
      <c r="B36" s="155"/>
      <c r="C36" s="155"/>
      <c r="D36" s="155"/>
      <c r="E36" s="155"/>
    </row>
    <row r="37" spans="1:5" ht="25" x14ac:dyDescent="0.35">
      <c r="A37" s="93" t="s">
        <v>534</v>
      </c>
      <c r="B37" s="27" t="s">
        <v>520</v>
      </c>
      <c r="C37" s="28"/>
      <c r="D37" s="29"/>
      <c r="E37" s="29"/>
    </row>
    <row r="38" spans="1:5" ht="27" customHeight="1" x14ac:dyDescent="0.35">
      <c r="A38" s="93" t="s">
        <v>535</v>
      </c>
      <c r="B38" s="27" t="s">
        <v>521</v>
      </c>
      <c r="C38" s="28"/>
      <c r="D38" s="29"/>
      <c r="E38" s="29"/>
    </row>
    <row r="39" spans="1:5" ht="25" x14ac:dyDescent="0.35">
      <c r="A39" s="93" t="s">
        <v>536</v>
      </c>
      <c r="B39" s="27" t="s">
        <v>522</v>
      </c>
      <c r="C39" s="28"/>
      <c r="D39" s="29"/>
      <c r="E39" s="29"/>
    </row>
    <row r="40" spans="1:5" ht="50" x14ac:dyDescent="0.35">
      <c r="A40" s="93" t="s">
        <v>537</v>
      </c>
      <c r="B40" s="27" t="s">
        <v>523</v>
      </c>
      <c r="C40" s="28"/>
      <c r="D40" s="29"/>
      <c r="E40" s="29"/>
    </row>
  </sheetData>
  <sheetProtection password="9EA1" sheet="1" objects="1" scenarios="1" formatCells="0" formatRows="0"/>
  <mergeCells count="7">
    <mergeCell ref="A36:E36"/>
    <mergeCell ref="A22:E22"/>
    <mergeCell ref="A29:E29"/>
    <mergeCell ref="A1:E1"/>
    <mergeCell ref="A3:E3"/>
    <mergeCell ref="A11:E11"/>
    <mergeCell ref="A18:E18"/>
  </mergeCells>
  <conditionalFormatting sqref="A4:E10">
    <cfRule type="expression" dxfId="15" priority="25">
      <formula>$A$3="14.1 UC Endpoint Security Requirements - NOT IN SCOPE"</formula>
    </cfRule>
  </conditionalFormatting>
  <conditionalFormatting sqref="A19:E21">
    <cfRule type="expression" dxfId="14" priority="23">
      <formula>$A$18="14.3 UC Authentication Requirements - NOT IN SCOPE"</formula>
    </cfRule>
  </conditionalFormatting>
  <conditionalFormatting sqref="A23:E28">
    <cfRule type="expression" dxfId="13" priority="22">
      <formula>$A$22="14.4 UC Application Security Requirements - NOT IN SCOPE"</formula>
    </cfRule>
  </conditionalFormatting>
  <conditionalFormatting sqref="B30:B35">
    <cfRule type="expression" dxfId="12" priority="18">
      <formula>$A$22="14.4 UC Application Security Requirements - NOT IN SCOPE"</formula>
    </cfRule>
  </conditionalFormatting>
  <conditionalFormatting sqref="A30:A35">
    <cfRule type="expression" dxfId="11" priority="15">
      <formula>$A$22="14.4 UC Application Security Requirements - NOT IN SCOPE"</formula>
    </cfRule>
  </conditionalFormatting>
  <conditionalFormatting sqref="A3:E3">
    <cfRule type="expression" priority="14">
      <formula>$A$3="14.1 UC+$3:$3 Endpoint Security Requirements - NOT IN SCOPE"</formula>
    </cfRule>
  </conditionalFormatting>
  <conditionalFormatting sqref="A12:XFD17">
    <cfRule type="expression" dxfId="10" priority="11">
      <formula>$A$11="14.2 UC Application Security Requirements - NOT IN SCOPE"</formula>
    </cfRule>
    <cfRule type="expression" dxfId="9" priority="12">
      <formula>$A$11="14.2 UC Application Security Requirements - NOT IN SCOPE"""</formula>
    </cfRule>
  </conditionalFormatting>
  <conditionalFormatting sqref="A23:XFD28">
    <cfRule type="expression" dxfId="8" priority="10">
      <formula>$A$22="14.4 UC Network Security Requirements - NOT IN SCOPE"</formula>
    </cfRule>
  </conditionalFormatting>
  <conditionalFormatting sqref="A30:B35 F30:XFD35">
    <cfRule type="expression" dxfId="7" priority="9">
      <formula>$A$29="14.5 UC Fraud Prevention Requirements - NOT IN SCOPE"</formula>
    </cfRule>
  </conditionalFormatting>
  <conditionalFormatting sqref="A37:XFD40">
    <cfRule type="expression" dxfId="6" priority="8">
      <formula>$A$36="14.6 Voicemail Security Requirements - NOT IN SCOPE"</formula>
    </cfRule>
  </conditionalFormatting>
  <conditionalFormatting sqref="C30">
    <cfRule type="expression" dxfId="5" priority="6">
      <formula>$A$22="14.4 UC Application Security Requirements - NOT IN SCOPE"</formula>
    </cfRule>
  </conditionalFormatting>
  <conditionalFormatting sqref="C30">
    <cfRule type="expression" dxfId="4" priority="5">
      <formula>$A$22="14.4 UC Network Security Requirements - NOT IN SCOPE"</formula>
    </cfRule>
  </conditionalFormatting>
  <conditionalFormatting sqref="C31:C35">
    <cfRule type="expression" dxfId="3" priority="4">
      <formula>$A$22="14.4 UC Application Security Requirements - NOT IN SCOPE"</formula>
    </cfRule>
  </conditionalFormatting>
  <conditionalFormatting sqref="C31:C35">
    <cfRule type="expression" dxfId="2" priority="3">
      <formula>$A$22="14.4 UC Network Security Requirements - NOT IN SCOPE"</formula>
    </cfRule>
  </conditionalFormatting>
  <conditionalFormatting sqref="D30:E35">
    <cfRule type="expression" dxfId="1" priority="2">
      <formula>$A$22="14.4 UC Application Security Requirements - NOT IN SCOPE"</formula>
    </cfRule>
  </conditionalFormatting>
  <conditionalFormatting sqref="D30:E35">
    <cfRule type="expression" dxfId="0" priority="1">
      <formula>$A$22="14.4 UC Network Security Requirements - NOT IN SCOPE"</formula>
    </cfRule>
  </conditionalFormatting>
  <dataValidations count="1">
    <dataValidation type="list" allowBlank="1" showInputMessage="1" showErrorMessage="1" error="Debe de seleccionar una de las opciones." sqref="C4:C10 C19:C21 C12:C17 C23:C28 C37:C40 C30:C35">
      <formula1>"Yes,No,Partial,Not applicable"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zoomScaleNormal="100" workbookViewId="0">
      <selection activeCell="A7" sqref="A7:B7"/>
    </sheetView>
  </sheetViews>
  <sheetFormatPr defaultColWidth="9.1796875" defaultRowHeight="13" x14ac:dyDescent="0.3"/>
  <cols>
    <col min="1" max="1" width="5.81640625" style="15" customWidth="1"/>
    <col min="2" max="2" width="70.26953125" style="15" customWidth="1"/>
    <col min="3" max="3" width="22.26953125" style="15" customWidth="1"/>
    <col min="4" max="4" width="52" style="15" customWidth="1"/>
    <col min="5" max="5" width="40.1796875" style="15" customWidth="1"/>
    <col min="6" max="16384" width="9.1796875" style="15"/>
  </cols>
  <sheetData>
    <row r="1" spans="1:20" ht="50.25" customHeight="1" thickBot="1" x14ac:dyDescent="0.35">
      <c r="A1" s="118" t="s">
        <v>125</v>
      </c>
      <c r="B1" s="119"/>
      <c r="C1" s="119"/>
      <c r="D1" s="119"/>
      <c r="E1" s="120"/>
      <c r="F1" s="79"/>
      <c r="G1" s="79"/>
      <c r="H1" s="79"/>
      <c r="I1" s="79"/>
      <c r="J1" s="79"/>
      <c r="K1" s="79"/>
      <c r="L1" s="79"/>
      <c r="M1" s="79"/>
      <c r="N1" s="79"/>
      <c r="O1" s="79"/>
      <c r="P1" s="79"/>
      <c r="Q1" s="79"/>
      <c r="R1" s="79"/>
      <c r="S1" s="79"/>
      <c r="T1" s="79"/>
    </row>
    <row r="2" spans="1:20" ht="24" customHeight="1" x14ac:dyDescent="0.3">
      <c r="A2" s="121" t="s">
        <v>179</v>
      </c>
      <c r="B2" s="121"/>
      <c r="C2" s="122" t="s">
        <v>126</v>
      </c>
      <c r="D2" s="122"/>
      <c r="E2" s="122"/>
      <c r="F2" s="79"/>
      <c r="G2" s="79"/>
      <c r="H2" s="79"/>
      <c r="I2" s="79"/>
      <c r="J2" s="79"/>
      <c r="K2" s="79"/>
      <c r="L2" s="79"/>
      <c r="M2" s="79"/>
      <c r="N2" s="79"/>
      <c r="O2" s="79"/>
      <c r="P2" s="79"/>
      <c r="Q2" s="79"/>
      <c r="R2" s="79"/>
      <c r="S2" s="79"/>
      <c r="T2" s="79"/>
    </row>
    <row r="3" spans="1:20" ht="24" customHeight="1" x14ac:dyDescent="0.3">
      <c r="A3" s="116" t="s">
        <v>127</v>
      </c>
      <c r="B3" s="116"/>
      <c r="C3" s="117" t="s">
        <v>128</v>
      </c>
      <c r="D3" s="117"/>
      <c r="E3" s="117"/>
      <c r="F3" s="79"/>
      <c r="G3" s="79"/>
      <c r="H3" s="79"/>
      <c r="I3" s="79"/>
      <c r="J3" s="79"/>
      <c r="K3" s="79"/>
      <c r="L3" s="79"/>
      <c r="M3" s="79"/>
      <c r="N3" s="79"/>
      <c r="O3" s="79"/>
      <c r="P3" s="79"/>
      <c r="Q3" s="79"/>
      <c r="R3" s="79"/>
      <c r="S3" s="79"/>
      <c r="T3" s="79"/>
    </row>
    <row r="4" spans="1:20" ht="24" customHeight="1" x14ac:dyDescent="0.3">
      <c r="A4" s="116" t="s">
        <v>932</v>
      </c>
      <c r="B4" s="116"/>
      <c r="C4" s="117" t="s">
        <v>129</v>
      </c>
      <c r="D4" s="117"/>
      <c r="E4" s="117"/>
      <c r="F4" s="79"/>
      <c r="G4" s="79"/>
      <c r="H4" s="79"/>
      <c r="I4" s="79"/>
      <c r="J4" s="79"/>
      <c r="K4" s="79"/>
      <c r="L4" s="79"/>
      <c r="M4" s="79"/>
      <c r="N4" s="79"/>
      <c r="O4" s="79"/>
      <c r="P4" s="79"/>
      <c r="Q4" s="79"/>
      <c r="R4" s="79"/>
      <c r="S4" s="79"/>
      <c r="T4" s="79"/>
    </row>
    <row r="5" spans="1:20" ht="24" customHeight="1" x14ac:dyDescent="0.3">
      <c r="A5" s="116" t="s">
        <v>130</v>
      </c>
      <c r="B5" s="116"/>
      <c r="C5" s="117" t="s">
        <v>131</v>
      </c>
      <c r="D5" s="117"/>
      <c r="E5" s="117"/>
      <c r="F5" s="79"/>
      <c r="G5" s="79"/>
      <c r="H5" s="79"/>
      <c r="I5" s="79"/>
      <c r="J5" s="79"/>
      <c r="K5" s="79"/>
      <c r="L5" s="79"/>
      <c r="M5" s="79"/>
      <c r="N5" s="79"/>
      <c r="O5" s="79"/>
      <c r="P5" s="79"/>
      <c r="Q5" s="79"/>
      <c r="R5" s="79"/>
      <c r="S5" s="79"/>
      <c r="T5" s="79"/>
    </row>
    <row r="6" spans="1:20" ht="24" customHeight="1" x14ac:dyDescent="0.3">
      <c r="A6" s="116" t="s">
        <v>933</v>
      </c>
      <c r="B6" s="116"/>
      <c r="C6" s="117" t="s">
        <v>132</v>
      </c>
      <c r="D6" s="117"/>
      <c r="E6" s="117"/>
      <c r="F6" s="79"/>
      <c r="G6" s="79"/>
      <c r="H6" s="79"/>
      <c r="I6" s="79"/>
      <c r="J6" s="79"/>
      <c r="K6" s="79"/>
      <c r="L6" s="79"/>
      <c r="M6" s="79"/>
      <c r="N6" s="79"/>
      <c r="O6" s="79"/>
      <c r="P6" s="79"/>
      <c r="Q6" s="79"/>
      <c r="R6" s="79"/>
      <c r="S6" s="79"/>
      <c r="T6" s="79"/>
    </row>
    <row r="7" spans="1:20" ht="55" customHeight="1" x14ac:dyDescent="0.3">
      <c r="A7" s="123" t="s">
        <v>133</v>
      </c>
      <c r="B7" s="124"/>
      <c r="C7" s="117" t="s">
        <v>134</v>
      </c>
      <c r="D7" s="117"/>
      <c r="E7" s="117"/>
      <c r="F7" s="79"/>
      <c r="G7" s="79"/>
      <c r="H7" s="79"/>
      <c r="I7" s="79"/>
      <c r="J7" s="79"/>
      <c r="K7" s="79"/>
      <c r="L7" s="79"/>
      <c r="M7" s="79"/>
      <c r="N7" s="79"/>
      <c r="O7" s="79"/>
      <c r="P7" s="79"/>
      <c r="Q7" s="79"/>
      <c r="R7" s="79"/>
      <c r="S7" s="79"/>
      <c r="T7" s="79"/>
    </row>
    <row r="8" spans="1:20" ht="55" customHeight="1" x14ac:dyDescent="0.3">
      <c r="A8" s="116" t="s">
        <v>135</v>
      </c>
      <c r="B8" s="116"/>
      <c r="C8" s="117" t="s">
        <v>692</v>
      </c>
      <c r="D8" s="117"/>
      <c r="E8" s="117"/>
      <c r="F8" s="79"/>
      <c r="G8" s="79"/>
      <c r="H8" s="79"/>
      <c r="I8" s="79"/>
      <c r="J8" s="79"/>
      <c r="K8" s="79"/>
      <c r="L8" s="79"/>
      <c r="M8" s="79"/>
      <c r="N8" s="79"/>
      <c r="O8" s="79"/>
      <c r="P8" s="79"/>
      <c r="Q8" s="79"/>
      <c r="R8" s="79"/>
      <c r="S8" s="79"/>
      <c r="T8" s="79"/>
    </row>
    <row r="9" spans="1:20" x14ac:dyDescent="0.3">
      <c r="A9" s="75" t="s">
        <v>0</v>
      </c>
      <c r="B9" s="75" t="s">
        <v>136</v>
      </c>
      <c r="C9" s="75" t="s">
        <v>137</v>
      </c>
      <c r="D9" s="75" t="s">
        <v>138</v>
      </c>
      <c r="E9" s="75" t="s">
        <v>139</v>
      </c>
      <c r="F9" s="79"/>
      <c r="G9" s="79"/>
      <c r="H9" s="79"/>
      <c r="I9" s="79"/>
      <c r="J9" s="79"/>
      <c r="K9" s="79"/>
      <c r="L9" s="79"/>
      <c r="M9" s="79"/>
      <c r="N9" s="79"/>
      <c r="O9" s="79"/>
      <c r="P9" s="79"/>
      <c r="Q9" s="79"/>
      <c r="R9" s="79"/>
      <c r="S9" s="79"/>
      <c r="T9" s="79"/>
    </row>
    <row r="10" spans="1:20" ht="108" customHeight="1" x14ac:dyDescent="0.3">
      <c r="A10" s="76" t="s">
        <v>300</v>
      </c>
      <c r="B10" s="77" t="s">
        <v>301</v>
      </c>
      <c r="C10" s="77" t="s">
        <v>302</v>
      </c>
      <c r="D10" s="77" t="s">
        <v>688</v>
      </c>
      <c r="E10" s="77"/>
      <c r="F10" s="79"/>
      <c r="G10" s="79"/>
      <c r="H10" s="79"/>
      <c r="I10" s="79"/>
      <c r="J10" s="79"/>
      <c r="K10" s="79"/>
      <c r="L10" s="79"/>
      <c r="M10" s="79"/>
      <c r="N10" s="79"/>
      <c r="O10" s="79"/>
      <c r="P10" s="79"/>
      <c r="Q10" s="79"/>
      <c r="R10" s="79"/>
      <c r="S10" s="79"/>
      <c r="T10" s="79"/>
    </row>
    <row r="11" spans="1:20" ht="59.25" customHeight="1" x14ac:dyDescent="0.3">
      <c r="A11" s="76" t="s">
        <v>140</v>
      </c>
      <c r="B11" s="77" t="s">
        <v>182</v>
      </c>
      <c r="C11" s="16"/>
      <c r="D11" s="78" t="str">
        <f>IF(C11="NO","Please answer the requirements in:
2.3 Password Policy
2.4 Account Management
2.5 Functional Accounts",IF(C11="YES","Please explain the Vodafone SSO/AD solution used in Details colum","No action required"))</f>
        <v>No action required</v>
      </c>
      <c r="E11" s="17"/>
      <c r="F11" s="79"/>
      <c r="G11" s="79"/>
      <c r="H11" s="79"/>
      <c r="I11" s="79"/>
      <c r="J11" s="79"/>
      <c r="K11" s="79"/>
      <c r="L11" s="79"/>
      <c r="M11" s="79"/>
      <c r="N11" s="79"/>
      <c r="O11" s="79"/>
      <c r="P11" s="79"/>
      <c r="Q11" s="79"/>
      <c r="R11" s="79"/>
      <c r="S11" s="79"/>
      <c r="T11" s="79"/>
    </row>
    <row r="12" spans="1:20" ht="50" x14ac:dyDescent="0.3">
      <c r="A12" s="76" t="s">
        <v>141</v>
      </c>
      <c r="B12" s="78" t="s">
        <v>143</v>
      </c>
      <c r="C12" s="16"/>
      <c r="D12" s="78" t="str">
        <f>IF(C12="YES","Please answer the requirements in:
4.3 Sensitive Data Encryption
4.4 Personal Data","No action required")</f>
        <v>No action required</v>
      </c>
      <c r="E12" s="17"/>
      <c r="F12" s="79"/>
      <c r="G12" s="79"/>
      <c r="H12" s="79"/>
      <c r="I12" s="79"/>
      <c r="J12" s="79"/>
      <c r="K12" s="79"/>
      <c r="L12" s="79"/>
      <c r="M12" s="79"/>
      <c r="N12" s="79"/>
      <c r="O12" s="79"/>
      <c r="P12" s="79"/>
      <c r="Q12" s="79"/>
      <c r="R12" s="79"/>
      <c r="S12" s="79"/>
      <c r="T12" s="79"/>
    </row>
    <row r="13" spans="1:20" ht="37.5" x14ac:dyDescent="0.3">
      <c r="A13" s="76" t="s">
        <v>142</v>
      </c>
      <c r="B13" s="78" t="s">
        <v>145</v>
      </c>
      <c r="C13" s="16"/>
      <c r="D13" s="78" t="str">
        <f>IF(C13="YES","Please answer the requirements in:
6. Fraud Prevention","No action required")</f>
        <v>No action required</v>
      </c>
      <c r="E13" s="17"/>
      <c r="F13" s="79"/>
      <c r="G13" s="79"/>
      <c r="H13" s="79"/>
      <c r="I13" s="79"/>
      <c r="J13" s="79"/>
      <c r="K13" s="79"/>
      <c r="L13" s="79"/>
      <c r="M13" s="79"/>
      <c r="N13" s="79"/>
      <c r="O13" s="79"/>
      <c r="P13" s="79"/>
      <c r="Q13" s="79"/>
      <c r="R13" s="79"/>
      <c r="S13" s="79"/>
      <c r="T13" s="79"/>
    </row>
    <row r="14" spans="1:20" ht="48.75" customHeight="1" x14ac:dyDescent="0.3">
      <c r="A14" s="76" t="s">
        <v>144</v>
      </c>
      <c r="B14" s="78" t="s">
        <v>178</v>
      </c>
      <c r="C14" s="16"/>
      <c r="D14" s="78" t="str">
        <f>IF(AND(C13="YES",C14="yes"),"Please answer the requirements in:
9. PCI / DSS controls",
IF(AND(C13="NO",C14="YES"),"Please answer the requirements in:
6. Fraud Prevention
9. PCI / DSS controls","No action required"))</f>
        <v>No action required</v>
      </c>
      <c r="E14" s="18"/>
      <c r="F14" s="79"/>
      <c r="G14" s="79"/>
      <c r="H14" s="79"/>
      <c r="I14" s="79"/>
      <c r="J14" s="79"/>
      <c r="K14" s="79"/>
      <c r="L14" s="79"/>
      <c r="M14" s="79"/>
      <c r="N14" s="79"/>
      <c r="O14" s="79"/>
      <c r="P14" s="79"/>
      <c r="Q14" s="79"/>
      <c r="R14" s="79"/>
      <c r="S14" s="79"/>
      <c r="T14" s="79"/>
    </row>
    <row r="15" spans="1:20" ht="50" x14ac:dyDescent="0.3">
      <c r="A15" s="76" t="s">
        <v>146</v>
      </c>
      <c r="B15" s="78" t="s">
        <v>492</v>
      </c>
      <c r="C15" s="16"/>
      <c r="D15" s="78" t="str">
        <f>IF(C15="YES","Please answer the requirements in:
4.5 Lawful Interception
14. VOIP","No action required")</f>
        <v>No action required</v>
      </c>
      <c r="E15" s="18"/>
      <c r="F15" s="79"/>
      <c r="G15" s="79"/>
      <c r="H15" s="79"/>
      <c r="I15" s="79"/>
      <c r="J15" s="79"/>
      <c r="K15" s="79"/>
      <c r="L15" s="79"/>
      <c r="M15" s="79"/>
      <c r="N15" s="79"/>
      <c r="O15" s="79"/>
      <c r="P15" s="79"/>
      <c r="Q15" s="79"/>
      <c r="R15" s="79"/>
      <c r="S15" s="79"/>
      <c r="T15" s="79"/>
    </row>
    <row r="16" spans="1:20" ht="125" x14ac:dyDescent="0.3">
      <c r="A16" s="76" t="s">
        <v>147</v>
      </c>
      <c r="B16" s="78" t="s">
        <v>186</v>
      </c>
      <c r="C16" s="16"/>
      <c r="D16" s="78" t="str">
        <f>IF(C16="NO","Please answer the requirements in:
1.3 Hardening Features
1.4 Patch Management
1.5 Anti Malware
5. BCP and Backup Management
11.2 Physical Security / Vendor audit
11.3 Contracts
11.4 Incident Response, Notification and Remediation
11.5 Storage",
IF(C16="YES","Please state which data centres are used in Details column","No action required"))</f>
        <v>No action required</v>
      </c>
      <c r="E16" s="18"/>
      <c r="F16" s="79"/>
      <c r="G16" s="79"/>
      <c r="H16" s="79"/>
      <c r="I16" s="79"/>
      <c r="J16" s="79"/>
      <c r="K16" s="79"/>
      <c r="L16" s="79"/>
      <c r="M16" s="79"/>
      <c r="N16" s="79"/>
      <c r="O16" s="79"/>
      <c r="P16" s="79"/>
      <c r="Q16" s="79"/>
      <c r="R16" s="79"/>
      <c r="S16" s="79"/>
      <c r="T16" s="79"/>
    </row>
    <row r="17" spans="1:21" ht="87.5" x14ac:dyDescent="0.3">
      <c r="A17" s="76" t="s">
        <v>148</v>
      </c>
      <c r="B17" s="78" t="s">
        <v>154</v>
      </c>
      <c r="C17" s="16"/>
      <c r="D17" s="78" t="str">
        <f>IF(AND(C16="NO",C17="YES"),"Please answer the requirements in:
11.1 Third Party and Remote Access",IF(AND(C16="YES",C17="YES"),"Please answer the requirements in:
1.6 Anti Malware
5.2 Backup &amp; Restore
5.3 Storage Media Handling
11.1 Third Party and Remote Access
","No action required"))</f>
        <v>No action required</v>
      </c>
      <c r="E17" s="18"/>
      <c r="F17" s="79"/>
      <c r="G17" s="79"/>
      <c r="H17" s="79"/>
      <c r="I17" s="79"/>
      <c r="J17" s="79"/>
      <c r="K17" s="79"/>
      <c r="L17" s="79"/>
      <c r="M17" s="79"/>
      <c r="N17" s="79"/>
      <c r="O17" s="79"/>
      <c r="P17" s="79"/>
      <c r="Q17" s="79"/>
      <c r="R17" s="79"/>
      <c r="S17" s="79"/>
      <c r="T17" s="79"/>
    </row>
    <row r="18" spans="1:21" ht="87.5" x14ac:dyDescent="0.3">
      <c r="A18" s="76" t="s">
        <v>149</v>
      </c>
      <c r="B18" s="78" t="s">
        <v>155</v>
      </c>
      <c r="C18" s="16"/>
      <c r="D18" s="78" t="str">
        <f>IF(AND(C16="YES",C17="YES",C18="YES"),"No action required",
IF(AND(C16="YES",C17="NO",C18="YES"),"Please answer the requirements in:
11.1 Third Party and Remote Access",
IF(AND(C16="NO",C17="YES",C18="YES"),"Please answer the requirements in:
11.3 Contracts
11.4 Incident Response, Notification and Remediation
11.5 Storage",
IF(AND(C16="NO",C17="NO",C18="YES"),"Please answer the requirements in:
11.1 Third Party and Remote Access
11.3 Contracts
11.4 Incident Response, Notification and Remediation
11.5 Storage","No action required"))))</f>
        <v>No action required</v>
      </c>
      <c r="E18" s="18"/>
      <c r="F18" s="79"/>
      <c r="G18" s="79"/>
      <c r="H18" s="79"/>
      <c r="I18" s="79"/>
      <c r="J18" s="79"/>
      <c r="K18" s="79"/>
      <c r="L18" s="79"/>
      <c r="M18" s="79"/>
      <c r="N18" s="79"/>
      <c r="O18" s="79"/>
      <c r="P18" s="79"/>
      <c r="Q18" s="79"/>
      <c r="R18" s="79"/>
      <c r="S18" s="79"/>
      <c r="T18" s="79"/>
    </row>
    <row r="19" spans="1:21" ht="37.5" x14ac:dyDescent="0.3">
      <c r="A19" s="76" t="s">
        <v>150</v>
      </c>
      <c r="B19" s="78" t="s">
        <v>152</v>
      </c>
      <c r="C19" s="16"/>
      <c r="D19" s="78" t="str">
        <f>IF(C19="YES","Please answer the requirements in:
8. Web Application","No action required")</f>
        <v>No action required</v>
      </c>
      <c r="E19" s="18"/>
      <c r="F19" s="79"/>
      <c r="G19" s="79"/>
      <c r="H19" s="79"/>
      <c r="I19" s="79"/>
      <c r="J19" s="79"/>
      <c r="K19" s="79"/>
      <c r="L19" s="79"/>
      <c r="M19" s="79"/>
      <c r="N19" s="79"/>
      <c r="O19" s="79"/>
      <c r="P19" s="79"/>
      <c r="Q19" s="79"/>
      <c r="R19" s="79"/>
      <c r="S19" s="79"/>
      <c r="T19" s="79"/>
    </row>
    <row r="20" spans="1:21" ht="37.5" x14ac:dyDescent="0.3">
      <c r="A20" s="76" t="s">
        <v>151</v>
      </c>
      <c r="B20" s="78" t="s">
        <v>153</v>
      </c>
      <c r="C20" s="16"/>
      <c r="D20" s="78" t="str">
        <f>IF(C20="YES","Please answer the requirements in:
10. Mobile Security","No action required")</f>
        <v>No action required</v>
      </c>
      <c r="E20" s="18"/>
      <c r="F20" s="79"/>
      <c r="G20" s="79"/>
      <c r="H20" s="79"/>
      <c r="I20" s="79"/>
      <c r="J20" s="79"/>
      <c r="K20" s="79"/>
      <c r="L20" s="79"/>
      <c r="M20" s="79"/>
      <c r="N20" s="79"/>
      <c r="O20" s="79"/>
      <c r="P20" s="79"/>
      <c r="Q20" s="79"/>
      <c r="R20" s="79"/>
      <c r="S20" s="79"/>
      <c r="T20" s="79"/>
    </row>
    <row r="21" spans="1:21" ht="39.75" customHeight="1" x14ac:dyDescent="0.3">
      <c r="A21" s="16" t="s">
        <v>303</v>
      </c>
      <c r="B21" s="78" t="s">
        <v>304</v>
      </c>
      <c r="C21" s="16"/>
      <c r="D21" s="17" t="str">
        <f>IF(C21="YES","Please answer the requirements in:
13. CPE","No action required")</f>
        <v>No action required</v>
      </c>
      <c r="E21" s="18"/>
      <c r="F21" s="79"/>
      <c r="G21" s="79"/>
      <c r="H21" s="79"/>
      <c r="I21" s="79"/>
      <c r="J21" s="79"/>
      <c r="K21" s="79"/>
      <c r="L21" s="79"/>
      <c r="M21" s="79"/>
      <c r="N21" s="79"/>
      <c r="O21" s="79"/>
      <c r="P21" s="79"/>
      <c r="Q21" s="79"/>
      <c r="R21" s="79"/>
      <c r="S21" s="79"/>
      <c r="T21" s="79"/>
      <c r="U21" s="79"/>
    </row>
    <row r="22" spans="1:21" ht="25" x14ac:dyDescent="0.3">
      <c r="A22" s="16" t="s">
        <v>335</v>
      </c>
      <c r="B22" s="78" t="s">
        <v>488</v>
      </c>
      <c r="C22" s="16"/>
      <c r="D22" s="17" t="str">
        <f>IF(C22="YES","Please answer the requirements in:
7.API Design","No action required")</f>
        <v>No action required</v>
      </c>
      <c r="E22" s="18"/>
      <c r="F22" s="79"/>
      <c r="G22" s="79"/>
      <c r="H22" s="79"/>
      <c r="I22" s="79"/>
      <c r="J22" s="79"/>
      <c r="K22" s="79"/>
      <c r="L22" s="79"/>
      <c r="M22" s="79"/>
      <c r="N22" s="79"/>
      <c r="O22" s="79"/>
      <c r="P22" s="79"/>
      <c r="Q22" s="79"/>
      <c r="R22" s="79"/>
      <c r="S22" s="79"/>
      <c r="T22" s="79"/>
      <c r="U22" s="79"/>
    </row>
    <row r="23" spans="1:21" x14ac:dyDescent="0.3">
      <c r="A23" s="79"/>
      <c r="B23" s="79"/>
      <c r="C23" s="79"/>
      <c r="D23" s="79"/>
      <c r="E23" s="79"/>
      <c r="F23" s="79"/>
      <c r="G23" s="79"/>
      <c r="H23" s="79"/>
      <c r="I23" s="79"/>
      <c r="J23" s="79"/>
      <c r="K23" s="79"/>
      <c r="L23" s="79"/>
      <c r="M23" s="79"/>
      <c r="N23" s="79"/>
      <c r="O23" s="79"/>
      <c r="P23" s="79"/>
      <c r="Q23" s="79"/>
      <c r="R23" s="79"/>
      <c r="S23" s="79"/>
      <c r="T23" s="79"/>
      <c r="U23" s="79"/>
    </row>
    <row r="24" spans="1:21" x14ac:dyDescent="0.3">
      <c r="A24" s="79"/>
      <c r="B24" s="79"/>
      <c r="C24" s="79"/>
      <c r="D24" s="79"/>
      <c r="E24" s="79"/>
      <c r="F24" s="79"/>
      <c r="G24" s="79"/>
      <c r="H24" s="79"/>
      <c r="I24" s="79"/>
      <c r="J24" s="79"/>
      <c r="K24" s="79"/>
      <c r="L24" s="79"/>
      <c r="M24" s="79"/>
      <c r="N24" s="79"/>
      <c r="O24" s="79"/>
      <c r="P24" s="79"/>
      <c r="Q24" s="79"/>
      <c r="R24" s="79"/>
      <c r="S24" s="79"/>
      <c r="T24" s="79"/>
      <c r="U24" s="79"/>
    </row>
    <row r="25" spans="1:21" x14ac:dyDescent="0.3">
      <c r="A25" s="79"/>
      <c r="B25" s="79"/>
      <c r="C25" s="79"/>
      <c r="D25" s="79"/>
      <c r="E25" s="79"/>
      <c r="F25" s="79"/>
      <c r="G25" s="79"/>
      <c r="H25" s="79"/>
      <c r="I25" s="79"/>
      <c r="J25" s="79"/>
      <c r="K25" s="79"/>
      <c r="L25" s="79"/>
      <c r="M25" s="79"/>
      <c r="N25" s="79"/>
      <c r="O25" s="79"/>
      <c r="P25" s="79"/>
      <c r="Q25" s="79"/>
      <c r="R25" s="79"/>
      <c r="S25" s="79"/>
      <c r="T25" s="79"/>
      <c r="U25" s="79"/>
    </row>
    <row r="26" spans="1:21" x14ac:dyDescent="0.3">
      <c r="A26" s="79"/>
      <c r="B26" s="79"/>
      <c r="C26" s="79"/>
      <c r="D26" s="79"/>
      <c r="E26" s="79"/>
      <c r="F26" s="79"/>
      <c r="G26" s="79"/>
      <c r="H26" s="79"/>
      <c r="I26" s="79"/>
      <c r="J26" s="79"/>
      <c r="K26" s="79"/>
      <c r="L26" s="79"/>
      <c r="M26" s="79"/>
      <c r="N26" s="79"/>
      <c r="O26" s="79"/>
      <c r="P26" s="79"/>
      <c r="Q26" s="79"/>
      <c r="R26" s="79"/>
      <c r="S26" s="79"/>
      <c r="T26" s="79"/>
      <c r="U26" s="79"/>
    </row>
    <row r="27" spans="1:21" x14ac:dyDescent="0.3">
      <c r="A27" s="79"/>
      <c r="B27" s="79"/>
      <c r="C27" s="79"/>
      <c r="D27" s="79"/>
      <c r="E27" s="79"/>
      <c r="F27" s="79"/>
      <c r="G27" s="79"/>
      <c r="H27" s="79"/>
      <c r="I27" s="79"/>
      <c r="J27" s="79"/>
      <c r="K27" s="79"/>
      <c r="L27" s="79"/>
      <c r="M27" s="79"/>
      <c r="N27" s="79"/>
      <c r="O27" s="79"/>
      <c r="P27" s="79"/>
      <c r="Q27" s="79"/>
      <c r="R27" s="79"/>
      <c r="S27" s="79"/>
      <c r="T27" s="79"/>
      <c r="U27" s="79"/>
    </row>
    <row r="28" spans="1:21" x14ac:dyDescent="0.3">
      <c r="A28" s="79"/>
      <c r="B28" s="79"/>
      <c r="C28" s="79"/>
      <c r="D28" s="79"/>
      <c r="E28" s="79"/>
      <c r="F28" s="79"/>
      <c r="G28" s="79"/>
      <c r="H28" s="79"/>
      <c r="I28" s="79"/>
      <c r="J28" s="79"/>
      <c r="K28" s="79"/>
      <c r="L28" s="79"/>
      <c r="M28" s="79"/>
      <c r="N28" s="79"/>
      <c r="O28" s="79"/>
      <c r="P28" s="79"/>
      <c r="Q28" s="79"/>
      <c r="R28" s="79"/>
      <c r="S28" s="79"/>
      <c r="T28" s="79"/>
      <c r="U28" s="79"/>
    </row>
    <row r="29" spans="1:21" x14ac:dyDescent="0.3">
      <c r="A29" s="79"/>
      <c r="B29" s="79"/>
      <c r="C29" s="79"/>
      <c r="D29" s="79"/>
      <c r="E29" s="79"/>
      <c r="F29" s="79"/>
      <c r="G29" s="79"/>
      <c r="H29" s="79"/>
      <c r="I29" s="79"/>
      <c r="J29" s="79"/>
      <c r="K29" s="79"/>
      <c r="L29" s="79"/>
      <c r="M29" s="79"/>
      <c r="N29" s="79"/>
      <c r="O29" s="79"/>
      <c r="P29" s="79"/>
      <c r="Q29" s="79"/>
      <c r="R29" s="79"/>
      <c r="S29" s="79"/>
      <c r="T29" s="79"/>
      <c r="U29" s="79"/>
    </row>
    <row r="30" spans="1:21" x14ac:dyDescent="0.3">
      <c r="A30" s="79"/>
      <c r="B30" s="79"/>
      <c r="C30" s="79"/>
      <c r="D30" s="79"/>
      <c r="E30" s="79"/>
      <c r="F30" s="79"/>
      <c r="G30" s="79"/>
      <c r="H30" s="79"/>
      <c r="I30" s="79"/>
      <c r="J30" s="79"/>
      <c r="K30" s="79"/>
      <c r="L30" s="79"/>
      <c r="M30" s="79"/>
      <c r="N30" s="79"/>
      <c r="O30" s="79"/>
      <c r="P30" s="79"/>
      <c r="Q30" s="79"/>
      <c r="R30" s="79"/>
      <c r="S30" s="79"/>
      <c r="T30" s="79"/>
      <c r="U30" s="79"/>
    </row>
    <row r="31" spans="1:21" x14ac:dyDescent="0.3">
      <c r="A31" s="79"/>
      <c r="B31" s="79"/>
      <c r="C31" s="79"/>
      <c r="D31" s="79"/>
      <c r="E31" s="79"/>
      <c r="F31" s="79"/>
      <c r="G31" s="79"/>
      <c r="H31" s="79"/>
      <c r="I31" s="79"/>
      <c r="J31" s="79"/>
      <c r="K31" s="79"/>
      <c r="L31" s="79"/>
      <c r="M31" s="79"/>
      <c r="N31" s="79"/>
      <c r="O31" s="79"/>
      <c r="P31" s="79"/>
      <c r="Q31" s="79"/>
      <c r="R31" s="79"/>
      <c r="S31" s="79"/>
      <c r="T31" s="79"/>
      <c r="U31" s="79"/>
    </row>
    <row r="32" spans="1:21" x14ac:dyDescent="0.3">
      <c r="A32" s="79"/>
      <c r="B32" s="79"/>
      <c r="C32" s="79"/>
      <c r="D32" s="79"/>
      <c r="E32" s="79"/>
      <c r="F32" s="79"/>
      <c r="G32" s="79"/>
      <c r="H32" s="79"/>
      <c r="I32" s="79"/>
      <c r="J32" s="79"/>
      <c r="K32" s="79"/>
      <c r="L32" s="79"/>
      <c r="M32" s="79"/>
      <c r="N32" s="79"/>
      <c r="O32" s="79"/>
      <c r="P32" s="79"/>
      <c r="Q32" s="79"/>
      <c r="R32" s="79"/>
      <c r="S32" s="79"/>
      <c r="T32" s="79"/>
      <c r="U32" s="79"/>
    </row>
    <row r="33" spans="1:21" x14ac:dyDescent="0.3">
      <c r="A33" s="79"/>
      <c r="B33" s="79"/>
      <c r="C33" s="79"/>
      <c r="D33" s="79"/>
      <c r="E33" s="79"/>
      <c r="F33" s="79"/>
      <c r="G33" s="79"/>
      <c r="H33" s="79"/>
      <c r="I33" s="79"/>
      <c r="J33" s="79"/>
      <c r="K33" s="79"/>
      <c r="L33" s="79"/>
      <c r="M33" s="79"/>
      <c r="N33" s="79"/>
      <c r="O33" s="79"/>
      <c r="P33" s="79"/>
      <c r="Q33" s="79"/>
      <c r="R33" s="79"/>
      <c r="S33" s="79"/>
      <c r="T33" s="79"/>
      <c r="U33" s="79"/>
    </row>
    <row r="34" spans="1:21" x14ac:dyDescent="0.3">
      <c r="A34" s="79"/>
      <c r="B34" s="79"/>
      <c r="C34" s="79"/>
      <c r="D34" s="79"/>
      <c r="E34" s="79"/>
      <c r="F34" s="79"/>
      <c r="G34" s="79"/>
      <c r="H34" s="79"/>
      <c r="I34" s="79"/>
      <c r="J34" s="79"/>
      <c r="K34" s="79"/>
      <c r="L34" s="79"/>
      <c r="M34" s="79"/>
      <c r="N34" s="79"/>
      <c r="O34" s="79"/>
      <c r="P34" s="79"/>
      <c r="Q34" s="79"/>
      <c r="R34" s="79"/>
      <c r="S34" s="79"/>
      <c r="T34" s="79"/>
      <c r="U34" s="79"/>
    </row>
    <row r="35" spans="1:21" x14ac:dyDescent="0.3">
      <c r="A35" s="79"/>
      <c r="B35" s="79"/>
      <c r="C35" s="79"/>
      <c r="D35" s="79"/>
      <c r="E35" s="79"/>
      <c r="F35" s="79"/>
      <c r="G35" s="79"/>
      <c r="H35" s="79"/>
      <c r="I35" s="79"/>
      <c r="J35" s="79"/>
      <c r="K35" s="79"/>
      <c r="L35" s="79"/>
      <c r="M35" s="79"/>
      <c r="N35" s="79"/>
      <c r="O35" s="79"/>
      <c r="P35" s="79"/>
      <c r="Q35" s="79"/>
      <c r="R35" s="79"/>
      <c r="S35" s="79"/>
      <c r="T35" s="79"/>
      <c r="U35" s="79"/>
    </row>
    <row r="36" spans="1:21" x14ac:dyDescent="0.3">
      <c r="A36" s="79"/>
      <c r="B36" s="79"/>
      <c r="C36" s="79"/>
      <c r="D36" s="79"/>
      <c r="E36" s="79"/>
      <c r="F36" s="79"/>
      <c r="G36" s="79"/>
      <c r="H36" s="79"/>
      <c r="I36" s="79"/>
      <c r="J36" s="79"/>
      <c r="K36" s="79"/>
      <c r="L36" s="79"/>
      <c r="M36" s="79"/>
      <c r="N36" s="79"/>
      <c r="O36" s="79"/>
      <c r="P36" s="79"/>
      <c r="Q36" s="79"/>
      <c r="R36" s="79"/>
      <c r="S36" s="79"/>
      <c r="T36" s="79"/>
      <c r="U36" s="79"/>
    </row>
    <row r="37" spans="1:21" x14ac:dyDescent="0.3">
      <c r="A37" s="79"/>
      <c r="B37" s="79"/>
      <c r="C37" s="79"/>
      <c r="D37" s="79"/>
      <c r="E37" s="79"/>
      <c r="F37" s="79"/>
      <c r="G37" s="79"/>
      <c r="H37" s="79"/>
      <c r="I37" s="79"/>
      <c r="J37" s="79"/>
      <c r="K37" s="79"/>
      <c r="L37" s="79"/>
      <c r="M37" s="79"/>
      <c r="N37" s="79"/>
      <c r="O37" s="79"/>
      <c r="P37" s="79"/>
      <c r="Q37" s="79"/>
      <c r="R37" s="79"/>
      <c r="S37" s="79"/>
      <c r="T37" s="79"/>
      <c r="U37" s="79"/>
    </row>
    <row r="38" spans="1:21" x14ac:dyDescent="0.3">
      <c r="A38" s="79"/>
      <c r="B38" s="79"/>
      <c r="C38" s="79"/>
      <c r="D38" s="79"/>
      <c r="E38" s="79"/>
      <c r="F38" s="79"/>
      <c r="G38" s="79"/>
      <c r="H38" s="79"/>
      <c r="I38" s="79"/>
      <c r="J38" s="79"/>
      <c r="K38" s="79"/>
      <c r="L38" s="79"/>
      <c r="M38" s="79"/>
      <c r="N38" s="79"/>
      <c r="O38" s="79"/>
      <c r="P38" s="79"/>
      <c r="Q38" s="79"/>
      <c r="R38" s="79"/>
      <c r="S38" s="79"/>
      <c r="T38" s="79"/>
      <c r="U38" s="79"/>
    </row>
    <row r="39" spans="1:21" x14ac:dyDescent="0.3">
      <c r="A39" s="79"/>
      <c r="B39" s="79"/>
      <c r="C39" s="79"/>
      <c r="D39" s="79"/>
      <c r="E39" s="79"/>
      <c r="F39" s="79"/>
      <c r="G39" s="79"/>
      <c r="H39" s="79"/>
      <c r="I39" s="79"/>
      <c r="J39" s="79"/>
      <c r="K39" s="79"/>
      <c r="L39" s="79"/>
      <c r="M39" s="79"/>
      <c r="N39" s="79"/>
      <c r="O39" s="79"/>
      <c r="P39" s="79"/>
      <c r="Q39" s="79"/>
      <c r="R39" s="79"/>
      <c r="S39" s="79"/>
      <c r="T39" s="79"/>
      <c r="U39" s="79"/>
    </row>
    <row r="40" spans="1:21" x14ac:dyDescent="0.3">
      <c r="A40" s="79"/>
      <c r="B40" s="79"/>
      <c r="C40" s="79"/>
      <c r="D40" s="79"/>
      <c r="E40" s="79"/>
      <c r="F40" s="79"/>
      <c r="G40" s="79"/>
      <c r="H40" s="79"/>
      <c r="I40" s="79"/>
      <c r="J40" s="79"/>
      <c r="K40" s="79"/>
      <c r="L40" s="79"/>
      <c r="M40" s="79"/>
      <c r="N40" s="79"/>
      <c r="O40" s="79"/>
      <c r="P40" s="79"/>
      <c r="Q40" s="79"/>
      <c r="R40" s="79"/>
      <c r="S40" s="79"/>
      <c r="T40" s="79"/>
      <c r="U40" s="79"/>
    </row>
  </sheetData>
  <sheetProtection formatCells="0" formatRows="0"/>
  <dataConsolidate/>
  <mergeCells count="15">
    <mergeCell ref="A7:B7"/>
    <mergeCell ref="C7:E7"/>
    <mergeCell ref="A8:B8"/>
    <mergeCell ref="C8:E8"/>
    <mergeCell ref="C5:E5"/>
    <mergeCell ref="A6:B6"/>
    <mergeCell ref="C6:E6"/>
    <mergeCell ref="A4:B4"/>
    <mergeCell ref="C4:E4"/>
    <mergeCell ref="A5:B5"/>
    <mergeCell ref="A1:E1"/>
    <mergeCell ref="A2:B2"/>
    <mergeCell ref="C2:E2"/>
    <mergeCell ref="A3:B3"/>
    <mergeCell ref="C3:E3"/>
  </mergeCells>
  <dataValidations count="1">
    <dataValidation type="list" allowBlank="1" showInputMessage="1" showErrorMessage="1" sqref="C11:C22">
      <formula1>"YES, NO"</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1"/>
  <sheetViews>
    <sheetView zoomScaleNormal="100" workbookViewId="0">
      <pane ySplit="2" topLeftCell="A3" activePane="bottomLeft" state="frozen"/>
      <selection pane="bottomLeft" activeCell="D10" sqref="D10"/>
    </sheetView>
  </sheetViews>
  <sheetFormatPr defaultColWidth="9.1796875" defaultRowHeight="14" x14ac:dyDescent="0.3"/>
  <cols>
    <col min="1" max="1" width="7.1796875" style="1" customWidth="1"/>
    <col min="2" max="2" width="60.7265625" style="3" customWidth="1"/>
    <col min="3" max="3" width="25.7265625" style="4" customWidth="1"/>
    <col min="4" max="5" width="40.7265625" style="4" customWidth="1"/>
    <col min="6" max="16384" width="9.1796875" style="1"/>
  </cols>
  <sheetData>
    <row r="1" spans="1:5" ht="48" customHeight="1" thickBot="1" x14ac:dyDescent="0.35">
      <c r="A1" s="127" t="s">
        <v>282</v>
      </c>
      <c r="B1" s="128"/>
      <c r="C1" s="128"/>
      <c r="D1" s="128"/>
      <c r="E1" s="128"/>
    </row>
    <row r="2" spans="1:5" s="22" customFormat="1" ht="25.5" thickBot="1" x14ac:dyDescent="0.35">
      <c r="A2" s="62" t="s">
        <v>0</v>
      </c>
      <c r="B2" s="62" t="s">
        <v>136</v>
      </c>
      <c r="C2" s="97" t="s">
        <v>1</v>
      </c>
      <c r="D2" s="33" t="s">
        <v>2</v>
      </c>
      <c r="E2" s="33" t="s">
        <v>3</v>
      </c>
    </row>
    <row r="3" spans="1:5" ht="14.5" thickBot="1" x14ac:dyDescent="0.35">
      <c r="A3" s="125" t="s">
        <v>35</v>
      </c>
      <c r="B3" s="126"/>
      <c r="C3" s="126"/>
      <c r="D3" s="126"/>
      <c r="E3" s="126"/>
    </row>
    <row r="4" spans="1:5" ht="50" x14ac:dyDescent="0.3">
      <c r="A4" s="80" t="s">
        <v>36</v>
      </c>
      <c r="B4" s="81" t="s">
        <v>615</v>
      </c>
      <c r="C4" s="68"/>
      <c r="D4" s="30"/>
      <c r="E4" s="46"/>
    </row>
    <row r="5" spans="1:5" ht="37.5" x14ac:dyDescent="0.3">
      <c r="A5" s="82" t="s">
        <v>37</v>
      </c>
      <c r="B5" s="81" t="s">
        <v>544</v>
      </c>
      <c r="C5" s="68"/>
      <c r="D5" s="30"/>
      <c r="E5" s="30"/>
    </row>
    <row r="6" spans="1:5" ht="25" x14ac:dyDescent="0.3">
      <c r="A6" s="83" t="s">
        <v>38</v>
      </c>
      <c r="B6" s="81" t="s">
        <v>545</v>
      </c>
      <c r="C6" s="69"/>
      <c r="D6" s="73"/>
      <c r="E6" s="30"/>
    </row>
    <row r="7" spans="1:5" ht="38" thickBot="1" x14ac:dyDescent="0.35">
      <c r="A7" s="83" t="s">
        <v>39</v>
      </c>
      <c r="B7" s="84" t="s">
        <v>546</v>
      </c>
      <c r="C7" s="71"/>
      <c r="D7" s="74"/>
      <c r="E7" s="74"/>
    </row>
    <row r="8" spans="1:5" ht="14.5" thickBot="1" x14ac:dyDescent="0.35">
      <c r="A8" s="125" t="s">
        <v>336</v>
      </c>
      <c r="B8" s="126"/>
      <c r="C8" s="126"/>
      <c r="D8" s="126"/>
      <c r="E8" s="126"/>
    </row>
    <row r="9" spans="1:5" ht="141.75" customHeight="1" x14ac:dyDescent="0.3">
      <c r="A9" s="80" t="s">
        <v>40</v>
      </c>
      <c r="B9" s="81" t="s">
        <v>569</v>
      </c>
      <c r="C9" s="68"/>
      <c r="D9" s="30"/>
      <c r="E9" s="30"/>
    </row>
    <row r="10" spans="1:5" ht="125" x14ac:dyDescent="0.3">
      <c r="A10" s="82" t="s">
        <v>41</v>
      </c>
      <c r="B10" s="81" t="s">
        <v>593</v>
      </c>
      <c r="C10" s="69"/>
      <c r="D10" s="30"/>
      <c r="E10" s="30"/>
    </row>
    <row r="11" spans="1:5" ht="162.5" x14ac:dyDescent="0.3">
      <c r="A11" s="82" t="s">
        <v>42</v>
      </c>
      <c r="B11" s="81" t="s">
        <v>594</v>
      </c>
      <c r="C11" s="69"/>
      <c r="D11" s="30"/>
      <c r="E11" s="30"/>
    </row>
    <row r="12" spans="1:5" ht="25.5" thickBot="1" x14ac:dyDescent="0.35">
      <c r="A12" s="83" t="s">
        <v>43</v>
      </c>
      <c r="B12" s="87" t="s">
        <v>193</v>
      </c>
      <c r="C12" s="71"/>
      <c r="D12" s="74"/>
      <c r="E12" s="74"/>
    </row>
    <row r="13" spans="1:5" ht="14.5" thickBot="1" x14ac:dyDescent="0.35">
      <c r="A13" s="125" t="str">
        <f>IF(OR('B. Initial Questionnaire'!C16="NO"),"1.3 Hardening Features","1.3 Hardening Features - NOT IN SCOPE")</f>
        <v>1.3 Hardening Features - NOT IN SCOPE</v>
      </c>
      <c r="B13" s="126"/>
      <c r="C13" s="126"/>
      <c r="D13" s="126"/>
      <c r="E13" s="126"/>
    </row>
    <row r="14" spans="1:5" ht="52.5" customHeight="1" x14ac:dyDescent="0.3">
      <c r="A14" s="80" t="s">
        <v>44</v>
      </c>
      <c r="B14" s="81" t="s">
        <v>596</v>
      </c>
      <c r="C14" s="68"/>
      <c r="D14" s="30"/>
      <c r="E14" s="30"/>
    </row>
    <row r="15" spans="1:5" ht="50" x14ac:dyDescent="0.3">
      <c r="A15" s="82" t="s">
        <v>45</v>
      </c>
      <c r="B15" s="81" t="s">
        <v>595</v>
      </c>
      <c r="C15" s="69"/>
      <c r="D15" s="30"/>
      <c r="E15" s="30"/>
    </row>
    <row r="16" spans="1:5" ht="25" x14ac:dyDescent="0.3">
      <c r="A16" s="82" t="s">
        <v>46</v>
      </c>
      <c r="B16" s="81" t="s">
        <v>547</v>
      </c>
      <c r="C16" s="69"/>
      <c r="D16" s="30"/>
      <c r="E16" s="30"/>
    </row>
    <row r="17" spans="1:11" x14ac:dyDescent="0.3">
      <c r="A17" s="82" t="s">
        <v>47</v>
      </c>
      <c r="B17" s="85" t="s">
        <v>548</v>
      </c>
      <c r="C17" s="69"/>
      <c r="D17" s="30"/>
      <c r="E17" s="30"/>
    </row>
    <row r="18" spans="1:11" ht="14.25" customHeight="1" x14ac:dyDescent="0.3">
      <c r="A18" s="82" t="s">
        <v>337</v>
      </c>
      <c r="B18" s="81" t="s">
        <v>549</v>
      </c>
      <c r="C18" s="69"/>
      <c r="D18" s="30"/>
      <c r="E18" s="30"/>
    </row>
    <row r="19" spans="1:11" ht="25" x14ac:dyDescent="0.3">
      <c r="A19" s="82" t="s">
        <v>338</v>
      </c>
      <c r="B19" s="81" t="s">
        <v>550</v>
      </c>
      <c r="C19" s="69"/>
      <c r="D19" s="30"/>
      <c r="E19" s="30"/>
    </row>
    <row r="20" spans="1:11" ht="25.5" thickBot="1" x14ac:dyDescent="0.35">
      <c r="A20" s="83" t="s">
        <v>339</v>
      </c>
      <c r="B20" s="84" t="s">
        <v>551</v>
      </c>
      <c r="C20" s="71"/>
      <c r="D20" s="74"/>
      <c r="E20" s="74"/>
    </row>
    <row r="21" spans="1:11" ht="14.5" thickBot="1" x14ac:dyDescent="0.35">
      <c r="A21" s="125" t="str">
        <f>IF(OR('B. Initial Questionnaire'!C16="NO"),"1.4 Patch Management","1.4 Patch Management - NOT IN SCOPE")</f>
        <v>1.4 Patch Management - NOT IN SCOPE</v>
      </c>
      <c r="B21" s="126"/>
      <c r="C21" s="126"/>
      <c r="D21" s="126"/>
      <c r="E21" s="126"/>
    </row>
    <row r="22" spans="1:11" ht="25" x14ac:dyDescent="0.3">
      <c r="A22" s="80" t="s">
        <v>48</v>
      </c>
      <c r="B22" s="81" t="s">
        <v>195</v>
      </c>
      <c r="C22" s="68"/>
      <c r="D22" s="30"/>
      <c r="E22" s="30"/>
    </row>
    <row r="23" spans="1:11" ht="25" x14ac:dyDescent="0.3">
      <c r="A23" s="83" t="s">
        <v>49</v>
      </c>
      <c r="B23" s="81" t="s">
        <v>194</v>
      </c>
      <c r="C23" s="71"/>
      <c r="D23" s="30"/>
      <c r="E23" s="30"/>
    </row>
    <row r="24" spans="1:11" ht="25.5" thickBot="1" x14ac:dyDescent="0.35">
      <c r="A24" s="83" t="s">
        <v>50</v>
      </c>
      <c r="B24" s="87" t="s">
        <v>196</v>
      </c>
      <c r="C24" s="71"/>
      <c r="D24" s="74"/>
      <c r="E24" s="74"/>
    </row>
    <row r="25" spans="1:11" ht="14.5" thickBot="1" x14ac:dyDescent="0.35">
      <c r="A25" s="125" t="str">
        <f>IF(OR('B. Initial Questionnaire'!C16="NO", 'B. Initial Questionnaire'!C17="YES"),"1.5 Anti Malware","1.5 Anti Malware - NOT IN SCOPE")</f>
        <v>1.5 Anti Malware - NOT IN SCOPE</v>
      </c>
      <c r="B25" s="126"/>
      <c r="C25" s="126"/>
      <c r="D25" s="126"/>
      <c r="E25" s="126"/>
    </row>
    <row r="26" spans="1:11" ht="25" x14ac:dyDescent="0.3">
      <c r="A26" s="80" t="s">
        <v>51</v>
      </c>
      <c r="B26" s="81" t="s">
        <v>552</v>
      </c>
      <c r="C26" s="68"/>
      <c r="D26" s="30"/>
      <c r="E26" s="30"/>
    </row>
    <row r="27" spans="1:11" ht="37.5" x14ac:dyDescent="0.3">
      <c r="A27" s="82" t="s">
        <v>52</v>
      </c>
      <c r="B27" s="81" t="s">
        <v>553</v>
      </c>
      <c r="C27" s="69"/>
      <c r="D27" s="70"/>
      <c r="E27" s="70"/>
    </row>
    <row r="28" spans="1:11" x14ac:dyDescent="0.3">
      <c r="C28" s="89"/>
      <c r="D28" s="89"/>
      <c r="E28" s="89"/>
      <c r="F28" s="89"/>
      <c r="G28" s="89"/>
      <c r="H28" s="89"/>
      <c r="I28" s="89"/>
      <c r="J28" s="89"/>
      <c r="K28" s="89"/>
    </row>
    <row r="29" spans="1:11" x14ac:dyDescent="0.3">
      <c r="C29" s="89"/>
      <c r="D29" s="89"/>
      <c r="E29" s="89"/>
      <c r="F29" s="89"/>
      <c r="G29" s="89"/>
      <c r="H29" s="89"/>
      <c r="I29" s="89"/>
      <c r="J29" s="89"/>
      <c r="K29" s="89"/>
    </row>
    <row r="30" spans="1:11" x14ac:dyDescent="0.3">
      <c r="C30" s="89"/>
      <c r="D30" s="89"/>
      <c r="E30" s="89"/>
      <c r="F30" s="89"/>
      <c r="G30" s="89"/>
      <c r="H30" s="89"/>
      <c r="I30" s="89"/>
      <c r="J30" s="89"/>
      <c r="K30" s="89"/>
    </row>
    <row r="31" spans="1:11" x14ac:dyDescent="0.3">
      <c r="C31" s="89"/>
      <c r="D31" s="89"/>
      <c r="E31" s="89"/>
      <c r="F31" s="89"/>
      <c r="G31" s="89"/>
      <c r="H31" s="89"/>
      <c r="I31" s="89"/>
      <c r="J31" s="89"/>
      <c r="K31" s="89"/>
    </row>
    <row r="32" spans="1:11" x14ac:dyDescent="0.3">
      <c r="C32" s="89"/>
      <c r="D32" s="89"/>
      <c r="E32" s="89"/>
      <c r="F32" s="89"/>
      <c r="G32" s="89"/>
      <c r="H32" s="89"/>
      <c r="I32" s="89"/>
      <c r="J32" s="89"/>
      <c r="K32" s="89"/>
    </row>
    <row r="33" spans="1:26" x14ac:dyDescent="0.3">
      <c r="C33" s="89"/>
      <c r="D33" s="89"/>
      <c r="E33" s="89"/>
      <c r="F33" s="89"/>
      <c r="G33" s="89"/>
      <c r="H33" s="89"/>
      <c r="I33" s="89"/>
      <c r="J33" s="89"/>
      <c r="K33" s="89"/>
    </row>
    <row r="34" spans="1:26" x14ac:dyDescent="0.3">
      <c r="C34" s="89"/>
      <c r="D34" s="89"/>
      <c r="E34" s="89"/>
      <c r="F34" s="89"/>
      <c r="G34" s="89"/>
      <c r="H34" s="89"/>
      <c r="I34" s="89"/>
      <c r="J34" s="89"/>
      <c r="K34" s="89"/>
    </row>
    <row r="35" spans="1:26" x14ac:dyDescent="0.3">
      <c r="C35" s="89"/>
      <c r="D35" s="89"/>
      <c r="E35" s="89"/>
      <c r="F35" s="89"/>
      <c r="G35" s="89"/>
      <c r="H35" s="89"/>
      <c r="I35" s="89"/>
      <c r="J35" s="89"/>
      <c r="K35" s="89"/>
    </row>
    <row r="36" spans="1:26" x14ac:dyDescent="0.3">
      <c r="C36" s="89"/>
      <c r="D36" s="89"/>
      <c r="E36" s="89"/>
      <c r="F36" s="89"/>
      <c r="G36" s="89"/>
      <c r="H36" s="89"/>
      <c r="I36" s="89"/>
      <c r="J36" s="89"/>
      <c r="K36" s="89"/>
    </row>
    <row r="37" spans="1:26" x14ac:dyDescent="0.3">
      <c r="C37" s="89"/>
      <c r="D37" s="89"/>
      <c r="E37" s="89"/>
      <c r="F37" s="89"/>
      <c r="G37" s="89"/>
      <c r="H37" s="89"/>
      <c r="I37" s="89"/>
      <c r="J37" s="89"/>
      <c r="K37" s="89"/>
    </row>
    <row r="38" spans="1:26" x14ac:dyDescent="0.3">
      <c r="C38" s="89"/>
      <c r="D38" s="89"/>
      <c r="E38" s="89"/>
      <c r="F38" s="89"/>
      <c r="G38" s="89"/>
      <c r="H38" s="89"/>
      <c r="I38" s="89"/>
      <c r="J38" s="89"/>
      <c r="K38" s="89"/>
    </row>
    <row r="39" spans="1:26" x14ac:dyDescent="0.3">
      <c r="C39" s="89"/>
      <c r="D39" s="89"/>
      <c r="E39" s="89"/>
      <c r="F39" s="89"/>
      <c r="G39" s="89"/>
      <c r="H39" s="89"/>
      <c r="I39" s="89"/>
      <c r="J39" s="89"/>
      <c r="K39" s="89"/>
    </row>
    <row r="40" spans="1:26" x14ac:dyDescent="0.3">
      <c r="A40" s="89"/>
      <c r="B40" s="89"/>
      <c r="C40" s="89"/>
      <c r="D40" s="89"/>
      <c r="E40" s="89"/>
      <c r="F40" s="89"/>
      <c r="G40" s="89"/>
      <c r="H40" s="89"/>
      <c r="I40" s="89"/>
      <c r="J40" s="89"/>
      <c r="K40" s="89"/>
      <c r="L40" s="89"/>
      <c r="M40" s="89"/>
      <c r="N40" s="89"/>
      <c r="O40" s="89"/>
      <c r="P40" s="89"/>
      <c r="Q40" s="89"/>
      <c r="R40" s="89"/>
      <c r="S40" s="89"/>
      <c r="T40" s="89"/>
      <c r="U40" s="89"/>
      <c r="V40" s="89"/>
      <c r="W40" s="89"/>
      <c r="X40" s="89"/>
      <c r="Y40" s="89"/>
      <c r="Z40" s="89"/>
    </row>
    <row r="41" spans="1:26" x14ac:dyDescent="0.3">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row>
    <row r="42" spans="1:26" x14ac:dyDescent="0.3">
      <c r="A42" s="89"/>
      <c r="B42" s="89"/>
      <c r="C42" s="89"/>
      <c r="D42" s="89"/>
      <c r="E42" s="89"/>
      <c r="F42" s="89"/>
      <c r="G42" s="89"/>
      <c r="H42" s="89"/>
      <c r="I42" s="89"/>
      <c r="J42" s="89"/>
      <c r="K42" s="89"/>
      <c r="L42" s="89"/>
      <c r="M42" s="89"/>
      <c r="N42" s="89"/>
      <c r="O42" s="89"/>
      <c r="P42" s="89"/>
      <c r="Q42" s="89"/>
      <c r="R42" s="89"/>
      <c r="S42" s="89"/>
      <c r="T42" s="89"/>
      <c r="U42" s="89"/>
      <c r="V42" s="89"/>
      <c r="W42" s="89"/>
      <c r="X42" s="89"/>
      <c r="Y42" s="89"/>
      <c r="Z42" s="89"/>
    </row>
    <row r="43" spans="1:26" x14ac:dyDescent="0.3">
      <c r="A43" s="89"/>
      <c r="B43" s="89"/>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x14ac:dyDescent="0.3">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row>
    <row r="45" spans="1:26" x14ac:dyDescent="0.3">
      <c r="A45" s="89"/>
      <c r="B45" s="89"/>
      <c r="C45" s="89"/>
      <c r="D45" s="89"/>
      <c r="E45" s="89"/>
      <c r="F45" s="89"/>
      <c r="G45" s="89"/>
      <c r="H45" s="89"/>
      <c r="I45" s="89"/>
      <c r="J45" s="89"/>
      <c r="K45" s="89"/>
      <c r="L45" s="89"/>
      <c r="M45" s="89"/>
      <c r="N45" s="89"/>
      <c r="O45" s="89"/>
      <c r="P45" s="89"/>
      <c r="Q45" s="89"/>
      <c r="R45" s="89"/>
      <c r="S45" s="89"/>
      <c r="T45" s="89"/>
      <c r="U45" s="89"/>
      <c r="V45" s="89"/>
      <c r="W45" s="89"/>
      <c r="X45" s="89"/>
      <c r="Y45" s="89"/>
      <c r="Z45" s="89"/>
    </row>
    <row r="46" spans="1:26" x14ac:dyDescent="0.3">
      <c r="A46" s="89"/>
      <c r="B46" s="89"/>
      <c r="C46" s="89"/>
      <c r="D46" s="89"/>
      <c r="E46" s="89"/>
      <c r="F46" s="89"/>
      <c r="G46" s="89"/>
      <c r="H46" s="89"/>
      <c r="I46" s="89"/>
      <c r="J46" s="89"/>
      <c r="K46" s="89"/>
      <c r="L46" s="89"/>
      <c r="M46" s="89"/>
      <c r="N46" s="89"/>
      <c r="O46" s="89"/>
      <c r="P46" s="89"/>
      <c r="Q46" s="89"/>
      <c r="R46" s="89"/>
      <c r="S46" s="89"/>
      <c r="T46" s="89"/>
      <c r="U46" s="89"/>
      <c r="V46" s="89"/>
      <c r="W46" s="89"/>
      <c r="X46" s="89"/>
      <c r="Y46" s="89"/>
      <c r="Z46" s="89"/>
    </row>
    <row r="47" spans="1:26" x14ac:dyDescent="0.3">
      <c r="A47" s="89"/>
      <c r="B47" s="89"/>
      <c r="C47" s="89"/>
      <c r="D47" s="89"/>
      <c r="E47" s="89"/>
      <c r="F47" s="89"/>
      <c r="G47" s="89"/>
      <c r="H47" s="89"/>
      <c r="I47" s="89"/>
      <c r="J47" s="89"/>
      <c r="K47" s="89"/>
      <c r="L47" s="89"/>
      <c r="M47" s="89"/>
      <c r="N47" s="89"/>
      <c r="O47" s="89"/>
      <c r="P47" s="89"/>
      <c r="Q47" s="89"/>
      <c r="R47" s="89"/>
      <c r="S47" s="89"/>
      <c r="T47" s="89"/>
      <c r="U47" s="89"/>
      <c r="V47" s="89"/>
      <c r="W47" s="89"/>
      <c r="X47" s="89"/>
      <c r="Y47" s="89"/>
      <c r="Z47" s="89"/>
    </row>
    <row r="48" spans="1:26" x14ac:dyDescent="0.3">
      <c r="A48" s="89"/>
      <c r="B48" s="89"/>
      <c r="C48" s="89"/>
      <c r="D48" s="89"/>
      <c r="E48" s="89"/>
      <c r="F48" s="89"/>
      <c r="G48" s="89"/>
      <c r="H48" s="89"/>
      <c r="I48" s="89"/>
      <c r="J48" s="89"/>
      <c r="K48" s="89"/>
      <c r="L48" s="89"/>
      <c r="M48" s="89"/>
      <c r="N48" s="89"/>
      <c r="O48" s="89"/>
      <c r="P48" s="89"/>
      <c r="Q48" s="89"/>
      <c r="R48" s="89"/>
      <c r="S48" s="89"/>
      <c r="T48" s="89"/>
      <c r="U48" s="89"/>
      <c r="V48" s="89"/>
      <c r="W48" s="89"/>
      <c r="X48" s="89"/>
      <c r="Y48" s="89"/>
      <c r="Z48" s="89"/>
    </row>
    <row r="49" spans="1:26" x14ac:dyDescent="0.3">
      <c r="A49" s="89"/>
      <c r="B49" s="89"/>
      <c r="C49" s="89"/>
      <c r="D49" s="89"/>
      <c r="E49" s="89"/>
      <c r="F49" s="89"/>
      <c r="G49" s="89"/>
      <c r="H49" s="89"/>
      <c r="I49" s="89"/>
      <c r="J49" s="89"/>
      <c r="K49" s="89"/>
      <c r="L49" s="89"/>
      <c r="M49" s="89"/>
      <c r="N49" s="89"/>
      <c r="O49" s="89"/>
      <c r="P49" s="89"/>
      <c r="Q49" s="89"/>
      <c r="R49" s="89"/>
      <c r="S49" s="89"/>
      <c r="T49" s="89"/>
      <c r="U49" s="89"/>
      <c r="V49" s="89"/>
      <c r="W49" s="89"/>
      <c r="X49" s="89"/>
      <c r="Y49" s="89"/>
      <c r="Z49" s="89"/>
    </row>
    <row r="50" spans="1:26" x14ac:dyDescent="0.3">
      <c r="A50" s="89"/>
      <c r="B50" s="89"/>
      <c r="C50" s="89"/>
      <c r="D50" s="89"/>
      <c r="E50" s="89"/>
      <c r="F50" s="89"/>
      <c r="G50" s="89"/>
      <c r="H50" s="89"/>
      <c r="I50" s="89"/>
      <c r="J50" s="89"/>
      <c r="K50" s="89"/>
      <c r="L50" s="89"/>
      <c r="M50" s="89"/>
      <c r="N50" s="89"/>
      <c r="O50" s="89"/>
      <c r="P50" s="89"/>
      <c r="Q50" s="89"/>
      <c r="R50" s="89"/>
      <c r="S50" s="89"/>
      <c r="T50" s="89"/>
      <c r="U50" s="89"/>
      <c r="V50" s="89"/>
      <c r="W50" s="89"/>
      <c r="X50" s="89"/>
      <c r="Y50" s="89"/>
      <c r="Z50" s="89"/>
    </row>
    <row r="51" spans="1:26" x14ac:dyDescent="0.3">
      <c r="A51" s="89"/>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spans="1:26" x14ac:dyDescent="0.3">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row>
    <row r="53" spans="1:26" x14ac:dyDescent="0.3">
      <c r="A53" s="89"/>
      <c r="B53" s="89"/>
      <c r="C53" s="89"/>
      <c r="D53" s="89"/>
      <c r="E53" s="89"/>
      <c r="F53" s="89"/>
      <c r="G53" s="89"/>
      <c r="H53" s="89"/>
      <c r="I53" s="89"/>
      <c r="J53" s="89"/>
      <c r="K53" s="89"/>
      <c r="L53" s="89"/>
      <c r="M53" s="89"/>
      <c r="N53" s="89"/>
      <c r="O53" s="89"/>
      <c r="P53" s="89"/>
      <c r="Q53" s="89"/>
      <c r="R53" s="89"/>
      <c r="S53" s="89"/>
      <c r="T53" s="89"/>
      <c r="U53" s="89"/>
      <c r="V53" s="89"/>
      <c r="W53" s="89"/>
      <c r="X53" s="89"/>
      <c r="Y53" s="89"/>
      <c r="Z53" s="89"/>
    </row>
    <row r="54" spans="1:26" x14ac:dyDescent="0.3">
      <c r="A54" s="89"/>
      <c r="B54" s="89"/>
      <c r="C54" s="89"/>
      <c r="D54" s="89"/>
      <c r="E54" s="89"/>
      <c r="F54" s="89"/>
      <c r="G54" s="89"/>
      <c r="H54" s="89"/>
      <c r="I54" s="89"/>
      <c r="J54" s="89"/>
      <c r="K54" s="89"/>
      <c r="L54" s="89"/>
      <c r="M54" s="89"/>
      <c r="N54" s="89"/>
      <c r="O54" s="89"/>
      <c r="P54" s="89"/>
      <c r="Q54" s="89"/>
      <c r="R54" s="89"/>
      <c r="S54" s="89"/>
      <c r="T54" s="89"/>
      <c r="U54" s="89"/>
      <c r="V54" s="89"/>
      <c r="W54" s="89"/>
      <c r="X54" s="89"/>
      <c r="Y54" s="89"/>
      <c r="Z54" s="89"/>
    </row>
    <row r="55" spans="1:26" x14ac:dyDescent="0.3">
      <c r="A55" s="89"/>
      <c r="B55" s="89"/>
      <c r="C55" s="89"/>
      <c r="D55" s="89"/>
      <c r="E55" s="89"/>
      <c r="F55" s="89"/>
      <c r="G55" s="89"/>
      <c r="H55" s="89"/>
      <c r="I55" s="89"/>
      <c r="J55" s="89"/>
      <c r="K55" s="89"/>
      <c r="L55" s="89"/>
      <c r="M55" s="89"/>
      <c r="N55" s="89"/>
      <c r="O55" s="89"/>
      <c r="P55" s="89"/>
      <c r="Q55" s="89"/>
      <c r="R55" s="89"/>
      <c r="S55" s="89"/>
      <c r="T55" s="89"/>
      <c r="U55" s="89"/>
      <c r="V55" s="89"/>
      <c r="W55" s="89"/>
      <c r="X55" s="89"/>
      <c r="Y55" s="89"/>
      <c r="Z55" s="89"/>
    </row>
    <row r="56" spans="1:26" x14ac:dyDescent="0.3">
      <c r="A56" s="89"/>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x14ac:dyDescent="0.3">
      <c r="A57" s="89"/>
      <c r="B57" s="89"/>
      <c r="C57" s="89"/>
      <c r="D57" s="89"/>
      <c r="E57" s="89"/>
      <c r="F57" s="89"/>
      <c r="G57" s="89"/>
      <c r="H57" s="89"/>
      <c r="I57" s="89"/>
      <c r="J57" s="89"/>
      <c r="K57" s="89"/>
      <c r="L57" s="89"/>
      <c r="M57" s="89"/>
      <c r="N57" s="89"/>
      <c r="O57" s="89"/>
      <c r="P57" s="89"/>
      <c r="Q57" s="89"/>
      <c r="R57" s="89"/>
      <c r="S57" s="89"/>
      <c r="T57" s="89"/>
      <c r="U57" s="89"/>
      <c r="V57" s="89"/>
      <c r="W57" s="89"/>
      <c r="X57" s="89"/>
      <c r="Y57" s="89"/>
      <c r="Z57" s="89"/>
    </row>
    <row r="58" spans="1:26" x14ac:dyDescent="0.3">
      <c r="A58" s="89"/>
      <c r="B58" s="89"/>
      <c r="C58" s="89"/>
      <c r="D58" s="89"/>
      <c r="E58" s="89"/>
      <c r="F58" s="89"/>
      <c r="G58" s="89"/>
      <c r="H58" s="89"/>
      <c r="I58" s="89"/>
      <c r="J58" s="89"/>
      <c r="K58" s="89"/>
      <c r="L58" s="89"/>
      <c r="M58" s="89"/>
      <c r="N58" s="89"/>
      <c r="O58" s="89"/>
      <c r="P58" s="89"/>
      <c r="Q58" s="89"/>
      <c r="R58" s="89"/>
      <c r="S58" s="89"/>
      <c r="T58" s="89"/>
      <c r="U58" s="89"/>
      <c r="V58" s="89"/>
      <c r="W58" s="89"/>
      <c r="X58" s="89"/>
      <c r="Y58" s="89"/>
      <c r="Z58" s="89"/>
    </row>
    <row r="59" spans="1:26" x14ac:dyDescent="0.3">
      <c r="A59" s="89"/>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spans="1:26" x14ac:dyDescent="0.3">
      <c r="A60" s="89"/>
      <c r="B60" s="89"/>
      <c r="C60" s="89"/>
      <c r="D60" s="89"/>
      <c r="E60" s="89"/>
      <c r="F60" s="89"/>
      <c r="G60" s="89"/>
      <c r="H60" s="89"/>
      <c r="I60" s="89"/>
      <c r="J60" s="89"/>
      <c r="K60" s="89"/>
      <c r="L60" s="89"/>
      <c r="M60" s="89"/>
      <c r="N60" s="89"/>
      <c r="O60" s="89"/>
      <c r="P60" s="89"/>
      <c r="Q60" s="89"/>
      <c r="R60" s="89"/>
      <c r="S60" s="89"/>
      <c r="T60" s="89"/>
      <c r="U60" s="89"/>
      <c r="V60" s="89"/>
      <c r="W60" s="89"/>
      <c r="X60" s="89"/>
      <c r="Y60" s="89"/>
      <c r="Z60" s="89"/>
    </row>
    <row r="61" spans="1:26" x14ac:dyDescent="0.3">
      <c r="A61" s="89"/>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spans="1:26" x14ac:dyDescent="0.3">
      <c r="A62" s="89"/>
      <c r="B62" s="89"/>
      <c r="C62" s="89"/>
      <c r="D62" s="89"/>
      <c r="E62" s="89"/>
      <c r="F62" s="89"/>
      <c r="G62" s="89"/>
      <c r="H62" s="89"/>
      <c r="I62" s="89"/>
      <c r="J62" s="89"/>
      <c r="K62" s="89"/>
      <c r="L62" s="89"/>
      <c r="M62" s="89"/>
      <c r="N62" s="89"/>
      <c r="O62" s="89"/>
      <c r="P62" s="89"/>
      <c r="Q62" s="89"/>
      <c r="R62" s="89"/>
      <c r="S62" s="89"/>
      <c r="T62" s="89"/>
      <c r="U62" s="89"/>
      <c r="V62" s="89"/>
      <c r="W62" s="89"/>
      <c r="X62" s="89"/>
      <c r="Y62" s="89"/>
      <c r="Z62" s="89"/>
    </row>
    <row r="63" spans="1:26" x14ac:dyDescent="0.3">
      <c r="A63" s="89"/>
      <c r="B63" s="89"/>
      <c r="C63" s="89"/>
      <c r="D63" s="89"/>
      <c r="E63" s="89"/>
      <c r="F63" s="89"/>
      <c r="G63" s="89"/>
      <c r="H63" s="89"/>
      <c r="I63" s="89"/>
      <c r="J63" s="89"/>
      <c r="K63" s="89"/>
      <c r="L63" s="89"/>
      <c r="M63" s="89"/>
      <c r="N63" s="89"/>
      <c r="O63" s="89"/>
      <c r="P63" s="89"/>
      <c r="Q63" s="89"/>
      <c r="R63" s="89"/>
      <c r="S63" s="89"/>
      <c r="T63" s="89"/>
      <c r="U63" s="89"/>
      <c r="V63" s="89"/>
      <c r="W63" s="89"/>
      <c r="X63" s="89"/>
      <c r="Y63" s="89"/>
      <c r="Z63" s="89"/>
    </row>
    <row r="64" spans="1:26" x14ac:dyDescent="0.3">
      <c r="A64" s="89"/>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spans="1:26" x14ac:dyDescent="0.3">
      <c r="A65" s="89"/>
      <c r="B65" s="89"/>
      <c r="C65" s="89"/>
      <c r="D65" s="89"/>
      <c r="E65" s="89"/>
      <c r="F65" s="89"/>
      <c r="G65" s="89"/>
      <c r="H65" s="89"/>
      <c r="I65" s="89"/>
      <c r="J65" s="89"/>
      <c r="K65" s="89"/>
      <c r="L65" s="89"/>
      <c r="M65" s="89"/>
      <c r="N65" s="89"/>
      <c r="O65" s="89"/>
      <c r="P65" s="89"/>
      <c r="Q65" s="89"/>
      <c r="R65" s="89"/>
      <c r="S65" s="89"/>
      <c r="T65" s="89"/>
      <c r="U65" s="89"/>
      <c r="V65" s="89"/>
      <c r="W65" s="89"/>
      <c r="X65" s="89"/>
      <c r="Y65" s="89"/>
      <c r="Z65" s="89"/>
    </row>
    <row r="66" spans="1:26" x14ac:dyDescent="0.3">
      <c r="A66" s="89"/>
      <c r="B66" s="89"/>
      <c r="C66" s="89"/>
      <c r="D66" s="89"/>
      <c r="E66" s="89"/>
      <c r="F66" s="89"/>
      <c r="G66" s="89"/>
      <c r="H66" s="89"/>
      <c r="I66" s="89"/>
      <c r="J66" s="89"/>
      <c r="K66" s="89"/>
      <c r="L66" s="89"/>
      <c r="M66" s="89"/>
      <c r="N66" s="89"/>
      <c r="O66" s="89"/>
      <c r="P66" s="89"/>
      <c r="Q66" s="89"/>
      <c r="R66" s="89"/>
      <c r="S66" s="89"/>
      <c r="T66" s="89"/>
      <c r="U66" s="89"/>
      <c r="V66" s="89"/>
      <c r="W66" s="89"/>
      <c r="X66" s="89"/>
      <c r="Y66" s="89"/>
      <c r="Z66" s="89"/>
    </row>
    <row r="67" spans="1:26" x14ac:dyDescent="0.3">
      <c r="A67" s="89"/>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x14ac:dyDescent="0.3">
      <c r="A68" s="89"/>
      <c r="B68" s="89"/>
      <c r="C68" s="89"/>
      <c r="D68" s="89"/>
      <c r="E68" s="89"/>
      <c r="F68" s="89"/>
      <c r="G68" s="89"/>
      <c r="H68" s="89"/>
      <c r="I68" s="89"/>
      <c r="J68" s="89"/>
      <c r="K68" s="89"/>
      <c r="L68" s="89"/>
      <c r="M68" s="89"/>
      <c r="N68" s="89"/>
      <c r="O68" s="89"/>
      <c r="P68" s="89"/>
      <c r="Q68" s="89"/>
      <c r="R68" s="89"/>
      <c r="S68" s="89"/>
      <c r="T68" s="89"/>
      <c r="U68" s="89"/>
      <c r="V68" s="89"/>
      <c r="W68" s="89"/>
      <c r="X68" s="89"/>
      <c r="Y68" s="89"/>
      <c r="Z68" s="89"/>
    </row>
    <row r="69" spans="1:26" x14ac:dyDescent="0.3">
      <c r="A69" s="89"/>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spans="1:26" x14ac:dyDescent="0.3">
      <c r="A70" s="89"/>
      <c r="B70" s="89"/>
      <c r="C70" s="89"/>
      <c r="D70" s="89"/>
      <c r="E70" s="89"/>
      <c r="F70" s="89"/>
      <c r="G70" s="89"/>
      <c r="H70" s="89"/>
      <c r="I70" s="89"/>
      <c r="J70" s="89"/>
      <c r="K70" s="89"/>
      <c r="L70" s="89"/>
      <c r="M70" s="89"/>
      <c r="N70" s="89"/>
      <c r="O70" s="89"/>
      <c r="P70" s="89"/>
      <c r="Q70" s="89"/>
      <c r="R70" s="89"/>
      <c r="S70" s="89"/>
      <c r="T70" s="89"/>
      <c r="U70" s="89"/>
      <c r="V70" s="89"/>
      <c r="W70" s="89"/>
      <c r="X70" s="89"/>
      <c r="Y70" s="89"/>
      <c r="Z70" s="89"/>
    </row>
    <row r="71" spans="1:26" x14ac:dyDescent="0.3">
      <c r="A71" s="89"/>
      <c r="B71" s="89"/>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x14ac:dyDescent="0.3">
      <c r="A72" s="89"/>
      <c r="B72" s="89"/>
      <c r="C72" s="89"/>
      <c r="D72" s="89"/>
      <c r="E72" s="89"/>
      <c r="F72" s="89"/>
      <c r="G72" s="89"/>
      <c r="H72" s="89"/>
      <c r="I72" s="89"/>
      <c r="J72" s="89"/>
      <c r="K72" s="89"/>
      <c r="L72" s="89"/>
      <c r="M72" s="89"/>
      <c r="N72" s="89"/>
      <c r="O72" s="89"/>
      <c r="P72" s="89"/>
      <c r="Q72" s="89"/>
      <c r="R72" s="89"/>
      <c r="S72" s="89"/>
      <c r="T72" s="89"/>
      <c r="U72" s="89"/>
      <c r="V72" s="89"/>
      <c r="W72" s="89"/>
      <c r="X72" s="89"/>
      <c r="Y72" s="89"/>
      <c r="Z72" s="89"/>
    </row>
    <row r="73" spans="1:26" x14ac:dyDescent="0.3">
      <c r="A73" s="89"/>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spans="1:26" x14ac:dyDescent="0.3">
      <c r="A74" s="89"/>
      <c r="B74" s="89"/>
      <c r="C74" s="89"/>
      <c r="D74" s="89"/>
      <c r="E74" s="89"/>
      <c r="F74" s="89"/>
      <c r="G74" s="89"/>
      <c r="H74" s="89"/>
      <c r="I74" s="89"/>
      <c r="J74" s="89"/>
      <c r="K74" s="89"/>
      <c r="L74" s="89"/>
      <c r="M74" s="89"/>
      <c r="N74" s="89"/>
      <c r="O74" s="89"/>
      <c r="P74" s="89"/>
      <c r="Q74" s="89"/>
      <c r="R74" s="89"/>
      <c r="S74" s="89"/>
      <c r="T74" s="89"/>
      <c r="U74" s="89"/>
      <c r="V74" s="89"/>
      <c r="W74" s="89"/>
      <c r="X74" s="89"/>
      <c r="Y74" s="89"/>
      <c r="Z74" s="89"/>
    </row>
    <row r="75" spans="1:26" x14ac:dyDescent="0.3">
      <c r="A75" s="89"/>
      <c r="B75" s="89"/>
      <c r="C75" s="89"/>
      <c r="D75" s="89"/>
      <c r="E75" s="89"/>
      <c r="F75" s="89"/>
      <c r="G75" s="89"/>
      <c r="H75" s="89"/>
      <c r="I75" s="89"/>
      <c r="J75" s="89"/>
      <c r="K75" s="89"/>
      <c r="L75" s="89"/>
      <c r="M75" s="89"/>
      <c r="N75" s="89"/>
      <c r="O75" s="89"/>
      <c r="P75" s="89"/>
      <c r="Q75" s="89"/>
      <c r="R75" s="89"/>
      <c r="S75" s="89"/>
      <c r="T75" s="89"/>
      <c r="U75" s="89"/>
      <c r="V75" s="89"/>
      <c r="W75" s="89"/>
      <c r="X75" s="89"/>
      <c r="Y75" s="89"/>
      <c r="Z75" s="89"/>
    </row>
    <row r="76" spans="1:26" x14ac:dyDescent="0.3">
      <c r="A76" s="89"/>
      <c r="B76" s="89"/>
      <c r="C76" s="89"/>
      <c r="D76" s="89"/>
      <c r="E76" s="89"/>
      <c r="F76" s="89"/>
      <c r="G76" s="89"/>
      <c r="H76" s="89"/>
      <c r="I76" s="89"/>
      <c r="J76" s="89"/>
      <c r="K76" s="89"/>
      <c r="L76" s="89"/>
      <c r="M76" s="89"/>
      <c r="N76" s="89"/>
      <c r="O76" s="89"/>
      <c r="P76" s="89"/>
      <c r="Q76" s="89"/>
      <c r="R76" s="89"/>
      <c r="S76" s="89"/>
      <c r="T76" s="89"/>
      <c r="U76" s="89"/>
      <c r="V76" s="89"/>
      <c r="W76" s="89"/>
      <c r="X76" s="89"/>
      <c r="Y76" s="89"/>
      <c r="Z76" s="89"/>
    </row>
    <row r="77" spans="1:26" x14ac:dyDescent="0.3">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x14ac:dyDescent="0.3">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spans="1:26" x14ac:dyDescent="0.3">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spans="1:26" x14ac:dyDescent="0.3">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spans="1:26" x14ac:dyDescent="0.3">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spans="1:26" x14ac:dyDescent="0.3">
      <c r="B82" s="89"/>
      <c r="C82" s="89"/>
      <c r="D82" s="89"/>
      <c r="E82" s="89"/>
      <c r="F82" s="89"/>
      <c r="G82" s="89"/>
      <c r="H82" s="89"/>
      <c r="I82" s="89"/>
      <c r="J82" s="89"/>
      <c r="K82" s="89"/>
      <c r="L82" s="89"/>
      <c r="M82" s="89"/>
      <c r="N82" s="89"/>
      <c r="O82" s="89"/>
      <c r="P82" s="89"/>
      <c r="Q82" s="89"/>
    </row>
    <row r="83" spans="1:26" x14ac:dyDescent="0.3">
      <c r="B83" s="89"/>
      <c r="C83" s="89"/>
      <c r="D83" s="89"/>
      <c r="E83" s="89"/>
      <c r="F83" s="89"/>
      <c r="G83" s="89"/>
      <c r="H83" s="89"/>
      <c r="I83" s="89"/>
      <c r="J83" s="89"/>
      <c r="K83" s="89"/>
      <c r="L83" s="89"/>
      <c r="M83" s="89"/>
      <c r="N83" s="89"/>
      <c r="O83" s="89"/>
      <c r="P83" s="89"/>
      <c r="Q83" s="89"/>
    </row>
    <row r="84" spans="1:26" x14ac:dyDescent="0.3">
      <c r="B84" s="89"/>
      <c r="C84" s="89"/>
      <c r="D84" s="89"/>
      <c r="E84" s="89"/>
      <c r="F84" s="89"/>
      <c r="G84" s="89"/>
      <c r="H84" s="89"/>
      <c r="I84" s="89"/>
      <c r="J84" s="89"/>
      <c r="K84" s="89"/>
      <c r="L84" s="89"/>
      <c r="M84" s="89"/>
      <c r="N84" s="89"/>
      <c r="O84" s="89"/>
      <c r="P84" s="89"/>
      <c r="Q84" s="89"/>
    </row>
    <row r="85" spans="1:26" x14ac:dyDescent="0.3">
      <c r="B85" s="89"/>
      <c r="C85" s="89"/>
      <c r="D85" s="89"/>
      <c r="E85" s="89"/>
      <c r="F85" s="89"/>
      <c r="G85" s="89"/>
      <c r="H85" s="89"/>
      <c r="I85" s="89"/>
      <c r="J85" s="89"/>
      <c r="K85" s="89"/>
      <c r="L85" s="89"/>
      <c r="M85" s="89"/>
      <c r="N85" s="89"/>
      <c r="O85" s="89"/>
      <c r="P85" s="89"/>
      <c r="Q85" s="89"/>
    </row>
    <row r="86" spans="1:26" x14ac:dyDescent="0.3">
      <c r="B86" s="89"/>
      <c r="C86" s="89"/>
      <c r="D86" s="89"/>
      <c r="E86" s="89"/>
      <c r="F86" s="89"/>
      <c r="G86" s="89"/>
      <c r="H86" s="89"/>
      <c r="I86" s="89"/>
      <c r="J86" s="89"/>
      <c r="K86" s="89"/>
      <c r="L86" s="89"/>
      <c r="M86" s="89"/>
      <c r="N86" s="89"/>
      <c r="O86" s="89"/>
      <c r="P86" s="89"/>
      <c r="Q86" s="89"/>
    </row>
    <row r="87" spans="1:26" x14ac:dyDescent="0.3">
      <c r="B87" s="89"/>
      <c r="C87" s="89"/>
      <c r="D87" s="89"/>
      <c r="E87" s="89"/>
      <c r="F87" s="89"/>
      <c r="G87" s="89"/>
      <c r="H87" s="89"/>
      <c r="I87" s="89"/>
      <c r="J87" s="89"/>
      <c r="K87" s="89"/>
      <c r="L87" s="89"/>
      <c r="M87" s="89"/>
      <c r="N87" s="89"/>
      <c r="O87" s="89"/>
      <c r="P87" s="89"/>
      <c r="Q87" s="89"/>
    </row>
    <row r="88" spans="1:26" x14ac:dyDescent="0.3">
      <c r="B88" s="89"/>
      <c r="C88" s="89"/>
      <c r="D88" s="89"/>
      <c r="E88" s="89"/>
      <c r="F88" s="89"/>
      <c r="G88" s="89"/>
      <c r="H88" s="89"/>
      <c r="I88" s="89"/>
      <c r="J88" s="89"/>
      <c r="K88" s="89"/>
      <c r="L88" s="89"/>
      <c r="M88" s="89"/>
      <c r="N88" s="89"/>
      <c r="O88" s="89"/>
      <c r="P88" s="89"/>
      <c r="Q88" s="89"/>
    </row>
    <row r="89" spans="1:26" x14ac:dyDescent="0.3">
      <c r="B89" s="89"/>
      <c r="C89" s="89"/>
      <c r="D89" s="89"/>
      <c r="E89" s="89"/>
      <c r="F89" s="89"/>
      <c r="G89" s="89"/>
      <c r="H89" s="89"/>
      <c r="I89" s="89"/>
      <c r="J89" s="89"/>
      <c r="K89" s="89"/>
      <c r="L89" s="89"/>
      <c r="M89" s="89"/>
      <c r="N89" s="89"/>
      <c r="O89" s="89"/>
      <c r="P89" s="89"/>
      <c r="Q89" s="89"/>
    </row>
    <row r="90" spans="1:26" x14ac:dyDescent="0.3">
      <c r="B90" s="89"/>
      <c r="C90" s="89"/>
      <c r="D90" s="89"/>
      <c r="E90" s="89"/>
      <c r="F90" s="89"/>
      <c r="G90" s="89"/>
      <c r="H90" s="89"/>
      <c r="I90" s="89"/>
      <c r="J90" s="89"/>
      <c r="K90" s="89"/>
      <c r="L90" s="89"/>
      <c r="M90" s="89"/>
      <c r="N90" s="89"/>
      <c r="O90" s="89"/>
      <c r="P90" s="89"/>
      <c r="Q90" s="89"/>
    </row>
    <row r="91" spans="1:26" x14ac:dyDescent="0.3">
      <c r="B91" s="89"/>
      <c r="C91" s="89"/>
      <c r="D91" s="89"/>
      <c r="E91" s="89"/>
      <c r="F91" s="89"/>
      <c r="G91" s="89"/>
      <c r="H91" s="89"/>
      <c r="I91" s="89"/>
      <c r="J91" s="89"/>
      <c r="K91" s="89"/>
      <c r="L91" s="89"/>
      <c r="M91" s="89"/>
      <c r="N91" s="89"/>
      <c r="O91" s="89"/>
      <c r="P91" s="89"/>
      <c r="Q91" s="89"/>
    </row>
    <row r="92" spans="1:26" x14ac:dyDescent="0.3">
      <c r="B92" s="89"/>
      <c r="C92" s="89"/>
      <c r="D92" s="89"/>
      <c r="E92" s="89"/>
      <c r="F92" s="89"/>
      <c r="G92" s="89"/>
      <c r="H92" s="89"/>
      <c r="I92" s="89"/>
      <c r="J92" s="89"/>
      <c r="K92" s="89"/>
      <c r="L92" s="89"/>
      <c r="M92" s="89"/>
      <c r="N92" s="89"/>
      <c r="O92" s="89"/>
      <c r="P92" s="89"/>
      <c r="Q92" s="89"/>
    </row>
    <row r="93" spans="1:26" x14ac:dyDescent="0.3">
      <c r="B93" s="89"/>
      <c r="C93" s="89"/>
      <c r="D93" s="89"/>
      <c r="E93" s="89"/>
      <c r="F93" s="89"/>
      <c r="G93" s="89"/>
      <c r="H93" s="89"/>
      <c r="I93" s="89"/>
      <c r="J93" s="89"/>
      <c r="K93" s="89"/>
      <c r="L93" s="89"/>
      <c r="M93" s="89"/>
      <c r="N93" s="89"/>
      <c r="O93" s="89"/>
      <c r="P93" s="89"/>
      <c r="Q93" s="89"/>
    </row>
    <row r="94" spans="1:26" x14ac:dyDescent="0.3">
      <c r="B94" s="89"/>
      <c r="C94" s="89"/>
      <c r="D94" s="89"/>
      <c r="E94" s="89"/>
      <c r="F94" s="89"/>
      <c r="G94" s="89"/>
      <c r="H94" s="89"/>
      <c r="I94" s="89"/>
      <c r="J94" s="89"/>
      <c r="K94" s="89"/>
      <c r="L94" s="89"/>
      <c r="M94" s="89"/>
      <c r="N94" s="89"/>
      <c r="O94" s="89"/>
      <c r="P94" s="89"/>
      <c r="Q94" s="89"/>
    </row>
    <row r="95" spans="1:26" x14ac:dyDescent="0.3">
      <c r="B95" s="89"/>
      <c r="C95" s="89"/>
      <c r="D95" s="89"/>
      <c r="E95" s="89"/>
      <c r="F95" s="89"/>
      <c r="G95" s="89"/>
      <c r="H95" s="89"/>
      <c r="I95" s="89"/>
      <c r="J95" s="89"/>
      <c r="K95" s="89"/>
      <c r="L95" s="89"/>
      <c r="M95" s="89"/>
      <c r="N95" s="89"/>
      <c r="O95" s="89"/>
      <c r="P95" s="89"/>
      <c r="Q95" s="89"/>
    </row>
    <row r="96" spans="1:26" x14ac:dyDescent="0.3">
      <c r="B96" s="89"/>
      <c r="C96" s="89"/>
      <c r="D96" s="89"/>
      <c r="E96" s="89"/>
      <c r="F96" s="89"/>
      <c r="G96" s="89"/>
      <c r="H96" s="89"/>
      <c r="I96" s="89"/>
      <c r="J96" s="89"/>
      <c r="K96" s="89"/>
      <c r="L96" s="89"/>
      <c r="M96" s="89"/>
      <c r="N96" s="89"/>
      <c r="O96" s="89"/>
      <c r="P96" s="89"/>
      <c r="Q96" s="89"/>
    </row>
    <row r="97" spans="2:17" x14ac:dyDescent="0.3">
      <c r="B97" s="89"/>
      <c r="C97" s="89"/>
      <c r="D97" s="89"/>
      <c r="E97" s="89"/>
      <c r="F97" s="89"/>
      <c r="G97" s="89"/>
      <c r="H97" s="89"/>
      <c r="I97" s="89"/>
      <c r="J97" s="89"/>
      <c r="K97" s="89"/>
      <c r="L97" s="89"/>
      <c r="M97" s="89"/>
      <c r="N97" s="89"/>
      <c r="O97" s="89"/>
      <c r="P97" s="89"/>
      <c r="Q97" s="89"/>
    </row>
    <row r="98" spans="2:17" x14ac:dyDescent="0.3">
      <c r="B98" s="89"/>
      <c r="C98" s="89"/>
      <c r="D98" s="89"/>
      <c r="E98" s="89"/>
      <c r="F98" s="89"/>
      <c r="G98" s="89"/>
      <c r="H98" s="89"/>
      <c r="I98" s="89"/>
      <c r="J98" s="89"/>
      <c r="K98" s="89"/>
      <c r="L98" s="89"/>
      <c r="M98" s="89"/>
      <c r="N98" s="89"/>
      <c r="O98" s="89"/>
      <c r="P98" s="89"/>
      <c r="Q98" s="89"/>
    </row>
    <row r="99" spans="2:17" x14ac:dyDescent="0.3">
      <c r="B99" s="89"/>
      <c r="C99" s="89"/>
      <c r="D99" s="89"/>
      <c r="E99" s="89"/>
      <c r="F99" s="89"/>
      <c r="G99" s="89"/>
      <c r="H99" s="89"/>
      <c r="I99" s="89"/>
      <c r="J99" s="89"/>
      <c r="K99" s="89"/>
      <c r="L99" s="89"/>
      <c r="M99" s="89"/>
      <c r="N99" s="89"/>
      <c r="O99" s="89"/>
      <c r="P99" s="89"/>
      <c r="Q99" s="89"/>
    </row>
    <row r="100" spans="2:17" x14ac:dyDescent="0.3">
      <c r="B100" s="89"/>
      <c r="C100" s="89"/>
      <c r="D100" s="89"/>
      <c r="E100" s="89"/>
      <c r="F100" s="89"/>
      <c r="G100" s="89"/>
      <c r="H100" s="89"/>
      <c r="I100" s="89"/>
      <c r="J100" s="89"/>
      <c r="K100" s="89"/>
      <c r="L100" s="89"/>
      <c r="M100" s="89"/>
      <c r="N100" s="89"/>
      <c r="O100" s="89"/>
      <c r="P100" s="89"/>
      <c r="Q100" s="89"/>
    </row>
    <row r="101" spans="2:17" x14ac:dyDescent="0.3">
      <c r="B101" s="89"/>
      <c r="C101" s="89"/>
      <c r="D101" s="89"/>
      <c r="E101" s="89"/>
      <c r="F101" s="89"/>
      <c r="G101" s="89"/>
      <c r="H101" s="89"/>
      <c r="I101" s="89"/>
      <c r="J101" s="89"/>
      <c r="K101" s="89"/>
      <c r="L101" s="89"/>
      <c r="M101" s="89"/>
      <c r="N101" s="89"/>
      <c r="O101" s="89"/>
      <c r="P101" s="89"/>
      <c r="Q101" s="89"/>
    </row>
    <row r="102" spans="2:17" x14ac:dyDescent="0.3">
      <c r="B102" s="89"/>
      <c r="C102" s="89"/>
      <c r="D102" s="89"/>
      <c r="E102" s="89"/>
      <c r="F102" s="89"/>
      <c r="G102" s="89"/>
      <c r="H102" s="89"/>
      <c r="I102" s="89"/>
      <c r="J102" s="89"/>
      <c r="K102" s="89"/>
      <c r="L102" s="89"/>
      <c r="M102" s="89"/>
      <c r="N102" s="89"/>
      <c r="O102" s="89"/>
      <c r="P102" s="89"/>
      <c r="Q102" s="89"/>
    </row>
    <row r="103" spans="2:17" x14ac:dyDescent="0.3">
      <c r="B103" s="89"/>
      <c r="C103" s="89"/>
      <c r="D103" s="89"/>
      <c r="E103" s="89"/>
      <c r="F103" s="89"/>
      <c r="G103" s="89"/>
      <c r="H103" s="89"/>
      <c r="I103" s="89"/>
      <c r="J103" s="89"/>
      <c r="K103" s="89"/>
      <c r="L103" s="89"/>
      <c r="M103" s="89"/>
      <c r="N103" s="89"/>
      <c r="O103" s="89"/>
      <c r="P103" s="89"/>
      <c r="Q103" s="89"/>
    </row>
    <row r="104" spans="2:17" x14ac:dyDescent="0.3">
      <c r="B104" s="89"/>
      <c r="C104" s="89"/>
      <c r="D104" s="89"/>
      <c r="E104" s="89"/>
      <c r="F104" s="89"/>
      <c r="G104" s="89"/>
      <c r="H104" s="89"/>
      <c r="I104" s="89"/>
      <c r="J104" s="89"/>
      <c r="K104" s="89"/>
      <c r="L104" s="89"/>
      <c r="M104" s="89"/>
      <c r="N104" s="89"/>
      <c r="O104" s="89"/>
      <c r="P104" s="89"/>
      <c r="Q104" s="89"/>
    </row>
    <row r="105" spans="2:17" x14ac:dyDescent="0.3">
      <c r="B105" s="89"/>
      <c r="C105" s="89"/>
      <c r="D105" s="89"/>
      <c r="E105" s="89"/>
      <c r="F105" s="89"/>
      <c r="G105" s="89"/>
      <c r="H105" s="89"/>
      <c r="I105" s="89"/>
      <c r="J105" s="89"/>
      <c r="K105" s="89"/>
      <c r="L105" s="89"/>
      <c r="M105" s="89"/>
      <c r="N105" s="89"/>
      <c r="O105" s="89"/>
      <c r="P105" s="89"/>
      <c r="Q105" s="89"/>
    </row>
    <row r="106" spans="2:17" x14ac:dyDescent="0.3">
      <c r="B106" s="89"/>
      <c r="C106" s="89"/>
      <c r="D106" s="89"/>
      <c r="E106" s="89"/>
      <c r="F106" s="89"/>
      <c r="G106" s="89"/>
      <c r="H106" s="89"/>
      <c r="I106" s="89"/>
      <c r="J106" s="89"/>
      <c r="K106" s="89"/>
      <c r="L106" s="89"/>
      <c r="M106" s="89"/>
      <c r="N106" s="89"/>
      <c r="O106" s="89"/>
      <c r="P106" s="89"/>
      <c r="Q106" s="89"/>
    </row>
    <row r="107" spans="2:17" x14ac:dyDescent="0.3">
      <c r="B107" s="89"/>
      <c r="C107" s="89"/>
      <c r="D107" s="89"/>
      <c r="E107" s="89"/>
      <c r="F107" s="89"/>
      <c r="G107" s="89"/>
      <c r="H107" s="89"/>
      <c r="I107" s="89"/>
      <c r="J107" s="89"/>
      <c r="K107" s="89"/>
      <c r="L107" s="89"/>
      <c r="M107" s="89"/>
      <c r="N107" s="89"/>
      <c r="O107" s="89"/>
      <c r="P107" s="89"/>
      <c r="Q107" s="89"/>
    </row>
    <row r="108" spans="2:17" x14ac:dyDescent="0.3">
      <c r="B108" s="89"/>
      <c r="C108" s="89"/>
      <c r="D108" s="89"/>
      <c r="E108" s="89"/>
      <c r="F108" s="89"/>
      <c r="G108" s="89"/>
      <c r="H108" s="89"/>
      <c r="I108" s="89"/>
      <c r="J108" s="89"/>
      <c r="K108" s="89"/>
      <c r="L108" s="89"/>
      <c r="M108" s="89"/>
      <c r="N108" s="89"/>
      <c r="O108" s="89"/>
      <c r="P108" s="89"/>
      <c r="Q108" s="89"/>
    </row>
    <row r="109" spans="2:17" x14ac:dyDescent="0.3">
      <c r="B109" s="89"/>
      <c r="C109" s="89"/>
      <c r="D109" s="89"/>
      <c r="E109" s="89"/>
      <c r="F109" s="89"/>
      <c r="G109" s="89"/>
      <c r="H109" s="89"/>
      <c r="I109" s="89"/>
      <c r="J109" s="89"/>
      <c r="K109" s="89"/>
      <c r="L109" s="89"/>
      <c r="M109" s="89"/>
      <c r="N109" s="89"/>
      <c r="O109" s="89"/>
      <c r="P109" s="89"/>
      <c r="Q109" s="89"/>
    </row>
    <row r="110" spans="2:17" x14ac:dyDescent="0.3">
      <c r="B110" s="89"/>
      <c r="C110" s="89"/>
      <c r="D110" s="89"/>
      <c r="E110" s="89"/>
      <c r="F110" s="89"/>
      <c r="G110" s="89"/>
      <c r="H110" s="89"/>
      <c r="I110" s="89"/>
      <c r="J110" s="89"/>
      <c r="K110" s="89"/>
      <c r="L110" s="89"/>
      <c r="M110" s="89"/>
      <c r="N110" s="89"/>
      <c r="O110" s="89"/>
      <c r="P110" s="89"/>
      <c r="Q110" s="89"/>
    </row>
    <row r="111" spans="2:17" x14ac:dyDescent="0.3">
      <c r="B111" s="89"/>
      <c r="C111" s="89"/>
      <c r="D111" s="89"/>
      <c r="E111" s="89"/>
      <c r="F111" s="89"/>
      <c r="G111" s="89"/>
      <c r="H111" s="89"/>
      <c r="I111" s="89"/>
      <c r="J111" s="89"/>
      <c r="K111" s="89"/>
      <c r="L111" s="89"/>
      <c r="M111" s="89"/>
      <c r="N111" s="89"/>
      <c r="O111" s="89"/>
      <c r="P111" s="89"/>
      <c r="Q111" s="89"/>
    </row>
    <row r="112" spans="2:17" x14ac:dyDescent="0.3">
      <c r="B112" s="89"/>
      <c r="C112" s="89"/>
      <c r="D112" s="89"/>
      <c r="E112" s="89"/>
      <c r="F112" s="89"/>
      <c r="G112" s="89"/>
      <c r="H112" s="89"/>
      <c r="I112" s="89"/>
      <c r="J112" s="89"/>
      <c r="K112" s="89"/>
      <c r="L112" s="89"/>
      <c r="M112" s="89"/>
      <c r="N112" s="89"/>
      <c r="O112" s="89"/>
      <c r="P112" s="89"/>
      <c r="Q112" s="89"/>
    </row>
    <row r="113" spans="2:17" x14ac:dyDescent="0.3">
      <c r="B113" s="89"/>
      <c r="C113" s="89"/>
      <c r="D113" s="89"/>
      <c r="E113" s="89"/>
      <c r="F113" s="89"/>
      <c r="G113" s="89"/>
      <c r="H113" s="89"/>
      <c r="I113" s="89"/>
      <c r="J113" s="89"/>
      <c r="K113" s="89"/>
      <c r="L113" s="89"/>
      <c r="M113" s="89"/>
      <c r="N113" s="89"/>
      <c r="O113" s="89"/>
      <c r="P113" s="89"/>
      <c r="Q113" s="89"/>
    </row>
    <row r="114" spans="2:17" x14ac:dyDescent="0.3">
      <c r="B114" s="89"/>
      <c r="C114" s="89"/>
      <c r="D114" s="89"/>
      <c r="E114" s="89"/>
      <c r="F114" s="89"/>
      <c r="G114" s="89"/>
      <c r="H114" s="89"/>
      <c r="I114" s="89"/>
      <c r="J114" s="89"/>
      <c r="K114" s="89"/>
      <c r="L114" s="89"/>
      <c r="M114" s="89"/>
      <c r="N114" s="89"/>
      <c r="O114" s="89"/>
      <c r="P114" s="89"/>
      <c r="Q114" s="89"/>
    </row>
    <row r="115" spans="2:17" x14ac:dyDescent="0.3">
      <c r="B115" s="89"/>
      <c r="C115" s="89"/>
      <c r="D115" s="89"/>
      <c r="E115" s="89"/>
      <c r="F115" s="89"/>
      <c r="G115" s="89"/>
      <c r="H115" s="89"/>
      <c r="I115" s="89"/>
      <c r="J115" s="89"/>
      <c r="K115" s="89"/>
      <c r="L115" s="89"/>
      <c r="M115" s="89"/>
      <c r="N115" s="89"/>
      <c r="O115" s="89"/>
      <c r="P115" s="89"/>
      <c r="Q115" s="89"/>
    </row>
    <row r="116" spans="2:17" x14ac:dyDescent="0.3">
      <c r="B116" s="89"/>
      <c r="C116" s="89"/>
      <c r="D116" s="89"/>
      <c r="E116" s="89"/>
      <c r="F116" s="89"/>
      <c r="G116" s="89"/>
      <c r="H116" s="89"/>
      <c r="I116" s="89"/>
      <c r="J116" s="89"/>
      <c r="K116" s="89"/>
      <c r="L116" s="89"/>
      <c r="M116" s="89"/>
      <c r="N116" s="89"/>
      <c r="O116" s="89"/>
      <c r="P116" s="89"/>
      <c r="Q116" s="89"/>
    </row>
    <row r="117" spans="2:17" x14ac:dyDescent="0.3">
      <c r="B117" s="89"/>
      <c r="C117" s="89"/>
      <c r="D117" s="89"/>
      <c r="E117" s="89"/>
      <c r="F117" s="89"/>
      <c r="G117" s="89"/>
      <c r="H117" s="89"/>
      <c r="I117" s="89"/>
      <c r="J117" s="89"/>
      <c r="K117" s="89"/>
      <c r="L117" s="89"/>
      <c r="M117" s="89"/>
      <c r="N117" s="89"/>
      <c r="O117" s="89"/>
      <c r="P117" s="89"/>
      <c r="Q117" s="89"/>
    </row>
    <row r="118" spans="2:17" x14ac:dyDescent="0.3">
      <c r="B118" s="89"/>
      <c r="C118" s="89"/>
      <c r="D118" s="89"/>
      <c r="E118" s="89"/>
      <c r="F118" s="89"/>
      <c r="G118" s="89"/>
      <c r="H118" s="89"/>
      <c r="I118" s="89"/>
      <c r="J118" s="89"/>
      <c r="K118" s="89"/>
      <c r="L118" s="89"/>
      <c r="M118" s="89"/>
      <c r="N118" s="89"/>
      <c r="O118" s="89"/>
      <c r="P118" s="89"/>
      <c r="Q118" s="89"/>
    </row>
    <row r="119" spans="2:17" x14ac:dyDescent="0.3">
      <c r="B119" s="89"/>
      <c r="C119" s="89"/>
      <c r="D119" s="89"/>
      <c r="E119" s="89"/>
      <c r="F119" s="89"/>
      <c r="G119" s="89"/>
      <c r="H119" s="89"/>
      <c r="I119" s="89"/>
      <c r="J119" s="89"/>
      <c r="K119" s="89"/>
      <c r="L119" s="89"/>
      <c r="M119" s="89"/>
      <c r="N119" s="89"/>
      <c r="O119" s="89"/>
      <c r="P119" s="89"/>
      <c r="Q119" s="89"/>
    </row>
    <row r="120" spans="2:17" x14ac:dyDescent="0.3">
      <c r="B120" s="89"/>
      <c r="C120" s="89"/>
      <c r="D120" s="89"/>
      <c r="E120" s="89"/>
      <c r="F120" s="89"/>
      <c r="G120" s="89"/>
      <c r="H120" s="89"/>
      <c r="I120" s="89"/>
      <c r="J120" s="89"/>
      <c r="K120" s="89"/>
      <c r="L120" s="89"/>
      <c r="M120" s="89"/>
      <c r="N120" s="89"/>
      <c r="O120" s="89"/>
      <c r="P120" s="89"/>
      <c r="Q120" s="89"/>
    </row>
    <row r="121" spans="2:17" x14ac:dyDescent="0.3">
      <c r="B121" s="89"/>
      <c r="C121" s="89"/>
      <c r="D121" s="89"/>
      <c r="E121" s="89"/>
      <c r="F121" s="89"/>
      <c r="G121" s="89"/>
      <c r="H121" s="89"/>
      <c r="I121" s="89"/>
      <c r="J121" s="89"/>
      <c r="K121" s="89"/>
      <c r="L121" s="89"/>
      <c r="M121" s="89"/>
      <c r="N121" s="89"/>
      <c r="O121" s="89"/>
      <c r="P121" s="89"/>
      <c r="Q121" s="89"/>
    </row>
    <row r="122" spans="2:17" x14ac:dyDescent="0.3">
      <c r="B122" s="89"/>
      <c r="C122" s="89"/>
      <c r="D122" s="89"/>
      <c r="E122" s="89"/>
      <c r="F122" s="89"/>
    </row>
    <row r="123" spans="2:17" x14ac:dyDescent="0.3">
      <c r="B123" s="89"/>
      <c r="C123" s="89"/>
      <c r="D123" s="89"/>
      <c r="E123" s="89"/>
      <c r="F123" s="89"/>
    </row>
    <row r="124" spans="2:17" x14ac:dyDescent="0.3">
      <c r="B124" s="89"/>
      <c r="C124" s="89"/>
      <c r="D124" s="89"/>
      <c r="E124" s="89"/>
      <c r="F124" s="89"/>
    </row>
    <row r="125" spans="2:17" x14ac:dyDescent="0.3">
      <c r="B125" s="89"/>
      <c r="C125" s="89"/>
      <c r="D125" s="89"/>
      <c r="E125" s="89"/>
      <c r="F125" s="89"/>
    </row>
    <row r="126" spans="2:17" x14ac:dyDescent="0.3">
      <c r="B126" s="89"/>
      <c r="C126" s="89"/>
      <c r="D126" s="89"/>
      <c r="E126" s="89"/>
      <c r="F126" s="89"/>
    </row>
    <row r="127" spans="2:17" x14ac:dyDescent="0.3">
      <c r="B127" s="89"/>
      <c r="C127" s="89"/>
      <c r="D127" s="89"/>
      <c r="E127" s="89"/>
      <c r="F127" s="89"/>
    </row>
    <row r="128" spans="2:17" x14ac:dyDescent="0.3">
      <c r="B128" s="89"/>
      <c r="C128" s="89"/>
      <c r="D128" s="89"/>
      <c r="E128" s="89"/>
      <c r="F128" s="89"/>
    </row>
    <row r="129" spans="2:6" x14ac:dyDescent="0.3">
      <c r="B129" s="89"/>
      <c r="C129" s="89"/>
      <c r="D129" s="89"/>
      <c r="E129" s="89"/>
      <c r="F129" s="89"/>
    </row>
    <row r="130" spans="2:6" x14ac:dyDescent="0.3">
      <c r="B130" s="89"/>
      <c r="C130" s="89"/>
      <c r="D130" s="89"/>
      <c r="E130" s="89"/>
      <c r="F130" s="89"/>
    </row>
    <row r="131" spans="2:6" x14ac:dyDescent="0.3">
      <c r="B131" s="89"/>
      <c r="C131" s="89"/>
      <c r="D131" s="89"/>
      <c r="E131" s="89"/>
      <c r="F131" s="89"/>
    </row>
    <row r="132" spans="2:6" x14ac:dyDescent="0.3">
      <c r="B132" s="89"/>
      <c r="C132" s="89"/>
      <c r="D132" s="89"/>
      <c r="E132" s="89"/>
      <c r="F132" s="89"/>
    </row>
    <row r="133" spans="2:6" x14ac:dyDescent="0.3">
      <c r="B133" s="89"/>
      <c r="C133" s="89"/>
      <c r="D133" s="89"/>
      <c r="E133" s="89"/>
      <c r="F133" s="89"/>
    </row>
    <row r="134" spans="2:6" x14ac:dyDescent="0.3">
      <c r="B134" s="89"/>
      <c r="C134" s="89"/>
      <c r="D134" s="89"/>
      <c r="E134" s="89"/>
      <c r="F134" s="89"/>
    </row>
    <row r="135" spans="2:6" x14ac:dyDescent="0.3">
      <c r="B135" s="89"/>
      <c r="C135" s="89"/>
      <c r="D135" s="89"/>
      <c r="E135" s="89"/>
      <c r="F135" s="89"/>
    </row>
    <row r="136" spans="2:6" x14ac:dyDescent="0.3">
      <c r="B136" s="89"/>
      <c r="C136" s="89"/>
      <c r="D136" s="89"/>
      <c r="E136" s="89"/>
      <c r="F136" s="89"/>
    </row>
    <row r="137" spans="2:6" x14ac:dyDescent="0.3">
      <c r="B137" s="89"/>
      <c r="C137" s="89"/>
      <c r="D137" s="89"/>
      <c r="E137" s="89"/>
      <c r="F137" s="89"/>
    </row>
    <row r="138" spans="2:6" x14ac:dyDescent="0.3">
      <c r="B138" s="89"/>
      <c r="C138" s="89"/>
      <c r="D138" s="89"/>
      <c r="E138" s="89"/>
      <c r="F138" s="89"/>
    </row>
    <row r="139" spans="2:6" x14ac:dyDescent="0.3">
      <c r="B139" s="89"/>
      <c r="C139" s="89"/>
      <c r="D139" s="89"/>
      <c r="E139" s="89"/>
      <c r="F139" s="89"/>
    </row>
    <row r="140" spans="2:6" x14ac:dyDescent="0.3">
      <c r="B140" s="89"/>
      <c r="C140" s="89"/>
      <c r="D140" s="89"/>
      <c r="E140" s="89"/>
      <c r="F140" s="89"/>
    </row>
    <row r="141" spans="2:6" x14ac:dyDescent="0.3">
      <c r="B141" s="89"/>
      <c r="C141" s="89"/>
      <c r="D141" s="89"/>
      <c r="E141" s="89"/>
      <c r="F141" s="89"/>
    </row>
    <row r="142" spans="2:6" x14ac:dyDescent="0.3">
      <c r="B142" s="89"/>
      <c r="C142" s="89"/>
      <c r="D142" s="89"/>
      <c r="E142" s="89"/>
      <c r="F142" s="89"/>
    </row>
    <row r="143" spans="2:6" x14ac:dyDescent="0.3">
      <c r="B143" s="89"/>
      <c r="C143" s="89"/>
      <c r="D143" s="89"/>
      <c r="E143" s="89"/>
      <c r="F143" s="89"/>
    </row>
    <row r="144" spans="2:6" x14ac:dyDescent="0.3">
      <c r="B144" s="89"/>
      <c r="C144" s="89"/>
      <c r="D144" s="89"/>
      <c r="E144" s="89"/>
      <c r="F144" s="89"/>
    </row>
    <row r="145" spans="2:6" x14ac:dyDescent="0.3">
      <c r="B145" s="89"/>
      <c r="C145" s="89"/>
      <c r="D145" s="89"/>
      <c r="E145" s="89"/>
      <c r="F145" s="89"/>
    </row>
    <row r="146" spans="2:6" x14ac:dyDescent="0.3">
      <c r="B146" s="89"/>
      <c r="C146" s="89"/>
      <c r="D146" s="89"/>
      <c r="E146" s="89"/>
      <c r="F146" s="89"/>
    </row>
    <row r="147" spans="2:6" x14ac:dyDescent="0.3">
      <c r="B147" s="89"/>
      <c r="C147" s="89"/>
      <c r="D147" s="89"/>
      <c r="E147" s="89"/>
      <c r="F147" s="89"/>
    </row>
    <row r="148" spans="2:6" x14ac:dyDescent="0.3">
      <c r="B148" s="89"/>
      <c r="C148" s="89"/>
      <c r="D148" s="89"/>
      <c r="E148" s="89"/>
      <c r="F148" s="89"/>
    </row>
    <row r="149" spans="2:6" x14ac:dyDescent="0.3">
      <c r="B149" s="89"/>
      <c r="C149" s="89"/>
      <c r="D149" s="89"/>
      <c r="E149" s="89"/>
      <c r="F149" s="89"/>
    </row>
    <row r="150" spans="2:6" x14ac:dyDescent="0.3">
      <c r="B150" s="89"/>
      <c r="C150" s="89"/>
      <c r="D150" s="89"/>
      <c r="E150" s="89"/>
      <c r="F150" s="89"/>
    </row>
    <row r="151" spans="2:6" x14ac:dyDescent="0.3">
      <c r="B151" s="89"/>
      <c r="C151" s="89"/>
      <c r="D151" s="89"/>
      <c r="E151" s="89"/>
      <c r="F151" s="89"/>
    </row>
    <row r="152" spans="2:6" x14ac:dyDescent="0.3">
      <c r="B152" s="89"/>
      <c r="C152" s="89"/>
      <c r="D152" s="89"/>
      <c r="E152" s="89"/>
      <c r="F152" s="89"/>
    </row>
    <row r="153" spans="2:6" x14ac:dyDescent="0.3">
      <c r="B153" s="89"/>
      <c r="C153" s="89"/>
      <c r="D153" s="89"/>
      <c r="E153" s="89"/>
      <c r="F153" s="89"/>
    </row>
    <row r="154" spans="2:6" x14ac:dyDescent="0.3">
      <c r="B154" s="89"/>
      <c r="C154" s="89"/>
      <c r="D154" s="89"/>
      <c r="E154" s="89"/>
      <c r="F154" s="89"/>
    </row>
    <row r="155" spans="2:6" x14ac:dyDescent="0.3">
      <c r="B155" s="89"/>
      <c r="C155" s="89"/>
      <c r="D155" s="89"/>
      <c r="E155" s="89"/>
      <c r="F155" s="89"/>
    </row>
    <row r="156" spans="2:6" x14ac:dyDescent="0.3">
      <c r="B156" s="89"/>
      <c r="C156" s="89"/>
      <c r="D156" s="89"/>
      <c r="E156" s="89"/>
      <c r="F156" s="89"/>
    </row>
    <row r="157" spans="2:6" x14ac:dyDescent="0.3">
      <c r="B157" s="89"/>
      <c r="C157" s="89"/>
      <c r="D157" s="89"/>
      <c r="E157" s="89"/>
      <c r="F157" s="89"/>
    </row>
    <row r="158" spans="2:6" x14ac:dyDescent="0.3">
      <c r="B158" s="89"/>
      <c r="C158" s="89"/>
      <c r="D158" s="89"/>
      <c r="E158" s="89"/>
      <c r="F158" s="89"/>
    </row>
    <row r="159" spans="2:6" x14ac:dyDescent="0.3">
      <c r="B159" s="89"/>
      <c r="C159" s="89"/>
      <c r="D159" s="89"/>
      <c r="E159" s="89"/>
      <c r="F159" s="89"/>
    </row>
    <row r="160" spans="2:6" x14ac:dyDescent="0.3">
      <c r="B160" s="89"/>
      <c r="C160" s="89"/>
      <c r="D160" s="89"/>
      <c r="E160" s="89"/>
      <c r="F160" s="89"/>
    </row>
    <row r="161" spans="2:6" x14ac:dyDescent="0.3">
      <c r="B161" s="89"/>
      <c r="C161" s="89"/>
      <c r="D161" s="89"/>
      <c r="E161" s="89"/>
      <c r="F161" s="89"/>
    </row>
    <row r="162" spans="2:6" x14ac:dyDescent="0.3">
      <c r="B162" s="89"/>
      <c r="C162" s="89"/>
      <c r="D162" s="89"/>
      <c r="E162" s="89"/>
      <c r="F162" s="89"/>
    </row>
    <row r="163" spans="2:6" x14ac:dyDescent="0.3">
      <c r="B163" s="89"/>
      <c r="C163" s="89"/>
      <c r="D163" s="89"/>
      <c r="E163" s="89"/>
      <c r="F163" s="89"/>
    </row>
    <row r="164" spans="2:6" x14ac:dyDescent="0.3">
      <c r="B164" s="89"/>
      <c r="C164" s="89"/>
      <c r="D164" s="89"/>
      <c r="E164" s="89"/>
      <c r="F164" s="89"/>
    </row>
    <row r="165" spans="2:6" x14ac:dyDescent="0.3">
      <c r="B165" s="89"/>
      <c r="C165" s="89"/>
      <c r="D165" s="89"/>
      <c r="E165" s="89"/>
      <c r="F165" s="89"/>
    </row>
    <row r="166" spans="2:6" x14ac:dyDescent="0.3">
      <c r="B166" s="89"/>
      <c r="C166" s="89"/>
      <c r="D166" s="89"/>
      <c r="E166" s="89"/>
      <c r="F166" s="89"/>
    </row>
    <row r="167" spans="2:6" x14ac:dyDescent="0.3">
      <c r="B167" s="89"/>
      <c r="C167" s="89"/>
      <c r="D167" s="89"/>
      <c r="E167" s="89"/>
      <c r="F167" s="89"/>
    </row>
    <row r="168" spans="2:6" x14ac:dyDescent="0.3">
      <c r="B168" s="89"/>
      <c r="C168" s="89"/>
      <c r="D168" s="89"/>
      <c r="E168" s="89"/>
      <c r="F168" s="89"/>
    </row>
    <row r="169" spans="2:6" x14ac:dyDescent="0.3">
      <c r="B169" s="89"/>
      <c r="C169" s="89"/>
      <c r="D169" s="89"/>
      <c r="E169" s="89"/>
      <c r="F169" s="89"/>
    </row>
    <row r="170" spans="2:6" x14ac:dyDescent="0.3">
      <c r="B170" s="89"/>
      <c r="C170" s="89"/>
      <c r="D170" s="89"/>
      <c r="E170" s="89"/>
      <c r="F170" s="89"/>
    </row>
    <row r="171" spans="2:6" x14ac:dyDescent="0.3">
      <c r="B171" s="89"/>
      <c r="C171" s="89"/>
      <c r="D171" s="89"/>
      <c r="E171" s="89"/>
      <c r="F171" s="89"/>
    </row>
  </sheetData>
  <sheetProtection password="9EA1" sheet="1" objects="1" scenarios="1" formatCells="0" formatRows="0"/>
  <mergeCells count="6">
    <mergeCell ref="A25:E25"/>
    <mergeCell ref="A1:E1"/>
    <mergeCell ref="A3:E3"/>
    <mergeCell ref="A8:E8"/>
    <mergeCell ref="A13:E13"/>
    <mergeCell ref="A21:E21"/>
  </mergeCells>
  <conditionalFormatting sqref="A14:E20 A22:E24">
    <cfRule type="expression" dxfId="93" priority="2">
      <formula>$A$13="1.3 Hardening Features - NOT IN SCOPE"</formula>
    </cfRule>
  </conditionalFormatting>
  <conditionalFormatting sqref="A26:E27">
    <cfRule type="expression" dxfId="92" priority="1">
      <formula>$A$25="1.5 Anti Malware - NOT IN SCOPE"</formula>
    </cfRule>
  </conditionalFormatting>
  <dataValidations count="1">
    <dataValidation type="list" allowBlank="1" showInputMessage="1" showErrorMessage="1" error="Debe de seleccionar una de las opciones." sqref="C983048:C983051 C917512:C917515 C851976:C851979 C786440:C786443 C720904:C720907 C655368:C655371 C589832:C589835 C524296:C524299 C458760:C458763 C393224:C393227 C327688:C327691 C262152:C262155 C196616:C196619 C131080:C131083 C65544:C65547 C983040:C983046 C917504:C917510 C851968:C851974 C786432:C786438 C720896:C720902 C655360:C655366 C589824:C589830 C524288:C524294 C458752:C458758 C393216:C393222 C327680:C327686 C262144:C262150 C196608:C196614 C131072:C131078 C65536:C65542 C983053:C983059 C917517:C917523 C851981:C851987 C786445:C786451 C720909:C720915 C655373:C655379 C589837:C589843 C524301:C524307 C458765:C458771 C393229:C393235 C327693:C327699 C262157:C262163 C196621:C196627 C131085:C131091 C65549:C65555 C983065:C983066 C917529:C917530 C851993:C851994 C786457:C786458 C720921:C720922 C655385:C655386 C589849:C589850 C524313:C524314 C458777:C458778 C393241:C393242 C327705:C327706 C262169:C262170 C196633:C196634 C131097:C131098 C65561:C65562 C983061:C983063 C917525:C917527 C851989:C851991 C786453:C786455 C720917:C720919 C655381:C655383 C589845:C589847 C524309:C524311 C458773:C458775 C393237:C393239 C327701:C327703 C262165:C262167 C196629:C196631 C131093:C131095 C65557:C65559 C983035:C983038 C917499:C917502 C851963:C851966 C786427:C786430 C720891:C720894 C655355:C655358 C589819:C589822 C524283:C524286 C458747:C458750 C393211:C393214 C327675:C327678 C262139:C262142 C196603:C196606 C131067:C131070 C65531:C65534 C22:C24 C26:C27 C14:C20 C9:C12 C4:C7">
      <formula1>"Yes,No,Partial,Not applicable"</formula1>
    </dataValidation>
  </dataValidation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tabSelected="1" zoomScaleNormal="100" workbookViewId="0">
      <pane ySplit="2" topLeftCell="A3" activePane="bottomLeft" state="frozen"/>
      <selection pane="bottomLeft" activeCell="C31" sqref="C31"/>
    </sheetView>
  </sheetViews>
  <sheetFormatPr defaultColWidth="9.1796875" defaultRowHeight="15" x14ac:dyDescent="0.3"/>
  <cols>
    <col min="1" max="1" width="7.1796875" style="19" customWidth="1"/>
    <col min="2" max="2" width="60.7265625" style="21" customWidth="1"/>
    <col min="3" max="3" width="25.7265625" style="23" customWidth="1"/>
    <col min="4" max="5" width="40.7265625" style="23" customWidth="1"/>
    <col min="6" max="16384" width="9.1796875" style="19"/>
  </cols>
  <sheetData>
    <row r="1" spans="1:5" ht="45.75" customHeight="1" thickBot="1" x14ac:dyDescent="0.35">
      <c r="A1" s="127" t="s">
        <v>283</v>
      </c>
      <c r="B1" s="128"/>
      <c r="C1" s="128"/>
      <c r="D1" s="128"/>
      <c r="E1" s="128"/>
    </row>
    <row r="2" spans="1:5" s="20" customFormat="1" ht="25.5" thickBot="1" x14ac:dyDescent="0.35">
      <c r="A2" s="62" t="s">
        <v>0</v>
      </c>
      <c r="B2" s="62" t="s">
        <v>136</v>
      </c>
      <c r="C2" s="97" t="s">
        <v>1</v>
      </c>
      <c r="D2" s="33" t="s">
        <v>2</v>
      </c>
      <c r="E2" s="33" t="s">
        <v>3</v>
      </c>
    </row>
    <row r="3" spans="1:5" ht="15.5" thickBot="1" x14ac:dyDescent="0.35">
      <c r="A3" s="125" t="s">
        <v>164</v>
      </c>
      <c r="B3" s="126"/>
      <c r="C3" s="126"/>
      <c r="D3" s="126"/>
      <c r="E3" s="126"/>
    </row>
    <row r="4" spans="1:5" ht="25" x14ac:dyDescent="0.3">
      <c r="A4" s="80" t="s">
        <v>53</v>
      </c>
      <c r="B4" s="81" t="s">
        <v>554</v>
      </c>
      <c r="C4" s="68"/>
      <c r="D4" s="30"/>
      <c r="E4" s="30"/>
    </row>
    <row r="5" spans="1:5" ht="37.5" x14ac:dyDescent="0.3">
      <c r="A5" s="82" t="s">
        <v>54</v>
      </c>
      <c r="B5" s="85" t="s">
        <v>918</v>
      </c>
      <c r="C5" s="69"/>
      <c r="D5" s="70"/>
      <c r="E5" s="70"/>
    </row>
    <row r="6" spans="1:5" ht="25.5" thickBot="1" x14ac:dyDescent="0.35">
      <c r="A6" s="83" t="s">
        <v>55</v>
      </c>
      <c r="B6" s="84" t="s">
        <v>556</v>
      </c>
      <c r="C6" s="71"/>
      <c r="D6" s="72"/>
      <c r="E6" s="72"/>
    </row>
    <row r="7" spans="1:5" ht="15.5" thickBot="1" x14ac:dyDescent="0.35">
      <c r="A7" s="125" t="s">
        <v>56</v>
      </c>
      <c r="B7" s="126"/>
      <c r="C7" s="126"/>
      <c r="D7" s="126"/>
      <c r="E7" s="126"/>
    </row>
    <row r="8" spans="1:5" ht="112.5" x14ac:dyDescent="0.3">
      <c r="A8" s="80" t="s">
        <v>57</v>
      </c>
      <c r="B8" s="81" t="s">
        <v>557</v>
      </c>
      <c r="C8" s="68"/>
      <c r="D8" s="30"/>
      <c r="E8" s="30"/>
    </row>
    <row r="9" spans="1:5" ht="27.75" customHeight="1" x14ac:dyDescent="0.3">
      <c r="A9" s="82" t="s">
        <v>58</v>
      </c>
      <c r="B9" s="85" t="s">
        <v>558</v>
      </c>
      <c r="C9" s="68"/>
      <c r="D9" s="70"/>
      <c r="E9" s="70"/>
    </row>
    <row r="10" spans="1:5" ht="25" x14ac:dyDescent="0.3">
      <c r="A10" s="83" t="s">
        <v>59</v>
      </c>
      <c r="B10" s="85" t="s">
        <v>559</v>
      </c>
      <c r="C10" s="69"/>
      <c r="D10" s="70"/>
      <c r="E10" s="70"/>
    </row>
    <row r="11" spans="1:5" ht="129.75" customHeight="1" thickBot="1" x14ac:dyDescent="0.35">
      <c r="A11" s="83" t="s">
        <v>60</v>
      </c>
      <c r="B11" s="84" t="s">
        <v>592</v>
      </c>
      <c r="C11" s="71"/>
      <c r="D11" s="72"/>
      <c r="E11" s="72"/>
    </row>
    <row r="12" spans="1:5" ht="15.5" thickBot="1" x14ac:dyDescent="0.35">
      <c r="A12" s="125" t="str">
        <f>IF('B. Initial Questionnaire'!C11="NO","2.3 Password Policy","2.3 Password Policy - NOT IN SCOPE")</f>
        <v>2.3 Password Policy - NOT IN SCOPE</v>
      </c>
      <c r="B12" s="126"/>
      <c r="C12" s="126"/>
      <c r="D12" s="126"/>
      <c r="E12" s="126"/>
    </row>
    <row r="13" spans="1:5" ht="25" x14ac:dyDescent="0.3">
      <c r="A13" s="80" t="s">
        <v>61</v>
      </c>
      <c r="B13" s="81" t="s">
        <v>197</v>
      </c>
      <c r="C13" s="68"/>
      <c r="D13" s="30"/>
      <c r="E13" s="30"/>
    </row>
    <row r="14" spans="1:5" ht="25" x14ac:dyDescent="0.3">
      <c r="A14" s="82" t="s">
        <v>62</v>
      </c>
      <c r="B14" s="85" t="s">
        <v>560</v>
      </c>
      <c r="C14" s="69"/>
      <c r="D14" s="70"/>
      <c r="E14" s="70"/>
    </row>
    <row r="15" spans="1:5" ht="25" x14ac:dyDescent="0.3">
      <c r="A15" s="80" t="s">
        <v>63</v>
      </c>
      <c r="B15" s="85" t="s">
        <v>198</v>
      </c>
      <c r="C15" s="69"/>
      <c r="D15" s="70"/>
      <c r="E15" s="70"/>
    </row>
    <row r="16" spans="1:5" x14ac:dyDescent="0.3">
      <c r="A16" s="82" t="s">
        <v>64</v>
      </c>
      <c r="B16" s="85" t="s">
        <v>561</v>
      </c>
      <c r="C16" s="69"/>
      <c r="D16" s="70"/>
      <c r="E16" s="70"/>
    </row>
    <row r="17" spans="1:9" ht="194.25" customHeight="1" x14ac:dyDescent="0.3">
      <c r="A17" s="80" t="s">
        <v>65</v>
      </c>
      <c r="B17" s="85" t="s">
        <v>562</v>
      </c>
      <c r="C17" s="69"/>
      <c r="D17" s="70"/>
      <c r="E17" s="70"/>
    </row>
    <row r="18" spans="1:9" x14ac:dyDescent="0.3">
      <c r="A18" s="82" t="s">
        <v>66</v>
      </c>
      <c r="B18" s="85" t="s">
        <v>563</v>
      </c>
      <c r="C18" s="69"/>
      <c r="D18" s="70"/>
      <c r="E18" s="70"/>
    </row>
    <row r="19" spans="1:9" ht="25" x14ac:dyDescent="0.3">
      <c r="A19" s="80" t="s">
        <v>67</v>
      </c>
      <c r="B19" s="85" t="s">
        <v>564</v>
      </c>
      <c r="C19" s="69"/>
      <c r="D19" s="70"/>
      <c r="E19" s="70"/>
    </row>
    <row r="20" spans="1:9" ht="25" x14ac:dyDescent="0.3">
      <c r="A20" s="82" t="s">
        <v>68</v>
      </c>
      <c r="B20" s="85" t="s">
        <v>199</v>
      </c>
      <c r="C20" s="69"/>
      <c r="D20" s="70"/>
      <c r="E20" s="70"/>
    </row>
    <row r="21" spans="1:9" ht="37.5" x14ac:dyDescent="0.3">
      <c r="A21" s="80" t="s">
        <v>69</v>
      </c>
      <c r="B21" s="85" t="s">
        <v>565</v>
      </c>
      <c r="C21" s="69"/>
      <c r="D21" s="70"/>
      <c r="E21" s="70"/>
    </row>
    <row r="22" spans="1:9" ht="39.75" customHeight="1" x14ac:dyDescent="0.3">
      <c r="A22" s="82" t="s">
        <v>70</v>
      </c>
      <c r="B22" s="85" t="s">
        <v>570</v>
      </c>
      <c r="C22" s="69"/>
      <c r="D22" s="70"/>
      <c r="E22" s="70"/>
    </row>
    <row r="23" spans="1:9" ht="25.5" thickBot="1" x14ac:dyDescent="0.35">
      <c r="A23" s="80" t="s">
        <v>200</v>
      </c>
      <c r="B23" s="84" t="s">
        <v>566</v>
      </c>
      <c r="C23" s="71"/>
      <c r="D23" s="72"/>
      <c r="E23" s="72"/>
    </row>
    <row r="24" spans="1:9" ht="15.5" thickBot="1" x14ac:dyDescent="0.35">
      <c r="A24" s="125" t="str">
        <f>IF('B. Initial Questionnaire'!C11="NO","2.4 Account Management","2.4 Account Management - NOT IN SCOPE")</f>
        <v>2.4 Account Management - NOT IN SCOPE</v>
      </c>
      <c r="B24" s="126"/>
      <c r="C24" s="126"/>
      <c r="D24" s="126"/>
      <c r="E24" s="126"/>
    </row>
    <row r="25" spans="1:9" ht="40.5" customHeight="1" x14ac:dyDescent="0.3">
      <c r="A25" s="80" t="s">
        <v>71</v>
      </c>
      <c r="B25" s="81" t="s">
        <v>203</v>
      </c>
      <c r="C25" s="68"/>
      <c r="D25" s="30"/>
      <c r="E25" s="30"/>
    </row>
    <row r="26" spans="1:9" ht="25" x14ac:dyDescent="0.3">
      <c r="A26" s="82" t="s">
        <v>72</v>
      </c>
      <c r="B26" s="85" t="s">
        <v>567</v>
      </c>
      <c r="C26" s="69"/>
      <c r="D26" s="70"/>
      <c r="E26" s="70"/>
    </row>
    <row r="27" spans="1:9" ht="25" x14ac:dyDescent="0.3">
      <c r="A27" s="82" t="s">
        <v>73</v>
      </c>
      <c r="B27" s="85" t="s">
        <v>568</v>
      </c>
      <c r="C27" s="69"/>
      <c r="D27" s="70"/>
      <c r="E27" s="70"/>
    </row>
    <row r="28" spans="1:9" ht="25" x14ac:dyDescent="0.3">
      <c r="A28" s="82" t="s">
        <v>165</v>
      </c>
      <c r="B28" s="85" t="s">
        <v>201</v>
      </c>
      <c r="C28" s="69"/>
      <c r="D28" s="70"/>
      <c r="E28" s="70"/>
    </row>
    <row r="29" spans="1:9" ht="15.5" thickBot="1" x14ac:dyDescent="0.35">
      <c r="A29" s="83" t="s">
        <v>166</v>
      </c>
      <c r="B29" s="84" t="s">
        <v>202</v>
      </c>
      <c r="C29" s="71"/>
      <c r="D29" s="72"/>
      <c r="E29" s="72"/>
    </row>
    <row r="30" spans="1:9" ht="15.5" thickBot="1" x14ac:dyDescent="0.35">
      <c r="A30" s="125" t="str">
        <f>IF('B. Initial Questionnaire'!C11="NO","2.5 Functional Accounts","2.5 Functional Accounts - NOT IN SCOPE")</f>
        <v>2.5 Functional Accounts - NOT IN SCOPE</v>
      </c>
      <c r="B30" s="126"/>
      <c r="C30" s="126"/>
      <c r="D30" s="126"/>
      <c r="E30" s="126"/>
    </row>
    <row r="31" spans="1:9" ht="50" x14ac:dyDescent="0.3">
      <c r="A31" s="80" t="s">
        <v>74</v>
      </c>
      <c r="B31" s="81" t="s">
        <v>204</v>
      </c>
      <c r="C31" s="68"/>
      <c r="D31" s="30"/>
      <c r="E31" s="30"/>
    </row>
    <row r="32" spans="1:9" x14ac:dyDescent="0.3">
      <c r="C32" s="88"/>
      <c r="D32" s="88"/>
      <c r="E32" s="88"/>
      <c r="F32" s="88"/>
      <c r="G32" s="88"/>
      <c r="H32" s="88"/>
      <c r="I32" s="88"/>
    </row>
    <row r="33" spans="3:9" x14ac:dyDescent="0.3">
      <c r="C33" s="88"/>
      <c r="D33" s="88"/>
      <c r="E33" s="88"/>
      <c r="F33" s="88"/>
      <c r="G33" s="88"/>
      <c r="H33" s="88"/>
      <c r="I33" s="88"/>
    </row>
    <row r="34" spans="3:9" x14ac:dyDescent="0.3">
      <c r="C34" s="88"/>
      <c r="D34" s="88"/>
      <c r="E34" s="88"/>
      <c r="F34" s="88"/>
      <c r="G34" s="88"/>
      <c r="H34" s="88"/>
      <c r="I34" s="88"/>
    </row>
    <row r="35" spans="3:9" x14ac:dyDescent="0.3">
      <c r="C35" s="88"/>
      <c r="D35" s="88"/>
      <c r="E35" s="88"/>
      <c r="F35" s="88"/>
      <c r="G35" s="88"/>
      <c r="H35" s="88"/>
      <c r="I35" s="88"/>
    </row>
    <row r="36" spans="3:9" x14ac:dyDescent="0.3">
      <c r="C36" s="88"/>
      <c r="D36" s="88"/>
      <c r="E36" s="88"/>
      <c r="F36" s="88"/>
      <c r="G36" s="88"/>
      <c r="H36" s="88"/>
      <c r="I36" s="88"/>
    </row>
    <row r="37" spans="3:9" x14ac:dyDescent="0.3">
      <c r="C37" s="88"/>
      <c r="D37" s="88"/>
      <c r="E37" s="88"/>
      <c r="F37" s="88"/>
      <c r="G37" s="88"/>
      <c r="H37" s="88"/>
      <c r="I37" s="88"/>
    </row>
    <row r="38" spans="3:9" x14ac:dyDescent="0.3">
      <c r="C38" s="88"/>
      <c r="D38" s="88"/>
      <c r="E38" s="88"/>
      <c r="F38" s="88"/>
      <c r="G38" s="88"/>
      <c r="H38" s="88"/>
      <c r="I38" s="88"/>
    </row>
    <row r="39" spans="3:9" x14ac:dyDescent="0.3">
      <c r="C39" s="88"/>
      <c r="D39" s="88"/>
      <c r="E39" s="88"/>
      <c r="F39" s="88"/>
      <c r="G39" s="88"/>
      <c r="H39" s="88"/>
      <c r="I39" s="88"/>
    </row>
    <row r="40" spans="3:9" x14ac:dyDescent="0.3">
      <c r="C40" s="88"/>
      <c r="D40" s="88"/>
      <c r="E40" s="88"/>
      <c r="F40" s="88"/>
      <c r="G40" s="88"/>
      <c r="H40" s="88"/>
      <c r="I40" s="88"/>
    </row>
    <row r="41" spans="3:9" x14ac:dyDescent="0.3">
      <c r="C41" s="88"/>
      <c r="D41" s="88"/>
      <c r="E41" s="88"/>
      <c r="F41" s="88"/>
      <c r="G41" s="88"/>
      <c r="H41" s="88"/>
      <c r="I41" s="88"/>
    </row>
    <row r="42" spans="3:9" x14ac:dyDescent="0.3">
      <c r="C42" s="88"/>
      <c r="D42" s="88"/>
      <c r="E42" s="88"/>
      <c r="F42" s="88"/>
      <c r="G42" s="88"/>
      <c r="H42" s="88"/>
      <c r="I42" s="88"/>
    </row>
    <row r="43" spans="3:9" x14ac:dyDescent="0.3">
      <c r="C43" s="88"/>
      <c r="D43" s="88"/>
      <c r="E43" s="88"/>
      <c r="F43" s="88"/>
      <c r="G43" s="88"/>
      <c r="H43" s="88"/>
      <c r="I43" s="88"/>
    </row>
    <row r="44" spans="3:9" x14ac:dyDescent="0.3">
      <c r="C44" s="88"/>
      <c r="D44" s="88"/>
      <c r="E44" s="88"/>
      <c r="F44" s="88"/>
      <c r="G44" s="88"/>
      <c r="H44" s="88"/>
      <c r="I44" s="88"/>
    </row>
    <row r="45" spans="3:9" x14ac:dyDescent="0.3">
      <c r="C45" s="88"/>
      <c r="D45" s="88"/>
      <c r="E45" s="88"/>
      <c r="F45" s="88"/>
      <c r="G45" s="88"/>
      <c r="H45" s="88"/>
      <c r="I45" s="88"/>
    </row>
    <row r="46" spans="3:9" x14ac:dyDescent="0.3">
      <c r="C46" s="88"/>
      <c r="D46" s="88"/>
      <c r="E46" s="88"/>
      <c r="F46" s="88"/>
      <c r="G46" s="88"/>
      <c r="H46" s="88"/>
      <c r="I46" s="88"/>
    </row>
    <row r="47" spans="3:9" x14ac:dyDescent="0.3">
      <c r="C47" s="88"/>
      <c r="D47" s="88"/>
      <c r="E47" s="88"/>
      <c r="F47" s="88"/>
      <c r="G47" s="88"/>
      <c r="H47" s="88"/>
      <c r="I47" s="88"/>
    </row>
    <row r="48" spans="3:9" x14ac:dyDescent="0.3">
      <c r="C48" s="88"/>
      <c r="D48" s="88"/>
      <c r="E48" s="88"/>
      <c r="F48" s="88"/>
      <c r="G48" s="88"/>
      <c r="H48" s="88"/>
      <c r="I48" s="88"/>
    </row>
    <row r="49" spans="2:13" x14ac:dyDescent="0.3">
      <c r="C49" s="88"/>
      <c r="D49" s="88"/>
      <c r="E49" s="88"/>
      <c r="F49" s="88"/>
      <c r="G49" s="88"/>
      <c r="H49" s="88"/>
      <c r="I49" s="88"/>
    </row>
    <row r="50" spans="2:13" x14ac:dyDescent="0.3">
      <c r="C50" s="88"/>
      <c r="D50" s="88"/>
      <c r="E50" s="88"/>
      <c r="F50" s="88"/>
      <c r="G50" s="88"/>
      <c r="H50" s="88"/>
      <c r="I50" s="88"/>
    </row>
    <row r="51" spans="2:13" x14ac:dyDescent="0.3">
      <c r="C51" s="88"/>
      <c r="D51" s="88"/>
      <c r="E51" s="88"/>
      <c r="F51" s="88"/>
      <c r="G51" s="88"/>
      <c r="H51" s="88"/>
      <c r="I51" s="88"/>
    </row>
    <row r="52" spans="2:13" x14ac:dyDescent="0.3">
      <c r="C52" s="88"/>
      <c r="D52" s="88"/>
      <c r="E52" s="88"/>
      <c r="F52" s="88"/>
      <c r="G52" s="88"/>
      <c r="H52" s="88"/>
      <c r="I52" s="88"/>
    </row>
    <row r="53" spans="2:13" x14ac:dyDescent="0.3">
      <c r="C53" s="88"/>
      <c r="D53" s="88"/>
      <c r="E53" s="88"/>
      <c r="F53" s="88"/>
      <c r="G53" s="88"/>
      <c r="H53" s="88"/>
      <c r="I53" s="88"/>
    </row>
    <row r="54" spans="2:13" x14ac:dyDescent="0.3">
      <c r="C54" s="88"/>
      <c r="D54" s="88"/>
      <c r="E54" s="88"/>
      <c r="F54" s="88"/>
      <c r="G54" s="88"/>
      <c r="H54" s="88"/>
      <c r="I54" s="88"/>
    </row>
    <row r="55" spans="2:13" x14ac:dyDescent="0.3">
      <c r="C55" s="88"/>
      <c r="D55" s="88"/>
      <c r="E55" s="88"/>
      <c r="F55" s="88"/>
      <c r="G55" s="88"/>
      <c r="H55" s="88"/>
      <c r="I55" s="88"/>
    </row>
    <row r="56" spans="2:13" x14ac:dyDescent="0.3">
      <c r="C56" s="88"/>
      <c r="D56" s="88"/>
      <c r="E56" s="88"/>
      <c r="F56" s="88"/>
      <c r="G56" s="88"/>
      <c r="H56" s="88"/>
      <c r="I56" s="88"/>
    </row>
    <row r="57" spans="2:13" x14ac:dyDescent="0.3">
      <c r="C57" s="88"/>
      <c r="D57" s="88"/>
      <c r="E57" s="88"/>
      <c r="F57" s="88"/>
      <c r="G57" s="88"/>
      <c r="H57" s="88"/>
      <c r="I57" s="88"/>
    </row>
    <row r="58" spans="2:13" x14ac:dyDescent="0.3">
      <c r="B58" s="88"/>
      <c r="C58" s="88"/>
      <c r="D58" s="88"/>
      <c r="E58" s="88"/>
      <c r="F58" s="88"/>
      <c r="G58" s="88"/>
      <c r="H58" s="88"/>
      <c r="I58" s="88"/>
    </row>
    <row r="59" spans="2:13" x14ac:dyDescent="0.3">
      <c r="B59" s="88"/>
      <c r="C59" s="88"/>
      <c r="D59" s="88"/>
      <c r="E59" s="88"/>
      <c r="F59" s="88"/>
      <c r="G59" s="88"/>
      <c r="H59" s="88"/>
      <c r="I59" s="88"/>
    </row>
    <row r="60" spans="2:13" x14ac:dyDescent="0.3">
      <c r="B60" s="88"/>
      <c r="C60" s="88"/>
      <c r="D60" s="88"/>
      <c r="E60" s="88"/>
      <c r="F60" s="88"/>
      <c r="G60" s="88"/>
      <c r="H60" s="88"/>
      <c r="I60" s="88"/>
      <c r="J60" s="88"/>
      <c r="K60" s="88"/>
      <c r="L60" s="88"/>
      <c r="M60" s="88"/>
    </row>
    <row r="61" spans="2:13" x14ac:dyDescent="0.3">
      <c r="B61" s="88"/>
      <c r="C61" s="88"/>
      <c r="D61" s="88"/>
      <c r="E61" s="88"/>
      <c r="F61" s="88"/>
      <c r="G61" s="88"/>
      <c r="H61" s="88"/>
      <c r="I61" s="88"/>
      <c r="J61" s="88"/>
      <c r="K61" s="88"/>
      <c r="L61" s="88"/>
      <c r="M61" s="88"/>
    </row>
    <row r="62" spans="2:13" x14ac:dyDescent="0.3">
      <c r="B62" s="88"/>
      <c r="C62" s="88"/>
      <c r="D62" s="88"/>
      <c r="E62" s="88"/>
      <c r="F62" s="88"/>
      <c r="G62" s="88"/>
      <c r="H62" s="88"/>
      <c r="I62" s="88"/>
      <c r="J62" s="88"/>
      <c r="K62" s="88"/>
      <c r="L62" s="88"/>
      <c r="M62" s="88"/>
    </row>
    <row r="63" spans="2:13" x14ac:dyDescent="0.3">
      <c r="B63" s="88"/>
      <c r="C63" s="88"/>
      <c r="D63" s="88"/>
      <c r="E63" s="88"/>
      <c r="F63" s="88"/>
      <c r="G63" s="88"/>
      <c r="H63" s="88"/>
      <c r="I63" s="88"/>
      <c r="J63" s="88"/>
      <c r="K63" s="88"/>
      <c r="L63" s="88"/>
      <c r="M63" s="88"/>
    </row>
    <row r="64" spans="2:13" x14ac:dyDescent="0.3">
      <c r="B64" s="88"/>
      <c r="C64" s="88"/>
      <c r="D64" s="88"/>
      <c r="E64" s="88"/>
      <c r="F64" s="88"/>
      <c r="G64" s="88"/>
      <c r="H64" s="88"/>
      <c r="I64" s="88"/>
      <c r="J64" s="88"/>
      <c r="K64" s="88"/>
      <c r="L64" s="88"/>
      <c r="M64" s="88"/>
    </row>
    <row r="65" spans="2:13" x14ac:dyDescent="0.3">
      <c r="B65" s="88"/>
      <c r="C65" s="88"/>
      <c r="D65" s="88"/>
      <c r="E65" s="88"/>
      <c r="F65" s="88"/>
      <c r="G65" s="88"/>
      <c r="H65" s="88"/>
      <c r="I65" s="88"/>
      <c r="J65" s="88"/>
      <c r="K65" s="88"/>
      <c r="L65" s="88"/>
      <c r="M65" s="88"/>
    </row>
    <row r="66" spans="2:13" x14ac:dyDescent="0.3">
      <c r="B66" s="88"/>
      <c r="C66" s="88"/>
      <c r="D66" s="88"/>
      <c r="E66" s="88"/>
      <c r="F66" s="88"/>
      <c r="G66" s="88"/>
      <c r="H66" s="88"/>
      <c r="I66" s="88"/>
      <c r="J66" s="88"/>
      <c r="K66" s="88"/>
      <c r="L66" s="88"/>
      <c r="M66" s="88"/>
    </row>
    <row r="67" spans="2:13" x14ac:dyDescent="0.3">
      <c r="B67" s="88"/>
      <c r="C67" s="88"/>
      <c r="D67" s="88"/>
      <c r="E67" s="88"/>
      <c r="F67" s="88"/>
      <c r="G67" s="88"/>
      <c r="H67" s="88"/>
      <c r="I67" s="88"/>
      <c r="J67" s="88"/>
      <c r="K67" s="88"/>
      <c r="L67" s="88"/>
      <c r="M67" s="88"/>
    </row>
    <row r="68" spans="2:13" x14ac:dyDescent="0.3">
      <c r="B68" s="88"/>
      <c r="C68" s="88"/>
      <c r="D68" s="88"/>
      <c r="E68" s="88"/>
      <c r="F68" s="88"/>
      <c r="G68" s="88"/>
      <c r="H68" s="88"/>
      <c r="I68" s="88"/>
      <c r="J68" s="88"/>
      <c r="K68" s="88"/>
      <c r="L68" s="88"/>
      <c r="M68" s="88"/>
    </row>
    <row r="69" spans="2:13" x14ac:dyDescent="0.3">
      <c r="B69" s="88"/>
      <c r="C69" s="88"/>
      <c r="D69" s="88"/>
      <c r="E69" s="88"/>
      <c r="F69" s="88"/>
      <c r="G69" s="88"/>
      <c r="H69" s="88"/>
      <c r="I69" s="88"/>
      <c r="J69" s="88"/>
      <c r="K69" s="88"/>
      <c r="L69" s="88"/>
      <c r="M69" s="88"/>
    </row>
    <row r="70" spans="2:13" x14ac:dyDescent="0.3">
      <c r="B70" s="88"/>
      <c r="C70" s="88"/>
      <c r="D70" s="88"/>
      <c r="E70" s="88"/>
      <c r="F70" s="88"/>
      <c r="G70" s="88"/>
      <c r="H70" s="88"/>
      <c r="I70" s="88"/>
      <c r="J70" s="88"/>
      <c r="K70" s="88"/>
      <c r="L70" s="88"/>
      <c r="M70" s="88"/>
    </row>
    <row r="71" spans="2:13" x14ac:dyDescent="0.3">
      <c r="B71" s="88"/>
      <c r="C71" s="88"/>
      <c r="D71" s="88"/>
      <c r="E71" s="88"/>
      <c r="F71" s="88"/>
      <c r="G71" s="88"/>
      <c r="H71" s="88"/>
      <c r="I71" s="88"/>
      <c r="J71" s="88"/>
      <c r="K71" s="88"/>
      <c r="L71" s="88"/>
      <c r="M71" s="88"/>
    </row>
    <row r="72" spans="2:13" x14ac:dyDescent="0.3">
      <c r="B72" s="88"/>
      <c r="C72" s="88"/>
      <c r="D72" s="88"/>
      <c r="E72" s="88"/>
      <c r="F72" s="88"/>
      <c r="G72" s="88"/>
      <c r="H72" s="88"/>
      <c r="I72" s="88"/>
      <c r="J72" s="88"/>
      <c r="K72" s="88"/>
      <c r="L72" s="88"/>
      <c r="M72" s="88"/>
    </row>
    <row r="73" spans="2:13" x14ac:dyDescent="0.3">
      <c r="B73" s="88"/>
      <c r="C73" s="88"/>
      <c r="D73" s="88"/>
      <c r="E73" s="88"/>
      <c r="F73" s="88"/>
      <c r="G73" s="88"/>
      <c r="H73" s="88"/>
      <c r="I73" s="88"/>
      <c r="J73" s="88"/>
      <c r="K73" s="88"/>
      <c r="L73" s="88"/>
      <c r="M73" s="88"/>
    </row>
    <row r="74" spans="2:13" x14ac:dyDescent="0.3">
      <c r="B74" s="88"/>
      <c r="C74" s="88"/>
      <c r="D74" s="88"/>
      <c r="E74" s="88"/>
      <c r="F74" s="88"/>
      <c r="G74" s="88"/>
      <c r="H74" s="88"/>
      <c r="I74" s="88"/>
      <c r="J74" s="88"/>
      <c r="K74" s="88"/>
      <c r="L74" s="88"/>
      <c r="M74" s="88"/>
    </row>
    <row r="75" spans="2:13" x14ac:dyDescent="0.3">
      <c r="B75" s="88"/>
      <c r="C75" s="88"/>
      <c r="D75" s="88"/>
      <c r="E75" s="88"/>
      <c r="F75" s="88"/>
      <c r="G75" s="88"/>
      <c r="H75" s="88"/>
      <c r="I75" s="88"/>
      <c r="J75" s="88"/>
      <c r="K75" s="88"/>
      <c r="L75" s="88"/>
      <c r="M75" s="88"/>
    </row>
    <row r="76" spans="2:13" x14ac:dyDescent="0.3">
      <c r="B76" s="88"/>
      <c r="C76" s="88"/>
      <c r="D76" s="88"/>
      <c r="E76" s="88"/>
      <c r="F76" s="88"/>
      <c r="G76" s="88"/>
      <c r="H76" s="88"/>
      <c r="I76" s="88"/>
      <c r="J76" s="88"/>
      <c r="K76" s="88"/>
      <c r="L76" s="88"/>
      <c r="M76" s="88"/>
    </row>
    <row r="77" spans="2:13" x14ac:dyDescent="0.3">
      <c r="B77" s="88"/>
      <c r="C77" s="88"/>
      <c r="D77" s="88"/>
      <c r="E77" s="88"/>
      <c r="F77" s="88"/>
      <c r="G77" s="88"/>
      <c r="H77" s="88"/>
      <c r="I77" s="88"/>
    </row>
    <row r="78" spans="2:13" x14ac:dyDescent="0.3">
      <c r="B78" s="88"/>
      <c r="C78" s="88"/>
      <c r="D78" s="88"/>
      <c r="E78" s="88"/>
      <c r="F78" s="88"/>
      <c r="G78" s="88"/>
      <c r="H78" s="88"/>
      <c r="I78" s="88"/>
    </row>
    <row r="79" spans="2:13" x14ac:dyDescent="0.3">
      <c r="B79" s="88"/>
      <c r="C79" s="88"/>
      <c r="D79" s="88"/>
      <c r="E79" s="88"/>
      <c r="F79" s="88"/>
    </row>
    <row r="80" spans="2:13" x14ac:dyDescent="0.3">
      <c r="B80" s="88"/>
      <c r="C80" s="88"/>
      <c r="D80" s="88"/>
      <c r="E80" s="88"/>
      <c r="F80" s="88"/>
    </row>
    <row r="81" spans="2:6" x14ac:dyDescent="0.3">
      <c r="B81" s="88"/>
      <c r="C81" s="88"/>
      <c r="D81" s="88"/>
      <c r="E81" s="88"/>
      <c r="F81" s="88"/>
    </row>
    <row r="82" spans="2:6" x14ac:dyDescent="0.3">
      <c r="B82" s="88"/>
      <c r="C82" s="88"/>
      <c r="D82" s="88"/>
      <c r="E82" s="88"/>
      <c r="F82" s="88"/>
    </row>
    <row r="83" spans="2:6" x14ac:dyDescent="0.3">
      <c r="B83" s="88"/>
      <c r="C83" s="88"/>
      <c r="D83" s="88"/>
      <c r="E83" s="88"/>
      <c r="F83" s="88"/>
    </row>
    <row r="84" spans="2:6" x14ac:dyDescent="0.3">
      <c r="B84" s="88"/>
      <c r="C84" s="88"/>
      <c r="D84" s="88"/>
      <c r="E84" s="88"/>
      <c r="F84" s="88"/>
    </row>
    <row r="85" spans="2:6" x14ac:dyDescent="0.3">
      <c r="B85" s="88"/>
      <c r="C85" s="88"/>
      <c r="D85" s="88"/>
      <c r="E85" s="88"/>
      <c r="F85" s="88"/>
    </row>
    <row r="86" spans="2:6" x14ac:dyDescent="0.3">
      <c r="B86" s="88"/>
      <c r="C86" s="88"/>
      <c r="D86" s="88"/>
      <c r="E86" s="88"/>
      <c r="F86" s="88"/>
    </row>
    <row r="87" spans="2:6" x14ac:dyDescent="0.3">
      <c r="B87" s="88"/>
      <c r="C87" s="88"/>
      <c r="D87" s="88"/>
      <c r="E87" s="88"/>
      <c r="F87" s="88"/>
    </row>
    <row r="88" spans="2:6" x14ac:dyDescent="0.3">
      <c r="B88" s="88"/>
      <c r="C88" s="88"/>
      <c r="D88" s="88"/>
      <c r="E88" s="88"/>
      <c r="F88" s="88"/>
    </row>
    <row r="89" spans="2:6" x14ac:dyDescent="0.3">
      <c r="B89" s="88"/>
      <c r="C89" s="88"/>
      <c r="D89" s="88"/>
      <c r="E89" s="88"/>
      <c r="F89" s="88"/>
    </row>
    <row r="90" spans="2:6" x14ac:dyDescent="0.3">
      <c r="B90" s="88"/>
      <c r="C90" s="88"/>
      <c r="D90" s="88"/>
      <c r="E90" s="88"/>
      <c r="F90" s="88"/>
    </row>
    <row r="91" spans="2:6" x14ac:dyDescent="0.3">
      <c r="B91" s="88"/>
      <c r="C91" s="88"/>
      <c r="D91" s="88"/>
      <c r="E91" s="88"/>
      <c r="F91" s="88"/>
    </row>
    <row r="92" spans="2:6" x14ac:dyDescent="0.3">
      <c r="B92" s="88"/>
      <c r="C92" s="88"/>
      <c r="D92" s="88"/>
      <c r="E92" s="88"/>
      <c r="F92" s="88"/>
    </row>
    <row r="93" spans="2:6" x14ac:dyDescent="0.3">
      <c r="B93" s="88"/>
      <c r="C93" s="88"/>
      <c r="D93" s="88"/>
      <c r="E93" s="88"/>
      <c r="F93" s="88"/>
    </row>
    <row r="94" spans="2:6" x14ac:dyDescent="0.3">
      <c r="B94" s="88"/>
      <c r="C94" s="88"/>
      <c r="D94" s="88"/>
      <c r="E94" s="88"/>
      <c r="F94" s="88"/>
    </row>
    <row r="95" spans="2:6" x14ac:dyDescent="0.3">
      <c r="B95" s="88"/>
      <c r="C95" s="88"/>
      <c r="D95" s="88"/>
      <c r="E95" s="88"/>
      <c r="F95" s="88"/>
    </row>
    <row r="96" spans="2:6" x14ac:dyDescent="0.3">
      <c r="B96" s="88"/>
      <c r="C96" s="88"/>
      <c r="D96" s="88"/>
      <c r="E96" s="88"/>
      <c r="F96" s="88"/>
    </row>
    <row r="97" spans="2:11" x14ac:dyDescent="0.3">
      <c r="B97" s="88"/>
      <c r="C97" s="88"/>
      <c r="D97" s="88"/>
      <c r="E97" s="88"/>
      <c r="F97" s="88"/>
    </row>
    <row r="98" spans="2:11" x14ac:dyDescent="0.3">
      <c r="B98" s="88"/>
      <c r="C98" s="88"/>
      <c r="D98" s="88"/>
      <c r="E98" s="88"/>
      <c r="F98" s="88"/>
    </row>
    <row r="99" spans="2:11" x14ac:dyDescent="0.3">
      <c r="B99" s="88"/>
      <c r="C99" s="88"/>
      <c r="D99" s="88"/>
      <c r="E99" s="88"/>
      <c r="F99" s="88"/>
    </row>
    <row r="100" spans="2:11" x14ac:dyDescent="0.3">
      <c r="B100" s="88"/>
      <c r="C100" s="88"/>
      <c r="D100" s="88"/>
      <c r="E100" s="88"/>
      <c r="F100" s="88"/>
    </row>
    <row r="101" spans="2:11" x14ac:dyDescent="0.3">
      <c r="B101" s="88"/>
      <c r="C101" s="88"/>
      <c r="D101" s="88"/>
      <c r="E101" s="88"/>
      <c r="F101" s="88"/>
    </row>
    <row r="102" spans="2:11" x14ac:dyDescent="0.3">
      <c r="B102" s="88"/>
      <c r="C102" s="88"/>
      <c r="D102" s="88"/>
      <c r="E102" s="88"/>
      <c r="F102" s="88"/>
      <c r="G102" s="88"/>
      <c r="H102" s="88"/>
      <c r="I102" s="88"/>
      <c r="J102" s="88"/>
      <c r="K102" s="88"/>
    </row>
    <row r="103" spans="2:11" x14ac:dyDescent="0.3">
      <c r="B103" s="88"/>
      <c r="C103" s="88"/>
      <c r="D103" s="88"/>
      <c r="E103" s="88"/>
      <c r="F103" s="88"/>
      <c r="G103" s="88"/>
      <c r="H103" s="88"/>
      <c r="I103" s="88"/>
      <c r="J103" s="88"/>
      <c r="K103" s="88"/>
    </row>
    <row r="104" spans="2:11" x14ac:dyDescent="0.3">
      <c r="B104" s="88"/>
      <c r="C104" s="88"/>
      <c r="D104" s="88"/>
      <c r="E104" s="88"/>
      <c r="F104" s="88"/>
      <c r="G104" s="88"/>
      <c r="H104" s="88"/>
      <c r="I104" s="88"/>
      <c r="J104" s="88"/>
      <c r="K104" s="88"/>
    </row>
    <row r="105" spans="2:11" x14ac:dyDescent="0.3">
      <c r="B105" s="88"/>
      <c r="C105" s="88"/>
      <c r="D105" s="88"/>
      <c r="E105" s="88"/>
      <c r="F105" s="88"/>
      <c r="G105" s="88"/>
      <c r="H105" s="88"/>
      <c r="I105" s="88"/>
      <c r="J105" s="88"/>
      <c r="K105" s="88"/>
    </row>
    <row r="106" spans="2:11" x14ac:dyDescent="0.3">
      <c r="B106" s="88"/>
      <c r="C106" s="88"/>
      <c r="D106" s="88"/>
      <c r="E106" s="88"/>
      <c r="F106" s="88"/>
      <c r="G106" s="88"/>
      <c r="H106" s="88"/>
      <c r="I106" s="88"/>
      <c r="J106" s="88"/>
      <c r="K106" s="88"/>
    </row>
    <row r="107" spans="2:11" x14ac:dyDescent="0.3">
      <c r="B107" s="88"/>
      <c r="C107" s="88"/>
      <c r="D107" s="88"/>
      <c r="E107" s="88"/>
      <c r="F107" s="88"/>
      <c r="G107" s="88"/>
      <c r="H107" s="88"/>
      <c r="I107" s="88"/>
      <c r="J107" s="88"/>
      <c r="K107" s="88"/>
    </row>
    <row r="108" spans="2:11" x14ac:dyDescent="0.3">
      <c r="B108" s="88"/>
      <c r="C108" s="88"/>
      <c r="D108" s="88"/>
      <c r="E108" s="88"/>
      <c r="F108" s="88"/>
      <c r="G108" s="88"/>
      <c r="H108" s="88"/>
      <c r="I108" s="88"/>
      <c r="J108" s="88"/>
      <c r="K108" s="88"/>
    </row>
    <row r="109" spans="2:11" x14ac:dyDescent="0.3">
      <c r="B109" s="88"/>
      <c r="C109" s="88"/>
      <c r="D109" s="88"/>
      <c r="E109" s="88"/>
      <c r="F109" s="88"/>
      <c r="G109" s="88"/>
      <c r="H109" s="88"/>
      <c r="I109" s="88"/>
      <c r="J109" s="88"/>
      <c r="K109" s="88"/>
    </row>
    <row r="110" spans="2:11" x14ac:dyDescent="0.3">
      <c r="B110" s="88"/>
      <c r="C110" s="88"/>
      <c r="D110" s="88"/>
      <c r="E110" s="88"/>
      <c r="F110" s="88"/>
      <c r="G110" s="88"/>
      <c r="H110" s="88"/>
      <c r="I110" s="88"/>
      <c r="J110" s="88"/>
      <c r="K110" s="88"/>
    </row>
    <row r="111" spans="2:11" x14ac:dyDescent="0.3">
      <c r="B111" s="88"/>
      <c r="C111" s="88"/>
      <c r="D111" s="88"/>
      <c r="E111" s="88"/>
      <c r="F111" s="88"/>
      <c r="G111" s="88"/>
      <c r="H111" s="88"/>
      <c r="I111" s="88"/>
      <c r="J111" s="88"/>
      <c r="K111" s="88"/>
    </row>
    <row r="112" spans="2:11" x14ac:dyDescent="0.3">
      <c r="B112" s="88"/>
      <c r="C112" s="88"/>
      <c r="D112" s="88"/>
      <c r="E112" s="88"/>
      <c r="F112" s="88"/>
      <c r="G112" s="88"/>
      <c r="H112" s="88"/>
      <c r="I112" s="88"/>
      <c r="J112" s="88"/>
      <c r="K112" s="88"/>
    </row>
    <row r="113" spans="2:11" x14ac:dyDescent="0.3">
      <c r="B113" s="88"/>
      <c r="C113" s="88"/>
      <c r="D113" s="88"/>
      <c r="E113" s="88"/>
      <c r="F113" s="88"/>
      <c r="G113" s="88"/>
      <c r="H113" s="88"/>
      <c r="I113" s="88"/>
      <c r="J113" s="88"/>
      <c r="K113" s="88"/>
    </row>
    <row r="114" spans="2:11" x14ac:dyDescent="0.3">
      <c r="B114" s="88"/>
      <c r="C114" s="88"/>
      <c r="D114" s="88"/>
      <c r="E114" s="88"/>
      <c r="F114" s="88"/>
      <c r="G114" s="88"/>
      <c r="H114" s="88"/>
      <c r="I114" s="88"/>
      <c r="J114" s="88"/>
      <c r="K114" s="88"/>
    </row>
    <row r="115" spans="2:11" x14ac:dyDescent="0.3">
      <c r="B115" s="88"/>
      <c r="C115" s="88"/>
      <c r="D115" s="88"/>
      <c r="E115" s="88"/>
      <c r="F115" s="88"/>
      <c r="G115" s="88"/>
      <c r="H115" s="88"/>
      <c r="I115" s="88"/>
      <c r="J115" s="88"/>
      <c r="K115" s="88"/>
    </row>
    <row r="116" spans="2:11" x14ac:dyDescent="0.3">
      <c r="B116" s="88"/>
      <c r="C116" s="88"/>
      <c r="D116" s="88"/>
      <c r="E116" s="88"/>
      <c r="F116" s="88"/>
      <c r="G116" s="88"/>
      <c r="H116" s="88"/>
      <c r="I116" s="88"/>
      <c r="J116" s="88"/>
      <c r="K116" s="88"/>
    </row>
    <row r="117" spans="2:11" x14ac:dyDescent="0.3">
      <c r="B117" s="88"/>
      <c r="C117" s="88"/>
      <c r="D117" s="88"/>
      <c r="E117" s="88"/>
      <c r="F117" s="88"/>
      <c r="G117" s="88"/>
      <c r="H117" s="88"/>
      <c r="I117" s="88"/>
      <c r="J117" s="88"/>
      <c r="K117" s="88"/>
    </row>
    <row r="118" spans="2:11" x14ac:dyDescent="0.3">
      <c r="B118" s="88"/>
      <c r="C118" s="88"/>
      <c r="D118" s="88"/>
      <c r="E118" s="88"/>
      <c r="F118" s="88"/>
      <c r="G118" s="88"/>
      <c r="H118" s="88"/>
      <c r="I118" s="88"/>
      <c r="J118" s="88"/>
      <c r="K118" s="88"/>
    </row>
    <row r="119" spans="2:11" x14ac:dyDescent="0.3">
      <c r="B119" s="88"/>
      <c r="C119" s="88"/>
      <c r="D119" s="88"/>
      <c r="E119" s="88"/>
      <c r="F119" s="88"/>
      <c r="G119" s="88"/>
      <c r="H119" s="88"/>
      <c r="I119" s="88"/>
      <c r="J119" s="88"/>
      <c r="K119" s="88"/>
    </row>
    <row r="120" spans="2:11" x14ac:dyDescent="0.3">
      <c r="B120" s="88"/>
      <c r="C120" s="88"/>
      <c r="D120" s="88"/>
      <c r="E120" s="88"/>
      <c r="F120" s="88"/>
      <c r="G120" s="88"/>
      <c r="H120" s="88"/>
      <c r="I120" s="88"/>
      <c r="J120" s="88"/>
      <c r="K120" s="88"/>
    </row>
    <row r="121" spans="2:11" x14ac:dyDescent="0.3">
      <c r="B121" s="88"/>
      <c r="C121" s="88"/>
      <c r="D121" s="88"/>
      <c r="E121" s="88"/>
      <c r="F121" s="88"/>
      <c r="G121" s="88"/>
      <c r="H121" s="88"/>
      <c r="I121" s="88"/>
      <c r="J121" s="88"/>
      <c r="K121" s="88"/>
    </row>
    <row r="122" spans="2:11" x14ac:dyDescent="0.3">
      <c r="B122" s="88"/>
      <c r="C122" s="88"/>
      <c r="D122" s="88"/>
      <c r="E122" s="88"/>
      <c r="F122" s="88"/>
      <c r="G122" s="88"/>
      <c r="H122" s="88"/>
      <c r="I122" s="88"/>
      <c r="J122" s="88"/>
      <c r="K122" s="88"/>
    </row>
    <row r="123" spans="2:11" x14ac:dyDescent="0.3">
      <c r="B123" s="88"/>
      <c r="C123" s="88"/>
      <c r="D123" s="88"/>
      <c r="E123" s="88"/>
      <c r="F123" s="88"/>
      <c r="G123" s="88"/>
      <c r="H123" s="88"/>
      <c r="I123" s="88"/>
      <c r="J123" s="88"/>
      <c r="K123" s="88"/>
    </row>
    <row r="124" spans="2:11" x14ac:dyDescent="0.3">
      <c r="B124" s="88"/>
      <c r="C124" s="88"/>
      <c r="D124" s="88"/>
      <c r="E124" s="88"/>
      <c r="F124" s="88"/>
      <c r="G124" s="88"/>
      <c r="H124" s="88"/>
      <c r="I124" s="88"/>
      <c r="J124" s="88"/>
      <c r="K124" s="88"/>
    </row>
    <row r="125" spans="2:11" x14ac:dyDescent="0.3">
      <c r="C125" s="88"/>
      <c r="D125" s="88"/>
      <c r="E125" s="88"/>
      <c r="F125" s="88"/>
      <c r="G125" s="88"/>
      <c r="H125" s="88"/>
      <c r="I125" s="88"/>
      <c r="J125" s="88"/>
      <c r="K125" s="88"/>
    </row>
    <row r="126" spans="2:11" x14ac:dyDescent="0.3">
      <c r="C126" s="88"/>
      <c r="D126" s="88"/>
      <c r="E126" s="88"/>
      <c r="F126" s="88"/>
      <c r="G126" s="88"/>
      <c r="H126" s="88"/>
      <c r="I126" s="88"/>
      <c r="J126" s="88"/>
      <c r="K126" s="88"/>
    </row>
    <row r="127" spans="2:11" x14ac:dyDescent="0.3">
      <c r="C127" s="88"/>
      <c r="D127" s="88"/>
      <c r="E127" s="88"/>
      <c r="F127" s="88"/>
      <c r="G127" s="88"/>
      <c r="H127" s="88"/>
      <c r="I127" s="88"/>
      <c r="J127" s="88"/>
      <c r="K127" s="88"/>
    </row>
    <row r="128" spans="2:11" x14ac:dyDescent="0.3">
      <c r="C128" s="88"/>
      <c r="D128" s="88"/>
      <c r="E128" s="88"/>
      <c r="F128" s="88"/>
      <c r="G128" s="88"/>
      <c r="H128" s="88"/>
      <c r="I128" s="88"/>
      <c r="J128" s="88"/>
      <c r="K128" s="88"/>
    </row>
    <row r="129" spans="2:11" x14ac:dyDescent="0.3">
      <c r="C129" s="88"/>
      <c r="D129" s="88"/>
      <c r="E129" s="88"/>
      <c r="F129" s="88"/>
      <c r="G129" s="88"/>
      <c r="H129" s="88"/>
      <c r="I129" s="88"/>
      <c r="J129" s="88"/>
      <c r="K129" s="88"/>
    </row>
    <row r="130" spans="2:11" x14ac:dyDescent="0.3">
      <c r="C130" s="88"/>
      <c r="D130" s="88"/>
      <c r="E130" s="88"/>
      <c r="F130" s="88"/>
      <c r="G130" s="88"/>
      <c r="H130" s="88"/>
      <c r="I130" s="88"/>
      <c r="J130" s="88"/>
      <c r="K130" s="88"/>
    </row>
    <row r="131" spans="2:11" x14ac:dyDescent="0.3">
      <c r="C131" s="88"/>
      <c r="D131" s="88"/>
      <c r="E131" s="88"/>
      <c r="F131" s="88"/>
      <c r="G131" s="88"/>
      <c r="H131" s="88"/>
      <c r="I131" s="88"/>
      <c r="J131" s="88"/>
      <c r="K131" s="88"/>
    </row>
    <row r="132" spans="2:11" x14ac:dyDescent="0.3">
      <c r="C132" s="88"/>
      <c r="D132" s="88"/>
      <c r="E132" s="88"/>
      <c r="F132" s="88"/>
      <c r="G132" s="88"/>
      <c r="H132" s="88"/>
      <c r="I132" s="88"/>
      <c r="J132" s="88"/>
      <c r="K132" s="88"/>
    </row>
    <row r="133" spans="2:11" x14ac:dyDescent="0.3">
      <c r="C133" s="88"/>
      <c r="D133" s="88"/>
      <c r="E133" s="88"/>
      <c r="F133" s="88"/>
      <c r="G133" s="88"/>
      <c r="H133" s="88"/>
      <c r="I133" s="88"/>
      <c r="J133" s="88"/>
      <c r="K133" s="88"/>
    </row>
    <row r="134" spans="2:11" x14ac:dyDescent="0.3">
      <c r="C134" s="88"/>
      <c r="D134" s="88"/>
      <c r="E134" s="88"/>
      <c r="F134" s="88"/>
      <c r="G134" s="88"/>
      <c r="H134" s="88"/>
      <c r="I134" s="88"/>
      <c r="J134" s="88"/>
      <c r="K134" s="88"/>
    </row>
    <row r="135" spans="2:11" x14ac:dyDescent="0.3">
      <c r="C135" s="88"/>
      <c r="D135" s="88"/>
      <c r="E135" s="88"/>
      <c r="F135" s="88"/>
      <c r="G135" s="88"/>
      <c r="H135" s="88"/>
      <c r="I135" s="88"/>
      <c r="J135" s="88"/>
      <c r="K135" s="88"/>
    </row>
    <row r="136" spans="2:11" x14ac:dyDescent="0.3">
      <c r="C136" s="88"/>
      <c r="D136" s="88"/>
      <c r="E136" s="88"/>
      <c r="F136" s="88"/>
      <c r="G136" s="88"/>
      <c r="H136" s="88"/>
      <c r="I136" s="88"/>
      <c r="J136" s="88"/>
      <c r="K136" s="88"/>
    </row>
    <row r="137" spans="2:11" x14ac:dyDescent="0.3">
      <c r="C137" s="88"/>
      <c r="D137" s="88"/>
      <c r="E137" s="88"/>
      <c r="F137" s="88"/>
      <c r="G137" s="88"/>
      <c r="H137" s="88"/>
      <c r="I137" s="88"/>
      <c r="J137" s="88"/>
      <c r="K137" s="88"/>
    </row>
    <row r="138" spans="2:11" x14ac:dyDescent="0.3">
      <c r="C138" s="88"/>
      <c r="D138" s="88"/>
      <c r="E138" s="88"/>
      <c r="F138" s="88"/>
      <c r="G138" s="88"/>
      <c r="H138" s="88"/>
      <c r="I138" s="88"/>
      <c r="J138" s="88"/>
      <c r="K138" s="88"/>
    </row>
    <row r="139" spans="2:11" x14ac:dyDescent="0.3">
      <c r="C139" s="88"/>
      <c r="D139" s="88"/>
      <c r="E139" s="88"/>
      <c r="F139" s="88"/>
      <c r="G139" s="88"/>
      <c r="H139" s="88"/>
      <c r="I139" s="88"/>
      <c r="J139" s="88"/>
      <c r="K139" s="88"/>
    </row>
    <row r="140" spans="2:11" x14ac:dyDescent="0.3">
      <c r="B140" s="88"/>
      <c r="C140" s="88"/>
      <c r="D140" s="88"/>
      <c r="E140" s="88"/>
      <c r="F140" s="88"/>
      <c r="G140" s="88"/>
      <c r="H140" s="88"/>
      <c r="I140" s="88"/>
      <c r="J140" s="88"/>
      <c r="K140" s="88"/>
    </row>
    <row r="141" spans="2:11" x14ac:dyDescent="0.3">
      <c r="B141" s="88"/>
      <c r="C141" s="88"/>
      <c r="D141" s="88"/>
      <c r="E141" s="88"/>
      <c r="F141" s="88"/>
      <c r="G141" s="88"/>
      <c r="H141" s="88"/>
      <c r="I141" s="88"/>
      <c r="J141" s="88"/>
    </row>
    <row r="142" spans="2:11" x14ac:dyDescent="0.3">
      <c r="B142" s="88"/>
      <c r="C142" s="88"/>
      <c r="D142" s="88"/>
      <c r="E142" s="88"/>
      <c r="F142" s="88"/>
      <c r="G142" s="88"/>
      <c r="H142" s="88"/>
      <c r="I142" s="88"/>
      <c r="J142" s="88"/>
      <c r="K142" s="88"/>
    </row>
    <row r="143" spans="2:11" x14ac:dyDescent="0.3">
      <c r="B143" s="88"/>
      <c r="C143" s="88"/>
      <c r="D143" s="88"/>
      <c r="E143" s="88"/>
      <c r="F143" s="88"/>
      <c r="G143" s="88"/>
      <c r="H143" s="88"/>
      <c r="I143" s="88"/>
      <c r="J143" s="88"/>
      <c r="K143" s="88"/>
    </row>
    <row r="144" spans="2:11" x14ac:dyDescent="0.3">
      <c r="B144" s="88"/>
      <c r="C144" s="88"/>
      <c r="D144" s="88"/>
      <c r="E144" s="88"/>
      <c r="F144" s="88"/>
      <c r="G144" s="88"/>
      <c r="H144" s="88"/>
      <c r="I144" s="88"/>
      <c r="J144" s="88"/>
      <c r="K144" s="88"/>
    </row>
    <row r="145" spans="2:11" x14ac:dyDescent="0.3">
      <c r="B145" s="88"/>
      <c r="C145" s="88"/>
      <c r="D145" s="88"/>
      <c r="E145" s="88"/>
      <c r="F145" s="88"/>
      <c r="G145" s="88"/>
      <c r="H145" s="88"/>
      <c r="I145" s="88"/>
      <c r="J145" s="88"/>
      <c r="K145" s="88"/>
    </row>
    <row r="146" spans="2:11" x14ac:dyDescent="0.3">
      <c r="B146" s="88"/>
      <c r="C146" s="88"/>
      <c r="D146" s="88"/>
      <c r="E146" s="88"/>
      <c r="F146" s="88"/>
      <c r="G146" s="88"/>
      <c r="H146" s="88"/>
      <c r="I146" s="88"/>
      <c r="J146" s="88"/>
      <c r="K146" s="88"/>
    </row>
    <row r="147" spans="2:11" x14ac:dyDescent="0.3">
      <c r="B147" s="88"/>
      <c r="C147" s="88"/>
      <c r="D147" s="88"/>
      <c r="E147" s="88"/>
      <c r="F147" s="88"/>
      <c r="G147" s="88"/>
      <c r="H147" s="88"/>
      <c r="I147" s="88"/>
      <c r="J147" s="88"/>
      <c r="K147" s="88"/>
    </row>
    <row r="148" spans="2:11" x14ac:dyDescent="0.3">
      <c r="B148" s="88"/>
      <c r="C148" s="88"/>
      <c r="D148" s="88"/>
      <c r="E148" s="88"/>
      <c r="F148" s="88"/>
      <c r="G148" s="88"/>
      <c r="H148" s="88"/>
      <c r="I148" s="88"/>
      <c r="J148" s="88"/>
      <c r="K148" s="88"/>
    </row>
    <row r="149" spans="2:11" x14ac:dyDescent="0.3">
      <c r="B149" s="88"/>
      <c r="C149" s="88"/>
      <c r="D149" s="88"/>
      <c r="E149" s="88"/>
      <c r="F149" s="88"/>
      <c r="G149" s="88"/>
      <c r="H149" s="88"/>
      <c r="I149" s="88"/>
      <c r="J149" s="88"/>
      <c r="K149" s="88"/>
    </row>
    <row r="150" spans="2:11" x14ac:dyDescent="0.3">
      <c r="B150" s="88"/>
      <c r="C150" s="88"/>
      <c r="D150" s="88"/>
      <c r="E150" s="88"/>
      <c r="F150" s="88"/>
      <c r="G150" s="88"/>
      <c r="H150" s="88"/>
      <c r="I150" s="88"/>
      <c r="J150" s="88"/>
      <c r="K150" s="88"/>
    </row>
    <row r="151" spans="2:11" x14ac:dyDescent="0.3">
      <c r="B151" s="88"/>
      <c r="C151" s="88"/>
      <c r="D151" s="88"/>
      <c r="E151" s="88"/>
      <c r="F151" s="88"/>
      <c r="G151" s="88"/>
      <c r="H151" s="88"/>
      <c r="I151" s="88"/>
      <c r="J151" s="88"/>
      <c r="K151" s="88"/>
    </row>
    <row r="152" spans="2:11" x14ac:dyDescent="0.3">
      <c r="B152" s="88"/>
      <c r="C152" s="88"/>
      <c r="D152" s="88"/>
      <c r="E152" s="88"/>
      <c r="F152" s="88"/>
      <c r="G152" s="88"/>
      <c r="H152" s="88"/>
      <c r="I152" s="88"/>
      <c r="J152" s="88"/>
      <c r="K152" s="88"/>
    </row>
    <row r="153" spans="2:11" x14ac:dyDescent="0.3">
      <c r="B153" s="88"/>
      <c r="C153" s="88"/>
      <c r="D153" s="88"/>
      <c r="E153" s="88"/>
      <c r="F153" s="88"/>
      <c r="G153" s="88"/>
      <c r="H153" s="88"/>
      <c r="I153" s="88"/>
      <c r="J153" s="88"/>
      <c r="K153" s="88"/>
    </row>
    <row r="154" spans="2:11" x14ac:dyDescent="0.3">
      <c r="B154" s="88"/>
      <c r="C154" s="88"/>
      <c r="D154" s="88"/>
      <c r="E154" s="88"/>
      <c r="F154" s="88"/>
      <c r="G154" s="88"/>
      <c r="H154" s="88"/>
      <c r="I154" s="88"/>
      <c r="J154" s="88"/>
      <c r="K154" s="88"/>
    </row>
    <row r="155" spans="2:11" x14ac:dyDescent="0.3">
      <c r="B155" s="88"/>
      <c r="C155" s="88"/>
      <c r="D155" s="88"/>
      <c r="E155" s="88"/>
      <c r="F155" s="88"/>
      <c r="G155" s="88"/>
      <c r="H155" s="88"/>
      <c r="I155" s="88"/>
      <c r="J155" s="88"/>
      <c r="K155" s="88"/>
    </row>
    <row r="156" spans="2:11" x14ac:dyDescent="0.3">
      <c r="B156" s="88"/>
      <c r="C156" s="88"/>
      <c r="D156" s="88"/>
      <c r="E156" s="88"/>
      <c r="F156" s="88"/>
      <c r="G156" s="88"/>
      <c r="H156" s="88"/>
      <c r="I156" s="88"/>
      <c r="J156" s="88"/>
      <c r="K156" s="88"/>
    </row>
    <row r="157" spans="2:11" x14ac:dyDescent="0.3">
      <c r="B157" s="88"/>
      <c r="C157" s="88"/>
      <c r="D157" s="88"/>
      <c r="E157" s="88"/>
      <c r="F157" s="88"/>
      <c r="G157" s="88"/>
      <c r="H157" s="88"/>
      <c r="I157" s="88"/>
      <c r="J157" s="88"/>
      <c r="K157" s="88"/>
    </row>
    <row r="158" spans="2:11" x14ac:dyDescent="0.3">
      <c r="B158" s="88"/>
      <c r="C158" s="88"/>
      <c r="D158" s="88"/>
      <c r="E158" s="88"/>
      <c r="F158" s="88"/>
      <c r="G158" s="88"/>
      <c r="H158" s="88"/>
      <c r="I158" s="88"/>
      <c r="J158" s="88"/>
      <c r="K158" s="88"/>
    </row>
    <row r="159" spans="2:11" x14ac:dyDescent="0.3">
      <c r="B159" s="88"/>
      <c r="C159" s="88"/>
      <c r="D159" s="88"/>
      <c r="E159" s="88"/>
      <c r="F159" s="88"/>
      <c r="G159" s="88"/>
      <c r="H159" s="88"/>
      <c r="I159" s="88"/>
      <c r="J159" s="88"/>
    </row>
    <row r="160" spans="2:11" x14ac:dyDescent="0.3">
      <c r="B160" s="88"/>
      <c r="C160" s="88"/>
      <c r="D160" s="88"/>
      <c r="E160" s="88"/>
      <c r="F160" s="88"/>
      <c r="G160" s="88"/>
      <c r="H160" s="88"/>
      <c r="I160" s="88"/>
      <c r="J160" s="88"/>
    </row>
    <row r="161" spans="3:11" x14ac:dyDescent="0.3">
      <c r="C161" s="88"/>
      <c r="D161" s="88"/>
      <c r="E161" s="88"/>
      <c r="F161" s="88"/>
      <c r="G161" s="88"/>
      <c r="H161" s="88"/>
      <c r="I161" s="88"/>
      <c r="J161" s="88"/>
      <c r="K161" s="88"/>
    </row>
    <row r="162" spans="3:11" x14ac:dyDescent="0.3">
      <c r="C162" s="88"/>
      <c r="D162" s="88"/>
      <c r="E162" s="88"/>
      <c r="F162" s="88"/>
      <c r="G162" s="88"/>
      <c r="H162" s="88"/>
      <c r="I162" s="88"/>
      <c r="J162" s="88"/>
      <c r="K162" s="88"/>
    </row>
    <row r="163" spans="3:11" x14ac:dyDescent="0.3">
      <c r="C163" s="88"/>
      <c r="D163" s="88"/>
      <c r="E163" s="88"/>
      <c r="F163" s="88"/>
      <c r="G163" s="88"/>
      <c r="H163" s="88"/>
      <c r="I163" s="88"/>
      <c r="J163" s="88"/>
      <c r="K163" s="88"/>
    </row>
    <row r="164" spans="3:11" x14ac:dyDescent="0.3">
      <c r="C164" s="88"/>
      <c r="D164" s="88"/>
      <c r="E164" s="88"/>
      <c r="F164" s="88"/>
      <c r="G164" s="88"/>
      <c r="H164" s="88"/>
      <c r="I164" s="88"/>
      <c r="J164" s="88"/>
      <c r="K164" s="88"/>
    </row>
    <row r="165" spans="3:11" x14ac:dyDescent="0.3">
      <c r="C165" s="88"/>
      <c r="D165" s="88"/>
      <c r="E165" s="88"/>
      <c r="F165" s="88"/>
      <c r="G165" s="88"/>
      <c r="H165" s="88"/>
      <c r="I165" s="88"/>
      <c r="J165" s="88"/>
      <c r="K165" s="88"/>
    </row>
    <row r="166" spans="3:11" x14ac:dyDescent="0.3">
      <c r="C166" s="88"/>
      <c r="D166" s="88"/>
      <c r="E166" s="88"/>
      <c r="F166" s="88"/>
      <c r="G166" s="88"/>
      <c r="H166" s="88"/>
      <c r="I166" s="88"/>
      <c r="J166" s="88"/>
      <c r="K166" s="88"/>
    </row>
    <row r="167" spans="3:11" x14ac:dyDescent="0.3">
      <c r="C167" s="88"/>
      <c r="D167" s="88"/>
      <c r="E167" s="88"/>
      <c r="F167" s="88"/>
      <c r="G167" s="88"/>
      <c r="H167" s="88"/>
      <c r="I167" s="88"/>
      <c r="J167" s="88"/>
      <c r="K167" s="88"/>
    </row>
    <row r="168" spans="3:11" x14ac:dyDescent="0.3">
      <c r="C168" s="88"/>
      <c r="D168" s="88"/>
      <c r="E168" s="88"/>
      <c r="F168" s="88"/>
      <c r="G168" s="88"/>
      <c r="H168" s="88"/>
      <c r="I168" s="88"/>
      <c r="J168" s="88"/>
      <c r="K168" s="88"/>
    </row>
    <row r="169" spans="3:11" x14ac:dyDescent="0.3">
      <c r="C169" s="88"/>
      <c r="D169" s="88"/>
      <c r="E169" s="88"/>
      <c r="F169" s="88"/>
      <c r="G169" s="88"/>
      <c r="H169" s="88"/>
      <c r="I169" s="88"/>
      <c r="J169" s="88"/>
      <c r="K169" s="88"/>
    </row>
    <row r="170" spans="3:11" x14ac:dyDescent="0.3">
      <c r="C170" s="88"/>
      <c r="D170" s="88"/>
      <c r="E170" s="88"/>
      <c r="F170" s="88"/>
      <c r="G170" s="88"/>
      <c r="H170" s="88"/>
      <c r="I170" s="88"/>
      <c r="J170" s="88"/>
      <c r="K170" s="88"/>
    </row>
    <row r="171" spans="3:11" x14ac:dyDescent="0.3">
      <c r="C171" s="88"/>
      <c r="D171" s="88"/>
      <c r="E171" s="88"/>
      <c r="F171" s="88"/>
      <c r="G171" s="88"/>
      <c r="H171" s="88"/>
      <c r="I171" s="88"/>
      <c r="J171" s="88"/>
      <c r="K171" s="88"/>
    </row>
    <row r="172" spans="3:11" x14ac:dyDescent="0.3">
      <c r="C172" s="88"/>
      <c r="D172" s="88"/>
      <c r="E172" s="88"/>
      <c r="F172" s="88"/>
      <c r="G172" s="88"/>
      <c r="H172" s="88"/>
      <c r="I172" s="88"/>
      <c r="J172" s="88"/>
      <c r="K172" s="88"/>
    </row>
    <row r="173" spans="3:11" x14ac:dyDescent="0.3">
      <c r="C173" s="88"/>
      <c r="D173" s="88"/>
      <c r="E173" s="88"/>
      <c r="F173" s="88"/>
      <c r="G173" s="88"/>
      <c r="H173" s="88"/>
      <c r="I173" s="88"/>
      <c r="J173" s="88"/>
      <c r="K173" s="88"/>
    </row>
    <row r="174" spans="3:11" x14ac:dyDescent="0.3">
      <c r="C174" s="88"/>
      <c r="D174" s="88"/>
      <c r="E174" s="88"/>
      <c r="F174" s="88"/>
      <c r="G174" s="88"/>
      <c r="H174" s="88"/>
      <c r="I174" s="88"/>
      <c r="J174" s="88"/>
      <c r="K174" s="88"/>
    </row>
    <row r="175" spans="3:11" x14ac:dyDescent="0.3">
      <c r="C175" s="88"/>
      <c r="D175" s="88"/>
      <c r="E175" s="88"/>
      <c r="F175" s="88"/>
      <c r="G175" s="88"/>
      <c r="H175" s="88"/>
      <c r="I175" s="88"/>
      <c r="J175" s="88"/>
      <c r="K175" s="88"/>
    </row>
    <row r="176" spans="3:11" x14ac:dyDescent="0.3">
      <c r="C176" s="88"/>
      <c r="D176" s="88"/>
      <c r="E176" s="88"/>
      <c r="F176" s="88"/>
      <c r="G176" s="88"/>
      <c r="H176" s="88"/>
      <c r="I176" s="88"/>
      <c r="J176" s="88"/>
      <c r="K176" s="88"/>
    </row>
    <row r="177" spans="3:11" x14ac:dyDescent="0.3">
      <c r="C177" s="88"/>
      <c r="D177" s="88"/>
      <c r="E177" s="88"/>
      <c r="F177" s="88"/>
      <c r="G177" s="88"/>
      <c r="H177" s="88"/>
      <c r="I177" s="88"/>
      <c r="J177" s="88"/>
      <c r="K177" s="88"/>
    </row>
  </sheetData>
  <sheetProtection password="9EA1" sheet="1" objects="1" scenarios="1" formatCells="0" formatRows="0"/>
  <mergeCells count="6">
    <mergeCell ref="A30:E30"/>
    <mergeCell ref="A1:E1"/>
    <mergeCell ref="A24:E24"/>
    <mergeCell ref="A7:E7"/>
    <mergeCell ref="A12:E12"/>
    <mergeCell ref="A3:E3"/>
  </mergeCells>
  <conditionalFormatting sqref="A13:E23">
    <cfRule type="expression" dxfId="91" priority="3">
      <formula>$A$12="2.3 Password Policy - NOT IN SCOPE"</formula>
    </cfRule>
  </conditionalFormatting>
  <conditionalFormatting sqref="A25:E29">
    <cfRule type="expression" dxfId="90" priority="2">
      <formula>$A$24="2.4 Account Management - NOT IN SCOPE"</formula>
    </cfRule>
  </conditionalFormatting>
  <conditionalFormatting sqref="A31:E31">
    <cfRule type="expression" dxfId="89" priority="1">
      <formula>$A$30="2.5 Functional Accounts - NOT IN SCOPE"</formula>
    </cfRule>
  </conditionalFormatting>
  <dataValidations count="1">
    <dataValidation type="list" allowBlank="1" showInputMessage="1" showErrorMessage="1" error="Debe de seleccionar una de las opciones." sqref="C65542:C65545 C917515:C917524 C851979:C851988 C786443:C786452 C720907:C720916 C655371:C655380 C589835:C589844 C524299:C524308 C458763:C458772 C393227:C393236 C327691:C327700 C262155:C262164 C196619:C196628 C131083:C131092 C65547:C65556 C983051:C983060 C983040:C983044 C917504:C917508 C851968:C851972 C786432:C786436 C720896:C720900 C655360:C655364 C589824:C589828 C524288:C524292 C458752:C458756 C393216:C393220 C327680:C327684 C262144:C262148 C196608:C196612 C131072:C131076 C65536:C65540 C983062:C983064 C917526:C917528 C851990:C851992 C786454:C786456 C720918:C720920 C655382:C655384 C589846:C589848 C524310:C524312 C458774:C458776 C393238:C393240 C327702:C327704 C262166:C262168 C196630:C196632 C131094:C131096 C65558:C65560 C983066 C917530 C851994 C786458 C720922 C655386 C589850 C524314 C458778 C393242 C327706 C262170 C196634 C131098 C65562 C983046:C983049 C917510:C917513 C851974:C851977 C786438:C786441 C720902:C720905 C655366:C655369 C589830:C589833 C524294:C524297 C458758:C458761 C393222:C393225 C327686:C327689 C262150:C262153 C196614:C196617 C131078:C131081 C31 C25:C29 C13:C23 C8:C11 C4:C6">
      <formula1>"Yes,No,Partial,Not applicable"</formula1>
    </dataValidation>
  </dataValidation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7"/>
  <sheetViews>
    <sheetView zoomScaleNormal="100" workbookViewId="0">
      <pane ySplit="2" topLeftCell="A3" activePane="bottomLeft" state="frozen"/>
      <selection pane="bottomLeft" activeCell="D15" sqref="D15"/>
    </sheetView>
  </sheetViews>
  <sheetFormatPr defaultColWidth="9.1796875" defaultRowHeight="15" x14ac:dyDescent="0.3"/>
  <cols>
    <col min="1" max="1" width="7.1796875" style="19" customWidth="1"/>
    <col min="2" max="2" width="60.7265625" style="21" customWidth="1"/>
    <col min="3" max="3" width="25.7265625" style="24" customWidth="1"/>
    <col min="4" max="4" width="40.7265625" style="24" customWidth="1"/>
    <col min="5" max="5" width="40.81640625" style="24" customWidth="1"/>
    <col min="6" max="16384" width="9.1796875" style="19"/>
  </cols>
  <sheetData>
    <row r="1" spans="1:5" ht="49.5" customHeight="1" thickBot="1" x14ac:dyDescent="0.35">
      <c r="A1" s="131" t="s">
        <v>284</v>
      </c>
      <c r="B1" s="132"/>
      <c r="C1" s="132"/>
      <c r="D1" s="132"/>
      <c r="E1" s="133"/>
    </row>
    <row r="2" spans="1:5" s="20" customFormat="1" ht="25.5" thickBot="1" x14ac:dyDescent="0.35">
      <c r="A2" s="62" t="s">
        <v>0</v>
      </c>
      <c r="B2" s="62" t="s">
        <v>136</v>
      </c>
      <c r="C2" s="98" t="s">
        <v>1</v>
      </c>
      <c r="D2" s="65" t="s">
        <v>2</v>
      </c>
      <c r="E2" s="35" t="s">
        <v>3</v>
      </c>
    </row>
    <row r="3" spans="1:5" ht="15.5" thickBot="1" x14ac:dyDescent="0.35">
      <c r="A3" s="129" t="s">
        <v>75</v>
      </c>
      <c r="B3" s="130"/>
      <c r="C3" s="130"/>
      <c r="D3" s="130"/>
      <c r="E3" s="130"/>
    </row>
    <row r="4" spans="1:5" ht="37.5" x14ac:dyDescent="0.3">
      <c r="A4" s="56" t="s">
        <v>287</v>
      </c>
      <c r="B4" s="27" t="s">
        <v>573</v>
      </c>
      <c r="C4" s="28"/>
      <c r="D4" s="29"/>
      <c r="E4" s="29"/>
    </row>
    <row r="5" spans="1:5" ht="50" x14ac:dyDescent="0.3">
      <c r="A5" s="52" t="s">
        <v>288</v>
      </c>
      <c r="B5" s="47" t="s">
        <v>591</v>
      </c>
      <c r="C5" s="28"/>
      <c r="D5" s="29"/>
      <c r="E5" s="29"/>
    </row>
    <row r="6" spans="1:5" ht="25.5" thickBot="1" x14ac:dyDescent="0.35">
      <c r="A6" s="54" t="s">
        <v>289</v>
      </c>
      <c r="B6" s="47" t="s">
        <v>574</v>
      </c>
      <c r="C6" s="41"/>
      <c r="D6" s="29"/>
      <c r="E6" s="29"/>
    </row>
    <row r="7" spans="1:5" ht="15.5" thickBot="1" x14ac:dyDescent="0.35">
      <c r="A7" s="129" t="s">
        <v>79</v>
      </c>
      <c r="B7" s="130"/>
      <c r="C7" s="130"/>
      <c r="D7" s="130"/>
      <c r="E7" s="130"/>
    </row>
    <row r="8" spans="1:5" ht="37.5" x14ac:dyDescent="0.3">
      <c r="A8" s="56" t="s">
        <v>76</v>
      </c>
      <c r="B8" s="47" t="s">
        <v>590</v>
      </c>
      <c r="C8" s="28"/>
      <c r="D8" s="29"/>
      <c r="E8" s="29"/>
    </row>
    <row r="9" spans="1:5" ht="37.5" x14ac:dyDescent="0.3">
      <c r="A9" s="56" t="s">
        <v>77</v>
      </c>
      <c r="B9" s="47" t="s">
        <v>575</v>
      </c>
      <c r="C9" s="28"/>
      <c r="D9" s="29"/>
      <c r="E9" s="29"/>
    </row>
    <row r="10" spans="1:5" ht="37.5" x14ac:dyDescent="0.3">
      <c r="A10" s="56" t="s">
        <v>78</v>
      </c>
      <c r="B10" s="53" t="s">
        <v>589</v>
      </c>
      <c r="C10" s="28"/>
      <c r="D10" s="29"/>
      <c r="E10" s="29"/>
    </row>
    <row r="11" spans="1:5" ht="25" x14ac:dyDescent="0.3">
      <c r="A11" s="56" t="s">
        <v>290</v>
      </c>
      <c r="B11" s="53" t="s">
        <v>576</v>
      </c>
      <c r="C11" s="28"/>
      <c r="D11" s="29"/>
      <c r="E11" s="29"/>
    </row>
    <row r="12" spans="1:5" ht="25" x14ac:dyDescent="0.3">
      <c r="A12" s="56" t="s">
        <v>291</v>
      </c>
      <c r="B12" s="53" t="s">
        <v>577</v>
      </c>
      <c r="C12" s="28"/>
      <c r="D12" s="29"/>
      <c r="E12" s="29"/>
    </row>
    <row r="13" spans="1:5" ht="25" x14ac:dyDescent="0.3">
      <c r="A13" s="56" t="s">
        <v>292</v>
      </c>
      <c r="B13" s="47" t="s">
        <v>578</v>
      </c>
      <c r="C13" s="92"/>
      <c r="D13" s="29"/>
      <c r="E13" s="29"/>
    </row>
    <row r="14" spans="1:5" ht="37.5" x14ac:dyDescent="0.3">
      <c r="A14" s="56" t="s">
        <v>494</v>
      </c>
      <c r="B14" s="57" t="s">
        <v>579</v>
      </c>
      <c r="C14" s="92"/>
      <c r="D14" s="29"/>
      <c r="E14" s="29"/>
    </row>
    <row r="15" spans="1:5" ht="125.5" thickBot="1" x14ac:dyDescent="0.35">
      <c r="A15" s="56" t="s">
        <v>495</v>
      </c>
      <c r="B15" s="57" t="s">
        <v>588</v>
      </c>
      <c r="C15" s="92"/>
      <c r="D15" s="29"/>
      <c r="E15" s="29"/>
    </row>
    <row r="16" spans="1:5" ht="15.5" thickBot="1" x14ac:dyDescent="0.35">
      <c r="A16" s="129" t="s">
        <v>82</v>
      </c>
      <c r="B16" s="130"/>
      <c r="C16" s="134"/>
      <c r="D16" s="130"/>
      <c r="E16" s="130"/>
    </row>
    <row r="17" spans="1:9" ht="37.5" x14ac:dyDescent="0.3">
      <c r="A17" s="66" t="s">
        <v>80</v>
      </c>
      <c r="B17" s="53" t="s">
        <v>583</v>
      </c>
      <c r="C17" s="28"/>
      <c r="D17" s="29"/>
      <c r="E17" s="29"/>
    </row>
    <row r="18" spans="1:9" ht="25" x14ac:dyDescent="0.3">
      <c r="A18" s="66" t="s">
        <v>293</v>
      </c>
      <c r="B18" s="67" t="s">
        <v>582</v>
      </c>
      <c r="C18" s="28"/>
      <c r="D18" s="29"/>
      <c r="E18" s="29"/>
    </row>
    <row r="19" spans="1:9" ht="125.5" thickBot="1" x14ac:dyDescent="0.35">
      <c r="A19" s="66" t="s">
        <v>81</v>
      </c>
      <c r="B19" s="67" t="s">
        <v>587</v>
      </c>
      <c r="C19" s="41"/>
      <c r="D19" s="29"/>
      <c r="E19" s="29"/>
    </row>
    <row r="20" spans="1:9" ht="15.5" thickBot="1" x14ac:dyDescent="0.35">
      <c r="A20" s="129" t="s">
        <v>294</v>
      </c>
      <c r="B20" s="130"/>
      <c r="C20" s="130"/>
      <c r="D20" s="130"/>
      <c r="E20" s="130"/>
    </row>
    <row r="21" spans="1:9" ht="37.5" x14ac:dyDescent="0.3">
      <c r="A21" s="56" t="s">
        <v>83</v>
      </c>
      <c r="B21" s="53" t="s">
        <v>581</v>
      </c>
      <c r="C21" s="28"/>
      <c r="D21" s="29"/>
      <c r="E21" s="29"/>
    </row>
    <row r="22" spans="1:9" ht="15.5" thickBot="1" x14ac:dyDescent="0.35">
      <c r="A22" s="56" t="s">
        <v>84</v>
      </c>
      <c r="B22" s="53" t="s">
        <v>580</v>
      </c>
      <c r="C22" s="28"/>
      <c r="D22" s="29"/>
      <c r="E22" s="29"/>
    </row>
    <row r="23" spans="1:9" ht="15.5" thickBot="1" x14ac:dyDescent="0.35">
      <c r="A23" s="129" t="s">
        <v>87</v>
      </c>
      <c r="B23" s="130"/>
      <c r="C23" s="130"/>
      <c r="D23" s="130"/>
      <c r="E23" s="130"/>
    </row>
    <row r="24" spans="1:9" ht="37.5" x14ac:dyDescent="0.3">
      <c r="A24" s="56" t="s">
        <v>85</v>
      </c>
      <c r="B24" s="57" t="s">
        <v>205</v>
      </c>
      <c r="C24" s="28"/>
      <c r="D24" s="29"/>
      <c r="E24" s="29"/>
    </row>
    <row r="25" spans="1:9" ht="112.5" x14ac:dyDescent="0.3">
      <c r="A25" s="56" t="s">
        <v>86</v>
      </c>
      <c r="B25" s="57" t="s">
        <v>586</v>
      </c>
      <c r="C25" s="28"/>
      <c r="D25" s="29"/>
      <c r="E25" s="29"/>
    </row>
    <row r="26" spans="1:9" ht="25" x14ac:dyDescent="0.3">
      <c r="A26" s="56" t="s">
        <v>295</v>
      </c>
      <c r="B26" s="57" t="s">
        <v>208</v>
      </c>
      <c r="C26" s="28"/>
      <c r="D26" s="29"/>
      <c r="E26" s="29"/>
    </row>
    <row r="27" spans="1:9" ht="25" x14ac:dyDescent="0.3">
      <c r="A27" s="56" t="s">
        <v>296</v>
      </c>
      <c r="B27" s="57" t="s">
        <v>207</v>
      </c>
      <c r="C27" s="28"/>
      <c r="D27" s="29"/>
      <c r="E27" s="29"/>
    </row>
    <row r="28" spans="1:9" ht="25" x14ac:dyDescent="0.3">
      <c r="A28" s="56" t="s">
        <v>297</v>
      </c>
      <c r="B28" s="57" t="s">
        <v>206</v>
      </c>
      <c r="C28" s="28"/>
      <c r="D28" s="29"/>
      <c r="E28" s="29"/>
    </row>
    <row r="29" spans="1:9" ht="100" x14ac:dyDescent="0.3">
      <c r="A29" s="56" t="s">
        <v>298</v>
      </c>
      <c r="B29" s="57" t="s">
        <v>585</v>
      </c>
      <c r="C29" s="28"/>
      <c r="D29" s="29"/>
      <c r="E29" s="29"/>
    </row>
    <row r="30" spans="1:9" ht="246.75" customHeight="1" x14ac:dyDescent="0.3">
      <c r="A30" s="56" t="s">
        <v>299</v>
      </c>
      <c r="B30" s="57" t="s">
        <v>584</v>
      </c>
      <c r="C30" s="28"/>
      <c r="D30" s="29"/>
      <c r="E30" s="29"/>
    </row>
    <row r="31" spans="1:9" x14ac:dyDescent="0.3">
      <c r="B31" s="88"/>
      <c r="C31" s="88"/>
      <c r="D31" s="88"/>
      <c r="E31" s="88"/>
      <c r="F31" s="88"/>
      <c r="G31" s="88"/>
      <c r="H31" s="88"/>
      <c r="I31" s="88"/>
    </row>
    <row r="32" spans="1:9" x14ac:dyDescent="0.3">
      <c r="B32" s="88"/>
      <c r="C32" s="88"/>
      <c r="D32" s="88"/>
      <c r="E32" s="88"/>
      <c r="F32" s="88"/>
      <c r="G32" s="88"/>
      <c r="H32" s="88"/>
      <c r="I32" s="88"/>
    </row>
    <row r="33" spans="2:9" x14ac:dyDescent="0.3">
      <c r="B33" s="88"/>
      <c r="C33" s="88"/>
      <c r="D33" s="88"/>
      <c r="E33" s="88"/>
      <c r="F33" s="88"/>
      <c r="G33" s="88"/>
      <c r="H33" s="88"/>
      <c r="I33" s="88"/>
    </row>
    <row r="34" spans="2:9" x14ac:dyDescent="0.3">
      <c r="B34" s="88"/>
      <c r="C34" s="88"/>
      <c r="D34" s="88"/>
      <c r="E34" s="88"/>
      <c r="F34" s="88"/>
      <c r="G34" s="88"/>
      <c r="H34" s="88"/>
      <c r="I34" s="88"/>
    </row>
    <row r="35" spans="2:9" x14ac:dyDescent="0.3">
      <c r="B35" s="88"/>
      <c r="C35" s="88"/>
      <c r="D35" s="88"/>
      <c r="E35" s="88"/>
      <c r="F35" s="88"/>
      <c r="G35" s="88"/>
      <c r="H35" s="88"/>
      <c r="I35" s="88"/>
    </row>
    <row r="36" spans="2:9" x14ac:dyDescent="0.3">
      <c r="B36" s="88"/>
      <c r="C36" s="88"/>
      <c r="D36" s="88"/>
      <c r="E36" s="88"/>
      <c r="F36" s="88"/>
      <c r="G36" s="88"/>
      <c r="H36" s="88"/>
      <c r="I36" s="88"/>
    </row>
    <row r="37" spans="2:9" x14ac:dyDescent="0.3">
      <c r="B37" s="88"/>
      <c r="C37" s="88"/>
      <c r="D37" s="88"/>
      <c r="E37" s="88"/>
      <c r="F37" s="88"/>
      <c r="G37" s="88"/>
      <c r="H37" s="88"/>
      <c r="I37" s="88"/>
    </row>
    <row r="38" spans="2:9" x14ac:dyDescent="0.3">
      <c r="B38" s="88"/>
      <c r="C38" s="88"/>
      <c r="D38" s="88"/>
      <c r="E38" s="88"/>
      <c r="F38" s="88"/>
      <c r="G38" s="88"/>
      <c r="H38" s="88"/>
      <c r="I38" s="88"/>
    </row>
    <row r="39" spans="2:9" x14ac:dyDescent="0.3">
      <c r="B39" s="88"/>
      <c r="C39" s="88"/>
      <c r="D39" s="88"/>
      <c r="E39" s="88"/>
      <c r="F39" s="88"/>
      <c r="G39" s="88"/>
      <c r="H39" s="88"/>
      <c r="I39" s="88"/>
    </row>
    <row r="40" spans="2:9" x14ac:dyDescent="0.3">
      <c r="B40" s="88"/>
      <c r="C40" s="88"/>
      <c r="D40" s="88"/>
      <c r="E40" s="88"/>
      <c r="F40" s="88"/>
      <c r="G40" s="88"/>
      <c r="H40" s="88"/>
      <c r="I40" s="88"/>
    </row>
    <row r="41" spans="2:9" x14ac:dyDescent="0.3">
      <c r="B41" s="88"/>
      <c r="C41" s="88"/>
      <c r="D41" s="88"/>
      <c r="E41" s="88"/>
      <c r="F41" s="88"/>
      <c r="G41" s="88"/>
      <c r="H41" s="88"/>
      <c r="I41" s="88"/>
    </row>
    <row r="42" spans="2:9" x14ac:dyDescent="0.3">
      <c r="B42" s="88"/>
      <c r="C42" s="88"/>
      <c r="D42" s="88"/>
      <c r="E42" s="88"/>
      <c r="F42" s="88"/>
      <c r="G42" s="88"/>
      <c r="H42" s="88"/>
      <c r="I42" s="88"/>
    </row>
    <row r="43" spans="2:9" x14ac:dyDescent="0.3">
      <c r="B43" s="88"/>
      <c r="C43" s="88"/>
      <c r="D43" s="88"/>
      <c r="E43" s="88"/>
      <c r="F43" s="88"/>
      <c r="G43" s="88"/>
      <c r="H43" s="88"/>
      <c r="I43" s="88"/>
    </row>
    <row r="44" spans="2:9" x14ac:dyDescent="0.3">
      <c r="B44" s="88"/>
      <c r="C44" s="88"/>
      <c r="D44" s="88"/>
      <c r="E44" s="88"/>
      <c r="F44" s="88"/>
      <c r="G44" s="88"/>
      <c r="H44" s="88"/>
      <c r="I44" s="88"/>
    </row>
    <row r="45" spans="2:9" x14ac:dyDescent="0.3">
      <c r="B45" s="88"/>
      <c r="C45" s="88"/>
      <c r="D45" s="88"/>
      <c r="E45" s="88"/>
      <c r="F45" s="88"/>
      <c r="G45" s="88"/>
      <c r="H45" s="88"/>
      <c r="I45" s="88"/>
    </row>
    <row r="46" spans="2:9" x14ac:dyDescent="0.3">
      <c r="B46" s="88"/>
      <c r="C46" s="88"/>
      <c r="D46" s="88"/>
      <c r="E46" s="88"/>
      <c r="F46" s="88"/>
      <c r="G46" s="88"/>
      <c r="H46" s="88"/>
      <c r="I46" s="88"/>
    </row>
    <row r="47" spans="2:9" x14ac:dyDescent="0.3">
      <c r="B47" s="88"/>
      <c r="C47" s="88"/>
      <c r="D47" s="88"/>
      <c r="E47" s="88"/>
      <c r="F47" s="88"/>
      <c r="G47" s="88"/>
      <c r="H47" s="88"/>
      <c r="I47" s="88"/>
    </row>
    <row r="48" spans="2:9" x14ac:dyDescent="0.3">
      <c r="B48" s="88"/>
      <c r="C48" s="88"/>
      <c r="D48" s="88"/>
      <c r="E48" s="88"/>
      <c r="F48" s="88"/>
      <c r="G48" s="88"/>
      <c r="H48" s="88"/>
      <c r="I48" s="88"/>
    </row>
    <row r="49" spans="2:9" x14ac:dyDescent="0.3">
      <c r="B49" s="88"/>
      <c r="C49" s="88"/>
      <c r="D49" s="88"/>
      <c r="E49" s="88"/>
      <c r="F49" s="88"/>
      <c r="G49" s="88"/>
      <c r="H49" s="88"/>
      <c r="I49" s="88"/>
    </row>
    <row r="50" spans="2:9" x14ac:dyDescent="0.3">
      <c r="B50" s="88"/>
      <c r="C50" s="88"/>
      <c r="D50" s="88"/>
      <c r="E50" s="88"/>
      <c r="F50" s="88"/>
      <c r="G50" s="88"/>
      <c r="H50" s="88"/>
      <c r="I50" s="88"/>
    </row>
    <row r="51" spans="2:9" x14ac:dyDescent="0.3">
      <c r="B51" s="88"/>
      <c r="C51" s="88"/>
      <c r="D51" s="88"/>
      <c r="E51" s="88"/>
      <c r="F51" s="88"/>
      <c r="G51" s="88"/>
      <c r="H51" s="88"/>
      <c r="I51" s="88"/>
    </row>
    <row r="52" spans="2:9" x14ac:dyDescent="0.3">
      <c r="B52" s="88"/>
      <c r="C52" s="88"/>
      <c r="D52" s="88"/>
      <c r="E52" s="88"/>
      <c r="F52" s="88"/>
      <c r="G52" s="88"/>
      <c r="H52" s="88"/>
      <c r="I52" s="88"/>
    </row>
    <row r="53" spans="2:9" x14ac:dyDescent="0.3">
      <c r="B53" s="88"/>
      <c r="C53" s="88"/>
      <c r="D53" s="88"/>
      <c r="E53" s="88"/>
      <c r="F53" s="88"/>
      <c r="G53" s="88"/>
      <c r="H53" s="88"/>
      <c r="I53" s="88"/>
    </row>
    <row r="54" spans="2:9" x14ac:dyDescent="0.3">
      <c r="B54" s="88"/>
      <c r="C54" s="88"/>
      <c r="D54" s="88"/>
      <c r="E54" s="88"/>
      <c r="F54" s="88"/>
      <c r="G54" s="88"/>
      <c r="H54" s="88"/>
      <c r="I54" s="88"/>
    </row>
    <row r="55" spans="2:9" x14ac:dyDescent="0.3">
      <c r="B55" s="88"/>
      <c r="C55" s="88"/>
      <c r="D55" s="88"/>
      <c r="E55" s="88"/>
      <c r="F55" s="88"/>
      <c r="G55" s="88"/>
      <c r="H55" s="88"/>
      <c r="I55" s="88"/>
    </row>
    <row r="56" spans="2:9" x14ac:dyDescent="0.3">
      <c r="B56" s="88"/>
      <c r="C56" s="88"/>
      <c r="D56" s="88"/>
      <c r="E56" s="88"/>
      <c r="F56" s="88"/>
      <c r="G56" s="88"/>
      <c r="H56" s="88"/>
      <c r="I56" s="88"/>
    </row>
    <row r="57" spans="2:9" x14ac:dyDescent="0.3">
      <c r="B57" s="88"/>
      <c r="C57" s="88"/>
      <c r="D57" s="88"/>
      <c r="E57" s="88"/>
      <c r="F57" s="88"/>
      <c r="G57" s="88"/>
      <c r="H57" s="88"/>
      <c r="I57" s="88"/>
    </row>
    <row r="58" spans="2:9" x14ac:dyDescent="0.3">
      <c r="B58" s="88"/>
      <c r="C58" s="88"/>
      <c r="D58" s="88"/>
      <c r="E58" s="88"/>
      <c r="F58" s="88"/>
      <c r="G58" s="88"/>
      <c r="H58" s="88"/>
      <c r="I58" s="88"/>
    </row>
    <row r="59" spans="2:9" x14ac:dyDescent="0.3">
      <c r="B59" s="88"/>
      <c r="C59" s="88"/>
      <c r="D59" s="88"/>
      <c r="E59" s="88"/>
      <c r="F59" s="88"/>
      <c r="G59" s="88"/>
      <c r="H59" s="88"/>
      <c r="I59" s="88"/>
    </row>
    <row r="60" spans="2:9" x14ac:dyDescent="0.3">
      <c r="B60" s="88"/>
      <c r="C60" s="88"/>
      <c r="D60" s="88"/>
      <c r="E60" s="88"/>
      <c r="F60" s="88"/>
      <c r="G60" s="88"/>
      <c r="H60" s="88"/>
      <c r="I60" s="88"/>
    </row>
    <row r="61" spans="2:9" x14ac:dyDescent="0.3">
      <c r="B61" s="88"/>
      <c r="C61" s="88"/>
      <c r="D61" s="88"/>
      <c r="E61" s="88"/>
      <c r="F61" s="88"/>
      <c r="G61" s="88"/>
      <c r="H61" s="88"/>
      <c r="I61" s="88"/>
    </row>
    <row r="62" spans="2:9" x14ac:dyDescent="0.3">
      <c r="B62" s="88"/>
      <c r="C62" s="88"/>
      <c r="D62" s="88"/>
      <c r="E62" s="88"/>
      <c r="F62" s="88"/>
      <c r="G62" s="88"/>
      <c r="H62" s="88"/>
      <c r="I62" s="88"/>
    </row>
    <row r="63" spans="2:9" x14ac:dyDescent="0.3">
      <c r="B63" s="88"/>
      <c r="C63" s="88"/>
      <c r="D63" s="88"/>
      <c r="E63" s="88"/>
      <c r="F63" s="88"/>
      <c r="G63" s="88"/>
      <c r="H63" s="88"/>
      <c r="I63" s="88"/>
    </row>
    <row r="64" spans="2:9" x14ac:dyDescent="0.3">
      <c r="B64" s="88"/>
      <c r="C64" s="88"/>
      <c r="D64" s="88"/>
      <c r="E64" s="88"/>
      <c r="F64" s="88"/>
      <c r="G64" s="88"/>
      <c r="H64" s="88"/>
      <c r="I64" s="88"/>
    </row>
    <row r="65" spans="2:10" x14ac:dyDescent="0.3">
      <c r="B65" s="88"/>
      <c r="C65" s="88"/>
      <c r="D65" s="88"/>
      <c r="E65" s="88"/>
      <c r="F65" s="88"/>
      <c r="G65" s="88"/>
      <c r="H65" s="88"/>
      <c r="I65" s="88"/>
    </row>
    <row r="66" spans="2:10" x14ac:dyDescent="0.3">
      <c r="B66" s="88"/>
      <c r="C66" s="88"/>
      <c r="D66" s="88"/>
      <c r="E66" s="88"/>
      <c r="F66" s="88"/>
      <c r="G66" s="88"/>
      <c r="H66" s="88"/>
      <c r="I66" s="88"/>
    </row>
    <row r="67" spans="2:10" x14ac:dyDescent="0.3">
      <c r="B67" s="88"/>
      <c r="C67" s="88"/>
      <c r="D67" s="88"/>
      <c r="E67" s="88"/>
      <c r="F67" s="88"/>
      <c r="G67" s="88"/>
      <c r="H67" s="88"/>
      <c r="I67" s="88"/>
      <c r="J67" s="88"/>
    </row>
    <row r="68" spans="2:10" x14ac:dyDescent="0.3">
      <c r="B68" s="88"/>
      <c r="C68" s="88"/>
      <c r="D68" s="88"/>
      <c r="E68" s="88"/>
      <c r="F68" s="88"/>
      <c r="G68" s="88"/>
      <c r="H68" s="88"/>
      <c r="I68" s="88"/>
      <c r="J68" s="88"/>
    </row>
    <row r="69" spans="2:10" x14ac:dyDescent="0.3">
      <c r="B69" s="88"/>
      <c r="C69" s="88"/>
      <c r="D69" s="88"/>
      <c r="E69" s="88"/>
      <c r="F69" s="88"/>
      <c r="G69" s="88"/>
      <c r="H69" s="88"/>
      <c r="I69" s="88"/>
      <c r="J69" s="88"/>
    </row>
    <row r="70" spans="2:10" x14ac:dyDescent="0.3">
      <c r="B70" s="88"/>
      <c r="C70" s="88"/>
      <c r="D70" s="88"/>
      <c r="E70" s="88"/>
      <c r="F70" s="88"/>
      <c r="G70" s="88"/>
      <c r="H70" s="88"/>
      <c r="I70" s="88"/>
      <c r="J70" s="88"/>
    </row>
    <row r="71" spans="2:10" x14ac:dyDescent="0.3">
      <c r="B71" s="88"/>
      <c r="C71" s="88"/>
      <c r="D71" s="88"/>
      <c r="E71" s="88"/>
      <c r="F71" s="88"/>
      <c r="G71" s="88"/>
      <c r="H71" s="88"/>
      <c r="I71" s="88"/>
      <c r="J71" s="88"/>
    </row>
    <row r="72" spans="2:10" x14ac:dyDescent="0.3">
      <c r="B72" s="88"/>
      <c r="C72" s="88"/>
      <c r="D72" s="88"/>
      <c r="E72" s="88"/>
      <c r="F72" s="88"/>
      <c r="G72" s="88"/>
      <c r="H72" s="88"/>
      <c r="I72" s="88"/>
      <c r="J72" s="88"/>
    </row>
    <row r="73" spans="2:10" x14ac:dyDescent="0.3">
      <c r="B73" s="88"/>
      <c r="C73" s="88"/>
      <c r="D73" s="88"/>
      <c r="E73" s="88"/>
      <c r="F73" s="88"/>
      <c r="G73" s="88"/>
      <c r="H73" s="88"/>
      <c r="I73" s="88"/>
      <c r="J73" s="88"/>
    </row>
    <row r="74" spans="2:10" x14ac:dyDescent="0.3">
      <c r="B74" s="88"/>
      <c r="C74" s="88"/>
      <c r="D74" s="88"/>
      <c r="E74" s="88"/>
      <c r="F74" s="88"/>
      <c r="G74" s="88"/>
      <c r="H74" s="88"/>
      <c r="I74" s="88"/>
      <c r="J74" s="88"/>
    </row>
    <row r="75" spans="2:10" x14ac:dyDescent="0.3">
      <c r="B75" s="88"/>
      <c r="C75" s="88"/>
      <c r="D75" s="88"/>
      <c r="E75" s="88"/>
      <c r="F75" s="88"/>
      <c r="G75" s="88"/>
      <c r="H75" s="88"/>
      <c r="I75" s="88"/>
      <c r="J75" s="88"/>
    </row>
    <row r="76" spans="2:10" x14ac:dyDescent="0.3">
      <c r="B76" s="88"/>
      <c r="C76" s="88"/>
      <c r="D76" s="88"/>
      <c r="E76" s="88"/>
      <c r="F76" s="88"/>
      <c r="G76" s="88"/>
      <c r="H76" s="88"/>
      <c r="I76" s="88"/>
      <c r="J76" s="88"/>
    </row>
    <row r="77" spans="2:10" x14ac:dyDescent="0.3">
      <c r="B77" s="88"/>
      <c r="C77" s="88"/>
      <c r="D77" s="88"/>
      <c r="E77" s="88"/>
      <c r="F77" s="88"/>
      <c r="G77" s="88"/>
      <c r="H77" s="88"/>
      <c r="I77" s="88"/>
      <c r="J77" s="88"/>
    </row>
    <row r="78" spans="2:10" x14ac:dyDescent="0.3">
      <c r="B78" s="88"/>
      <c r="C78" s="88"/>
      <c r="D78" s="88"/>
      <c r="E78" s="88"/>
      <c r="F78" s="88"/>
      <c r="G78" s="88"/>
      <c r="H78" s="88"/>
      <c r="I78" s="88"/>
      <c r="J78" s="88"/>
    </row>
    <row r="79" spans="2:10" x14ac:dyDescent="0.3">
      <c r="B79" s="88"/>
      <c r="C79" s="88"/>
      <c r="D79" s="88"/>
      <c r="E79" s="88"/>
      <c r="F79" s="88"/>
      <c r="G79" s="88"/>
      <c r="H79" s="88"/>
      <c r="I79" s="88"/>
      <c r="J79" s="88"/>
    </row>
    <row r="80" spans="2:10" x14ac:dyDescent="0.3">
      <c r="B80" s="88"/>
      <c r="C80" s="88"/>
      <c r="D80" s="88"/>
      <c r="E80" s="88"/>
      <c r="F80" s="88"/>
      <c r="G80" s="88"/>
      <c r="H80" s="88"/>
      <c r="I80" s="88"/>
      <c r="J80" s="88"/>
    </row>
    <row r="81" spans="2:14" x14ac:dyDescent="0.3">
      <c r="B81" s="88"/>
      <c r="C81" s="88"/>
      <c r="D81" s="88"/>
      <c r="E81" s="88"/>
      <c r="F81" s="88"/>
      <c r="G81" s="88"/>
      <c r="H81" s="88"/>
      <c r="I81" s="88"/>
      <c r="J81" s="88"/>
    </row>
    <row r="82" spans="2:14" x14ac:dyDescent="0.3">
      <c r="B82" s="88"/>
      <c r="C82" s="88"/>
      <c r="D82" s="88"/>
      <c r="E82" s="88"/>
      <c r="F82" s="88"/>
      <c r="G82" s="88"/>
      <c r="H82" s="88"/>
      <c r="I82" s="88"/>
      <c r="J82" s="88"/>
    </row>
    <row r="83" spans="2:14" x14ac:dyDescent="0.3">
      <c r="B83" s="88"/>
      <c r="C83" s="88"/>
      <c r="D83" s="88"/>
      <c r="E83" s="88"/>
      <c r="F83" s="88"/>
      <c r="G83" s="88"/>
      <c r="H83" s="88"/>
      <c r="I83" s="88"/>
      <c r="J83" s="88"/>
    </row>
    <row r="84" spans="2:14" x14ac:dyDescent="0.3">
      <c r="B84" s="88"/>
      <c r="C84" s="88"/>
      <c r="D84" s="88"/>
      <c r="E84" s="88"/>
      <c r="F84" s="88"/>
      <c r="G84" s="88"/>
      <c r="H84" s="88"/>
      <c r="I84" s="88"/>
      <c r="J84" s="88"/>
    </row>
    <row r="85" spans="2:14" x14ac:dyDescent="0.3">
      <c r="B85" s="88"/>
      <c r="C85" s="88"/>
      <c r="D85" s="88"/>
      <c r="E85" s="88"/>
      <c r="F85" s="88"/>
      <c r="G85" s="88"/>
      <c r="H85" s="88"/>
      <c r="I85" s="88"/>
      <c r="J85" s="88"/>
      <c r="K85" s="88"/>
      <c r="L85" s="88"/>
      <c r="M85" s="88"/>
      <c r="N85" s="88"/>
    </row>
    <row r="86" spans="2:14" x14ac:dyDescent="0.3">
      <c r="B86" s="88"/>
      <c r="C86" s="88"/>
      <c r="D86" s="88"/>
      <c r="E86" s="88"/>
      <c r="F86" s="88"/>
      <c r="G86" s="88"/>
      <c r="H86" s="88"/>
      <c r="I86" s="88"/>
      <c r="J86" s="88"/>
      <c r="K86" s="88"/>
      <c r="L86" s="88"/>
      <c r="M86" s="88"/>
      <c r="N86" s="88"/>
    </row>
    <row r="87" spans="2:14" x14ac:dyDescent="0.3">
      <c r="B87" s="88"/>
      <c r="C87" s="88"/>
      <c r="D87" s="88"/>
      <c r="E87" s="88"/>
      <c r="F87" s="88"/>
      <c r="G87" s="88"/>
      <c r="H87" s="88"/>
      <c r="I87" s="88"/>
      <c r="J87" s="88"/>
      <c r="K87" s="88"/>
      <c r="L87" s="88"/>
      <c r="M87" s="88"/>
      <c r="N87" s="88"/>
    </row>
    <row r="88" spans="2:14" x14ac:dyDescent="0.3">
      <c r="B88" s="88"/>
      <c r="C88" s="88"/>
      <c r="D88" s="88"/>
      <c r="E88" s="88"/>
      <c r="F88" s="88"/>
      <c r="G88" s="88"/>
      <c r="H88" s="88"/>
      <c r="I88" s="88"/>
      <c r="J88" s="88"/>
      <c r="K88" s="88"/>
      <c r="L88" s="88"/>
      <c r="M88" s="88"/>
      <c r="N88" s="88"/>
    </row>
    <row r="89" spans="2:14" x14ac:dyDescent="0.3">
      <c r="B89" s="88"/>
      <c r="C89" s="88"/>
      <c r="D89" s="88"/>
      <c r="E89" s="88"/>
      <c r="F89" s="88"/>
      <c r="G89" s="88"/>
      <c r="H89" s="88"/>
      <c r="I89" s="88"/>
      <c r="J89" s="88"/>
      <c r="K89" s="88"/>
      <c r="L89" s="88"/>
      <c r="M89" s="88"/>
      <c r="N89" s="88"/>
    </row>
    <row r="90" spans="2:14" x14ac:dyDescent="0.3">
      <c r="B90" s="88"/>
      <c r="C90" s="88"/>
      <c r="D90" s="88"/>
      <c r="E90" s="88"/>
      <c r="F90" s="88"/>
      <c r="G90" s="88"/>
      <c r="H90" s="88"/>
      <c r="I90" s="88"/>
      <c r="J90" s="88"/>
      <c r="K90" s="88"/>
      <c r="L90" s="88"/>
      <c r="M90" s="88"/>
      <c r="N90" s="88"/>
    </row>
    <row r="91" spans="2:14" x14ac:dyDescent="0.3">
      <c r="B91" s="88"/>
      <c r="C91" s="88"/>
      <c r="D91" s="88"/>
      <c r="E91" s="88"/>
      <c r="F91" s="88"/>
      <c r="G91" s="88"/>
      <c r="H91" s="88"/>
      <c r="I91" s="88"/>
      <c r="J91" s="88"/>
      <c r="K91" s="88"/>
      <c r="L91" s="88"/>
      <c r="M91" s="88"/>
      <c r="N91" s="88"/>
    </row>
    <row r="92" spans="2:14" x14ac:dyDescent="0.3">
      <c r="B92" s="88"/>
      <c r="C92" s="88"/>
      <c r="D92" s="88"/>
      <c r="E92" s="88"/>
      <c r="F92" s="88"/>
      <c r="G92" s="88"/>
      <c r="H92" s="88"/>
      <c r="I92" s="88"/>
      <c r="J92" s="88"/>
      <c r="K92" s="88"/>
      <c r="L92" s="88"/>
      <c r="M92" s="88"/>
      <c r="N92" s="88"/>
    </row>
    <row r="93" spans="2:14" x14ac:dyDescent="0.3">
      <c r="B93" s="88"/>
      <c r="C93" s="88"/>
      <c r="D93" s="88"/>
      <c r="E93" s="88"/>
      <c r="F93" s="88"/>
      <c r="G93" s="88"/>
      <c r="H93" s="88"/>
      <c r="I93" s="88"/>
      <c r="J93" s="88"/>
      <c r="K93" s="88"/>
      <c r="L93" s="88"/>
      <c r="M93" s="88"/>
      <c r="N93" s="88"/>
    </row>
    <row r="94" spans="2:14" x14ac:dyDescent="0.3">
      <c r="B94" s="88"/>
      <c r="C94" s="88"/>
      <c r="D94" s="88"/>
      <c r="E94" s="88"/>
      <c r="F94" s="88"/>
      <c r="G94" s="88"/>
      <c r="H94" s="88"/>
      <c r="I94" s="88"/>
      <c r="J94" s="88"/>
      <c r="K94" s="88"/>
      <c r="L94" s="88"/>
      <c r="M94" s="88"/>
      <c r="N94" s="88"/>
    </row>
    <row r="95" spans="2:14" x14ac:dyDescent="0.3">
      <c r="B95" s="88"/>
      <c r="C95" s="88"/>
      <c r="D95" s="88"/>
      <c r="E95" s="88"/>
      <c r="F95" s="88"/>
      <c r="G95" s="88"/>
      <c r="H95" s="88"/>
      <c r="I95" s="88"/>
      <c r="J95" s="88"/>
      <c r="K95" s="88"/>
      <c r="L95" s="88"/>
      <c r="M95" s="88"/>
      <c r="N95" s="88"/>
    </row>
    <row r="96" spans="2:14" x14ac:dyDescent="0.3">
      <c r="B96" s="88"/>
      <c r="C96" s="88"/>
      <c r="D96" s="88"/>
      <c r="E96" s="88"/>
      <c r="F96" s="88"/>
      <c r="G96" s="88"/>
      <c r="H96" s="88"/>
      <c r="I96" s="88"/>
      <c r="J96" s="88"/>
      <c r="K96" s="88"/>
      <c r="L96" s="88"/>
      <c r="M96" s="88"/>
      <c r="N96" s="88"/>
    </row>
    <row r="97" spans="2:24" x14ac:dyDescent="0.3">
      <c r="B97" s="88"/>
      <c r="C97" s="88"/>
      <c r="D97" s="88"/>
      <c r="E97" s="88"/>
      <c r="F97" s="88"/>
      <c r="G97" s="88"/>
      <c r="H97" s="88"/>
      <c r="I97" s="88"/>
      <c r="J97" s="88"/>
      <c r="K97" s="88"/>
      <c r="L97" s="88"/>
      <c r="M97" s="88"/>
      <c r="N97" s="88"/>
    </row>
    <row r="98" spans="2:24" x14ac:dyDescent="0.3">
      <c r="B98" s="88"/>
      <c r="C98" s="88"/>
      <c r="D98" s="88"/>
      <c r="E98" s="88"/>
      <c r="F98" s="88"/>
      <c r="G98" s="88"/>
      <c r="H98" s="88"/>
      <c r="I98" s="88"/>
      <c r="J98" s="88"/>
      <c r="K98" s="88"/>
      <c r="L98" s="88"/>
      <c r="M98" s="88"/>
      <c r="N98" s="88"/>
    </row>
    <row r="99" spans="2:24" x14ac:dyDescent="0.3">
      <c r="B99" s="88"/>
      <c r="C99" s="88"/>
      <c r="D99" s="88"/>
      <c r="E99" s="88"/>
      <c r="F99" s="88"/>
      <c r="G99" s="88"/>
      <c r="H99" s="88"/>
      <c r="I99" s="88"/>
      <c r="J99" s="88"/>
      <c r="K99" s="88"/>
      <c r="L99" s="88"/>
      <c r="M99" s="88"/>
      <c r="N99" s="88"/>
    </row>
    <row r="100" spans="2:24" x14ac:dyDescent="0.3">
      <c r="B100" s="88"/>
      <c r="C100" s="88"/>
      <c r="D100" s="88"/>
      <c r="E100" s="88"/>
      <c r="F100" s="88"/>
      <c r="G100" s="88"/>
      <c r="H100" s="88"/>
      <c r="I100" s="88"/>
      <c r="J100" s="88"/>
      <c r="K100" s="88"/>
      <c r="L100" s="88"/>
      <c r="M100" s="88"/>
      <c r="N100" s="88"/>
    </row>
    <row r="101" spans="2:24" x14ac:dyDescent="0.3">
      <c r="B101" s="88"/>
      <c r="C101" s="88"/>
      <c r="D101" s="88"/>
      <c r="E101" s="88"/>
      <c r="F101" s="88"/>
      <c r="G101" s="88"/>
      <c r="H101" s="88"/>
      <c r="I101" s="88"/>
      <c r="J101" s="88"/>
      <c r="K101" s="88"/>
      <c r="L101" s="88"/>
      <c r="M101" s="88"/>
      <c r="N101" s="88"/>
    </row>
    <row r="102" spans="2:24" x14ac:dyDescent="0.3">
      <c r="B102" s="88"/>
      <c r="C102" s="88"/>
      <c r="D102" s="88"/>
      <c r="E102" s="88"/>
      <c r="F102" s="88"/>
      <c r="G102" s="88"/>
      <c r="H102" s="88"/>
      <c r="I102" s="88"/>
      <c r="J102" s="88"/>
      <c r="K102" s="88"/>
      <c r="L102" s="88"/>
      <c r="M102" s="88"/>
      <c r="N102" s="88"/>
    </row>
    <row r="103" spans="2:24" x14ac:dyDescent="0.3">
      <c r="B103" s="88"/>
      <c r="C103" s="88"/>
      <c r="D103" s="88"/>
      <c r="E103" s="88"/>
      <c r="F103" s="88"/>
      <c r="G103" s="88"/>
      <c r="H103" s="88"/>
      <c r="I103" s="88"/>
      <c r="J103" s="88"/>
      <c r="K103" s="88"/>
      <c r="L103" s="88"/>
      <c r="M103" s="88"/>
      <c r="N103" s="88"/>
    </row>
    <row r="104" spans="2:24" x14ac:dyDescent="0.3">
      <c r="B104" s="88"/>
      <c r="C104" s="88"/>
      <c r="D104" s="88"/>
      <c r="E104" s="88"/>
      <c r="F104" s="88"/>
      <c r="G104" s="88"/>
      <c r="H104" s="88"/>
      <c r="I104" s="88"/>
      <c r="J104" s="88"/>
      <c r="K104" s="88"/>
      <c r="L104" s="88"/>
      <c r="M104" s="88"/>
      <c r="N104" s="88"/>
    </row>
    <row r="105" spans="2:24" x14ac:dyDescent="0.3">
      <c r="B105" s="88"/>
      <c r="C105" s="88"/>
      <c r="D105" s="88"/>
      <c r="E105" s="88"/>
      <c r="F105" s="88"/>
      <c r="G105" s="88"/>
      <c r="H105" s="88"/>
      <c r="I105" s="88"/>
      <c r="J105" s="88"/>
      <c r="K105" s="88"/>
      <c r="L105" s="88"/>
      <c r="M105" s="88"/>
      <c r="N105" s="88"/>
      <c r="O105" s="88"/>
      <c r="P105" s="88"/>
      <c r="Q105" s="88"/>
      <c r="R105" s="88"/>
      <c r="S105" s="88"/>
      <c r="T105" s="88"/>
      <c r="U105" s="88"/>
      <c r="V105" s="88"/>
      <c r="W105" s="88"/>
      <c r="X105" s="88"/>
    </row>
    <row r="106" spans="2:24" x14ac:dyDescent="0.3">
      <c r="B106" s="88"/>
      <c r="C106" s="88"/>
      <c r="D106" s="88"/>
      <c r="E106" s="88"/>
      <c r="F106" s="88"/>
      <c r="G106" s="88"/>
      <c r="H106" s="88"/>
      <c r="I106" s="88"/>
      <c r="J106" s="88"/>
      <c r="K106" s="88"/>
      <c r="L106" s="88"/>
      <c r="M106" s="88"/>
      <c r="N106" s="88"/>
      <c r="O106" s="88"/>
      <c r="P106" s="88"/>
      <c r="Q106" s="88"/>
      <c r="R106" s="88"/>
      <c r="S106" s="88"/>
      <c r="T106" s="88"/>
      <c r="U106" s="88"/>
      <c r="V106" s="88"/>
      <c r="W106" s="88"/>
      <c r="X106" s="88"/>
    </row>
    <row r="107" spans="2:24" x14ac:dyDescent="0.3">
      <c r="B107" s="88"/>
      <c r="C107" s="88"/>
      <c r="D107" s="88"/>
      <c r="E107" s="88"/>
      <c r="F107" s="88"/>
      <c r="G107" s="88"/>
      <c r="H107" s="88"/>
      <c r="I107" s="88"/>
      <c r="J107" s="88"/>
      <c r="K107" s="88"/>
      <c r="L107" s="88"/>
      <c r="M107" s="88"/>
      <c r="N107" s="88"/>
      <c r="O107" s="88"/>
      <c r="P107" s="88"/>
      <c r="Q107" s="88"/>
      <c r="R107" s="88"/>
      <c r="S107" s="88"/>
      <c r="T107" s="88"/>
      <c r="U107" s="88"/>
      <c r="V107" s="88"/>
      <c r="W107" s="88"/>
      <c r="X107" s="88"/>
    </row>
    <row r="108" spans="2:24" x14ac:dyDescent="0.3">
      <c r="B108" s="88"/>
      <c r="C108" s="88"/>
      <c r="D108" s="88"/>
      <c r="E108" s="88"/>
      <c r="F108" s="88"/>
      <c r="G108" s="88"/>
      <c r="H108" s="88"/>
      <c r="I108" s="88"/>
      <c r="J108" s="88"/>
      <c r="K108" s="88"/>
      <c r="L108" s="88"/>
      <c r="M108" s="88"/>
      <c r="N108" s="88"/>
      <c r="O108" s="88"/>
      <c r="P108" s="88"/>
      <c r="Q108" s="88"/>
      <c r="R108" s="88"/>
      <c r="S108" s="88"/>
      <c r="T108" s="88"/>
      <c r="U108" s="88"/>
      <c r="V108" s="88"/>
      <c r="W108" s="88"/>
      <c r="X108" s="88"/>
    </row>
    <row r="109" spans="2:24" x14ac:dyDescent="0.3">
      <c r="B109" s="88"/>
      <c r="C109" s="88"/>
      <c r="D109" s="88"/>
      <c r="E109" s="88"/>
      <c r="F109" s="88"/>
      <c r="G109" s="88"/>
      <c r="H109" s="88"/>
      <c r="I109" s="88"/>
      <c r="J109" s="88"/>
      <c r="K109" s="88"/>
      <c r="L109" s="88"/>
      <c r="M109" s="88"/>
      <c r="N109" s="88"/>
      <c r="O109" s="88"/>
      <c r="P109" s="88"/>
      <c r="Q109" s="88"/>
      <c r="R109" s="88"/>
      <c r="S109" s="88"/>
      <c r="T109" s="88"/>
      <c r="U109" s="88"/>
      <c r="V109" s="88"/>
      <c r="W109" s="88"/>
      <c r="X109" s="88"/>
    </row>
    <row r="110" spans="2:24" x14ac:dyDescent="0.3">
      <c r="B110" s="88"/>
      <c r="C110" s="88"/>
      <c r="D110" s="88"/>
      <c r="E110" s="88"/>
      <c r="F110" s="88"/>
      <c r="G110" s="88"/>
      <c r="H110" s="88"/>
      <c r="I110" s="88"/>
      <c r="J110" s="88"/>
      <c r="K110" s="88"/>
      <c r="L110" s="88"/>
      <c r="M110" s="88"/>
      <c r="N110" s="88"/>
      <c r="O110" s="88"/>
      <c r="P110" s="88"/>
      <c r="Q110" s="88"/>
      <c r="R110" s="88"/>
      <c r="S110" s="88"/>
      <c r="T110" s="88"/>
      <c r="U110" s="88"/>
      <c r="V110" s="88"/>
      <c r="W110" s="88"/>
      <c r="X110" s="88"/>
    </row>
    <row r="111" spans="2:24" x14ac:dyDescent="0.3">
      <c r="B111" s="88"/>
      <c r="C111" s="88"/>
      <c r="D111" s="88"/>
      <c r="E111" s="88"/>
      <c r="F111" s="88"/>
      <c r="G111" s="88"/>
      <c r="H111" s="88"/>
      <c r="I111" s="88"/>
      <c r="J111" s="88"/>
      <c r="K111" s="88"/>
      <c r="L111" s="88"/>
      <c r="M111" s="88"/>
      <c r="N111" s="88"/>
      <c r="O111" s="88"/>
      <c r="P111" s="88"/>
      <c r="Q111" s="88"/>
      <c r="R111" s="88"/>
      <c r="S111" s="88"/>
      <c r="T111" s="88"/>
      <c r="U111" s="88"/>
      <c r="V111" s="88"/>
      <c r="W111" s="88"/>
      <c r="X111" s="88"/>
    </row>
    <row r="112" spans="2:24" x14ac:dyDescent="0.3">
      <c r="B112" s="88"/>
      <c r="C112" s="88"/>
      <c r="D112" s="88"/>
      <c r="E112" s="88"/>
      <c r="F112" s="88"/>
      <c r="G112" s="88"/>
      <c r="H112" s="88"/>
      <c r="I112" s="88"/>
      <c r="J112" s="88"/>
      <c r="K112" s="88"/>
      <c r="L112" s="88"/>
      <c r="M112" s="88"/>
      <c r="N112" s="88"/>
      <c r="O112" s="88"/>
      <c r="P112" s="88"/>
      <c r="Q112" s="88"/>
      <c r="R112" s="88"/>
      <c r="S112" s="88"/>
      <c r="T112" s="88"/>
      <c r="U112" s="88"/>
      <c r="V112" s="88"/>
      <c r="W112" s="88"/>
      <c r="X112" s="88"/>
    </row>
    <row r="113" spans="2:24" x14ac:dyDescent="0.3">
      <c r="B113" s="88"/>
      <c r="C113" s="88"/>
      <c r="D113" s="88"/>
      <c r="E113" s="88"/>
      <c r="F113" s="88"/>
      <c r="G113" s="88"/>
      <c r="H113" s="88"/>
      <c r="I113" s="88"/>
      <c r="J113" s="88"/>
      <c r="K113" s="88"/>
      <c r="L113" s="88"/>
      <c r="M113" s="88"/>
      <c r="N113" s="88"/>
      <c r="O113" s="88"/>
      <c r="P113" s="88"/>
      <c r="Q113" s="88"/>
      <c r="R113" s="88"/>
      <c r="S113" s="88"/>
      <c r="T113" s="88"/>
      <c r="U113" s="88"/>
      <c r="V113" s="88"/>
      <c r="W113" s="88"/>
      <c r="X113" s="88"/>
    </row>
    <row r="114" spans="2:24" x14ac:dyDescent="0.3">
      <c r="B114" s="88"/>
      <c r="C114" s="88"/>
      <c r="D114" s="88"/>
      <c r="E114" s="88"/>
      <c r="F114" s="88"/>
      <c r="G114" s="88"/>
      <c r="H114" s="88"/>
      <c r="I114" s="88"/>
      <c r="J114" s="88"/>
      <c r="K114" s="88"/>
      <c r="L114" s="88"/>
      <c r="M114" s="88"/>
      <c r="N114" s="88"/>
      <c r="O114" s="88"/>
      <c r="P114" s="88"/>
      <c r="Q114" s="88"/>
      <c r="R114" s="88"/>
      <c r="S114" s="88"/>
      <c r="T114" s="88"/>
      <c r="U114" s="88"/>
      <c r="V114" s="88"/>
      <c r="W114" s="88"/>
      <c r="X114" s="88"/>
    </row>
    <row r="115" spans="2:24" x14ac:dyDescent="0.3">
      <c r="B115" s="88"/>
      <c r="C115" s="88"/>
      <c r="D115" s="88"/>
      <c r="E115" s="88"/>
      <c r="F115" s="88"/>
      <c r="G115" s="88"/>
      <c r="H115" s="88"/>
      <c r="I115" s="88"/>
      <c r="J115" s="88"/>
      <c r="K115" s="88"/>
      <c r="L115" s="88"/>
      <c r="M115" s="88"/>
      <c r="N115" s="88"/>
      <c r="O115" s="88"/>
      <c r="P115" s="88"/>
      <c r="Q115" s="88"/>
      <c r="R115" s="88"/>
      <c r="S115" s="88"/>
      <c r="T115" s="88"/>
      <c r="U115" s="88"/>
      <c r="V115" s="88"/>
      <c r="W115" s="88"/>
      <c r="X115" s="88"/>
    </row>
    <row r="116" spans="2:24" x14ac:dyDescent="0.3">
      <c r="B116" s="88"/>
      <c r="C116" s="88"/>
      <c r="D116" s="88"/>
      <c r="E116" s="88"/>
      <c r="F116" s="88"/>
      <c r="G116" s="88"/>
      <c r="H116" s="88"/>
      <c r="I116" s="88"/>
      <c r="J116" s="88"/>
      <c r="K116" s="88"/>
      <c r="L116" s="88"/>
      <c r="M116" s="88"/>
      <c r="N116" s="88"/>
      <c r="O116" s="88"/>
      <c r="P116" s="88"/>
      <c r="Q116" s="88"/>
      <c r="R116" s="88"/>
      <c r="S116" s="88"/>
      <c r="T116" s="88"/>
      <c r="U116" s="88"/>
      <c r="V116" s="88"/>
      <c r="W116" s="88"/>
      <c r="X116" s="88"/>
    </row>
    <row r="117" spans="2:24" x14ac:dyDescent="0.3">
      <c r="B117" s="88"/>
      <c r="C117" s="88"/>
      <c r="D117" s="88"/>
      <c r="E117" s="88"/>
      <c r="F117" s="88"/>
      <c r="G117" s="88"/>
      <c r="H117" s="88"/>
      <c r="I117" s="88"/>
      <c r="J117" s="88"/>
      <c r="K117" s="88"/>
      <c r="L117" s="88"/>
      <c r="M117" s="88"/>
      <c r="N117" s="88"/>
      <c r="O117" s="88"/>
      <c r="P117" s="88"/>
      <c r="Q117" s="88"/>
      <c r="R117" s="88"/>
      <c r="S117" s="88"/>
      <c r="T117" s="88"/>
      <c r="U117" s="88"/>
      <c r="V117" s="88"/>
      <c r="W117" s="88"/>
      <c r="X117" s="88"/>
    </row>
    <row r="118" spans="2:24" x14ac:dyDescent="0.3">
      <c r="B118" s="88"/>
      <c r="C118" s="88"/>
      <c r="D118" s="88"/>
      <c r="E118" s="88"/>
      <c r="F118" s="88"/>
      <c r="G118" s="88"/>
      <c r="H118" s="88"/>
      <c r="I118" s="88"/>
      <c r="J118" s="88"/>
      <c r="K118" s="88"/>
      <c r="L118" s="88"/>
      <c r="M118" s="88"/>
      <c r="N118" s="88"/>
      <c r="O118" s="88"/>
      <c r="P118" s="88"/>
      <c r="Q118" s="88"/>
      <c r="R118" s="88"/>
      <c r="S118" s="88"/>
      <c r="T118" s="88"/>
      <c r="U118" s="88"/>
      <c r="V118" s="88"/>
      <c r="W118" s="88"/>
      <c r="X118" s="88"/>
    </row>
    <row r="119" spans="2:24" x14ac:dyDescent="0.3">
      <c r="B119" s="88"/>
      <c r="C119" s="88"/>
      <c r="D119" s="88"/>
      <c r="E119" s="88"/>
      <c r="F119" s="88"/>
      <c r="G119" s="88"/>
      <c r="H119" s="88"/>
      <c r="I119" s="88"/>
      <c r="J119" s="88"/>
      <c r="K119" s="88"/>
      <c r="L119" s="88"/>
      <c r="M119" s="88"/>
      <c r="N119" s="88"/>
      <c r="O119" s="88"/>
      <c r="P119" s="88"/>
      <c r="Q119" s="88"/>
      <c r="R119" s="88"/>
      <c r="S119" s="88"/>
      <c r="T119" s="88"/>
      <c r="U119" s="88"/>
      <c r="V119" s="88"/>
      <c r="W119" s="88"/>
      <c r="X119" s="88"/>
    </row>
    <row r="120" spans="2:24" x14ac:dyDescent="0.3">
      <c r="B120" s="88"/>
      <c r="C120" s="88"/>
      <c r="D120" s="88"/>
      <c r="E120" s="88"/>
      <c r="F120" s="88"/>
      <c r="G120" s="88"/>
      <c r="H120" s="88"/>
      <c r="I120" s="88"/>
      <c r="J120" s="88"/>
      <c r="K120" s="88"/>
      <c r="L120" s="88"/>
      <c r="M120" s="88"/>
      <c r="N120" s="88"/>
      <c r="O120" s="88"/>
      <c r="P120" s="88"/>
      <c r="Q120" s="88"/>
      <c r="R120" s="88"/>
      <c r="S120" s="88"/>
      <c r="T120" s="88"/>
      <c r="U120" s="88"/>
      <c r="V120" s="88"/>
      <c r="W120" s="88"/>
      <c r="X120" s="88"/>
    </row>
    <row r="121" spans="2:24" x14ac:dyDescent="0.3">
      <c r="B121" s="88"/>
      <c r="C121" s="88"/>
      <c r="D121" s="88"/>
      <c r="E121" s="88"/>
      <c r="F121" s="88"/>
      <c r="G121" s="88"/>
      <c r="H121" s="88"/>
      <c r="I121" s="88"/>
      <c r="J121" s="88"/>
      <c r="K121" s="88"/>
      <c r="L121" s="88"/>
      <c r="M121" s="88"/>
      <c r="N121" s="88"/>
      <c r="O121" s="88"/>
      <c r="P121" s="88"/>
      <c r="Q121" s="88"/>
      <c r="R121" s="88"/>
      <c r="S121" s="88"/>
      <c r="T121" s="88"/>
      <c r="U121" s="88"/>
      <c r="V121" s="88"/>
      <c r="W121" s="88"/>
      <c r="X121" s="88"/>
    </row>
    <row r="122" spans="2:24" x14ac:dyDescent="0.3">
      <c r="B122" s="88"/>
      <c r="C122" s="88"/>
      <c r="D122" s="88"/>
      <c r="E122" s="88"/>
      <c r="F122" s="88"/>
      <c r="G122" s="88"/>
      <c r="H122" s="88"/>
      <c r="I122" s="88"/>
      <c r="J122" s="88"/>
      <c r="K122" s="88"/>
      <c r="L122" s="88"/>
      <c r="M122" s="88"/>
      <c r="N122" s="88"/>
      <c r="O122" s="88"/>
      <c r="P122" s="88"/>
      <c r="Q122" s="88"/>
      <c r="R122" s="88"/>
      <c r="S122" s="88"/>
      <c r="T122" s="88"/>
      <c r="U122" s="88"/>
      <c r="V122" s="88"/>
      <c r="W122" s="88"/>
      <c r="X122" s="88"/>
    </row>
    <row r="123" spans="2:24" x14ac:dyDescent="0.3">
      <c r="B123" s="88"/>
      <c r="C123" s="88"/>
      <c r="D123" s="88"/>
      <c r="E123" s="88"/>
      <c r="F123" s="88"/>
      <c r="G123" s="88"/>
      <c r="H123" s="88"/>
      <c r="I123" s="88"/>
      <c r="J123" s="88"/>
      <c r="K123" s="88"/>
      <c r="L123" s="88"/>
      <c r="M123" s="88"/>
      <c r="N123" s="88"/>
      <c r="O123" s="88"/>
      <c r="P123" s="88"/>
      <c r="Q123" s="88"/>
      <c r="R123" s="88"/>
      <c r="S123" s="88"/>
      <c r="T123" s="88"/>
      <c r="U123" s="88"/>
      <c r="V123" s="88"/>
      <c r="W123" s="88"/>
      <c r="X123" s="88"/>
    </row>
    <row r="124" spans="2:24" x14ac:dyDescent="0.3">
      <c r="B124" s="88"/>
      <c r="C124" s="88"/>
      <c r="D124" s="88"/>
      <c r="E124" s="88"/>
      <c r="F124" s="88"/>
      <c r="G124" s="88"/>
      <c r="H124" s="88"/>
      <c r="I124" s="88"/>
      <c r="J124" s="88"/>
      <c r="K124" s="88"/>
      <c r="L124" s="88"/>
      <c r="M124" s="88"/>
      <c r="N124" s="88"/>
      <c r="O124" s="88"/>
      <c r="P124" s="88"/>
      <c r="Q124" s="88"/>
      <c r="R124" s="88"/>
      <c r="S124" s="88"/>
      <c r="T124" s="88"/>
      <c r="U124" s="88"/>
      <c r="V124" s="88"/>
      <c r="W124" s="88"/>
      <c r="X124" s="88"/>
    </row>
    <row r="125" spans="2:24" x14ac:dyDescent="0.3">
      <c r="B125" s="88"/>
      <c r="C125" s="88"/>
      <c r="D125" s="88"/>
      <c r="E125" s="88"/>
      <c r="F125" s="88"/>
      <c r="G125" s="88"/>
      <c r="H125" s="88"/>
      <c r="I125" s="88"/>
      <c r="J125" s="88"/>
      <c r="K125" s="88"/>
      <c r="L125" s="88"/>
      <c r="M125" s="88"/>
      <c r="N125" s="88"/>
      <c r="O125" s="88"/>
      <c r="P125" s="88"/>
      <c r="Q125" s="88"/>
      <c r="R125" s="88"/>
      <c r="S125" s="88"/>
      <c r="T125" s="88"/>
      <c r="U125" s="88"/>
      <c r="V125" s="88"/>
      <c r="W125" s="88"/>
      <c r="X125" s="88"/>
    </row>
    <row r="126" spans="2:24" x14ac:dyDescent="0.3">
      <c r="B126" s="88"/>
      <c r="C126" s="88"/>
      <c r="D126" s="88"/>
      <c r="E126" s="88"/>
      <c r="F126" s="88"/>
      <c r="G126" s="88"/>
      <c r="H126" s="88"/>
      <c r="I126" s="88"/>
      <c r="J126" s="88"/>
      <c r="K126" s="88"/>
      <c r="L126" s="88"/>
      <c r="M126" s="88"/>
      <c r="N126" s="88"/>
      <c r="O126" s="88"/>
      <c r="P126" s="88"/>
      <c r="Q126" s="88"/>
      <c r="R126" s="88"/>
      <c r="S126" s="88"/>
      <c r="T126" s="88"/>
      <c r="U126" s="88"/>
      <c r="V126" s="88"/>
      <c r="W126" s="88"/>
      <c r="X126" s="88"/>
    </row>
    <row r="127" spans="2:24" x14ac:dyDescent="0.3">
      <c r="B127" s="88"/>
      <c r="C127" s="88"/>
      <c r="D127" s="88"/>
      <c r="E127" s="88"/>
      <c r="F127" s="88"/>
      <c r="G127" s="88"/>
      <c r="H127" s="88"/>
      <c r="I127" s="88"/>
      <c r="J127" s="88"/>
      <c r="K127" s="88"/>
      <c r="L127" s="88"/>
      <c r="M127" s="88"/>
      <c r="N127" s="88"/>
      <c r="O127" s="88"/>
      <c r="P127" s="88"/>
      <c r="Q127" s="88"/>
      <c r="R127" s="88"/>
      <c r="S127" s="88"/>
      <c r="T127" s="88"/>
      <c r="U127" s="88"/>
      <c r="V127" s="88"/>
      <c r="W127" s="88"/>
      <c r="X127" s="88"/>
    </row>
    <row r="128" spans="2:24" x14ac:dyDescent="0.3">
      <c r="B128" s="88"/>
      <c r="C128" s="88"/>
      <c r="D128" s="88"/>
      <c r="E128" s="88"/>
      <c r="F128" s="88"/>
      <c r="G128" s="88"/>
      <c r="H128" s="88"/>
      <c r="I128" s="88"/>
      <c r="J128" s="88"/>
      <c r="K128" s="88"/>
      <c r="L128" s="88"/>
      <c r="M128" s="88"/>
      <c r="N128" s="88"/>
      <c r="O128" s="88"/>
      <c r="P128" s="88"/>
      <c r="Q128" s="88"/>
      <c r="R128" s="88"/>
      <c r="S128" s="88"/>
      <c r="T128" s="88"/>
      <c r="U128" s="88"/>
      <c r="V128" s="88"/>
      <c r="W128" s="88"/>
      <c r="X128" s="88"/>
    </row>
    <row r="129" spans="2:24" x14ac:dyDescent="0.3">
      <c r="B129" s="88"/>
      <c r="C129" s="88"/>
      <c r="D129" s="88"/>
      <c r="E129" s="88"/>
      <c r="F129" s="88"/>
      <c r="G129" s="88"/>
      <c r="H129" s="88"/>
      <c r="I129" s="88"/>
      <c r="J129" s="88"/>
      <c r="K129" s="88"/>
      <c r="L129" s="88"/>
      <c r="M129" s="88"/>
      <c r="N129" s="88"/>
      <c r="O129" s="88"/>
      <c r="P129" s="88"/>
      <c r="Q129" s="88"/>
      <c r="R129" s="88"/>
      <c r="S129" s="88"/>
      <c r="T129" s="88"/>
      <c r="U129" s="88"/>
      <c r="V129" s="88"/>
      <c r="W129" s="88"/>
      <c r="X129" s="88"/>
    </row>
    <row r="130" spans="2:24" x14ac:dyDescent="0.3">
      <c r="B130" s="88"/>
      <c r="C130" s="88"/>
      <c r="D130" s="88"/>
      <c r="E130" s="88"/>
      <c r="F130" s="88"/>
      <c r="G130" s="88"/>
      <c r="H130" s="88"/>
      <c r="I130" s="88"/>
      <c r="J130" s="88"/>
      <c r="K130" s="88"/>
      <c r="L130" s="88"/>
      <c r="M130" s="88"/>
      <c r="N130" s="88"/>
      <c r="O130" s="88"/>
      <c r="P130" s="88"/>
      <c r="Q130" s="88"/>
      <c r="R130" s="88"/>
      <c r="S130" s="88"/>
      <c r="T130" s="88"/>
      <c r="U130" s="88"/>
      <c r="V130" s="88"/>
      <c r="W130" s="88"/>
      <c r="X130" s="88"/>
    </row>
    <row r="131" spans="2:24" x14ac:dyDescent="0.3">
      <c r="B131" s="88"/>
      <c r="C131" s="88"/>
      <c r="D131" s="88"/>
      <c r="E131" s="88"/>
      <c r="F131" s="88"/>
      <c r="G131" s="88"/>
      <c r="H131" s="88"/>
      <c r="I131" s="88"/>
      <c r="J131" s="88"/>
      <c r="K131" s="88"/>
      <c r="L131" s="88"/>
      <c r="M131" s="88"/>
      <c r="N131" s="88"/>
      <c r="O131" s="88"/>
      <c r="P131" s="88"/>
      <c r="Q131" s="88"/>
      <c r="R131" s="88"/>
      <c r="S131" s="88"/>
      <c r="T131" s="88"/>
      <c r="U131" s="88"/>
      <c r="V131" s="88"/>
      <c r="W131" s="88"/>
      <c r="X131" s="88"/>
    </row>
    <row r="132" spans="2:24" x14ac:dyDescent="0.3">
      <c r="B132" s="88"/>
      <c r="C132" s="88"/>
      <c r="D132" s="88"/>
      <c r="E132" s="88"/>
      <c r="F132" s="88"/>
      <c r="G132" s="88"/>
      <c r="H132" s="88"/>
      <c r="I132" s="88"/>
      <c r="J132" s="88"/>
      <c r="K132" s="88"/>
      <c r="L132" s="88"/>
      <c r="M132" s="88"/>
      <c r="N132" s="88"/>
      <c r="O132" s="88"/>
      <c r="P132" s="88"/>
      <c r="Q132" s="88"/>
      <c r="R132" s="88"/>
      <c r="S132" s="88"/>
      <c r="T132" s="88"/>
      <c r="U132" s="88"/>
      <c r="V132" s="88"/>
      <c r="W132" s="88"/>
      <c r="X132" s="88"/>
    </row>
    <row r="133" spans="2:24" x14ac:dyDescent="0.3">
      <c r="B133" s="88"/>
      <c r="C133" s="88"/>
      <c r="D133" s="88"/>
      <c r="E133" s="88"/>
      <c r="F133" s="88"/>
      <c r="G133" s="88"/>
      <c r="H133" s="88"/>
      <c r="I133" s="88"/>
      <c r="J133" s="88"/>
      <c r="K133" s="88"/>
      <c r="L133" s="88"/>
      <c r="M133" s="88"/>
      <c r="N133" s="88"/>
      <c r="O133" s="88"/>
      <c r="P133" s="88"/>
      <c r="Q133" s="88"/>
      <c r="R133" s="88"/>
      <c r="S133" s="88"/>
      <c r="T133" s="88"/>
      <c r="U133" s="88"/>
      <c r="V133" s="88"/>
      <c r="W133" s="88"/>
      <c r="X133" s="88"/>
    </row>
    <row r="134" spans="2:24" x14ac:dyDescent="0.3">
      <c r="B134" s="88"/>
      <c r="C134" s="88"/>
      <c r="D134" s="88"/>
      <c r="E134" s="88"/>
      <c r="F134" s="88"/>
      <c r="G134" s="88"/>
      <c r="H134" s="88"/>
      <c r="I134" s="88"/>
      <c r="J134" s="88"/>
      <c r="K134" s="88"/>
      <c r="L134" s="88"/>
      <c r="M134" s="88"/>
      <c r="N134" s="88"/>
      <c r="O134" s="88"/>
      <c r="P134" s="88"/>
      <c r="Q134" s="88"/>
      <c r="R134" s="88"/>
      <c r="S134" s="88"/>
      <c r="T134" s="88"/>
      <c r="U134" s="88"/>
      <c r="V134" s="88"/>
      <c r="W134" s="88"/>
      <c r="X134" s="88"/>
    </row>
    <row r="135" spans="2:24" x14ac:dyDescent="0.3">
      <c r="B135" s="88"/>
      <c r="C135" s="88"/>
      <c r="D135" s="88"/>
      <c r="E135" s="88"/>
      <c r="F135" s="88"/>
      <c r="G135" s="88"/>
      <c r="H135" s="88"/>
      <c r="I135" s="88"/>
      <c r="J135" s="88"/>
      <c r="K135" s="88"/>
      <c r="L135" s="88"/>
      <c r="M135" s="88"/>
      <c r="N135" s="88"/>
      <c r="O135" s="88"/>
      <c r="P135" s="88"/>
      <c r="Q135" s="88"/>
      <c r="R135" s="88"/>
      <c r="S135" s="88"/>
      <c r="T135" s="88"/>
      <c r="U135" s="88"/>
      <c r="V135" s="88"/>
      <c r="W135" s="88"/>
      <c r="X135" s="88"/>
    </row>
    <row r="136" spans="2:24" x14ac:dyDescent="0.3">
      <c r="B136" s="88"/>
      <c r="C136" s="88"/>
      <c r="D136" s="88"/>
      <c r="E136" s="88"/>
      <c r="F136" s="88"/>
      <c r="G136" s="88"/>
      <c r="H136" s="88"/>
      <c r="I136" s="88"/>
      <c r="J136" s="88"/>
      <c r="K136" s="88"/>
      <c r="L136" s="88"/>
      <c r="M136" s="88"/>
      <c r="N136" s="88"/>
      <c r="O136" s="88"/>
      <c r="P136" s="88"/>
      <c r="Q136" s="88"/>
      <c r="R136" s="88"/>
      <c r="S136" s="88"/>
      <c r="T136" s="88"/>
      <c r="U136" s="88"/>
      <c r="V136" s="88"/>
      <c r="W136" s="88"/>
      <c r="X136" s="88"/>
    </row>
    <row r="137" spans="2:24" x14ac:dyDescent="0.3">
      <c r="B137" s="88"/>
      <c r="C137" s="88"/>
      <c r="D137" s="88"/>
      <c r="E137" s="88"/>
      <c r="F137" s="88"/>
      <c r="G137" s="88"/>
      <c r="H137" s="88"/>
      <c r="I137" s="88"/>
      <c r="J137" s="88"/>
      <c r="K137" s="88"/>
      <c r="L137" s="88"/>
      <c r="M137" s="88"/>
      <c r="N137" s="88"/>
      <c r="O137" s="88"/>
      <c r="P137" s="88"/>
      <c r="Q137" s="88"/>
      <c r="R137" s="88"/>
      <c r="S137" s="88"/>
      <c r="T137" s="88"/>
      <c r="U137" s="88"/>
      <c r="V137" s="88"/>
      <c r="W137" s="88"/>
      <c r="X137" s="88"/>
    </row>
    <row r="138" spans="2:24" x14ac:dyDescent="0.3">
      <c r="B138" s="88"/>
      <c r="C138" s="88"/>
      <c r="D138" s="88"/>
      <c r="E138" s="88"/>
      <c r="F138" s="88"/>
      <c r="G138" s="88"/>
      <c r="H138" s="88"/>
      <c r="I138" s="88"/>
      <c r="J138" s="88"/>
      <c r="K138" s="88"/>
      <c r="L138" s="88"/>
      <c r="M138" s="88"/>
      <c r="N138" s="88"/>
      <c r="O138" s="88"/>
      <c r="P138" s="88"/>
      <c r="Q138" s="88"/>
      <c r="R138" s="88"/>
      <c r="S138" s="88"/>
      <c r="T138" s="88"/>
      <c r="U138" s="88"/>
      <c r="V138" s="88"/>
      <c r="W138" s="88"/>
      <c r="X138" s="88"/>
    </row>
    <row r="139" spans="2:24" x14ac:dyDescent="0.3">
      <c r="B139" s="88"/>
      <c r="C139" s="88"/>
      <c r="D139" s="88"/>
      <c r="E139" s="88"/>
      <c r="F139" s="88"/>
      <c r="G139" s="88"/>
      <c r="H139" s="88"/>
      <c r="I139" s="88"/>
      <c r="J139" s="88"/>
      <c r="K139" s="88"/>
      <c r="L139" s="88"/>
      <c r="M139" s="88"/>
      <c r="N139" s="88"/>
      <c r="O139" s="88"/>
      <c r="P139" s="88"/>
      <c r="Q139" s="88"/>
      <c r="R139" s="88"/>
      <c r="S139" s="88"/>
      <c r="T139" s="88"/>
      <c r="U139" s="88"/>
      <c r="V139" s="88"/>
      <c r="W139" s="88"/>
      <c r="X139" s="88"/>
    </row>
    <row r="140" spans="2:24" x14ac:dyDescent="0.3">
      <c r="B140" s="88"/>
      <c r="C140" s="88"/>
      <c r="D140" s="88"/>
      <c r="E140" s="88"/>
      <c r="F140" s="88"/>
      <c r="G140" s="88"/>
      <c r="H140" s="88"/>
      <c r="I140" s="88"/>
      <c r="J140" s="88"/>
      <c r="K140" s="88"/>
      <c r="L140" s="88"/>
      <c r="M140" s="88"/>
      <c r="N140" s="88"/>
      <c r="O140" s="88"/>
      <c r="P140" s="88"/>
      <c r="Q140" s="88"/>
      <c r="R140" s="88"/>
      <c r="S140" s="88"/>
      <c r="T140" s="88"/>
      <c r="U140" s="88"/>
      <c r="V140" s="88"/>
      <c r="W140" s="88"/>
      <c r="X140" s="88"/>
    </row>
    <row r="141" spans="2:24" x14ac:dyDescent="0.3">
      <c r="B141" s="88"/>
      <c r="C141" s="88"/>
      <c r="D141" s="88"/>
      <c r="E141" s="88"/>
      <c r="F141" s="88"/>
      <c r="G141" s="88"/>
      <c r="H141" s="88"/>
      <c r="I141" s="88"/>
      <c r="J141" s="88"/>
      <c r="K141" s="88"/>
      <c r="L141" s="88"/>
      <c r="M141" s="88"/>
      <c r="N141" s="88"/>
      <c r="O141" s="88"/>
      <c r="P141" s="88"/>
      <c r="Q141" s="88"/>
      <c r="R141" s="88"/>
      <c r="S141" s="88"/>
      <c r="T141" s="88"/>
      <c r="U141" s="88"/>
      <c r="V141" s="88"/>
      <c r="W141" s="88"/>
      <c r="X141" s="88"/>
    </row>
    <row r="142" spans="2:24" x14ac:dyDescent="0.3">
      <c r="B142" s="88"/>
      <c r="C142" s="88"/>
      <c r="D142" s="88"/>
      <c r="E142" s="88"/>
      <c r="F142" s="88"/>
      <c r="G142" s="88"/>
      <c r="H142" s="88"/>
      <c r="I142" s="88"/>
      <c r="J142" s="88"/>
      <c r="K142" s="88"/>
      <c r="L142" s="88"/>
      <c r="M142" s="88"/>
      <c r="N142" s="88"/>
      <c r="O142" s="88"/>
      <c r="P142" s="88"/>
      <c r="Q142" s="88"/>
      <c r="R142" s="88"/>
      <c r="S142" s="88"/>
      <c r="T142" s="88"/>
      <c r="U142" s="88"/>
      <c r="V142" s="88"/>
      <c r="W142" s="88"/>
      <c r="X142" s="88"/>
    </row>
    <row r="143" spans="2:24" x14ac:dyDescent="0.3">
      <c r="B143" s="88"/>
      <c r="C143" s="88"/>
      <c r="D143" s="88"/>
      <c r="E143" s="88"/>
      <c r="F143" s="88"/>
      <c r="G143" s="88"/>
      <c r="H143" s="88"/>
      <c r="I143" s="88"/>
      <c r="J143" s="88"/>
      <c r="K143" s="88"/>
      <c r="L143" s="88"/>
      <c r="M143" s="88"/>
      <c r="N143" s="88"/>
      <c r="O143" s="88"/>
      <c r="P143" s="88"/>
      <c r="Q143" s="88"/>
      <c r="R143" s="88"/>
      <c r="S143" s="88"/>
      <c r="T143" s="88"/>
      <c r="U143" s="88"/>
      <c r="V143" s="88"/>
      <c r="W143" s="88"/>
      <c r="X143" s="88"/>
    </row>
    <row r="144" spans="2:24" x14ac:dyDescent="0.3">
      <c r="B144" s="88"/>
      <c r="C144" s="88"/>
      <c r="D144" s="88"/>
      <c r="E144" s="88"/>
      <c r="F144" s="88"/>
      <c r="G144" s="88"/>
      <c r="H144" s="88"/>
      <c r="I144" s="88"/>
      <c r="J144" s="88"/>
      <c r="K144" s="88"/>
      <c r="L144" s="88"/>
      <c r="M144" s="88"/>
      <c r="N144" s="88"/>
      <c r="O144" s="88"/>
      <c r="P144" s="88"/>
      <c r="Q144" s="88"/>
      <c r="R144" s="88"/>
      <c r="S144" s="88"/>
      <c r="T144" s="88"/>
      <c r="U144" s="88"/>
      <c r="V144" s="88"/>
      <c r="W144" s="88"/>
      <c r="X144" s="88"/>
    </row>
    <row r="145" spans="2:24" x14ac:dyDescent="0.3">
      <c r="B145" s="88"/>
      <c r="C145" s="88"/>
      <c r="D145" s="88"/>
      <c r="E145" s="88"/>
      <c r="F145" s="88"/>
      <c r="G145" s="88"/>
      <c r="H145" s="88"/>
      <c r="I145" s="88"/>
      <c r="J145" s="88"/>
      <c r="K145" s="88"/>
      <c r="L145" s="88"/>
      <c r="M145" s="88"/>
      <c r="N145" s="88"/>
      <c r="O145" s="88"/>
      <c r="P145" s="88"/>
      <c r="Q145" s="88"/>
      <c r="R145" s="88"/>
      <c r="S145" s="88"/>
      <c r="T145" s="88"/>
      <c r="U145" s="88"/>
      <c r="V145" s="88"/>
      <c r="W145" s="88"/>
      <c r="X145" s="88"/>
    </row>
    <row r="146" spans="2:24" x14ac:dyDescent="0.3">
      <c r="B146" s="88"/>
      <c r="C146" s="88"/>
      <c r="D146" s="88"/>
      <c r="E146" s="88"/>
      <c r="F146" s="88"/>
      <c r="G146" s="88"/>
      <c r="H146" s="88"/>
      <c r="I146" s="88"/>
      <c r="J146" s="88"/>
      <c r="K146" s="88"/>
      <c r="L146" s="88"/>
      <c r="M146" s="88"/>
      <c r="N146" s="88"/>
      <c r="O146" s="88"/>
      <c r="P146" s="88"/>
      <c r="Q146" s="88"/>
      <c r="R146" s="88"/>
      <c r="S146" s="88"/>
      <c r="T146" s="88"/>
      <c r="U146" s="88"/>
      <c r="V146" s="88"/>
      <c r="W146" s="88"/>
      <c r="X146" s="88"/>
    </row>
    <row r="147" spans="2:24" x14ac:dyDescent="0.3">
      <c r="B147" s="88"/>
      <c r="C147" s="88"/>
      <c r="D147" s="88"/>
      <c r="E147" s="88"/>
      <c r="F147" s="88"/>
      <c r="G147" s="88"/>
      <c r="H147" s="88"/>
      <c r="I147" s="88"/>
      <c r="J147" s="88"/>
      <c r="K147" s="88"/>
      <c r="L147" s="88"/>
      <c r="M147" s="88"/>
      <c r="N147" s="88"/>
      <c r="O147" s="88"/>
      <c r="P147" s="88"/>
      <c r="Q147" s="88"/>
      <c r="R147" s="88"/>
      <c r="S147" s="88"/>
      <c r="T147" s="88"/>
      <c r="U147" s="88"/>
      <c r="V147" s="88"/>
      <c r="W147" s="88"/>
      <c r="X147" s="88"/>
    </row>
    <row r="148" spans="2:24" x14ac:dyDescent="0.3">
      <c r="B148" s="88"/>
      <c r="C148" s="88"/>
      <c r="D148" s="88"/>
      <c r="E148" s="88"/>
      <c r="F148" s="88"/>
      <c r="G148" s="88"/>
      <c r="H148" s="88"/>
      <c r="I148" s="88"/>
      <c r="J148" s="88"/>
      <c r="K148" s="88"/>
      <c r="L148" s="88"/>
      <c r="M148" s="88"/>
      <c r="N148" s="88"/>
      <c r="O148" s="88"/>
      <c r="P148" s="88"/>
      <c r="Q148" s="88"/>
      <c r="R148" s="88"/>
      <c r="S148" s="88"/>
      <c r="T148" s="88"/>
      <c r="U148" s="88"/>
      <c r="V148" s="88"/>
      <c r="W148" s="88"/>
      <c r="X148" s="88"/>
    </row>
    <row r="149" spans="2:24" x14ac:dyDescent="0.3">
      <c r="B149" s="88"/>
      <c r="C149" s="88"/>
      <c r="D149" s="88"/>
      <c r="E149" s="88"/>
      <c r="F149" s="88"/>
      <c r="G149" s="88"/>
      <c r="H149" s="88"/>
      <c r="I149" s="88"/>
      <c r="J149" s="88"/>
      <c r="K149" s="88"/>
      <c r="L149" s="88"/>
      <c r="M149" s="88"/>
      <c r="N149" s="88"/>
      <c r="O149" s="88"/>
      <c r="P149" s="88"/>
      <c r="Q149" s="88"/>
      <c r="R149" s="88"/>
      <c r="S149" s="88"/>
      <c r="T149" s="88"/>
      <c r="U149" s="88"/>
      <c r="V149" s="88"/>
      <c r="W149" s="88"/>
      <c r="X149" s="88"/>
    </row>
    <row r="150" spans="2:24" x14ac:dyDescent="0.3">
      <c r="B150" s="88"/>
      <c r="C150" s="88"/>
      <c r="D150" s="88"/>
      <c r="E150" s="88"/>
      <c r="F150" s="88"/>
      <c r="G150" s="88"/>
      <c r="H150" s="88"/>
      <c r="I150" s="88"/>
      <c r="J150" s="88"/>
      <c r="K150" s="88"/>
      <c r="L150" s="88"/>
      <c r="M150" s="88"/>
      <c r="N150" s="88"/>
      <c r="O150" s="88"/>
      <c r="P150" s="88"/>
      <c r="Q150" s="88"/>
      <c r="R150" s="88"/>
      <c r="S150" s="88"/>
      <c r="T150" s="88"/>
      <c r="U150" s="88"/>
      <c r="V150" s="88"/>
      <c r="W150" s="88"/>
      <c r="X150" s="88"/>
    </row>
    <row r="151" spans="2:24" x14ac:dyDescent="0.3">
      <c r="B151" s="88"/>
      <c r="C151" s="88"/>
      <c r="D151" s="88"/>
      <c r="E151" s="88"/>
      <c r="F151" s="88"/>
      <c r="G151" s="88"/>
      <c r="H151" s="88"/>
      <c r="I151" s="88"/>
      <c r="J151" s="88"/>
      <c r="K151" s="88"/>
      <c r="L151" s="88"/>
      <c r="M151" s="88"/>
      <c r="N151" s="88"/>
      <c r="O151" s="88"/>
      <c r="P151" s="88"/>
      <c r="Q151" s="88"/>
      <c r="R151" s="88"/>
      <c r="S151" s="88"/>
      <c r="T151" s="88"/>
      <c r="U151" s="88"/>
      <c r="V151" s="88"/>
      <c r="W151" s="88"/>
      <c r="X151" s="88"/>
    </row>
    <row r="152" spans="2:24" x14ac:dyDescent="0.3">
      <c r="B152" s="88"/>
      <c r="C152" s="88"/>
      <c r="D152" s="88"/>
      <c r="E152" s="88"/>
      <c r="F152" s="88"/>
      <c r="G152" s="88"/>
      <c r="H152" s="88"/>
      <c r="I152" s="88"/>
      <c r="J152" s="88"/>
      <c r="K152" s="88"/>
      <c r="L152" s="88"/>
      <c r="M152" s="88"/>
      <c r="N152" s="88"/>
      <c r="O152" s="88"/>
      <c r="P152" s="88"/>
      <c r="Q152" s="88"/>
      <c r="R152" s="88"/>
      <c r="S152" s="88"/>
      <c r="T152" s="88"/>
      <c r="U152" s="88"/>
      <c r="V152" s="88"/>
      <c r="W152" s="88"/>
      <c r="X152" s="88"/>
    </row>
    <row r="153" spans="2:24" x14ac:dyDescent="0.3">
      <c r="B153" s="88"/>
      <c r="C153" s="88"/>
      <c r="D153" s="88"/>
      <c r="E153" s="88"/>
      <c r="F153" s="88"/>
      <c r="G153" s="88"/>
      <c r="H153" s="88"/>
      <c r="I153" s="88"/>
      <c r="J153" s="88"/>
      <c r="K153" s="88"/>
      <c r="L153" s="88"/>
      <c r="M153" s="88"/>
      <c r="N153" s="88"/>
      <c r="O153" s="88"/>
      <c r="P153" s="88"/>
      <c r="Q153" s="88"/>
      <c r="R153" s="88"/>
      <c r="S153" s="88"/>
      <c r="T153" s="88"/>
      <c r="U153" s="88"/>
      <c r="V153" s="88"/>
      <c r="W153" s="88"/>
      <c r="X153" s="88"/>
    </row>
    <row r="154" spans="2:24" x14ac:dyDescent="0.3">
      <c r="B154" s="88"/>
      <c r="C154" s="88"/>
      <c r="D154" s="88"/>
      <c r="E154" s="88"/>
      <c r="F154" s="88"/>
      <c r="G154" s="88"/>
      <c r="H154" s="88"/>
      <c r="I154" s="88"/>
      <c r="J154" s="88"/>
      <c r="K154" s="88"/>
      <c r="L154" s="88"/>
      <c r="M154" s="88"/>
      <c r="N154" s="88"/>
      <c r="O154" s="88"/>
      <c r="P154" s="88"/>
      <c r="Q154" s="88"/>
      <c r="R154" s="88"/>
      <c r="S154" s="88"/>
      <c r="T154" s="88"/>
      <c r="U154" s="88"/>
      <c r="V154" s="88"/>
      <c r="W154" s="88"/>
      <c r="X154" s="88"/>
    </row>
    <row r="155" spans="2:24" x14ac:dyDescent="0.3">
      <c r="B155" s="88"/>
      <c r="C155" s="88"/>
      <c r="D155" s="88"/>
      <c r="E155" s="88"/>
      <c r="F155" s="88"/>
      <c r="G155" s="88"/>
      <c r="H155" s="88"/>
      <c r="I155" s="88"/>
      <c r="J155" s="88"/>
      <c r="K155" s="88"/>
      <c r="L155" s="88"/>
      <c r="M155" s="88"/>
      <c r="N155" s="88"/>
      <c r="O155" s="88"/>
      <c r="P155" s="88"/>
      <c r="Q155" s="88"/>
      <c r="R155" s="88"/>
      <c r="S155" s="88"/>
      <c r="T155" s="88"/>
      <c r="U155" s="88"/>
      <c r="V155" s="88"/>
      <c r="W155" s="88"/>
      <c r="X155" s="88"/>
    </row>
    <row r="156" spans="2:24" x14ac:dyDescent="0.3">
      <c r="B156" s="88"/>
      <c r="C156" s="88"/>
      <c r="D156" s="88"/>
      <c r="E156" s="88"/>
      <c r="F156" s="88"/>
      <c r="G156" s="88"/>
      <c r="H156" s="88"/>
      <c r="I156" s="88"/>
      <c r="J156" s="88"/>
      <c r="K156" s="88"/>
      <c r="L156" s="88"/>
      <c r="M156" s="88"/>
      <c r="N156" s="88"/>
      <c r="O156" s="88"/>
      <c r="P156" s="88"/>
      <c r="Q156" s="88"/>
      <c r="R156" s="88"/>
      <c r="S156" s="88"/>
      <c r="T156" s="88"/>
      <c r="U156" s="88"/>
      <c r="V156" s="88"/>
      <c r="W156" s="88"/>
      <c r="X156" s="88"/>
    </row>
    <row r="157" spans="2:24" x14ac:dyDescent="0.3">
      <c r="B157" s="88"/>
      <c r="C157" s="88"/>
      <c r="D157" s="88"/>
      <c r="E157" s="88"/>
      <c r="F157" s="88"/>
      <c r="G157" s="88"/>
      <c r="H157" s="88"/>
      <c r="I157" s="88"/>
      <c r="J157" s="88"/>
      <c r="K157" s="88"/>
      <c r="L157" s="88"/>
      <c r="M157" s="88"/>
      <c r="N157" s="88"/>
      <c r="O157" s="88"/>
      <c r="P157" s="88"/>
      <c r="Q157" s="88"/>
      <c r="R157" s="88"/>
      <c r="S157" s="88"/>
      <c r="T157" s="88"/>
      <c r="U157" s="88"/>
      <c r="V157" s="88"/>
      <c r="W157" s="88"/>
      <c r="X157" s="88"/>
    </row>
    <row r="158" spans="2:24" x14ac:dyDescent="0.3">
      <c r="B158" s="88"/>
      <c r="C158" s="88"/>
      <c r="D158" s="88"/>
      <c r="E158" s="88"/>
      <c r="F158" s="88"/>
      <c r="G158" s="88"/>
      <c r="H158" s="88"/>
      <c r="I158" s="88"/>
      <c r="J158" s="88"/>
      <c r="K158" s="88"/>
      <c r="L158" s="88"/>
      <c r="M158" s="88"/>
      <c r="N158" s="88"/>
      <c r="O158" s="88"/>
      <c r="P158" s="88"/>
      <c r="Q158" s="88"/>
      <c r="R158" s="88"/>
      <c r="S158" s="88"/>
      <c r="T158" s="88"/>
      <c r="U158" s="88"/>
      <c r="V158" s="88"/>
      <c r="W158" s="88"/>
      <c r="X158" s="88"/>
    </row>
    <row r="159" spans="2:24" x14ac:dyDescent="0.3">
      <c r="B159" s="88"/>
      <c r="C159" s="88"/>
      <c r="D159" s="88"/>
      <c r="E159" s="88"/>
      <c r="F159" s="88"/>
      <c r="G159" s="88"/>
      <c r="H159" s="88"/>
      <c r="I159" s="88"/>
      <c r="J159" s="88"/>
      <c r="K159" s="88"/>
      <c r="L159" s="88"/>
      <c r="M159" s="88"/>
      <c r="N159" s="88"/>
      <c r="O159" s="88"/>
      <c r="P159" s="88"/>
      <c r="Q159" s="88"/>
      <c r="R159" s="88"/>
      <c r="S159" s="88"/>
      <c r="T159" s="88"/>
      <c r="U159" s="88"/>
      <c r="V159" s="88"/>
      <c r="W159" s="88"/>
      <c r="X159" s="88"/>
    </row>
    <row r="160" spans="2:24" x14ac:dyDescent="0.3">
      <c r="B160" s="88"/>
      <c r="C160" s="88"/>
      <c r="D160" s="88"/>
      <c r="E160" s="88"/>
      <c r="F160" s="88"/>
      <c r="G160" s="88"/>
      <c r="H160" s="88"/>
      <c r="I160" s="88"/>
      <c r="J160" s="88"/>
      <c r="K160" s="88"/>
      <c r="L160" s="88"/>
      <c r="M160" s="88"/>
      <c r="N160" s="88"/>
      <c r="O160" s="88"/>
      <c r="P160" s="88"/>
      <c r="Q160" s="88"/>
      <c r="R160" s="88"/>
      <c r="S160" s="88"/>
      <c r="T160" s="88"/>
      <c r="U160" s="88"/>
      <c r="V160" s="88"/>
      <c r="W160" s="88"/>
      <c r="X160" s="88"/>
    </row>
    <row r="161" spans="2:24" x14ac:dyDescent="0.3">
      <c r="B161" s="88"/>
      <c r="C161" s="88"/>
      <c r="D161" s="88"/>
      <c r="E161" s="88"/>
      <c r="F161" s="88"/>
      <c r="G161" s="88"/>
      <c r="H161" s="88"/>
      <c r="I161" s="88"/>
      <c r="J161" s="88"/>
      <c r="K161" s="88"/>
      <c r="L161" s="88"/>
      <c r="M161" s="88"/>
      <c r="N161" s="88"/>
      <c r="O161" s="88"/>
      <c r="P161" s="88"/>
      <c r="Q161" s="88"/>
      <c r="R161" s="88"/>
      <c r="S161" s="88"/>
      <c r="T161" s="88"/>
      <c r="U161" s="88"/>
      <c r="V161" s="88"/>
      <c r="W161" s="88"/>
      <c r="X161" s="88"/>
    </row>
    <row r="162" spans="2:24" x14ac:dyDescent="0.3">
      <c r="B162" s="88"/>
      <c r="C162" s="88"/>
      <c r="D162" s="88"/>
      <c r="E162" s="88"/>
      <c r="F162" s="88"/>
      <c r="G162" s="88"/>
      <c r="H162" s="88"/>
      <c r="I162" s="88"/>
      <c r="J162" s="88"/>
      <c r="K162" s="88"/>
      <c r="L162" s="88"/>
      <c r="M162" s="88"/>
      <c r="N162" s="88"/>
      <c r="O162" s="88"/>
      <c r="P162" s="88"/>
      <c r="Q162" s="88"/>
      <c r="R162" s="88"/>
      <c r="S162" s="88"/>
      <c r="T162" s="88"/>
      <c r="U162" s="88"/>
      <c r="V162" s="88"/>
      <c r="W162" s="88"/>
      <c r="X162" s="88"/>
    </row>
    <row r="163" spans="2:24" x14ac:dyDescent="0.3">
      <c r="B163" s="88"/>
      <c r="C163" s="88"/>
      <c r="D163" s="88"/>
      <c r="E163" s="88"/>
      <c r="F163" s="88"/>
      <c r="G163" s="88"/>
      <c r="H163" s="88"/>
      <c r="I163" s="88"/>
      <c r="J163" s="88"/>
      <c r="K163" s="88"/>
      <c r="L163" s="88"/>
      <c r="M163" s="88"/>
      <c r="N163" s="88"/>
      <c r="O163" s="88"/>
      <c r="P163" s="88"/>
      <c r="Q163" s="88"/>
      <c r="R163" s="88"/>
      <c r="S163" s="88"/>
      <c r="T163" s="88"/>
      <c r="U163" s="88"/>
      <c r="V163" s="88"/>
      <c r="W163" s="88"/>
      <c r="X163" s="88"/>
    </row>
    <row r="164" spans="2:24" x14ac:dyDescent="0.3">
      <c r="B164" s="88"/>
      <c r="C164" s="88"/>
      <c r="D164" s="88"/>
      <c r="E164" s="88"/>
      <c r="F164" s="88"/>
      <c r="G164" s="88"/>
      <c r="H164" s="88"/>
      <c r="I164" s="88"/>
      <c r="J164" s="88"/>
      <c r="K164" s="88"/>
      <c r="L164" s="88"/>
      <c r="M164" s="88"/>
      <c r="N164" s="88"/>
      <c r="O164" s="88"/>
      <c r="P164" s="88"/>
      <c r="Q164" s="88"/>
      <c r="R164" s="88"/>
      <c r="S164" s="88"/>
      <c r="T164" s="88"/>
      <c r="U164" s="88"/>
      <c r="V164" s="88"/>
      <c r="W164" s="88"/>
      <c r="X164" s="88"/>
    </row>
    <row r="165" spans="2:24" x14ac:dyDescent="0.3">
      <c r="B165" s="88"/>
      <c r="C165" s="88"/>
      <c r="D165" s="88"/>
      <c r="E165" s="88"/>
      <c r="F165" s="88"/>
      <c r="G165" s="88"/>
      <c r="H165" s="88"/>
      <c r="I165" s="88"/>
      <c r="J165" s="88"/>
      <c r="K165" s="88"/>
      <c r="L165" s="88"/>
      <c r="M165" s="88"/>
      <c r="N165" s="88"/>
      <c r="O165" s="88"/>
      <c r="P165" s="88"/>
      <c r="Q165" s="88"/>
      <c r="R165" s="88"/>
      <c r="S165" s="88"/>
      <c r="T165" s="88"/>
      <c r="U165" s="88"/>
      <c r="V165" s="88"/>
      <c r="W165" s="88"/>
      <c r="X165" s="88"/>
    </row>
    <row r="166" spans="2:24" x14ac:dyDescent="0.3">
      <c r="B166" s="88"/>
      <c r="C166" s="88"/>
      <c r="D166" s="88"/>
      <c r="E166" s="88"/>
      <c r="F166" s="88"/>
      <c r="G166" s="88"/>
      <c r="H166" s="88"/>
      <c r="I166" s="88"/>
      <c r="J166" s="88"/>
      <c r="K166" s="88"/>
      <c r="L166" s="88"/>
      <c r="M166" s="88"/>
      <c r="N166" s="88"/>
      <c r="O166" s="88"/>
      <c r="P166" s="88"/>
      <c r="Q166" s="88"/>
      <c r="R166" s="88"/>
      <c r="S166" s="88"/>
      <c r="T166" s="88"/>
      <c r="U166" s="88"/>
      <c r="V166" s="88"/>
      <c r="W166" s="88"/>
      <c r="X166" s="88"/>
    </row>
    <row r="167" spans="2:24" x14ac:dyDescent="0.3">
      <c r="B167" s="88"/>
      <c r="C167" s="88"/>
      <c r="D167" s="88"/>
      <c r="E167" s="88"/>
      <c r="F167" s="88"/>
      <c r="G167" s="88"/>
      <c r="H167" s="88"/>
      <c r="I167" s="88"/>
      <c r="J167" s="88"/>
      <c r="K167" s="88"/>
      <c r="L167" s="88"/>
      <c r="M167" s="88"/>
      <c r="N167" s="88"/>
      <c r="O167" s="88"/>
      <c r="P167" s="88"/>
      <c r="Q167" s="88"/>
      <c r="R167" s="88"/>
      <c r="S167" s="88"/>
      <c r="T167" s="88"/>
      <c r="U167" s="88"/>
      <c r="V167" s="88"/>
      <c r="W167" s="88"/>
      <c r="X167" s="88"/>
    </row>
  </sheetData>
  <sheetProtection password="9EA1" sheet="1" objects="1" scenarios="1" formatCells="0" formatRows="0"/>
  <mergeCells count="6">
    <mergeCell ref="A23:E23"/>
    <mergeCell ref="A3:E3"/>
    <mergeCell ref="A1:E1"/>
    <mergeCell ref="A7:E7"/>
    <mergeCell ref="A16:E16"/>
    <mergeCell ref="A20:E20"/>
  </mergeCells>
  <dataValidations count="1">
    <dataValidation type="list" allowBlank="1" showInputMessage="1" showErrorMessage="1" error="Debe de seleccionar una de las opciones." sqref="C21:C22 C983054:C983056 C917518:C917520 C851982:C851984 C786446:C786448 C720910:C720912 C655374:C655376 C589838:C589840 C524302:C524304 C458766:C458768 C393230:C393232 C327694:C327696 C262158:C262160 C196622:C196624 C131086:C131088 C65550:C65552 C17:C19 C983047:C983052 C917511:C917516 C851975:C851980 C786439:C786444 C720903:C720908 C655367:C655372 C589831:C589836 C524295:C524300 C458759:C458764 C393223:C393228 C327687:C327692 C262151:C262156 C196615:C196620 C131079:C131084 C65543:C65548 C8:C15 C983043:C983045 C917507:C917509 C851971:C851973 C786435:C786437 C720899:C720901 C655363:C655365 C589827:C589829 C524291:C524293 C458755:C458757 C393219:C393221 C327683:C327685 C262147:C262149 C196611:C196613 C131075:C131077 C65539:C65541 C4:C6 C983061:C983067 C917525:C917531 C851989:C851995 C786453:C786459 C720917:C720923 C655381:C655387 C589845:C589851 C524309:C524315 C458773:C458779 C393237:C393243 C327701:C327707 C262165:C262171 C196629:C196635 C131093:C131099 C65557:C65563 C983058:C983059 C917522:C917523 C851986:C851987 C786450:C786451 C720914:C720915 C655378:C655379 C589842:C589843 C524306:C524307 C458770:C458771 C393234:C393235 C327698:C327699 C262162:C262163 C196626:C196627 C131090:C131091 C65554:C65555 C24:C30">
      <formula1>"Yes,No,Partial,Not applicable"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8"/>
  <sheetViews>
    <sheetView zoomScaleNormal="100" workbookViewId="0">
      <pane ySplit="2" topLeftCell="A3" activePane="bottomLeft" state="frozen"/>
      <selection pane="bottomLeft" activeCell="C4" sqref="C4"/>
    </sheetView>
  </sheetViews>
  <sheetFormatPr defaultColWidth="9.1796875" defaultRowHeight="15" x14ac:dyDescent="0.3"/>
  <cols>
    <col min="1" max="1" width="7.1796875" style="19" customWidth="1"/>
    <col min="2" max="2" width="60.7265625" style="21" customWidth="1"/>
    <col min="3" max="3" width="25.7265625" style="24" customWidth="1"/>
    <col min="4" max="4" width="40.7265625" style="24" customWidth="1"/>
    <col min="5" max="5" width="40.26953125" style="24" customWidth="1"/>
    <col min="6" max="16384" width="9.1796875" style="19"/>
  </cols>
  <sheetData>
    <row r="1" spans="1:5" s="61" customFormat="1" ht="52.5" customHeight="1" thickBot="1" x14ac:dyDescent="0.4">
      <c r="A1" s="135" t="s">
        <v>285</v>
      </c>
      <c r="B1" s="136"/>
      <c r="C1" s="136"/>
      <c r="D1" s="136"/>
      <c r="E1" s="137"/>
    </row>
    <row r="2" spans="1:5" s="20" customFormat="1" ht="25.5" thickBot="1" x14ac:dyDescent="0.35">
      <c r="A2" s="62" t="s">
        <v>0</v>
      </c>
      <c r="B2" s="62" t="s">
        <v>136</v>
      </c>
      <c r="C2" s="97" t="s">
        <v>1</v>
      </c>
      <c r="D2" s="36" t="s">
        <v>2</v>
      </c>
      <c r="E2" s="33" t="s">
        <v>3</v>
      </c>
    </row>
    <row r="3" spans="1:5" ht="15.5" thickBot="1" x14ac:dyDescent="0.35">
      <c r="A3" s="129" t="s">
        <v>88</v>
      </c>
      <c r="B3" s="130"/>
      <c r="C3" s="130"/>
      <c r="D3" s="130"/>
      <c r="E3" s="130"/>
    </row>
    <row r="4" spans="1:5" ht="25" x14ac:dyDescent="0.3">
      <c r="A4" s="56" t="s">
        <v>89</v>
      </c>
      <c r="B4" s="57" t="s">
        <v>209</v>
      </c>
      <c r="C4" s="28"/>
      <c r="D4" s="29"/>
      <c r="E4" s="29"/>
    </row>
    <row r="5" spans="1:5" ht="39" customHeight="1" x14ac:dyDescent="0.3">
      <c r="A5" s="52" t="s">
        <v>90</v>
      </c>
      <c r="B5" s="53" t="s">
        <v>598</v>
      </c>
      <c r="C5" s="28"/>
      <c r="D5" s="29"/>
      <c r="E5" s="29"/>
    </row>
    <row r="6" spans="1:5" ht="27.75" customHeight="1" x14ac:dyDescent="0.3">
      <c r="A6" s="52" t="s">
        <v>91</v>
      </c>
      <c r="B6" s="53" t="s">
        <v>597</v>
      </c>
      <c r="C6" s="28"/>
      <c r="D6" s="29"/>
      <c r="E6" s="29"/>
    </row>
    <row r="7" spans="1:5" ht="196.5" customHeight="1" thickBot="1" x14ac:dyDescent="0.35">
      <c r="A7" s="54" t="s">
        <v>92</v>
      </c>
      <c r="B7" s="53" t="s">
        <v>919</v>
      </c>
      <c r="C7" s="28"/>
      <c r="D7" s="29"/>
      <c r="E7" s="29"/>
    </row>
    <row r="8" spans="1:5" ht="15.5" thickBot="1" x14ac:dyDescent="0.35">
      <c r="A8" s="129" t="s">
        <v>162</v>
      </c>
      <c r="B8" s="130"/>
      <c r="C8" s="130"/>
      <c r="D8" s="130"/>
      <c r="E8" s="130"/>
    </row>
    <row r="9" spans="1:5" ht="62.5" x14ac:dyDescent="0.3">
      <c r="A9" s="56" t="s">
        <v>93</v>
      </c>
      <c r="B9" s="53" t="s">
        <v>599</v>
      </c>
      <c r="C9" s="28"/>
      <c r="D9" s="29"/>
      <c r="E9" s="29"/>
    </row>
    <row r="10" spans="1:5" ht="50.5" thickBot="1" x14ac:dyDescent="0.35">
      <c r="A10" s="54" t="s">
        <v>94</v>
      </c>
      <c r="B10" s="53" t="s">
        <v>600</v>
      </c>
      <c r="C10" s="28"/>
      <c r="D10" s="29"/>
      <c r="E10" s="29"/>
    </row>
    <row r="11" spans="1:5" ht="15.5" thickBot="1" x14ac:dyDescent="0.35">
      <c r="A11" s="129" t="str">
        <f>IF('B. Initial Questionnaire'!C12="YES","4.3 Sensitive Data Encryption","4.3 Sensitive Data Encryption - NOT IN SCOPE")</f>
        <v>4.3 Sensitive Data Encryption - NOT IN SCOPE</v>
      </c>
      <c r="B11" s="130"/>
      <c r="C11" s="130"/>
      <c r="D11" s="130"/>
      <c r="E11" s="130"/>
    </row>
    <row r="12" spans="1:5" ht="50" x14ac:dyDescent="0.3">
      <c r="A12" s="56" t="s">
        <v>95</v>
      </c>
      <c r="B12" s="53" t="s">
        <v>601</v>
      </c>
      <c r="C12" s="28"/>
      <c r="D12" s="29"/>
      <c r="E12" s="29"/>
    </row>
    <row r="13" spans="1:5" ht="50.5" thickBot="1" x14ac:dyDescent="0.35">
      <c r="A13" s="54" t="s">
        <v>96</v>
      </c>
      <c r="B13" s="53" t="s">
        <v>210</v>
      </c>
      <c r="C13" s="28"/>
      <c r="D13" s="29"/>
      <c r="E13" s="29"/>
    </row>
    <row r="14" spans="1:5" ht="15.5" thickBot="1" x14ac:dyDescent="0.35">
      <c r="A14" s="129" t="str">
        <f>IF('B. Initial Questionnaire'!C12="YES","4.4 Personal Data","4.4 Personal Data - NOT IN SCOPE")</f>
        <v>4.4 Personal Data - NOT IN SCOPE</v>
      </c>
      <c r="B14" s="130"/>
      <c r="C14" s="130"/>
      <c r="D14" s="130"/>
      <c r="E14" s="130"/>
    </row>
    <row r="15" spans="1:5" ht="25" x14ac:dyDescent="0.3">
      <c r="A15" s="56" t="s">
        <v>97</v>
      </c>
      <c r="B15" s="53" t="s">
        <v>602</v>
      </c>
      <c r="C15" s="28"/>
      <c r="D15" s="29"/>
      <c r="E15" s="29"/>
    </row>
    <row r="16" spans="1:5" ht="28.5" customHeight="1" x14ac:dyDescent="0.3">
      <c r="A16" s="52" t="s">
        <v>98</v>
      </c>
      <c r="B16" s="53" t="s">
        <v>603</v>
      </c>
      <c r="C16" s="28"/>
      <c r="D16" s="29"/>
      <c r="E16" s="29"/>
    </row>
    <row r="17" spans="1:7" ht="25" x14ac:dyDescent="0.3">
      <c r="A17" s="52" t="s">
        <v>163</v>
      </c>
      <c r="B17" s="55" t="s">
        <v>211</v>
      </c>
      <c r="C17" s="28"/>
      <c r="D17" s="29"/>
      <c r="E17" s="29"/>
    </row>
    <row r="18" spans="1:7" ht="25.5" thickBot="1" x14ac:dyDescent="0.35">
      <c r="A18" s="52" t="s">
        <v>187</v>
      </c>
      <c r="B18" s="55" t="s">
        <v>604</v>
      </c>
      <c r="C18" s="28"/>
      <c r="D18" s="29"/>
      <c r="E18" s="29"/>
    </row>
    <row r="19" spans="1:7" ht="15.5" thickBot="1" x14ac:dyDescent="0.35">
      <c r="A19" s="129" t="str">
        <f>IF('B. Initial Questionnaire'!C15="YES","4.5 LEA Support","4.5 LEA Support - NOT IN SCOPE")</f>
        <v>4.5 LEA Support - NOT IN SCOPE</v>
      </c>
      <c r="B19" s="130"/>
      <c r="C19" s="130"/>
      <c r="D19" s="130"/>
      <c r="E19" s="130"/>
    </row>
    <row r="20" spans="1:7" ht="37.5" x14ac:dyDescent="0.3">
      <c r="A20" s="56" t="s">
        <v>99</v>
      </c>
      <c r="B20" s="57" t="s">
        <v>605</v>
      </c>
      <c r="C20" s="28"/>
      <c r="D20" s="29"/>
      <c r="E20" s="29"/>
    </row>
    <row r="21" spans="1:7" x14ac:dyDescent="0.3">
      <c r="C21" s="88"/>
      <c r="D21" s="88"/>
      <c r="E21" s="88"/>
    </row>
    <row r="22" spans="1:7" x14ac:dyDescent="0.3">
      <c r="B22" s="88"/>
      <c r="C22" s="88"/>
      <c r="D22" s="88"/>
      <c r="E22" s="88"/>
      <c r="F22" s="88"/>
      <c r="G22" s="88"/>
    </row>
    <row r="23" spans="1:7" x14ac:dyDescent="0.3">
      <c r="B23" s="88"/>
      <c r="C23" s="88"/>
      <c r="D23" s="88"/>
      <c r="E23" s="88"/>
      <c r="F23" s="88"/>
      <c r="G23" s="88"/>
    </row>
    <row r="24" spans="1:7" x14ac:dyDescent="0.3">
      <c r="B24" s="88"/>
      <c r="C24" s="88"/>
      <c r="D24" s="88"/>
      <c r="E24" s="88"/>
      <c r="F24" s="88"/>
      <c r="G24" s="88"/>
    </row>
    <row r="25" spans="1:7" x14ac:dyDescent="0.3">
      <c r="B25" s="88"/>
      <c r="C25" s="88"/>
      <c r="D25" s="88"/>
      <c r="E25" s="88"/>
      <c r="F25" s="88"/>
      <c r="G25" s="88"/>
    </row>
    <row r="26" spans="1:7" x14ac:dyDescent="0.3">
      <c r="B26" s="88"/>
      <c r="C26" s="88"/>
      <c r="D26" s="88"/>
      <c r="E26" s="88"/>
      <c r="F26" s="88"/>
      <c r="G26" s="88"/>
    </row>
    <row r="27" spans="1:7" x14ac:dyDescent="0.3">
      <c r="B27" s="88"/>
      <c r="C27" s="88"/>
      <c r="D27" s="88"/>
      <c r="E27" s="88"/>
      <c r="F27" s="88"/>
    </row>
    <row r="28" spans="1:7" x14ac:dyDescent="0.3">
      <c r="B28" s="88"/>
      <c r="C28" s="88"/>
      <c r="D28" s="88"/>
      <c r="E28" s="88"/>
      <c r="F28" s="88"/>
    </row>
    <row r="29" spans="1:7" x14ac:dyDescent="0.3">
      <c r="B29" s="88"/>
      <c r="C29" s="88"/>
      <c r="D29" s="88"/>
      <c r="E29" s="88"/>
      <c r="F29" s="88"/>
    </row>
    <row r="30" spans="1:7" x14ac:dyDescent="0.3">
      <c r="B30" s="88"/>
      <c r="C30" s="88"/>
      <c r="D30" s="88"/>
      <c r="E30" s="88"/>
      <c r="F30" s="88"/>
    </row>
    <row r="31" spans="1:7" x14ac:dyDescent="0.3">
      <c r="B31" s="88"/>
      <c r="C31" s="88"/>
      <c r="D31" s="88"/>
      <c r="E31" s="88"/>
      <c r="F31" s="88"/>
    </row>
    <row r="32" spans="1:7" x14ac:dyDescent="0.3">
      <c r="B32" s="88"/>
      <c r="C32" s="88"/>
      <c r="D32" s="88"/>
      <c r="E32" s="88"/>
      <c r="F32" s="88"/>
    </row>
    <row r="33" spans="2:10" x14ac:dyDescent="0.3">
      <c r="B33" s="88"/>
      <c r="C33" s="88"/>
      <c r="D33" s="88"/>
      <c r="E33" s="88"/>
      <c r="F33" s="88"/>
    </row>
    <row r="34" spans="2:10" x14ac:dyDescent="0.3">
      <c r="B34" s="88"/>
      <c r="C34" s="88"/>
      <c r="D34" s="88"/>
      <c r="E34" s="88"/>
      <c r="F34" s="88"/>
    </row>
    <row r="35" spans="2:10" x14ac:dyDescent="0.3">
      <c r="B35" s="88"/>
      <c r="C35" s="88"/>
      <c r="D35" s="88"/>
      <c r="E35" s="88"/>
      <c r="F35" s="88"/>
      <c r="G35" s="88"/>
      <c r="H35" s="88"/>
      <c r="I35" s="88"/>
      <c r="J35" s="88"/>
    </row>
    <row r="36" spans="2:10" x14ac:dyDescent="0.3">
      <c r="B36" s="88"/>
      <c r="C36" s="88"/>
      <c r="D36" s="88"/>
      <c r="E36" s="88"/>
      <c r="F36" s="88"/>
      <c r="G36" s="88"/>
      <c r="H36" s="88"/>
      <c r="I36" s="88"/>
      <c r="J36" s="88"/>
    </row>
    <row r="37" spans="2:10" x14ac:dyDescent="0.3">
      <c r="B37" s="88"/>
      <c r="C37" s="88"/>
      <c r="D37" s="88"/>
      <c r="E37" s="88"/>
      <c r="F37" s="88"/>
      <c r="G37" s="88"/>
      <c r="H37" s="88"/>
      <c r="I37" s="88"/>
      <c r="J37" s="88"/>
    </row>
    <row r="38" spans="2:10" x14ac:dyDescent="0.3">
      <c r="B38" s="88"/>
      <c r="C38" s="88"/>
      <c r="D38" s="88"/>
      <c r="E38" s="88"/>
      <c r="F38" s="88"/>
      <c r="G38" s="88"/>
      <c r="H38" s="88"/>
      <c r="I38" s="88"/>
      <c r="J38" s="88"/>
    </row>
    <row r="39" spans="2:10" x14ac:dyDescent="0.3">
      <c r="B39" s="88"/>
      <c r="C39" s="88"/>
      <c r="D39" s="88"/>
      <c r="E39" s="88"/>
      <c r="F39" s="88"/>
      <c r="G39" s="88"/>
      <c r="H39" s="88"/>
      <c r="I39" s="88"/>
      <c r="J39" s="88"/>
    </row>
    <row r="40" spans="2:10" x14ac:dyDescent="0.3">
      <c r="B40" s="88"/>
      <c r="C40" s="88"/>
      <c r="D40" s="88"/>
      <c r="E40" s="88"/>
      <c r="F40" s="88"/>
      <c r="G40" s="88"/>
      <c r="H40" s="88"/>
      <c r="I40" s="88"/>
      <c r="J40" s="88"/>
    </row>
    <row r="41" spans="2:10" x14ac:dyDescent="0.3">
      <c r="B41" s="88"/>
      <c r="C41" s="88"/>
      <c r="D41" s="88"/>
      <c r="E41" s="88"/>
      <c r="F41" s="88"/>
      <c r="G41" s="88"/>
      <c r="H41" s="88"/>
      <c r="I41" s="88"/>
      <c r="J41" s="88"/>
    </row>
    <row r="42" spans="2:10" x14ac:dyDescent="0.3">
      <c r="B42" s="88"/>
      <c r="C42" s="88"/>
      <c r="D42" s="88"/>
      <c r="E42" s="88"/>
      <c r="F42" s="88"/>
      <c r="G42" s="88"/>
      <c r="H42" s="88"/>
      <c r="I42" s="88"/>
      <c r="J42" s="88"/>
    </row>
    <row r="43" spans="2:10" x14ac:dyDescent="0.3">
      <c r="B43" s="88"/>
      <c r="C43" s="88"/>
      <c r="D43" s="88"/>
      <c r="E43" s="88"/>
      <c r="F43" s="88"/>
      <c r="G43" s="88"/>
      <c r="H43" s="88"/>
      <c r="I43" s="88"/>
      <c r="J43" s="88"/>
    </row>
    <row r="44" spans="2:10" x14ac:dyDescent="0.3">
      <c r="B44" s="88"/>
      <c r="C44" s="88"/>
      <c r="D44" s="88"/>
      <c r="E44" s="88"/>
      <c r="F44" s="88"/>
      <c r="G44" s="88"/>
      <c r="H44" s="88"/>
      <c r="I44" s="88"/>
      <c r="J44" s="88"/>
    </row>
    <row r="45" spans="2:10" x14ac:dyDescent="0.3">
      <c r="B45" s="88"/>
      <c r="C45" s="88"/>
      <c r="D45" s="88"/>
      <c r="E45" s="88"/>
      <c r="F45" s="88"/>
      <c r="G45" s="88"/>
      <c r="H45" s="88"/>
      <c r="I45" s="88"/>
      <c r="J45" s="88"/>
    </row>
    <row r="46" spans="2:10" x14ac:dyDescent="0.3">
      <c r="B46" s="88"/>
      <c r="C46" s="88"/>
      <c r="D46" s="88"/>
      <c r="E46" s="88"/>
      <c r="F46" s="88"/>
      <c r="G46" s="88"/>
      <c r="H46" s="88"/>
      <c r="I46" s="88"/>
      <c r="J46" s="88"/>
    </row>
    <row r="47" spans="2:10" x14ac:dyDescent="0.3">
      <c r="B47" s="88"/>
      <c r="C47" s="88"/>
      <c r="D47" s="88"/>
      <c r="E47" s="88"/>
      <c r="F47" s="88"/>
      <c r="G47" s="88"/>
      <c r="H47" s="88"/>
      <c r="I47" s="88"/>
      <c r="J47" s="88"/>
    </row>
    <row r="48" spans="2:10" x14ac:dyDescent="0.3">
      <c r="B48" s="88"/>
      <c r="C48" s="88"/>
      <c r="D48" s="88"/>
      <c r="E48" s="88"/>
      <c r="F48" s="88"/>
      <c r="G48" s="88"/>
      <c r="H48" s="88"/>
      <c r="I48" s="88"/>
      <c r="J48" s="88"/>
    </row>
    <row r="49" spans="2:10" x14ac:dyDescent="0.3">
      <c r="B49" s="88"/>
      <c r="C49" s="88"/>
      <c r="D49" s="88"/>
      <c r="E49" s="88"/>
      <c r="F49" s="88"/>
      <c r="G49" s="88"/>
      <c r="H49" s="88"/>
      <c r="I49" s="88"/>
      <c r="J49" s="88"/>
    </row>
    <row r="50" spans="2:10" x14ac:dyDescent="0.3">
      <c r="B50" s="88"/>
      <c r="C50" s="88"/>
      <c r="D50" s="88"/>
      <c r="E50" s="88"/>
      <c r="F50" s="88"/>
      <c r="G50" s="88"/>
      <c r="H50" s="88"/>
      <c r="I50" s="88"/>
      <c r="J50" s="88"/>
    </row>
    <row r="51" spans="2:10" x14ac:dyDescent="0.3">
      <c r="B51" s="88"/>
      <c r="C51" s="88"/>
      <c r="D51" s="88"/>
      <c r="E51" s="88"/>
      <c r="F51" s="88"/>
      <c r="G51" s="88"/>
      <c r="H51" s="88"/>
      <c r="I51" s="88"/>
      <c r="J51" s="88"/>
    </row>
    <row r="52" spans="2:10" x14ac:dyDescent="0.3">
      <c r="B52" s="88"/>
      <c r="C52" s="88"/>
      <c r="D52" s="88"/>
      <c r="E52" s="88"/>
      <c r="F52" s="88"/>
      <c r="G52" s="88"/>
      <c r="H52" s="88"/>
      <c r="I52" s="88"/>
      <c r="J52" s="88"/>
    </row>
    <row r="53" spans="2:10" x14ac:dyDescent="0.3">
      <c r="B53" s="88"/>
      <c r="C53" s="88"/>
      <c r="D53" s="88"/>
      <c r="E53" s="88"/>
      <c r="F53" s="88"/>
      <c r="G53" s="88"/>
      <c r="H53" s="88"/>
      <c r="I53" s="88"/>
      <c r="J53" s="88"/>
    </row>
    <row r="54" spans="2:10" x14ac:dyDescent="0.3">
      <c r="B54" s="88"/>
      <c r="C54" s="88"/>
      <c r="D54" s="88"/>
      <c r="E54" s="88"/>
      <c r="F54" s="88"/>
      <c r="G54" s="88"/>
      <c r="H54" s="88"/>
      <c r="I54" s="88"/>
      <c r="J54" s="88"/>
    </row>
    <row r="55" spans="2:10" x14ac:dyDescent="0.3">
      <c r="B55" s="88"/>
      <c r="C55" s="88"/>
      <c r="D55" s="88"/>
      <c r="E55" s="88"/>
      <c r="F55" s="88"/>
      <c r="G55" s="88"/>
      <c r="H55" s="88"/>
      <c r="I55" s="88"/>
      <c r="J55" s="88"/>
    </row>
    <row r="56" spans="2:10" x14ac:dyDescent="0.3">
      <c r="B56" s="88"/>
      <c r="C56" s="88"/>
      <c r="D56" s="88"/>
      <c r="E56" s="88"/>
      <c r="F56" s="88"/>
      <c r="G56" s="88"/>
      <c r="H56" s="88"/>
      <c r="I56" s="88"/>
      <c r="J56" s="88"/>
    </row>
    <row r="57" spans="2:10" x14ac:dyDescent="0.3">
      <c r="B57" s="88"/>
      <c r="C57" s="88"/>
      <c r="D57" s="88"/>
      <c r="E57" s="88"/>
      <c r="F57" s="88"/>
      <c r="G57" s="88"/>
      <c r="H57" s="88"/>
      <c r="I57" s="88"/>
      <c r="J57" s="88"/>
    </row>
    <row r="58" spans="2:10" x14ac:dyDescent="0.3">
      <c r="B58" s="88"/>
      <c r="C58" s="88"/>
      <c r="D58" s="88"/>
      <c r="E58" s="88"/>
      <c r="F58" s="88"/>
      <c r="G58" s="88"/>
      <c r="H58" s="88"/>
      <c r="I58" s="88"/>
      <c r="J58" s="88"/>
    </row>
    <row r="59" spans="2:10" x14ac:dyDescent="0.3">
      <c r="B59" s="88"/>
      <c r="C59" s="88"/>
      <c r="D59" s="88"/>
      <c r="E59" s="88"/>
      <c r="F59" s="88"/>
      <c r="G59" s="88"/>
      <c r="H59" s="88"/>
      <c r="I59" s="88"/>
      <c r="J59" s="88"/>
    </row>
    <row r="60" spans="2:10" x14ac:dyDescent="0.3">
      <c r="B60" s="88"/>
      <c r="C60" s="88"/>
      <c r="D60" s="88"/>
      <c r="E60" s="88"/>
      <c r="F60" s="88"/>
      <c r="G60" s="88"/>
      <c r="H60" s="88"/>
      <c r="I60" s="88"/>
      <c r="J60" s="88"/>
    </row>
    <row r="61" spans="2:10" x14ac:dyDescent="0.3">
      <c r="B61" s="88"/>
      <c r="C61" s="88"/>
      <c r="D61" s="88"/>
      <c r="E61" s="88"/>
      <c r="F61" s="88"/>
      <c r="G61" s="88"/>
      <c r="H61" s="88"/>
      <c r="I61" s="88"/>
      <c r="J61" s="88"/>
    </row>
    <row r="62" spans="2:10" x14ac:dyDescent="0.3">
      <c r="B62" s="88"/>
      <c r="C62" s="88"/>
      <c r="D62" s="88"/>
      <c r="E62" s="88"/>
      <c r="F62" s="88"/>
      <c r="G62" s="88"/>
      <c r="H62" s="88"/>
      <c r="I62" s="88"/>
      <c r="J62" s="88"/>
    </row>
    <row r="63" spans="2:10" x14ac:dyDescent="0.3">
      <c r="B63" s="88"/>
      <c r="C63" s="88"/>
      <c r="D63" s="88"/>
      <c r="E63" s="88"/>
      <c r="F63" s="88"/>
      <c r="G63" s="88"/>
      <c r="H63" s="88"/>
      <c r="I63" s="88"/>
      <c r="J63" s="88"/>
    </row>
    <row r="64" spans="2:10" x14ac:dyDescent="0.3">
      <c r="B64" s="88"/>
      <c r="C64" s="88"/>
      <c r="D64" s="88"/>
      <c r="E64" s="88"/>
      <c r="F64" s="88"/>
      <c r="G64" s="88"/>
      <c r="H64" s="88"/>
      <c r="I64" s="88"/>
      <c r="J64" s="88"/>
    </row>
    <row r="65" spans="2:16" x14ac:dyDescent="0.3">
      <c r="B65" s="88"/>
      <c r="C65" s="88"/>
      <c r="D65" s="88"/>
      <c r="E65" s="88"/>
      <c r="F65" s="88"/>
      <c r="G65" s="88"/>
      <c r="H65" s="88"/>
      <c r="I65" s="88"/>
      <c r="J65" s="88"/>
    </row>
    <row r="66" spans="2:16" x14ac:dyDescent="0.3">
      <c r="B66" s="88"/>
      <c r="C66" s="88"/>
      <c r="D66" s="88"/>
      <c r="E66" s="88"/>
      <c r="F66" s="88"/>
      <c r="G66" s="88"/>
      <c r="H66" s="88"/>
      <c r="I66" s="88"/>
      <c r="J66" s="88"/>
    </row>
    <row r="67" spans="2:16" x14ac:dyDescent="0.3">
      <c r="B67" s="88"/>
      <c r="C67" s="88"/>
      <c r="D67" s="88"/>
      <c r="E67" s="88"/>
      <c r="F67" s="88"/>
      <c r="G67" s="88"/>
      <c r="H67" s="88"/>
      <c r="I67" s="88"/>
      <c r="J67" s="88"/>
    </row>
    <row r="68" spans="2:16" x14ac:dyDescent="0.3">
      <c r="B68" s="88"/>
      <c r="C68" s="88"/>
      <c r="D68" s="88"/>
      <c r="E68" s="88"/>
      <c r="F68" s="88"/>
      <c r="G68" s="88"/>
      <c r="H68" s="88"/>
      <c r="I68" s="88"/>
      <c r="J68" s="88"/>
    </row>
    <row r="69" spans="2:16" x14ac:dyDescent="0.3">
      <c r="B69" s="88"/>
      <c r="C69" s="88"/>
      <c r="D69" s="88"/>
      <c r="E69" s="88"/>
      <c r="F69" s="88"/>
      <c r="G69" s="88"/>
      <c r="H69" s="88"/>
      <c r="I69" s="88"/>
      <c r="J69" s="88"/>
    </row>
    <row r="70" spans="2:16" x14ac:dyDescent="0.3">
      <c r="B70" s="88"/>
      <c r="C70" s="88"/>
      <c r="D70" s="88"/>
      <c r="E70" s="88"/>
      <c r="F70" s="88"/>
      <c r="G70" s="88"/>
      <c r="H70" s="88"/>
      <c r="I70" s="88"/>
      <c r="J70" s="88"/>
    </row>
    <row r="71" spans="2:16" x14ac:dyDescent="0.3">
      <c r="B71" s="88"/>
      <c r="C71" s="88"/>
      <c r="D71" s="88"/>
      <c r="E71" s="88"/>
      <c r="F71" s="88"/>
      <c r="G71" s="88"/>
      <c r="H71" s="88"/>
      <c r="I71" s="88"/>
      <c r="J71" s="88"/>
    </row>
    <row r="72" spans="2:16" x14ac:dyDescent="0.3">
      <c r="B72" s="88"/>
      <c r="C72" s="88"/>
      <c r="D72" s="88"/>
      <c r="E72" s="88"/>
      <c r="F72" s="88"/>
      <c r="G72" s="88"/>
      <c r="H72" s="88"/>
      <c r="I72" s="88"/>
      <c r="J72" s="88"/>
    </row>
    <row r="73" spans="2:16" x14ac:dyDescent="0.3">
      <c r="B73" s="88"/>
      <c r="C73" s="88"/>
      <c r="D73" s="88"/>
      <c r="E73" s="88"/>
      <c r="F73" s="88"/>
      <c r="G73" s="88"/>
      <c r="H73" s="88"/>
      <c r="I73" s="88"/>
      <c r="J73" s="88"/>
    </row>
    <row r="74" spans="2:16" x14ac:dyDescent="0.3">
      <c r="B74" s="88"/>
      <c r="C74" s="88"/>
      <c r="D74" s="88"/>
      <c r="E74" s="88"/>
      <c r="F74" s="88"/>
      <c r="G74" s="88"/>
      <c r="H74" s="88"/>
      <c r="I74" s="88"/>
      <c r="J74" s="88"/>
    </row>
    <row r="75" spans="2:16" x14ac:dyDescent="0.3">
      <c r="B75" s="88"/>
      <c r="C75" s="88"/>
      <c r="D75" s="88"/>
      <c r="E75" s="88"/>
      <c r="F75" s="88"/>
      <c r="G75" s="88"/>
      <c r="H75" s="88"/>
      <c r="I75" s="88"/>
      <c r="J75" s="88"/>
    </row>
    <row r="76" spans="2:16" x14ac:dyDescent="0.3">
      <c r="B76" s="88"/>
      <c r="C76" s="88"/>
      <c r="D76" s="88"/>
      <c r="E76" s="88"/>
      <c r="F76" s="88"/>
      <c r="G76" s="88"/>
      <c r="H76" s="88"/>
      <c r="I76" s="88"/>
      <c r="J76" s="88"/>
    </row>
    <row r="77" spans="2:16" x14ac:dyDescent="0.3">
      <c r="B77" s="88"/>
      <c r="C77" s="88"/>
      <c r="D77" s="88"/>
      <c r="E77" s="88"/>
      <c r="F77" s="88"/>
      <c r="G77" s="88"/>
      <c r="H77" s="88"/>
      <c r="I77" s="88"/>
      <c r="J77" s="88"/>
    </row>
    <row r="78" spans="2:16" x14ac:dyDescent="0.3">
      <c r="B78" s="88"/>
      <c r="C78" s="88"/>
      <c r="D78" s="88"/>
      <c r="E78" s="88"/>
      <c r="F78" s="88"/>
      <c r="G78" s="88"/>
      <c r="H78" s="88"/>
      <c r="I78" s="88"/>
      <c r="J78" s="88"/>
    </row>
    <row r="79" spans="2:16" x14ac:dyDescent="0.3">
      <c r="B79" s="88"/>
      <c r="C79" s="88"/>
      <c r="D79" s="88"/>
      <c r="E79" s="88"/>
      <c r="F79" s="88"/>
      <c r="G79" s="88"/>
      <c r="H79" s="88"/>
      <c r="I79" s="88"/>
      <c r="J79" s="88"/>
    </row>
    <row r="80" spans="2:16" x14ac:dyDescent="0.3">
      <c r="B80" s="88"/>
      <c r="C80" s="88"/>
      <c r="D80" s="88"/>
      <c r="E80" s="88"/>
      <c r="F80" s="88"/>
      <c r="G80" s="88"/>
      <c r="H80" s="88"/>
      <c r="I80" s="88"/>
      <c r="J80" s="88"/>
      <c r="K80" s="88"/>
      <c r="L80" s="88"/>
      <c r="M80" s="88"/>
      <c r="N80" s="88"/>
      <c r="O80" s="88"/>
      <c r="P80" s="88"/>
    </row>
    <row r="81" spans="2:16" x14ac:dyDescent="0.3">
      <c r="B81" s="88"/>
      <c r="C81" s="88"/>
      <c r="D81" s="88"/>
      <c r="E81" s="88"/>
      <c r="F81" s="88"/>
      <c r="G81" s="88"/>
      <c r="H81" s="88"/>
      <c r="I81" s="88"/>
      <c r="J81" s="88"/>
      <c r="K81" s="88"/>
      <c r="L81" s="88"/>
      <c r="M81" s="88"/>
      <c r="N81" s="88"/>
      <c r="O81" s="88"/>
      <c r="P81" s="88"/>
    </row>
    <row r="82" spans="2:16" x14ac:dyDescent="0.3">
      <c r="B82" s="88"/>
      <c r="C82" s="88"/>
      <c r="D82" s="88"/>
      <c r="E82" s="88"/>
      <c r="F82" s="88"/>
      <c r="G82" s="88"/>
      <c r="H82" s="88"/>
      <c r="I82" s="88"/>
      <c r="J82" s="88"/>
      <c r="K82" s="88"/>
      <c r="L82" s="88"/>
      <c r="M82" s="88"/>
      <c r="N82" s="88"/>
      <c r="O82" s="88"/>
      <c r="P82" s="88"/>
    </row>
    <row r="83" spans="2:16" x14ac:dyDescent="0.3">
      <c r="B83" s="88"/>
      <c r="C83" s="88"/>
      <c r="D83" s="88"/>
      <c r="E83" s="88"/>
      <c r="F83" s="88"/>
      <c r="G83" s="88"/>
      <c r="H83" s="88"/>
      <c r="I83" s="88"/>
      <c r="J83" s="88"/>
      <c r="K83" s="88"/>
      <c r="L83" s="88"/>
      <c r="M83" s="88"/>
      <c r="N83" s="88"/>
      <c r="O83" s="88"/>
      <c r="P83" s="88"/>
    </row>
    <row r="84" spans="2:16" x14ac:dyDescent="0.3">
      <c r="B84" s="88"/>
      <c r="C84" s="88"/>
      <c r="D84" s="88"/>
      <c r="E84" s="88"/>
      <c r="F84" s="88"/>
      <c r="G84" s="88"/>
      <c r="H84" s="88"/>
      <c r="I84" s="88"/>
      <c r="J84" s="88"/>
      <c r="K84" s="88"/>
      <c r="L84" s="88"/>
      <c r="M84" s="88"/>
      <c r="N84" s="88"/>
      <c r="O84" s="88"/>
      <c r="P84" s="88"/>
    </row>
    <row r="85" spans="2:16" x14ac:dyDescent="0.3">
      <c r="B85" s="88"/>
      <c r="C85" s="88"/>
      <c r="D85" s="88"/>
      <c r="E85" s="88"/>
      <c r="F85" s="88"/>
      <c r="G85" s="88"/>
      <c r="H85" s="88"/>
      <c r="I85" s="88"/>
      <c r="J85" s="88"/>
      <c r="K85" s="88"/>
      <c r="L85" s="88"/>
      <c r="M85" s="88"/>
      <c r="N85" s="88"/>
      <c r="O85" s="88"/>
      <c r="P85" s="88"/>
    </row>
    <row r="86" spans="2:16" x14ac:dyDescent="0.3">
      <c r="B86" s="88"/>
      <c r="C86" s="88"/>
      <c r="D86" s="88"/>
      <c r="E86" s="88"/>
      <c r="F86" s="88"/>
      <c r="G86" s="88"/>
      <c r="H86" s="88"/>
      <c r="I86" s="88"/>
      <c r="J86" s="88"/>
      <c r="K86" s="88"/>
      <c r="L86" s="88"/>
      <c r="M86" s="88"/>
      <c r="N86" s="88"/>
      <c r="O86" s="88"/>
      <c r="P86" s="88"/>
    </row>
    <row r="87" spans="2:16" x14ac:dyDescent="0.3">
      <c r="B87" s="88"/>
      <c r="C87" s="88"/>
      <c r="D87" s="88"/>
      <c r="E87" s="88"/>
      <c r="F87" s="88"/>
      <c r="G87" s="88"/>
      <c r="H87" s="88"/>
      <c r="I87" s="88"/>
      <c r="J87" s="88"/>
      <c r="K87" s="88"/>
      <c r="L87" s="88"/>
      <c r="M87" s="88"/>
      <c r="N87" s="88"/>
      <c r="O87" s="88"/>
      <c r="P87" s="88"/>
    </row>
    <row r="88" spans="2:16" x14ac:dyDescent="0.3">
      <c r="B88" s="88"/>
      <c r="C88" s="88"/>
      <c r="D88" s="88"/>
      <c r="E88" s="88"/>
      <c r="F88" s="88"/>
      <c r="G88" s="88"/>
      <c r="H88" s="88"/>
      <c r="I88" s="88"/>
      <c r="J88" s="88"/>
      <c r="K88" s="88"/>
      <c r="L88" s="88"/>
      <c r="M88" s="88"/>
      <c r="N88" s="88"/>
      <c r="O88" s="88"/>
      <c r="P88" s="88"/>
    </row>
    <row r="89" spans="2:16" x14ac:dyDescent="0.3">
      <c r="B89" s="88"/>
      <c r="C89" s="88"/>
      <c r="D89" s="88"/>
      <c r="E89" s="88"/>
      <c r="F89" s="88"/>
      <c r="G89" s="88"/>
      <c r="H89" s="88"/>
      <c r="I89" s="88"/>
      <c r="J89" s="88"/>
      <c r="K89" s="88"/>
      <c r="L89" s="88"/>
      <c r="M89" s="88"/>
      <c r="N89" s="88"/>
      <c r="O89" s="88"/>
      <c r="P89" s="88"/>
    </row>
    <row r="90" spans="2:16" x14ac:dyDescent="0.3">
      <c r="B90" s="88"/>
      <c r="C90" s="88"/>
      <c r="D90" s="88"/>
      <c r="E90" s="88"/>
      <c r="F90" s="88"/>
      <c r="G90" s="88"/>
      <c r="H90" s="88"/>
      <c r="I90" s="88"/>
      <c r="J90" s="88"/>
      <c r="K90" s="88"/>
      <c r="L90" s="88"/>
      <c r="M90" s="88"/>
      <c r="N90" s="88"/>
      <c r="O90" s="88"/>
      <c r="P90" s="88"/>
    </row>
    <row r="91" spans="2:16" x14ac:dyDescent="0.3">
      <c r="B91" s="88"/>
      <c r="C91" s="88"/>
      <c r="D91" s="88"/>
      <c r="E91" s="88"/>
      <c r="F91" s="88"/>
      <c r="G91" s="88"/>
      <c r="H91" s="88"/>
      <c r="I91" s="88"/>
      <c r="J91" s="88"/>
      <c r="K91" s="88"/>
      <c r="L91" s="88"/>
      <c r="M91" s="88"/>
      <c r="N91" s="88"/>
      <c r="O91" s="88"/>
      <c r="P91" s="88"/>
    </row>
    <row r="92" spans="2:16" x14ac:dyDescent="0.3">
      <c r="B92" s="88"/>
      <c r="C92" s="88"/>
      <c r="D92" s="88"/>
      <c r="E92" s="88"/>
      <c r="F92" s="88"/>
      <c r="G92" s="88"/>
      <c r="H92" s="88"/>
      <c r="I92" s="88"/>
      <c r="J92" s="88"/>
      <c r="K92" s="88"/>
      <c r="L92" s="88"/>
      <c r="M92" s="88"/>
      <c r="N92" s="88"/>
      <c r="O92" s="88"/>
      <c r="P92" s="88"/>
    </row>
    <row r="93" spans="2:16" x14ac:dyDescent="0.3">
      <c r="B93" s="88"/>
      <c r="C93" s="88"/>
      <c r="D93" s="88"/>
      <c r="E93" s="88"/>
      <c r="F93" s="88"/>
      <c r="G93" s="88"/>
      <c r="H93" s="88"/>
      <c r="I93" s="88"/>
      <c r="J93" s="88"/>
      <c r="K93" s="88"/>
      <c r="L93" s="88"/>
      <c r="M93" s="88"/>
      <c r="N93" s="88"/>
      <c r="O93" s="88"/>
      <c r="P93" s="88"/>
    </row>
    <row r="94" spans="2:16" x14ac:dyDescent="0.3">
      <c r="B94" s="88"/>
      <c r="C94" s="88"/>
      <c r="D94" s="88"/>
      <c r="E94" s="88"/>
      <c r="F94" s="88"/>
      <c r="G94" s="88"/>
      <c r="H94" s="88"/>
      <c r="I94" s="88"/>
      <c r="J94" s="88"/>
      <c r="K94" s="88"/>
      <c r="L94" s="88"/>
      <c r="M94" s="88"/>
      <c r="N94" s="88"/>
      <c r="O94" s="88"/>
      <c r="P94" s="88"/>
    </row>
    <row r="95" spans="2:16" x14ac:dyDescent="0.3">
      <c r="B95" s="88"/>
      <c r="C95" s="88"/>
      <c r="D95" s="88"/>
      <c r="E95" s="88"/>
      <c r="F95" s="88"/>
      <c r="G95" s="88"/>
      <c r="H95" s="88"/>
      <c r="I95" s="88"/>
      <c r="J95" s="88"/>
      <c r="K95" s="88"/>
      <c r="L95" s="88"/>
      <c r="M95" s="88"/>
      <c r="N95" s="88"/>
      <c r="O95" s="88"/>
      <c r="P95" s="88"/>
    </row>
    <row r="96" spans="2:16" x14ac:dyDescent="0.3">
      <c r="B96" s="88"/>
      <c r="C96" s="88"/>
      <c r="D96" s="88"/>
      <c r="E96" s="88"/>
      <c r="F96" s="88"/>
      <c r="G96" s="88"/>
      <c r="H96" s="88"/>
      <c r="I96" s="88"/>
      <c r="J96" s="88"/>
      <c r="K96" s="88"/>
      <c r="L96" s="88"/>
      <c r="M96" s="88"/>
      <c r="N96" s="88"/>
      <c r="O96" s="88"/>
      <c r="P96" s="88"/>
    </row>
    <row r="97" spans="2:16" x14ac:dyDescent="0.3">
      <c r="B97" s="88"/>
      <c r="C97" s="88"/>
      <c r="D97" s="88"/>
      <c r="E97" s="88"/>
      <c r="F97" s="88"/>
      <c r="G97" s="88"/>
      <c r="H97" s="88"/>
      <c r="I97" s="88"/>
      <c r="J97" s="88"/>
      <c r="K97" s="88"/>
      <c r="L97" s="88"/>
      <c r="M97" s="88"/>
      <c r="N97" s="88"/>
      <c r="O97" s="88"/>
      <c r="P97" s="88"/>
    </row>
    <row r="98" spans="2:16" x14ac:dyDescent="0.3">
      <c r="B98" s="88"/>
      <c r="C98" s="88"/>
      <c r="D98" s="88"/>
      <c r="E98" s="88"/>
      <c r="F98" s="88"/>
      <c r="G98" s="88"/>
      <c r="H98" s="88"/>
      <c r="I98" s="88"/>
      <c r="J98" s="88"/>
      <c r="K98" s="88"/>
      <c r="L98" s="88"/>
      <c r="M98" s="88"/>
      <c r="N98" s="88"/>
      <c r="O98" s="88"/>
      <c r="P98" s="88"/>
    </row>
    <row r="99" spans="2:16" x14ac:dyDescent="0.3">
      <c r="B99" s="88"/>
      <c r="C99" s="88"/>
      <c r="D99" s="88"/>
      <c r="E99" s="88"/>
      <c r="F99" s="88"/>
      <c r="G99" s="88"/>
      <c r="H99" s="88"/>
      <c r="I99" s="88"/>
      <c r="J99" s="88"/>
      <c r="K99" s="88"/>
      <c r="L99" s="88"/>
      <c r="M99" s="88"/>
      <c r="N99" s="88"/>
      <c r="O99" s="88"/>
      <c r="P99" s="88"/>
    </row>
    <row r="100" spans="2:16" x14ac:dyDescent="0.3">
      <c r="B100" s="88"/>
      <c r="C100" s="88"/>
      <c r="D100" s="88"/>
      <c r="E100" s="88"/>
      <c r="F100" s="88"/>
      <c r="G100" s="88"/>
      <c r="H100" s="88"/>
      <c r="I100" s="88"/>
      <c r="J100" s="88"/>
      <c r="K100" s="88"/>
      <c r="L100" s="88"/>
      <c r="M100" s="88"/>
      <c r="N100" s="88"/>
      <c r="O100" s="88"/>
      <c r="P100" s="88"/>
    </row>
    <row r="101" spans="2:16" x14ac:dyDescent="0.3">
      <c r="B101" s="88"/>
      <c r="C101" s="88"/>
      <c r="D101" s="88"/>
      <c r="E101" s="88"/>
      <c r="F101" s="88"/>
      <c r="G101" s="88"/>
      <c r="H101" s="88"/>
      <c r="I101" s="88"/>
      <c r="J101" s="88"/>
      <c r="K101" s="88"/>
      <c r="L101" s="88"/>
      <c r="M101" s="88"/>
      <c r="N101" s="88"/>
      <c r="O101" s="88"/>
      <c r="P101" s="88"/>
    </row>
    <row r="102" spans="2:16" x14ac:dyDescent="0.3">
      <c r="B102" s="88"/>
      <c r="C102" s="88"/>
      <c r="D102" s="88"/>
      <c r="E102" s="88"/>
      <c r="F102" s="88"/>
      <c r="G102" s="88"/>
      <c r="H102" s="88"/>
      <c r="I102" s="88"/>
      <c r="J102" s="88"/>
      <c r="K102" s="88"/>
      <c r="L102" s="88"/>
      <c r="M102" s="88"/>
      <c r="N102" s="88"/>
      <c r="O102" s="88"/>
      <c r="P102" s="88"/>
    </row>
    <row r="103" spans="2:16" x14ac:dyDescent="0.3">
      <c r="B103" s="88"/>
      <c r="C103" s="88"/>
      <c r="D103" s="88"/>
      <c r="E103" s="88"/>
      <c r="F103" s="88"/>
      <c r="G103" s="88"/>
      <c r="H103" s="88"/>
      <c r="I103" s="88"/>
      <c r="J103" s="88"/>
      <c r="K103" s="88"/>
      <c r="L103" s="88"/>
      <c r="M103" s="88"/>
      <c r="N103" s="88"/>
      <c r="O103" s="88"/>
      <c r="P103" s="88"/>
    </row>
    <row r="104" spans="2:16" x14ac:dyDescent="0.3">
      <c r="B104" s="88"/>
      <c r="C104" s="88"/>
      <c r="D104" s="88"/>
      <c r="E104" s="88"/>
      <c r="F104" s="88"/>
      <c r="G104" s="88"/>
      <c r="H104" s="88"/>
      <c r="I104" s="88"/>
      <c r="J104" s="88"/>
      <c r="K104" s="88"/>
      <c r="L104" s="88"/>
      <c r="M104" s="88"/>
      <c r="N104" s="88"/>
      <c r="O104" s="88"/>
      <c r="P104" s="88"/>
    </row>
    <row r="105" spans="2:16" x14ac:dyDescent="0.3">
      <c r="B105" s="88"/>
      <c r="C105" s="88"/>
      <c r="D105" s="88"/>
      <c r="E105" s="88"/>
      <c r="F105" s="88"/>
      <c r="G105" s="88"/>
      <c r="H105" s="88"/>
      <c r="I105" s="88"/>
      <c r="J105" s="88"/>
      <c r="K105" s="88"/>
      <c r="L105" s="88"/>
      <c r="M105" s="88"/>
      <c r="N105" s="88"/>
      <c r="O105" s="88"/>
      <c r="P105" s="88"/>
    </row>
    <row r="106" spans="2:16" x14ac:dyDescent="0.3">
      <c r="B106" s="88"/>
      <c r="C106" s="88"/>
      <c r="D106" s="88"/>
      <c r="E106" s="88"/>
      <c r="F106" s="88"/>
      <c r="G106" s="88"/>
      <c r="H106" s="88"/>
      <c r="I106" s="88"/>
      <c r="J106" s="88"/>
      <c r="K106" s="88"/>
      <c r="L106" s="88"/>
      <c r="M106" s="88"/>
      <c r="N106" s="88"/>
      <c r="O106" s="88"/>
      <c r="P106" s="88"/>
    </row>
    <row r="107" spans="2:16" x14ac:dyDescent="0.3">
      <c r="B107" s="88"/>
      <c r="C107" s="88"/>
      <c r="D107" s="88"/>
      <c r="E107" s="88"/>
      <c r="F107" s="88"/>
      <c r="G107" s="88"/>
      <c r="H107" s="88"/>
      <c r="I107" s="88"/>
      <c r="J107" s="88"/>
      <c r="K107" s="88"/>
      <c r="L107" s="88"/>
      <c r="M107" s="88"/>
      <c r="N107" s="88"/>
      <c r="O107" s="88"/>
      <c r="P107" s="88"/>
    </row>
    <row r="108" spans="2:16" x14ac:dyDescent="0.3">
      <c r="B108" s="88"/>
      <c r="C108" s="88"/>
      <c r="D108" s="88"/>
      <c r="E108" s="88"/>
      <c r="F108" s="88"/>
      <c r="G108" s="88"/>
      <c r="H108" s="88"/>
      <c r="I108" s="88"/>
      <c r="J108" s="88"/>
      <c r="K108" s="88"/>
      <c r="L108" s="88"/>
      <c r="M108" s="88"/>
      <c r="N108" s="88"/>
      <c r="O108" s="88"/>
      <c r="P108" s="88"/>
    </row>
    <row r="109" spans="2:16" x14ac:dyDescent="0.3">
      <c r="B109" s="88"/>
      <c r="C109" s="88"/>
      <c r="D109" s="88"/>
      <c r="E109" s="88"/>
      <c r="F109" s="88"/>
      <c r="G109" s="88"/>
      <c r="H109" s="88"/>
      <c r="I109" s="88"/>
      <c r="J109" s="88"/>
      <c r="K109" s="88"/>
      <c r="L109" s="88"/>
      <c r="M109" s="88"/>
      <c r="N109" s="88"/>
      <c r="O109" s="88"/>
      <c r="P109" s="88"/>
    </row>
    <row r="110" spans="2:16" x14ac:dyDescent="0.3">
      <c r="B110" s="88"/>
      <c r="C110" s="88"/>
      <c r="D110" s="88"/>
      <c r="E110" s="88"/>
      <c r="F110" s="88"/>
      <c r="G110" s="88"/>
      <c r="H110" s="88"/>
      <c r="I110" s="88"/>
      <c r="J110" s="88"/>
      <c r="K110" s="88"/>
      <c r="L110" s="88"/>
      <c r="M110" s="88"/>
      <c r="N110" s="88"/>
      <c r="O110" s="88"/>
      <c r="P110" s="88"/>
    </row>
    <row r="111" spans="2:16" x14ac:dyDescent="0.3">
      <c r="B111" s="88"/>
      <c r="C111" s="88"/>
      <c r="D111" s="88"/>
      <c r="E111" s="88"/>
      <c r="F111" s="88"/>
      <c r="G111" s="88"/>
      <c r="H111" s="88"/>
      <c r="I111" s="88"/>
      <c r="J111" s="88"/>
      <c r="K111" s="88"/>
      <c r="L111" s="88"/>
      <c r="M111" s="88"/>
      <c r="N111" s="88"/>
      <c r="O111" s="88"/>
      <c r="P111" s="88"/>
    </row>
    <row r="112" spans="2:16" x14ac:dyDescent="0.3">
      <c r="B112" s="88"/>
      <c r="C112" s="88"/>
      <c r="D112" s="88"/>
      <c r="E112" s="88"/>
      <c r="F112" s="88"/>
      <c r="G112" s="88"/>
      <c r="H112" s="88"/>
      <c r="I112" s="88"/>
      <c r="J112" s="88"/>
      <c r="K112" s="88"/>
      <c r="L112" s="88"/>
      <c r="M112" s="88"/>
      <c r="N112" s="88"/>
      <c r="O112" s="88"/>
      <c r="P112" s="88"/>
    </row>
    <row r="113" spans="2:16" x14ac:dyDescent="0.3">
      <c r="B113" s="88"/>
      <c r="C113" s="88"/>
      <c r="D113" s="88"/>
      <c r="E113" s="88"/>
      <c r="F113" s="88"/>
      <c r="G113" s="88"/>
      <c r="H113" s="88"/>
      <c r="I113" s="88"/>
      <c r="J113" s="88"/>
      <c r="K113" s="88"/>
      <c r="L113" s="88"/>
      <c r="M113" s="88"/>
      <c r="N113" s="88"/>
      <c r="O113" s="88"/>
      <c r="P113" s="88"/>
    </row>
    <row r="114" spans="2:16" x14ac:dyDescent="0.3">
      <c r="B114" s="88"/>
      <c r="C114" s="88"/>
      <c r="D114" s="88"/>
      <c r="E114" s="88"/>
      <c r="F114" s="88"/>
      <c r="G114" s="88"/>
      <c r="H114" s="88"/>
      <c r="I114" s="88"/>
      <c r="J114" s="88"/>
      <c r="K114" s="88"/>
      <c r="L114" s="88"/>
      <c r="M114" s="88"/>
      <c r="N114" s="88"/>
      <c r="O114" s="88"/>
      <c r="P114" s="88"/>
    </row>
    <row r="115" spans="2:16" x14ac:dyDescent="0.3">
      <c r="B115" s="88"/>
      <c r="C115" s="88"/>
      <c r="D115" s="88"/>
      <c r="E115" s="88"/>
      <c r="F115" s="88"/>
      <c r="G115" s="88"/>
      <c r="H115" s="88"/>
      <c r="I115" s="88"/>
      <c r="J115" s="88"/>
      <c r="K115" s="88"/>
      <c r="L115" s="88"/>
      <c r="M115" s="88"/>
      <c r="N115" s="88"/>
      <c r="O115" s="88"/>
      <c r="P115" s="88"/>
    </row>
    <row r="116" spans="2:16" x14ac:dyDescent="0.3">
      <c r="B116" s="88"/>
      <c r="C116" s="88"/>
      <c r="D116" s="88"/>
      <c r="E116" s="88"/>
      <c r="F116" s="88"/>
      <c r="G116" s="88"/>
      <c r="H116" s="88"/>
      <c r="I116" s="88"/>
      <c r="J116" s="88"/>
      <c r="K116" s="88"/>
      <c r="L116" s="88"/>
      <c r="M116" s="88"/>
      <c r="N116" s="88"/>
      <c r="O116" s="88"/>
      <c r="P116" s="88"/>
    </row>
    <row r="117" spans="2:16" x14ac:dyDescent="0.3">
      <c r="B117" s="88"/>
      <c r="C117" s="88"/>
      <c r="D117" s="88"/>
      <c r="E117" s="88"/>
      <c r="F117" s="88"/>
      <c r="G117" s="88"/>
      <c r="H117" s="88"/>
      <c r="I117" s="88"/>
      <c r="J117" s="88"/>
      <c r="K117" s="88"/>
      <c r="L117" s="88"/>
      <c r="M117" s="88"/>
      <c r="N117" s="88"/>
      <c r="O117" s="88"/>
      <c r="P117" s="88"/>
    </row>
    <row r="118" spans="2:16" x14ac:dyDescent="0.3">
      <c r="B118" s="88"/>
      <c r="C118" s="88"/>
      <c r="D118" s="88"/>
      <c r="E118" s="88"/>
      <c r="F118" s="88"/>
      <c r="G118" s="88"/>
      <c r="H118" s="88"/>
      <c r="I118" s="88"/>
      <c r="J118" s="88"/>
      <c r="K118" s="88"/>
      <c r="L118" s="88"/>
      <c r="M118" s="88"/>
      <c r="N118" s="88"/>
      <c r="O118" s="88"/>
      <c r="P118" s="88"/>
    </row>
  </sheetData>
  <sheetProtection password="9EA1" sheet="1" objects="1" scenarios="1" formatCells="0" formatRows="0"/>
  <mergeCells count="6">
    <mergeCell ref="A19:E19"/>
    <mergeCell ref="A1:E1"/>
    <mergeCell ref="A3:E3"/>
    <mergeCell ref="A14:E14"/>
    <mergeCell ref="A11:E11"/>
    <mergeCell ref="A8:E8"/>
  </mergeCells>
  <conditionalFormatting sqref="A20:E20">
    <cfRule type="expression" dxfId="88" priority="2">
      <formula>$A$19="4.5 LEA Support - NOT IN SCOPE"</formula>
    </cfRule>
  </conditionalFormatting>
  <conditionalFormatting sqref="A12:E13">
    <cfRule type="expression" dxfId="87" priority="4">
      <formula>$A$11="4.3 Sensitive Data Encryption - NOT IN SCOPE"</formula>
    </cfRule>
  </conditionalFormatting>
  <conditionalFormatting sqref="A15:E18">
    <cfRule type="expression" dxfId="86" priority="1">
      <formula>$A$14="4.4 Personal Data - NOT IN SCOPE"</formula>
    </cfRule>
  </conditionalFormatting>
  <dataValidations count="1">
    <dataValidation type="list" allowBlank="1" showInputMessage="1" showErrorMessage="1" error="Debe de seleccionar una de las opciones." sqref="C65547:C65548 C4:C20 C196619:C196620 C262155:C262156 C327691:C327692 C393227:C393228 C458763:C458764 C524299:C524300 C589835:C589836 C655371:C655372 C720907:C720908 C786443:C786444 C851979:C851980 C917515:C917516 C983051:C983052 C65550:C65556 C131086:C131092 C196622:C196628 C262158:C262164 C327694:C327700 C393230:C393236 C458766:C458772 C524302:C524308 C589838:C589844 C655374:C655380 C720910:C720916 C786446:C786452 C851982:C851988 C917518:C917524 C983054:C983060 C851975:C851977 C65532:C65534 C131068:C131070 C196604:C196606 C262140:C262142 C327676:C327678 C393212:C393214 C458748:C458750 C524284:C524286 C589820:C589822 C655356:C655358 C720892:C720894 C786428:C786430 C851964:C851966 C917500:C917502 C983036:C983038 C917511:C917513 C65536:C65541 C131072:C131077 C196608:C196613 C262144:C262149 C327680:C327685 C393216:C393221 C458752:C458757 C524288:C524293 C589824:C589829 C655360:C655365 C720896:C720901 C786432:C786437 C851968:C851973 C917504:C917509 C983040:C983045 C983047:C983049 C65543:C65545 C131079:C131081 C196615:C196617 C262151:C262153 C327687:C327689 C393223:C393225 C458759:C458761 C524295:C524297 C589831:C589833 C655367:C655369 C720903:C720905 C786439:C786441 C131083:C131084">
      <formula1>"Yes,No,Partial,Not applicable"</formula1>
    </dataValidation>
  </dataValidations>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zoomScaleNormal="100" workbookViewId="0">
      <pane ySplit="2" topLeftCell="A3" activePane="bottomLeft" state="frozen"/>
      <selection pane="bottomLeft" sqref="A1:E1"/>
    </sheetView>
  </sheetViews>
  <sheetFormatPr defaultRowHeight="14.5" x14ac:dyDescent="0.35"/>
  <cols>
    <col min="1" max="1" width="7.1796875" customWidth="1"/>
    <col min="2" max="2" width="60.7265625" customWidth="1"/>
    <col min="3" max="3" width="25.7265625" customWidth="1"/>
    <col min="4" max="5" width="40.7265625" customWidth="1"/>
  </cols>
  <sheetData>
    <row r="1" spans="1:5" ht="57.75" customHeight="1" thickBot="1" x14ac:dyDescent="0.4">
      <c r="A1" s="135" t="s">
        <v>190</v>
      </c>
      <c r="B1" s="136"/>
      <c r="C1" s="136"/>
      <c r="D1" s="136"/>
      <c r="E1" s="137"/>
    </row>
    <row r="2" spans="1:5" ht="25.5" thickBot="1" x14ac:dyDescent="0.4">
      <c r="A2" s="62" t="s">
        <v>0</v>
      </c>
      <c r="B2" s="62" t="s">
        <v>136</v>
      </c>
      <c r="C2" s="98" t="s">
        <v>1</v>
      </c>
      <c r="D2" s="36" t="s">
        <v>2</v>
      </c>
      <c r="E2" s="35" t="s">
        <v>3</v>
      </c>
    </row>
    <row r="3" spans="1:5" ht="15" thickBot="1" x14ac:dyDescent="0.4">
      <c r="A3" s="129" t="str">
        <f>IF('B. Initial Questionnaire'!C16="NO","5.1 Business Continuity Plan and Disaster Recovery Plan","5.1 Business Continuity Plan and Disaster Recovery Plan - NOT IN SCOPE")</f>
        <v>5.1 Business Continuity Plan and Disaster Recovery Plan - NOT IN SCOPE</v>
      </c>
      <c r="B3" s="130"/>
      <c r="C3" s="130"/>
      <c r="D3" s="130"/>
      <c r="E3" s="130"/>
    </row>
    <row r="4" spans="1:5" ht="25" x14ac:dyDescent="0.35">
      <c r="A4" s="56" t="s">
        <v>100</v>
      </c>
      <c r="B4" s="57" t="s">
        <v>606</v>
      </c>
      <c r="C4" s="28"/>
      <c r="D4" s="29"/>
      <c r="E4" s="29"/>
    </row>
    <row r="5" spans="1:5" ht="16.5" customHeight="1" x14ac:dyDescent="0.35">
      <c r="A5" s="52" t="s">
        <v>101</v>
      </c>
      <c r="B5" s="53" t="s">
        <v>607</v>
      </c>
      <c r="C5" s="28"/>
      <c r="D5" s="29"/>
      <c r="E5" s="29"/>
    </row>
    <row r="6" spans="1:5" ht="25.5" thickBot="1" x14ac:dyDescent="0.4">
      <c r="A6" s="52" t="s">
        <v>102</v>
      </c>
      <c r="B6" s="53" t="s">
        <v>212</v>
      </c>
      <c r="C6" s="41"/>
      <c r="D6" s="29"/>
      <c r="E6" s="29"/>
    </row>
    <row r="7" spans="1:5" ht="15" thickBot="1" x14ac:dyDescent="0.4">
      <c r="A7" s="129" t="str">
        <f>IF(OR('B. Initial Questionnaire'!C16="NO", 'B. Initial Questionnaire'!C17="YES"),"5.2 Backup &amp; Restore","5.2 Backup &amp; Restore - NOT IN SCOPE")</f>
        <v>5.2 Backup &amp; Restore - NOT IN SCOPE</v>
      </c>
      <c r="B7" s="130"/>
      <c r="C7" s="130"/>
      <c r="D7" s="130"/>
      <c r="E7" s="130"/>
    </row>
    <row r="8" spans="1:5" ht="87.5" x14ac:dyDescent="0.35">
      <c r="A8" s="56" t="s">
        <v>103</v>
      </c>
      <c r="B8" s="53" t="s">
        <v>608</v>
      </c>
      <c r="C8" s="28"/>
      <c r="D8" s="29"/>
      <c r="E8" s="29"/>
    </row>
    <row r="9" spans="1:5" ht="87.5" x14ac:dyDescent="0.35">
      <c r="A9" s="52" t="s">
        <v>104</v>
      </c>
      <c r="B9" s="53" t="s">
        <v>609</v>
      </c>
      <c r="C9" s="28"/>
      <c r="D9" s="29"/>
      <c r="E9" s="29"/>
    </row>
    <row r="10" spans="1:5" ht="38.25" customHeight="1" thickBot="1" x14ac:dyDescent="0.4">
      <c r="A10" s="54" t="s">
        <v>105</v>
      </c>
      <c r="B10" s="53" t="s">
        <v>213</v>
      </c>
      <c r="C10" s="28"/>
      <c r="D10" s="29"/>
      <c r="E10" s="29"/>
    </row>
    <row r="11" spans="1:5" ht="15" thickBot="1" x14ac:dyDescent="0.4">
      <c r="A11" s="129" t="str">
        <f>IF(OR('B. Initial Questionnaire'!C16="NO", 'B. Initial Questionnaire'!C17="YES"),"5.3 Storage Media Handling","5.3 Storage Media Handling - NOT IN SCOPE")</f>
        <v>5.3 Storage Media Handling - NOT IN SCOPE</v>
      </c>
      <c r="B11" s="130"/>
      <c r="C11" s="130"/>
      <c r="D11" s="130"/>
      <c r="E11" s="130"/>
    </row>
    <row r="12" spans="1:5" ht="37.5" x14ac:dyDescent="0.35">
      <c r="A12" s="56" t="s">
        <v>106</v>
      </c>
      <c r="B12" s="53" t="s">
        <v>610</v>
      </c>
      <c r="C12" s="28"/>
      <c r="D12" s="29"/>
      <c r="E12" s="29"/>
    </row>
    <row r="13" spans="1:5" ht="25" x14ac:dyDescent="0.35">
      <c r="A13" s="52" t="s">
        <v>107</v>
      </c>
      <c r="B13" s="53" t="s">
        <v>611</v>
      </c>
      <c r="C13" s="28"/>
      <c r="D13" s="29"/>
      <c r="E13" s="29"/>
    </row>
    <row r="14" spans="1:5" ht="37.5" x14ac:dyDescent="0.35">
      <c r="A14" s="52" t="s">
        <v>108</v>
      </c>
      <c r="B14" s="53" t="s">
        <v>613</v>
      </c>
      <c r="C14" s="28"/>
      <c r="D14" s="29"/>
      <c r="E14" s="29"/>
    </row>
  </sheetData>
  <sheetProtection password="9EA1" sheet="1" objects="1" scenarios="1" formatCells="0" formatRows="0"/>
  <mergeCells count="4">
    <mergeCell ref="A1:E1"/>
    <mergeCell ref="A3:E3"/>
    <mergeCell ref="A7:E7"/>
    <mergeCell ref="A11:E11"/>
  </mergeCells>
  <conditionalFormatting sqref="A4:E6">
    <cfRule type="expression" dxfId="85" priority="3">
      <formula>$A$3="5.1 Business Continuity Plan and Disaster Recovery Plan - NOT IN SCOPE"</formula>
    </cfRule>
  </conditionalFormatting>
  <conditionalFormatting sqref="A8:E10">
    <cfRule type="expression" dxfId="84" priority="2">
      <formula>$A$7="5.2 Backup &amp; Restore - NOT IN SCOPE"</formula>
    </cfRule>
  </conditionalFormatting>
  <conditionalFormatting sqref="A12:E14">
    <cfRule type="expression" dxfId="83" priority="1">
      <formula>$A$11="5.3 Storage Media Handling - NOT IN SCOPE"</formula>
    </cfRule>
  </conditionalFormatting>
  <dataValidations count="1">
    <dataValidation type="list" allowBlank="1" showInputMessage="1" showErrorMessage="1" error="Debe de seleccionar una de las opciones." sqref="C4:C6 C8:C14">
      <formula1>"Yes,No,Partial,Not applicable"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pane ySplit="2" topLeftCell="A3" activePane="bottomLeft" state="frozen"/>
      <selection pane="bottomLeft" activeCell="C9" sqref="C9"/>
    </sheetView>
  </sheetViews>
  <sheetFormatPr defaultColWidth="9.1796875" defaultRowHeight="15.5" x14ac:dyDescent="0.35"/>
  <cols>
    <col min="1" max="1" width="7.1796875" style="25" customWidth="1"/>
    <col min="2" max="2" width="60.7265625" style="25" customWidth="1"/>
    <col min="3" max="3" width="25.7265625" style="25" customWidth="1"/>
    <col min="4" max="4" width="40.7265625" style="25" customWidth="1"/>
    <col min="5" max="5" width="41" style="25" customWidth="1"/>
    <col min="6" max="16384" width="9.1796875" style="25"/>
  </cols>
  <sheetData>
    <row r="1" spans="1:5" ht="51" customHeight="1" thickBot="1" x14ac:dyDescent="0.4">
      <c r="A1" s="131" t="s">
        <v>286</v>
      </c>
      <c r="B1" s="132"/>
      <c r="C1" s="132"/>
      <c r="D1" s="132"/>
      <c r="E1" s="133"/>
    </row>
    <row r="2" spans="1:5" ht="25.5" thickBot="1" x14ac:dyDescent="0.4">
      <c r="A2" s="62" t="s">
        <v>0</v>
      </c>
      <c r="B2" s="62" t="s">
        <v>136</v>
      </c>
      <c r="C2" s="97" t="s">
        <v>1</v>
      </c>
      <c r="D2" s="33" t="s">
        <v>2</v>
      </c>
      <c r="E2" s="33" t="s">
        <v>3</v>
      </c>
    </row>
    <row r="3" spans="1:5" ht="16" thickBot="1" x14ac:dyDescent="0.4">
      <c r="A3" s="138" t="str">
        <f>IF(OR('B. Initial Questionnaire'!C13="YES",'B. Initial Questionnaire'!C14="YES"),"6. Fraud Prevention","6. Fraud Prevention - NOT IN SCOPE")</f>
        <v>6. Fraud Prevention - NOT IN SCOPE</v>
      </c>
      <c r="B3" s="139"/>
      <c r="C3" s="139"/>
      <c r="D3" s="139"/>
      <c r="E3" s="139"/>
    </row>
    <row r="4" spans="1:5" ht="25" x14ac:dyDescent="0.35">
      <c r="A4" s="56" t="s">
        <v>167</v>
      </c>
      <c r="B4" s="64" t="s">
        <v>218</v>
      </c>
      <c r="C4" s="28"/>
      <c r="D4" s="29"/>
      <c r="E4" s="29"/>
    </row>
    <row r="5" spans="1:5" ht="25" x14ac:dyDescent="0.35">
      <c r="A5" s="52" t="s">
        <v>30</v>
      </c>
      <c r="B5" s="53" t="s">
        <v>217</v>
      </c>
      <c r="C5" s="28"/>
      <c r="D5" s="29"/>
      <c r="E5" s="29"/>
    </row>
    <row r="6" spans="1:5" ht="25" x14ac:dyDescent="0.35">
      <c r="A6" s="52" t="s">
        <v>31</v>
      </c>
      <c r="B6" s="53" t="s">
        <v>216</v>
      </c>
      <c r="C6" s="28"/>
      <c r="D6" s="29"/>
      <c r="E6" s="29"/>
    </row>
    <row r="7" spans="1:5" ht="25" x14ac:dyDescent="0.35">
      <c r="A7" s="52" t="s">
        <v>32</v>
      </c>
      <c r="B7" s="53" t="s">
        <v>215</v>
      </c>
      <c r="C7" s="28"/>
      <c r="D7" s="29"/>
      <c r="E7" s="29"/>
    </row>
    <row r="8" spans="1:5" ht="39.75" customHeight="1" x14ac:dyDescent="0.35">
      <c r="A8" s="52" t="s">
        <v>33</v>
      </c>
      <c r="B8" s="53" t="s">
        <v>214</v>
      </c>
      <c r="C8" s="28"/>
      <c r="D8" s="29"/>
      <c r="E8" s="29"/>
    </row>
    <row r="9" spans="1:5" ht="25" x14ac:dyDescent="0.35">
      <c r="A9" s="52" t="s">
        <v>34</v>
      </c>
      <c r="B9" s="53" t="s">
        <v>219</v>
      </c>
      <c r="C9" s="28"/>
      <c r="D9" s="29"/>
      <c r="E9" s="29"/>
    </row>
  </sheetData>
  <sheetProtection password="9EA1" sheet="1" objects="1" scenarios="1" formatCells="0" formatRows="0"/>
  <mergeCells count="2">
    <mergeCell ref="A1:E1"/>
    <mergeCell ref="A3:E3"/>
  </mergeCells>
  <conditionalFormatting sqref="A4:E9">
    <cfRule type="expression" dxfId="82" priority="1">
      <formula>$A$3="6. Fraud Prevention - NOT IN SCOPE"</formula>
    </cfRule>
  </conditionalFormatting>
  <dataValidations count="1">
    <dataValidation type="list" allowBlank="1" showInputMessage="1" showErrorMessage="1" error="Debe de seleccionar una de las opciones." sqref="C4:C9">
      <formula1>"Yes,No,Partial,Not applicable"</formula1>
    </dataValidation>
  </dataValidation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13" sqref="B13"/>
    </sheetView>
  </sheetViews>
  <sheetFormatPr defaultColWidth="41.81640625" defaultRowHeight="14.5" x14ac:dyDescent="0.35"/>
  <cols>
    <col min="1" max="1" width="7.1796875" customWidth="1"/>
    <col min="2" max="2" width="60.7265625" customWidth="1"/>
    <col min="3" max="3" width="25.7265625" customWidth="1"/>
    <col min="4" max="4" width="40.453125" customWidth="1"/>
    <col min="5" max="5" width="31.81640625" customWidth="1"/>
  </cols>
  <sheetData>
    <row r="1" spans="1:5" s="19" customFormat="1" ht="47.25" customHeight="1" thickBot="1" x14ac:dyDescent="0.35">
      <c r="A1" s="127" t="s">
        <v>491</v>
      </c>
      <c r="B1" s="128"/>
      <c r="C1" s="128"/>
      <c r="D1" s="128"/>
      <c r="E1" s="128"/>
    </row>
    <row r="2" spans="1:5" s="20" customFormat="1" ht="25.5" thickBot="1" x14ac:dyDescent="0.35">
      <c r="A2" s="62" t="s">
        <v>0</v>
      </c>
      <c r="B2" s="62" t="s">
        <v>136</v>
      </c>
      <c r="C2" s="97" t="s">
        <v>1</v>
      </c>
      <c r="D2" s="33" t="s">
        <v>2</v>
      </c>
      <c r="E2" s="33" t="s">
        <v>3</v>
      </c>
    </row>
    <row r="3" spans="1:5" s="1" customFormat="1" thickBot="1" x14ac:dyDescent="0.35">
      <c r="A3" s="125" t="str">
        <f>IF('B. Initial Questionnaire'!C22="YES","7.1 Secure API Design","7.1 Secure API Design - NOT IN SCOPE")</f>
        <v>7.1 Secure API Design - NOT IN SCOPE</v>
      </c>
      <c r="B3" s="126"/>
      <c r="C3" s="126"/>
      <c r="D3" s="126"/>
      <c r="E3" s="126"/>
    </row>
    <row r="4" spans="1:5" s="1" customFormat="1" ht="50" x14ac:dyDescent="0.3">
      <c r="A4" s="80" t="s">
        <v>20</v>
      </c>
      <c r="B4" s="81" t="s">
        <v>614</v>
      </c>
      <c r="C4" s="68"/>
      <c r="D4" s="30"/>
      <c r="E4" s="30"/>
    </row>
    <row r="5" spans="1:5" s="1" customFormat="1" ht="37.5" x14ac:dyDescent="0.3">
      <c r="A5" s="82" t="s">
        <v>21</v>
      </c>
      <c r="B5" s="85" t="s">
        <v>490</v>
      </c>
      <c r="C5" s="69"/>
      <c r="D5" s="30"/>
      <c r="E5" s="30"/>
    </row>
    <row r="6" spans="1:5" s="1" customFormat="1" ht="250" x14ac:dyDescent="0.3">
      <c r="A6" s="82" t="s">
        <v>22</v>
      </c>
      <c r="B6" s="85" t="s">
        <v>616</v>
      </c>
      <c r="C6" s="69"/>
      <c r="D6" s="30"/>
      <c r="E6" s="30"/>
    </row>
    <row r="7" spans="1:5" s="1" customFormat="1" ht="50" x14ac:dyDescent="0.3">
      <c r="A7" s="83" t="s">
        <v>23</v>
      </c>
      <c r="B7" s="84" t="s">
        <v>617</v>
      </c>
      <c r="C7" s="71"/>
      <c r="D7" s="30"/>
      <c r="E7" s="30"/>
    </row>
    <row r="8" spans="1:5" s="1" customFormat="1" ht="25" x14ac:dyDescent="0.3">
      <c r="A8" s="83" t="s">
        <v>24</v>
      </c>
      <c r="B8" s="86" t="s">
        <v>489</v>
      </c>
      <c r="C8" s="71"/>
      <c r="D8" s="30"/>
      <c r="E8" s="30"/>
    </row>
    <row r="9" spans="1:5" s="1" customFormat="1" ht="75" x14ac:dyDescent="0.3">
      <c r="A9" s="83" t="s">
        <v>25</v>
      </c>
      <c r="B9" s="85" t="s">
        <v>618</v>
      </c>
      <c r="C9" s="71"/>
      <c r="D9" s="30"/>
      <c r="E9" s="30"/>
    </row>
    <row r="10" spans="1:5" s="1" customFormat="1" ht="37.5" x14ac:dyDescent="0.3">
      <c r="A10" s="82" t="s">
        <v>26</v>
      </c>
      <c r="B10" s="85" t="s">
        <v>191</v>
      </c>
      <c r="C10" s="69"/>
      <c r="D10" s="70"/>
      <c r="E10" s="70"/>
    </row>
    <row r="11" spans="1:5" ht="137.5" x14ac:dyDescent="0.35">
      <c r="A11" s="82" t="s">
        <v>27</v>
      </c>
      <c r="B11" s="85" t="s">
        <v>920</v>
      </c>
      <c r="C11" s="69"/>
      <c r="D11" s="30"/>
      <c r="E11" s="30"/>
    </row>
    <row r="12" spans="1:5" ht="25" x14ac:dyDescent="0.35">
      <c r="A12" s="82" t="s">
        <v>28</v>
      </c>
      <c r="B12" s="86" t="s">
        <v>156</v>
      </c>
      <c r="C12" s="69"/>
      <c r="D12" s="30"/>
      <c r="E12" s="30"/>
    </row>
    <row r="13" spans="1:5" ht="39.75" customHeight="1" x14ac:dyDescent="0.35">
      <c r="A13" s="82" t="s">
        <v>29</v>
      </c>
      <c r="B13" s="85" t="s">
        <v>192</v>
      </c>
      <c r="C13" s="69"/>
      <c r="D13" s="30"/>
      <c r="E13" s="30"/>
    </row>
  </sheetData>
  <sheetProtection password="9EA1" sheet="1" objects="1" scenarios="1" formatCells="0" formatRows="0"/>
  <mergeCells count="2">
    <mergeCell ref="A1:E1"/>
    <mergeCell ref="A3:E3"/>
  </mergeCells>
  <conditionalFormatting sqref="A4:E13">
    <cfRule type="expression" dxfId="81" priority="1">
      <formula>$A$3="7.1 Secure API Design - NOT IN SCOPE"</formula>
    </cfRule>
  </conditionalFormatting>
  <dataValidations count="1">
    <dataValidation type="list" allowBlank="1" showInputMessage="1" showErrorMessage="1" error="Debe de seleccionar una de las opciones." sqref="C4:C13">
      <formula1>"Yes,No,Partial,Not applicable"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7F227CC89C5F4F9F405B293AC8B6DA" ma:contentTypeVersion="1" ma:contentTypeDescription="Create a new document." ma:contentTypeScope="" ma:versionID="dcc356d433dd931e99db287cfdf9130f">
  <xsd:schema xmlns:xsd="http://www.w3.org/2001/XMLSchema" xmlns:xs="http://www.w3.org/2001/XMLSchema" xmlns:p="http://schemas.microsoft.com/office/2006/metadata/properties" targetNamespace="http://schemas.microsoft.com/office/2006/metadata/properties" ma:root="true" ma:fieldsID="d7244268cbdb1755acc1b695bb9db96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Contract/Project nam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820AC1-CB96-4E4B-95AD-4FE527EBD539}">
  <ds:schemaRefs>
    <ds:schemaRef ds:uri="http://schemas.microsoft.com/sharepoint/v3/contenttype/forms"/>
  </ds:schemaRefs>
</ds:datastoreItem>
</file>

<file path=customXml/itemProps2.xml><?xml version="1.0" encoding="utf-8"?>
<ds:datastoreItem xmlns:ds="http://schemas.openxmlformats.org/officeDocument/2006/customXml" ds:itemID="{0E687A61-C547-4252-81DE-04FC96DB6BCB}">
  <ds:schemaRefs>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www.w3.org/XML/1998/namespace"/>
    <ds:schemaRef ds:uri="http://purl.org/dc/elements/1.1/"/>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EBA191D9-9D90-40BA-AAD5-32DEEF7F1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 Introduction</vt:lpstr>
      <vt:lpstr>B. Initial Questionnaire</vt:lpstr>
      <vt:lpstr>1. Architecture and Design</vt:lpstr>
      <vt:lpstr>2. User and Account Management</vt:lpstr>
      <vt:lpstr>3. Network</vt:lpstr>
      <vt:lpstr>4. Data Management</vt:lpstr>
      <vt:lpstr>5. BCP and Backup Management</vt:lpstr>
      <vt:lpstr>6. Fraud Prevention</vt:lpstr>
      <vt:lpstr>7. API Design</vt:lpstr>
      <vt:lpstr>8. Web Application</vt:lpstr>
      <vt:lpstr>9. PCI-DSS</vt:lpstr>
      <vt:lpstr>10. Mobile Security</vt:lpstr>
      <vt:lpstr>11.Third Parties &amp;Remote Access</vt:lpstr>
      <vt:lpstr>12. Monitoring and Logging</vt:lpstr>
      <vt:lpstr>13. CPE</vt:lpstr>
      <vt:lpstr>14. VOIP</vt:lpstr>
    </vt:vector>
  </TitlesOfParts>
  <Company>Vodafone Group Services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Vodafone Baseline Security Requirements</dc:title>
  <dc:creator>ivan.sanchezlopez@vodafone.com</dc:creator>
  <cp:keywords>Security Requirements, Risk Assessment</cp:keywords>
  <cp:lastModifiedBy>Dogbe, David, Vodafone Ghana</cp:lastModifiedBy>
  <dcterms:created xsi:type="dcterms:W3CDTF">2013-04-03T11:52:33Z</dcterms:created>
  <dcterms:modified xsi:type="dcterms:W3CDTF">2018-10-09T02:48:34Z</dcterms:modified>
  <cp:category>Technology Security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0x0101005D7F227CC89C5F4F9F405B293AC8B6DA</vt:lpwstr>
  </property>
  <property fmtid="{D5CDD505-2E9C-101B-9397-08002B2CF9AE}" pid="3" name="_NewReviewCycle">
    <vt:lpwstr/>
  </property>
</Properties>
</file>