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9015292_Hershey\Electrical_CAD\9015292_Twist_5\BOM\"/>
    </mc:Choice>
  </mc:AlternateContent>
  <xr:revisionPtr revIDLastSave="0" documentId="13_ncr:1_{BB38D738-D2CF-4D3C-B131-FC5B2BB96999}" xr6:coauthVersionLast="47" xr6:coauthVersionMax="47" xr10:uidLastSave="{00000000-0000-0000-0000-000000000000}"/>
  <bookViews>
    <workbookView xWindow="-120" yWindow="-120" windowWidth="38640" windowHeight="21840" activeTab="5" xr2:uid="{88227611-647F-4FD9-8A52-6125EF552B01}"/>
  </bookViews>
  <sheets>
    <sheet name="Controls_BOM_1" sheetId="1" r:id="rId1"/>
    <sheet name="Controls_BOM_2" sheetId="2" r:id="rId2"/>
    <sheet name="Controls_BOM_3" sheetId="3" r:id="rId3"/>
    <sheet name="Controls_BOM_4" sheetId="4" r:id="rId4"/>
    <sheet name="Controls_BOM_5" sheetId="5" r:id="rId5"/>
    <sheet name="Controls_BOM_6" sheetId="6" r:id="rId6"/>
    <sheet name="Controls_BOM_7" sheetId="7" r:id="rId7"/>
    <sheet name="Controls_BOM_8" sheetId="8" r:id="rId8"/>
    <sheet name="Controls_BOM_9 (5)" sheetId="9" r:id="rId9"/>
    <sheet name="Controls_BOM_9 (6)" sheetId="14" r:id="rId10"/>
    <sheet name="Controls_BOM_9 (7)" sheetId="13" r:id="rId11"/>
    <sheet name="Controls_BOM_10" sheetId="10" r:id="rId12"/>
    <sheet name="Schaedler_BOM" sheetId="15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5" l="1"/>
  <c r="L37" i="15" s="1"/>
  <c r="K19" i="15"/>
  <c r="L19" i="15" s="1"/>
  <c r="K9" i="15"/>
  <c r="L9" i="15" s="1"/>
  <c r="K8" i="15"/>
  <c r="L8" i="15" s="1"/>
  <c r="K7" i="15"/>
  <c r="L7" i="15" s="1"/>
  <c r="L132" i="15"/>
  <c r="K132" i="15"/>
  <c r="L131" i="15"/>
  <c r="K131" i="15"/>
  <c r="L130" i="15"/>
  <c r="K130" i="15"/>
  <c r="L129" i="15"/>
  <c r="K129" i="15"/>
  <c r="L128" i="15"/>
  <c r="K128" i="15"/>
  <c r="L127" i="15"/>
  <c r="K127" i="15"/>
  <c r="L126" i="15"/>
  <c r="K126" i="15"/>
  <c r="L125" i="15"/>
  <c r="K125" i="15"/>
  <c r="L124" i="15"/>
  <c r="K124" i="15"/>
  <c r="L123" i="15"/>
  <c r="K123" i="15"/>
  <c r="L122" i="15"/>
  <c r="K122" i="15"/>
  <c r="L121" i="15"/>
  <c r="K121" i="15"/>
  <c r="L120" i="15"/>
  <c r="K120" i="15"/>
  <c r="L119" i="15"/>
  <c r="K119" i="15"/>
  <c r="L118" i="15"/>
  <c r="K118" i="15"/>
  <c r="L117" i="15"/>
  <c r="K117" i="15"/>
  <c r="L116" i="15"/>
  <c r="K116" i="15"/>
  <c r="L115" i="15"/>
  <c r="K115" i="15"/>
  <c r="L114" i="15"/>
  <c r="K114" i="15"/>
  <c r="L113" i="15"/>
  <c r="K113" i="15"/>
  <c r="L112" i="15"/>
  <c r="K112" i="15"/>
  <c r="L111" i="15"/>
  <c r="K111" i="15"/>
  <c r="L110" i="15"/>
  <c r="K110" i="15"/>
  <c r="L109" i="15"/>
  <c r="K109" i="15"/>
  <c r="L108" i="15"/>
  <c r="K108" i="15"/>
  <c r="L107" i="15"/>
  <c r="K107" i="15"/>
  <c r="L106" i="15"/>
  <c r="K106" i="15"/>
  <c r="L105" i="15"/>
  <c r="K105" i="15"/>
  <c r="L104" i="15"/>
  <c r="K104" i="15"/>
  <c r="L103" i="15"/>
  <c r="K103" i="15"/>
  <c r="L102" i="15"/>
  <c r="K102" i="15"/>
  <c r="L101" i="15"/>
  <c r="K101" i="15"/>
  <c r="L100" i="15"/>
  <c r="K100" i="15"/>
  <c r="L99" i="15"/>
  <c r="K99" i="15"/>
  <c r="L98" i="15"/>
  <c r="K98" i="15"/>
  <c r="L97" i="15"/>
  <c r="K97" i="15"/>
  <c r="L96" i="15"/>
  <c r="K96" i="15"/>
  <c r="L95" i="15"/>
  <c r="K95" i="15"/>
  <c r="L94" i="15"/>
  <c r="K94" i="15"/>
  <c r="L93" i="15"/>
  <c r="K93" i="15"/>
  <c r="L92" i="15"/>
  <c r="K92" i="15"/>
  <c r="L91" i="15"/>
  <c r="K91" i="15"/>
  <c r="L90" i="15"/>
  <c r="K90" i="15"/>
  <c r="L89" i="15"/>
  <c r="K89" i="15"/>
  <c r="L88" i="15"/>
  <c r="K88" i="15"/>
  <c r="L87" i="15"/>
  <c r="K87" i="15"/>
  <c r="L86" i="15"/>
  <c r="K86" i="15"/>
  <c r="L85" i="15"/>
  <c r="K85" i="15"/>
  <c r="L84" i="15"/>
  <c r="K84" i="15"/>
  <c r="K44" i="15"/>
  <c r="L44" i="15" s="1"/>
  <c r="K73" i="15"/>
  <c r="L73" i="15" s="1"/>
  <c r="K65" i="15"/>
  <c r="L65" i="15" s="1"/>
  <c r="K64" i="15"/>
  <c r="L64" i="15" s="1"/>
  <c r="K68" i="15"/>
  <c r="L68" i="15" s="1"/>
  <c r="K14" i="15"/>
  <c r="L14" i="15" s="1"/>
  <c r="K13" i="15"/>
  <c r="L13" i="15" s="1"/>
  <c r="K26" i="15"/>
  <c r="L26" i="15" s="1"/>
  <c r="K27" i="15"/>
  <c r="L27" i="15" s="1"/>
  <c r="K24" i="15"/>
  <c r="L24" i="15" s="1"/>
  <c r="K23" i="15"/>
  <c r="L23" i="15" s="1"/>
  <c r="K25" i="15"/>
  <c r="L25" i="15" s="1"/>
  <c r="K67" i="15"/>
  <c r="L67" i="15" s="1"/>
  <c r="K12" i="15"/>
  <c r="L12" i="15" s="1"/>
  <c r="K11" i="15"/>
  <c r="L11" i="15" s="1"/>
  <c r="K10" i="15"/>
  <c r="L10" i="15" s="1"/>
  <c r="K66" i="15"/>
  <c r="L66" i="15" s="1"/>
  <c r="K69" i="15"/>
  <c r="L69" i="15" s="1"/>
  <c r="K15" i="15"/>
  <c r="L15" i="15" s="1"/>
  <c r="K61" i="15"/>
  <c r="L61" i="15" s="1"/>
  <c r="K32" i="15"/>
  <c r="L32" i="15" s="1"/>
  <c r="K35" i="15"/>
  <c r="L35" i="15" s="1"/>
  <c r="K33" i="15"/>
  <c r="L33" i="15" s="1"/>
  <c r="K45" i="15"/>
  <c r="L45" i="15" s="1"/>
  <c r="K36" i="15"/>
  <c r="L36" i="15" s="1"/>
  <c r="K60" i="15"/>
  <c r="L60" i="15" s="1"/>
  <c r="K48" i="15"/>
  <c r="L48" i="15" s="1"/>
  <c r="K50" i="15"/>
  <c r="L50" i="15" s="1"/>
  <c r="K49" i="15"/>
  <c r="L49" i="15" s="1"/>
  <c r="K29" i="15"/>
  <c r="L29" i="15" s="1"/>
  <c r="K28" i="15"/>
  <c r="L28" i="15" s="1"/>
  <c r="K43" i="15"/>
  <c r="L43" i="15" s="1"/>
  <c r="K42" i="15"/>
  <c r="L42" i="15" s="1"/>
  <c r="K41" i="15"/>
  <c r="L41" i="15" s="1"/>
  <c r="K40" i="15"/>
  <c r="L40" i="15" s="1"/>
  <c r="K39" i="15"/>
  <c r="L39" i="15" s="1"/>
  <c r="K17" i="15"/>
  <c r="L17" i="15" s="1"/>
  <c r="K63" i="15"/>
  <c r="L63" i="15" s="1"/>
  <c r="K52" i="15"/>
  <c r="L52" i="15" s="1"/>
  <c r="K51" i="15"/>
  <c r="L51" i="15" s="1"/>
  <c r="K72" i="15"/>
  <c r="L72" i="15" s="1"/>
  <c r="K71" i="15"/>
  <c r="L71" i="15" s="1"/>
  <c r="K70" i="15"/>
  <c r="L70" i="15" s="1"/>
  <c r="K59" i="15"/>
  <c r="L59" i="15" s="1"/>
  <c r="K20" i="15"/>
  <c r="L20" i="15" s="1"/>
  <c r="K22" i="15"/>
  <c r="L22" i="15" s="1"/>
  <c r="K16" i="15"/>
  <c r="L16" i="15" s="1"/>
  <c r="K56" i="15"/>
  <c r="L56" i="15" s="1"/>
  <c r="K62" i="15"/>
  <c r="L62" i="15" s="1"/>
  <c r="K6" i="15"/>
  <c r="L6" i="15" s="1"/>
  <c r="K34" i="15"/>
  <c r="L34" i="15" s="1"/>
  <c r="K54" i="15"/>
  <c r="L54" i="15" s="1"/>
  <c r="K53" i="15"/>
  <c r="L53" i="15" s="1"/>
  <c r="K58" i="15"/>
  <c r="L58" i="15" s="1"/>
  <c r="K18" i="15"/>
  <c r="L18" i="15" s="1"/>
  <c r="K57" i="15"/>
  <c r="L57" i="15" s="1"/>
  <c r="K82" i="15"/>
  <c r="L82" i="15" s="1"/>
  <c r="K38" i="15"/>
  <c r="L38" i="15" s="1"/>
  <c r="K55" i="15"/>
  <c r="L55" i="15" s="1"/>
  <c r="K21" i="15"/>
  <c r="L21" i="15" s="1"/>
  <c r="K74" i="15"/>
  <c r="L74" i="15" s="1"/>
  <c r="K81" i="15"/>
  <c r="L81" i="15" s="1"/>
  <c r="K80" i="15"/>
  <c r="L80" i="15" s="1"/>
  <c r="K79" i="15"/>
  <c r="L79" i="15" s="1"/>
  <c r="K78" i="15"/>
  <c r="L78" i="15" s="1"/>
  <c r="K77" i="15"/>
  <c r="L77" i="15" s="1"/>
  <c r="K76" i="15"/>
  <c r="L76" i="15" s="1"/>
  <c r="K75" i="15"/>
  <c r="L75" i="15" s="1"/>
  <c r="K47" i="15"/>
  <c r="L47" i="15" s="1"/>
  <c r="K46" i="15"/>
  <c r="L46" i="15" s="1"/>
  <c r="K31" i="15"/>
  <c r="L31" i="15" s="1"/>
  <c r="K30" i="15"/>
  <c r="L30" i="15" s="1"/>
  <c r="L4" i="15"/>
  <c r="K4" i="15"/>
  <c r="H2" i="15"/>
  <c r="D2" i="15"/>
  <c r="J1" i="15"/>
  <c r="H1" i="15"/>
  <c r="F1" i="15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L146" i="14"/>
  <c r="K146" i="14"/>
  <c r="L145" i="14"/>
  <c r="K145" i="14"/>
  <c r="L144" i="14"/>
  <c r="K144" i="14"/>
  <c r="L143" i="14"/>
  <c r="K143" i="14"/>
  <c r="L142" i="14"/>
  <c r="K14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L134" i="14"/>
  <c r="K134" i="14"/>
  <c r="L133" i="14"/>
  <c r="K133" i="14"/>
  <c r="L132" i="14"/>
  <c r="K132" i="14"/>
  <c r="L131" i="14"/>
  <c r="K131" i="14"/>
  <c r="L130" i="14"/>
  <c r="K130" i="14"/>
  <c r="L129" i="14"/>
  <c r="K129" i="14"/>
  <c r="L128" i="14"/>
  <c r="K128" i="14"/>
  <c r="L127" i="14"/>
  <c r="K127" i="14"/>
  <c r="L126" i="14"/>
  <c r="K126" i="14"/>
  <c r="L125" i="14"/>
  <c r="K125" i="14"/>
  <c r="L124" i="14"/>
  <c r="K124" i="14"/>
  <c r="L123" i="14"/>
  <c r="K123" i="14"/>
  <c r="L122" i="14"/>
  <c r="K122" i="14"/>
  <c r="L121" i="14"/>
  <c r="K121" i="14"/>
  <c r="L120" i="14"/>
  <c r="K120" i="14"/>
  <c r="L119" i="14"/>
  <c r="K119" i="14"/>
  <c r="L118" i="14"/>
  <c r="K118" i="14"/>
  <c r="L117" i="14"/>
  <c r="K117" i="14"/>
  <c r="L116" i="14"/>
  <c r="K116" i="14"/>
  <c r="L115" i="14"/>
  <c r="K115" i="14"/>
  <c r="L114" i="14"/>
  <c r="K114" i="14"/>
  <c r="L113" i="14"/>
  <c r="K113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L106" i="14"/>
  <c r="K106" i="14"/>
  <c r="K77" i="14"/>
  <c r="L77" i="14" s="1"/>
  <c r="K31" i="14"/>
  <c r="L31" i="14" s="1"/>
  <c r="K50" i="14"/>
  <c r="L50" i="14" s="1"/>
  <c r="K49" i="14"/>
  <c r="L49" i="14" s="1"/>
  <c r="K19" i="14"/>
  <c r="L19" i="14" s="1"/>
  <c r="K105" i="14"/>
  <c r="L105" i="14" s="1"/>
  <c r="K104" i="14"/>
  <c r="L104" i="14" s="1"/>
  <c r="K103" i="14"/>
  <c r="L103" i="14" s="1"/>
  <c r="K102" i="14"/>
  <c r="L102" i="14" s="1"/>
  <c r="K101" i="14"/>
  <c r="L101" i="14" s="1"/>
  <c r="K100" i="14"/>
  <c r="L100" i="14" s="1"/>
  <c r="K99" i="14"/>
  <c r="L99" i="14" s="1"/>
  <c r="K98" i="14"/>
  <c r="L98" i="14" s="1"/>
  <c r="K97" i="14"/>
  <c r="L97" i="14" s="1"/>
  <c r="K96" i="14"/>
  <c r="L96" i="14" s="1"/>
  <c r="K95" i="14"/>
  <c r="L95" i="14" s="1"/>
  <c r="K94" i="14"/>
  <c r="L94" i="14" s="1"/>
  <c r="K93" i="14"/>
  <c r="L93" i="14" s="1"/>
  <c r="K92" i="14"/>
  <c r="L92" i="14" s="1"/>
  <c r="K91" i="14"/>
  <c r="L91" i="14" s="1"/>
  <c r="K90" i="14"/>
  <c r="L90" i="14" s="1"/>
  <c r="K89" i="14"/>
  <c r="L89" i="14" s="1"/>
  <c r="K88" i="14"/>
  <c r="L88" i="14" s="1"/>
  <c r="K87" i="14"/>
  <c r="L87" i="14" s="1"/>
  <c r="K86" i="14"/>
  <c r="L86" i="14" s="1"/>
  <c r="K85" i="14"/>
  <c r="L85" i="14" s="1"/>
  <c r="K84" i="14"/>
  <c r="L84" i="14" s="1"/>
  <c r="K82" i="14"/>
  <c r="L82" i="14" s="1"/>
  <c r="K81" i="14"/>
  <c r="L81" i="14" s="1"/>
  <c r="K80" i="14"/>
  <c r="L80" i="14" s="1"/>
  <c r="K79" i="14"/>
  <c r="L79" i="14" s="1"/>
  <c r="K78" i="14"/>
  <c r="L78" i="14" s="1"/>
  <c r="K76" i="14"/>
  <c r="L76" i="14" s="1"/>
  <c r="K75" i="14"/>
  <c r="L75" i="14" s="1"/>
  <c r="K74" i="14"/>
  <c r="L74" i="14" s="1"/>
  <c r="K73" i="14"/>
  <c r="L73" i="14" s="1"/>
  <c r="K72" i="14"/>
  <c r="L72" i="14" s="1"/>
  <c r="K71" i="14"/>
  <c r="L71" i="14" s="1"/>
  <c r="K70" i="14"/>
  <c r="L70" i="14" s="1"/>
  <c r="K69" i="14"/>
  <c r="L69" i="14" s="1"/>
  <c r="K68" i="14"/>
  <c r="L68" i="14" s="1"/>
  <c r="K67" i="14"/>
  <c r="L67" i="14" s="1"/>
  <c r="K66" i="14"/>
  <c r="L66" i="14" s="1"/>
  <c r="K65" i="14"/>
  <c r="L65" i="14" s="1"/>
  <c r="K64" i="14"/>
  <c r="L64" i="14" s="1"/>
  <c r="K63" i="14"/>
  <c r="L63" i="14" s="1"/>
  <c r="K62" i="14"/>
  <c r="L62" i="14" s="1"/>
  <c r="K61" i="14"/>
  <c r="L61" i="14" s="1"/>
  <c r="K60" i="14"/>
  <c r="L60" i="14" s="1"/>
  <c r="K59" i="14"/>
  <c r="L59" i="14" s="1"/>
  <c r="K58" i="14"/>
  <c r="L58" i="14" s="1"/>
  <c r="K57" i="14"/>
  <c r="L57" i="14" s="1"/>
  <c r="K56" i="14"/>
  <c r="L56" i="14" s="1"/>
  <c r="K55" i="14"/>
  <c r="L55" i="14" s="1"/>
  <c r="K54" i="14"/>
  <c r="L54" i="14" s="1"/>
  <c r="K53" i="14"/>
  <c r="L53" i="14" s="1"/>
  <c r="K52" i="14"/>
  <c r="L52" i="14" s="1"/>
  <c r="K51" i="14"/>
  <c r="L51" i="14" s="1"/>
  <c r="K48" i="14"/>
  <c r="L48" i="14" s="1"/>
  <c r="K47" i="14"/>
  <c r="L47" i="14" s="1"/>
  <c r="K46" i="14"/>
  <c r="L46" i="14" s="1"/>
  <c r="K45" i="14"/>
  <c r="L45" i="14" s="1"/>
  <c r="K44" i="14"/>
  <c r="L44" i="14" s="1"/>
  <c r="K43" i="14"/>
  <c r="L43" i="14" s="1"/>
  <c r="K42" i="14"/>
  <c r="L42" i="14" s="1"/>
  <c r="K41" i="14"/>
  <c r="L41" i="14" s="1"/>
  <c r="K40" i="14"/>
  <c r="L40" i="14" s="1"/>
  <c r="K39" i="14"/>
  <c r="L39" i="14" s="1"/>
  <c r="K38" i="14"/>
  <c r="L38" i="14" s="1"/>
  <c r="K37" i="14"/>
  <c r="L37" i="14" s="1"/>
  <c r="K36" i="14"/>
  <c r="L36" i="14" s="1"/>
  <c r="K35" i="14"/>
  <c r="L35" i="14" s="1"/>
  <c r="K34" i="14"/>
  <c r="L34" i="14" s="1"/>
  <c r="K33" i="14"/>
  <c r="L33" i="14" s="1"/>
  <c r="K32" i="14"/>
  <c r="L32" i="14" s="1"/>
  <c r="K30" i="14"/>
  <c r="L30" i="14" s="1"/>
  <c r="K29" i="14"/>
  <c r="L29" i="14" s="1"/>
  <c r="K28" i="14"/>
  <c r="L28" i="14" s="1"/>
  <c r="K27" i="14"/>
  <c r="L27" i="14" s="1"/>
  <c r="K26" i="14"/>
  <c r="L26" i="14" s="1"/>
  <c r="K25" i="14"/>
  <c r="L25" i="14" s="1"/>
  <c r="K24" i="14"/>
  <c r="L24" i="14" s="1"/>
  <c r="K23" i="14"/>
  <c r="L23" i="14" s="1"/>
  <c r="K22" i="14"/>
  <c r="L22" i="14" s="1"/>
  <c r="K21" i="14"/>
  <c r="L21" i="14" s="1"/>
  <c r="K20" i="14"/>
  <c r="L20" i="14" s="1"/>
  <c r="K18" i="14"/>
  <c r="L18" i="14" s="1"/>
  <c r="K17" i="14"/>
  <c r="L17" i="14" s="1"/>
  <c r="K16" i="14"/>
  <c r="L16" i="14" s="1"/>
  <c r="K15" i="14"/>
  <c r="L15" i="14" s="1"/>
  <c r="K14" i="14"/>
  <c r="L14" i="14" s="1"/>
  <c r="K13" i="14"/>
  <c r="L13" i="14" s="1"/>
  <c r="K12" i="14"/>
  <c r="L12" i="14" s="1"/>
  <c r="K83" i="14"/>
  <c r="L83" i="14" s="1"/>
  <c r="K11" i="14"/>
  <c r="L11" i="14" s="1"/>
  <c r="K10" i="14"/>
  <c r="L10" i="14" s="1"/>
  <c r="K9" i="14"/>
  <c r="L9" i="14" s="1"/>
  <c r="K8" i="14"/>
  <c r="L8" i="14" s="1"/>
  <c r="K7" i="14"/>
  <c r="L7" i="14" s="1"/>
  <c r="K6" i="14"/>
  <c r="L6" i="14" s="1"/>
  <c r="K5" i="14"/>
  <c r="L5" i="14" s="1"/>
  <c r="L4" i="14"/>
  <c r="K4" i="14"/>
  <c r="H2" i="14"/>
  <c r="D2" i="14"/>
  <c r="J1" i="14"/>
  <c r="H1" i="14"/>
  <c r="F1" i="14"/>
  <c r="L153" i="13"/>
  <c r="K153" i="13"/>
  <c r="L152" i="13"/>
  <c r="K152" i="13"/>
  <c r="L151" i="13"/>
  <c r="K151" i="13"/>
  <c r="L150" i="13"/>
  <c r="K150" i="13"/>
  <c r="L149" i="13"/>
  <c r="K149" i="13"/>
  <c r="L148" i="13"/>
  <c r="K148" i="13"/>
  <c r="L147" i="13"/>
  <c r="K147" i="13"/>
  <c r="L146" i="13"/>
  <c r="K146" i="13"/>
  <c r="L145" i="13"/>
  <c r="K145" i="13"/>
  <c r="L144" i="13"/>
  <c r="K144" i="13"/>
  <c r="L143" i="13"/>
  <c r="K143" i="13"/>
  <c r="L142" i="13"/>
  <c r="K142" i="13"/>
  <c r="L141" i="13"/>
  <c r="K141" i="13"/>
  <c r="L140" i="13"/>
  <c r="K140" i="13"/>
  <c r="L139" i="13"/>
  <c r="K139" i="13"/>
  <c r="L138" i="13"/>
  <c r="K138" i="13"/>
  <c r="L137" i="13"/>
  <c r="K137" i="13"/>
  <c r="L136" i="13"/>
  <c r="K136" i="13"/>
  <c r="L135" i="13"/>
  <c r="K135" i="13"/>
  <c r="L134" i="13"/>
  <c r="K134" i="13"/>
  <c r="L133" i="13"/>
  <c r="K133" i="13"/>
  <c r="L132" i="13"/>
  <c r="K132" i="13"/>
  <c r="L131" i="13"/>
  <c r="K131" i="13"/>
  <c r="L130" i="13"/>
  <c r="K130" i="13"/>
  <c r="L129" i="13"/>
  <c r="K129" i="13"/>
  <c r="L128" i="13"/>
  <c r="K128" i="13"/>
  <c r="L127" i="13"/>
  <c r="K127" i="13"/>
  <c r="L126" i="13"/>
  <c r="K126" i="13"/>
  <c r="L125" i="13"/>
  <c r="K125" i="13"/>
  <c r="L124" i="13"/>
  <c r="K124" i="13"/>
  <c r="L123" i="13"/>
  <c r="K123" i="13"/>
  <c r="L122" i="13"/>
  <c r="K122" i="13"/>
  <c r="L121" i="13"/>
  <c r="K121" i="13"/>
  <c r="L120" i="13"/>
  <c r="K120" i="13"/>
  <c r="L119" i="13"/>
  <c r="K119" i="13"/>
  <c r="L118" i="13"/>
  <c r="K118" i="13"/>
  <c r="L117" i="13"/>
  <c r="K117" i="13"/>
  <c r="L116" i="13"/>
  <c r="K116" i="13"/>
  <c r="L115" i="13"/>
  <c r="K115" i="13"/>
  <c r="L114" i="13"/>
  <c r="K114" i="13"/>
  <c r="L113" i="13"/>
  <c r="K113" i="13"/>
  <c r="L112" i="13"/>
  <c r="K112" i="13"/>
  <c r="L111" i="13"/>
  <c r="K111" i="13"/>
  <c r="L110" i="13"/>
  <c r="K110" i="13"/>
  <c r="L109" i="13"/>
  <c r="K109" i="13"/>
  <c r="L108" i="13"/>
  <c r="K108" i="13"/>
  <c r="L107" i="13"/>
  <c r="K107" i="13"/>
  <c r="L106" i="13"/>
  <c r="K106" i="13"/>
  <c r="K77" i="13"/>
  <c r="L77" i="13" s="1"/>
  <c r="K31" i="13"/>
  <c r="L31" i="13" s="1"/>
  <c r="K50" i="13"/>
  <c r="L50" i="13" s="1"/>
  <c r="K49" i="13"/>
  <c r="L49" i="13" s="1"/>
  <c r="K19" i="13"/>
  <c r="L19" i="13" s="1"/>
  <c r="K105" i="13"/>
  <c r="L105" i="13" s="1"/>
  <c r="K104" i="13"/>
  <c r="L104" i="13" s="1"/>
  <c r="K103" i="13"/>
  <c r="L103" i="13" s="1"/>
  <c r="K102" i="13"/>
  <c r="L102" i="13" s="1"/>
  <c r="K101" i="13"/>
  <c r="L101" i="13" s="1"/>
  <c r="K100" i="13"/>
  <c r="L100" i="13" s="1"/>
  <c r="K99" i="13"/>
  <c r="L99" i="13" s="1"/>
  <c r="K98" i="13"/>
  <c r="L98" i="13" s="1"/>
  <c r="K97" i="13"/>
  <c r="L97" i="13" s="1"/>
  <c r="K96" i="13"/>
  <c r="L96" i="13" s="1"/>
  <c r="K95" i="13"/>
  <c r="L95" i="13" s="1"/>
  <c r="K94" i="13"/>
  <c r="L94" i="13" s="1"/>
  <c r="K93" i="13"/>
  <c r="L93" i="13" s="1"/>
  <c r="K92" i="13"/>
  <c r="L92" i="13" s="1"/>
  <c r="K91" i="13"/>
  <c r="L91" i="13" s="1"/>
  <c r="K90" i="13"/>
  <c r="L90" i="13" s="1"/>
  <c r="K89" i="13"/>
  <c r="L89" i="13" s="1"/>
  <c r="K88" i="13"/>
  <c r="L88" i="13" s="1"/>
  <c r="K87" i="13"/>
  <c r="L87" i="13" s="1"/>
  <c r="K86" i="13"/>
  <c r="L86" i="13" s="1"/>
  <c r="K85" i="13"/>
  <c r="L85" i="13" s="1"/>
  <c r="K84" i="13"/>
  <c r="L84" i="13" s="1"/>
  <c r="K82" i="13"/>
  <c r="L82" i="13" s="1"/>
  <c r="K81" i="13"/>
  <c r="L81" i="13" s="1"/>
  <c r="K80" i="13"/>
  <c r="L80" i="13" s="1"/>
  <c r="K79" i="13"/>
  <c r="L79" i="13" s="1"/>
  <c r="K78" i="13"/>
  <c r="L78" i="13" s="1"/>
  <c r="K76" i="13"/>
  <c r="L76" i="13" s="1"/>
  <c r="K75" i="13"/>
  <c r="L75" i="13" s="1"/>
  <c r="K74" i="13"/>
  <c r="L74" i="13" s="1"/>
  <c r="K73" i="13"/>
  <c r="L73" i="13" s="1"/>
  <c r="K72" i="13"/>
  <c r="L72" i="13" s="1"/>
  <c r="K71" i="13"/>
  <c r="L71" i="13" s="1"/>
  <c r="K70" i="13"/>
  <c r="L70" i="13" s="1"/>
  <c r="K69" i="13"/>
  <c r="L69" i="13" s="1"/>
  <c r="K68" i="13"/>
  <c r="L68" i="13" s="1"/>
  <c r="K67" i="13"/>
  <c r="L67" i="13" s="1"/>
  <c r="K66" i="13"/>
  <c r="L66" i="13" s="1"/>
  <c r="K65" i="13"/>
  <c r="L65" i="13" s="1"/>
  <c r="K64" i="13"/>
  <c r="L64" i="13" s="1"/>
  <c r="K63" i="13"/>
  <c r="L63" i="13" s="1"/>
  <c r="K62" i="13"/>
  <c r="L62" i="13" s="1"/>
  <c r="K61" i="13"/>
  <c r="L61" i="13" s="1"/>
  <c r="K60" i="13"/>
  <c r="L60" i="13" s="1"/>
  <c r="K59" i="13"/>
  <c r="L59" i="13" s="1"/>
  <c r="K58" i="13"/>
  <c r="L58" i="13" s="1"/>
  <c r="K57" i="13"/>
  <c r="L57" i="13" s="1"/>
  <c r="K56" i="13"/>
  <c r="L56" i="13" s="1"/>
  <c r="K55" i="13"/>
  <c r="L55" i="13" s="1"/>
  <c r="K54" i="13"/>
  <c r="L54" i="13" s="1"/>
  <c r="K53" i="13"/>
  <c r="L53" i="13" s="1"/>
  <c r="K52" i="13"/>
  <c r="L52" i="13" s="1"/>
  <c r="K51" i="13"/>
  <c r="L51" i="13" s="1"/>
  <c r="K48" i="13"/>
  <c r="L48" i="13" s="1"/>
  <c r="K47" i="13"/>
  <c r="L47" i="13" s="1"/>
  <c r="K46" i="13"/>
  <c r="L46" i="13" s="1"/>
  <c r="K45" i="13"/>
  <c r="L45" i="13" s="1"/>
  <c r="K44" i="13"/>
  <c r="L44" i="13" s="1"/>
  <c r="K43" i="13"/>
  <c r="L43" i="13" s="1"/>
  <c r="K42" i="13"/>
  <c r="L42" i="13" s="1"/>
  <c r="K41" i="13"/>
  <c r="L41" i="13" s="1"/>
  <c r="K40" i="13"/>
  <c r="L40" i="13" s="1"/>
  <c r="K39" i="13"/>
  <c r="L39" i="13" s="1"/>
  <c r="K38" i="13"/>
  <c r="L38" i="13" s="1"/>
  <c r="K37" i="13"/>
  <c r="L37" i="13" s="1"/>
  <c r="K36" i="13"/>
  <c r="L36" i="13" s="1"/>
  <c r="K35" i="13"/>
  <c r="L35" i="13" s="1"/>
  <c r="K34" i="13"/>
  <c r="L34" i="13" s="1"/>
  <c r="K33" i="13"/>
  <c r="L33" i="13" s="1"/>
  <c r="K32" i="13"/>
  <c r="L32" i="13" s="1"/>
  <c r="K30" i="13"/>
  <c r="L30" i="13" s="1"/>
  <c r="K29" i="13"/>
  <c r="L29" i="13" s="1"/>
  <c r="K28" i="13"/>
  <c r="L28" i="13" s="1"/>
  <c r="K27" i="13"/>
  <c r="L27" i="13" s="1"/>
  <c r="K26" i="13"/>
  <c r="L26" i="13" s="1"/>
  <c r="K25" i="13"/>
  <c r="L25" i="13" s="1"/>
  <c r="K24" i="13"/>
  <c r="L24" i="13" s="1"/>
  <c r="K23" i="13"/>
  <c r="L23" i="13" s="1"/>
  <c r="K22" i="13"/>
  <c r="L22" i="13" s="1"/>
  <c r="K21" i="13"/>
  <c r="L21" i="13" s="1"/>
  <c r="K20" i="13"/>
  <c r="L20" i="13" s="1"/>
  <c r="K18" i="13"/>
  <c r="L18" i="13" s="1"/>
  <c r="K17" i="13"/>
  <c r="L17" i="13" s="1"/>
  <c r="K16" i="13"/>
  <c r="L16" i="13" s="1"/>
  <c r="K15" i="13"/>
  <c r="L15" i="13" s="1"/>
  <c r="K14" i="13"/>
  <c r="L14" i="13" s="1"/>
  <c r="K13" i="13"/>
  <c r="L13" i="13" s="1"/>
  <c r="K12" i="13"/>
  <c r="L12" i="13" s="1"/>
  <c r="K83" i="13"/>
  <c r="L83" i="13" s="1"/>
  <c r="K11" i="13"/>
  <c r="L11" i="13" s="1"/>
  <c r="K10" i="13"/>
  <c r="L10" i="13" s="1"/>
  <c r="K9" i="13"/>
  <c r="L9" i="13" s="1"/>
  <c r="K8" i="13"/>
  <c r="L8" i="13" s="1"/>
  <c r="K7" i="13"/>
  <c r="L7" i="13" s="1"/>
  <c r="K6" i="13"/>
  <c r="L6" i="13" s="1"/>
  <c r="K5" i="13"/>
  <c r="L5" i="13" s="1"/>
  <c r="L4" i="13"/>
  <c r="K4" i="13"/>
  <c r="H2" i="13"/>
  <c r="D2" i="13"/>
  <c r="J1" i="13"/>
  <c r="H1" i="13"/>
  <c r="F1" i="13"/>
  <c r="K80" i="9"/>
  <c r="L80" i="9" s="1"/>
  <c r="K84" i="9"/>
  <c r="L84" i="9"/>
  <c r="K101" i="9"/>
  <c r="L101" i="9" s="1"/>
  <c r="K72" i="9"/>
  <c r="L72" i="9" s="1"/>
  <c r="K73" i="9"/>
  <c r="L73" i="9" s="1"/>
  <c r="K83" i="9"/>
  <c r="L83" i="9" s="1"/>
  <c r="K81" i="9"/>
  <c r="L81" i="9" s="1"/>
  <c r="K82" i="9"/>
  <c r="L82" i="9" s="1"/>
  <c r="K79" i="9"/>
  <c r="L79" i="9" s="1"/>
  <c r="K78" i="9"/>
  <c r="L78" i="9" s="1"/>
  <c r="K76" i="9"/>
  <c r="L76" i="9" s="1"/>
  <c r="K75" i="9"/>
  <c r="L75" i="9" s="1"/>
  <c r="K74" i="9"/>
  <c r="L74" i="9" s="1"/>
  <c r="K77" i="9"/>
  <c r="L77" i="9" s="1"/>
  <c r="K106" i="9"/>
  <c r="L106" i="9" s="1"/>
  <c r="K105" i="9"/>
  <c r="L105" i="9" s="1"/>
  <c r="K102" i="9"/>
  <c r="L102" i="9" s="1"/>
  <c r="K92" i="9"/>
  <c r="L92" i="9" s="1"/>
  <c r="K87" i="9"/>
  <c r="L87" i="9" s="1"/>
  <c r="K90" i="9"/>
  <c r="L90" i="9" s="1"/>
  <c r="K88" i="9"/>
  <c r="L88" i="9" s="1"/>
  <c r="K94" i="9"/>
  <c r="L94" i="9" s="1"/>
  <c r="K93" i="9"/>
  <c r="L93" i="9" s="1"/>
  <c r="K91" i="9"/>
  <c r="L91" i="9" s="1"/>
  <c r="K89" i="9"/>
  <c r="L89" i="9" s="1"/>
  <c r="K103" i="9"/>
  <c r="L103" i="9" s="1"/>
  <c r="K104" i="9"/>
  <c r="L104" i="9" s="1"/>
  <c r="K96" i="9"/>
  <c r="L96" i="9" s="1"/>
  <c r="K97" i="9"/>
  <c r="L97" i="9" s="1"/>
  <c r="K95" i="9"/>
  <c r="L95" i="9" s="1"/>
  <c r="K99" i="9"/>
  <c r="L99" i="9" s="1"/>
  <c r="K98" i="9"/>
  <c r="L98" i="9" s="1"/>
  <c r="K112" i="9"/>
  <c r="L112" i="9"/>
  <c r="K59" i="9"/>
  <c r="L59" i="9" s="1"/>
  <c r="K113" i="9"/>
  <c r="L113" i="9" s="1"/>
  <c r="K51" i="9"/>
  <c r="L51" i="9" s="1"/>
  <c r="K19" i="9"/>
  <c r="L19" i="9" s="1"/>
  <c r="K52" i="9"/>
  <c r="L52" i="9" s="1"/>
  <c r="K114" i="9"/>
  <c r="L114" i="9"/>
  <c r="K31" i="9"/>
  <c r="L31" i="9" s="1"/>
  <c r="K63" i="9"/>
  <c r="L63" i="9" s="1"/>
  <c r="K64" i="9"/>
  <c r="L64" i="9" s="1"/>
  <c r="K60" i="9"/>
  <c r="L60" i="9" s="1"/>
  <c r="K61" i="9"/>
  <c r="L61" i="9" s="1"/>
  <c r="K62" i="9"/>
  <c r="L62" i="9" s="1"/>
  <c r="K115" i="9"/>
  <c r="L115" i="9"/>
  <c r="K86" i="9"/>
  <c r="L86" i="9" s="1"/>
  <c r="K85" i="9"/>
  <c r="L85" i="9" s="1"/>
  <c r="K116" i="9"/>
  <c r="L116" i="9" s="1"/>
  <c r="K29" i="9"/>
  <c r="L29" i="9" s="1"/>
  <c r="K30" i="9"/>
  <c r="L30" i="9" s="1"/>
  <c r="K42" i="9"/>
  <c r="L42" i="9" s="1"/>
  <c r="K41" i="9"/>
  <c r="L41" i="9" s="1"/>
  <c r="K37" i="9"/>
  <c r="L37" i="9" s="1"/>
  <c r="K36" i="9"/>
  <c r="L36" i="9" s="1"/>
  <c r="K40" i="9"/>
  <c r="L40" i="9" s="1"/>
  <c r="K39" i="9"/>
  <c r="L39" i="9" s="1"/>
  <c r="K47" i="9"/>
  <c r="L47" i="9" s="1"/>
  <c r="K48" i="9"/>
  <c r="L48" i="9" s="1"/>
  <c r="K43" i="9"/>
  <c r="L43" i="9" s="1"/>
  <c r="K46" i="9"/>
  <c r="L46" i="9" s="1"/>
  <c r="K45" i="9"/>
  <c r="L45" i="9" s="1"/>
  <c r="K44" i="9"/>
  <c r="L44" i="9" s="1"/>
  <c r="K117" i="9"/>
  <c r="L117" i="9" s="1"/>
  <c r="K118" i="9"/>
  <c r="L118" i="9" s="1"/>
  <c r="K119" i="9"/>
  <c r="L119" i="9"/>
  <c r="K120" i="9"/>
  <c r="L120" i="9"/>
  <c r="K121" i="9"/>
  <c r="L121" i="9"/>
  <c r="K122" i="9"/>
  <c r="L122" i="9"/>
  <c r="K123" i="9"/>
  <c r="L123" i="9"/>
  <c r="K124" i="9"/>
  <c r="L124" i="9"/>
  <c r="K125" i="9"/>
  <c r="L125" i="9"/>
  <c r="K126" i="9"/>
  <c r="L126" i="9"/>
  <c r="K127" i="9"/>
  <c r="L127" i="9"/>
  <c r="K128" i="9"/>
  <c r="L128" i="9"/>
  <c r="K129" i="9"/>
  <c r="L129" i="9"/>
  <c r="K130" i="9"/>
  <c r="L130" i="9"/>
  <c r="K131" i="9"/>
  <c r="L131" i="9"/>
  <c r="K132" i="9"/>
  <c r="L132" i="9"/>
  <c r="K133" i="9"/>
  <c r="L133" i="9"/>
  <c r="K134" i="9"/>
  <c r="L134" i="9"/>
  <c r="K135" i="9"/>
  <c r="L135" i="9"/>
  <c r="K136" i="9"/>
  <c r="L136" i="9"/>
  <c r="K137" i="9"/>
  <c r="L137" i="9"/>
  <c r="K138" i="9"/>
  <c r="L138" i="9"/>
  <c r="K139" i="9"/>
  <c r="L139" i="9"/>
  <c r="K140" i="9"/>
  <c r="L140" i="9"/>
  <c r="K141" i="9"/>
  <c r="L141" i="9"/>
  <c r="K142" i="9"/>
  <c r="L142" i="9"/>
  <c r="K143" i="9"/>
  <c r="L143" i="9"/>
  <c r="K144" i="9"/>
  <c r="L144" i="9"/>
  <c r="K145" i="9"/>
  <c r="L145" i="9"/>
  <c r="K146" i="9"/>
  <c r="L146" i="9"/>
  <c r="K147" i="9"/>
  <c r="L147" i="9"/>
  <c r="K148" i="9"/>
  <c r="L148" i="9"/>
  <c r="K149" i="9"/>
  <c r="L149" i="9"/>
  <c r="K150" i="9"/>
  <c r="L150" i="9"/>
  <c r="K151" i="9"/>
  <c r="L151" i="9"/>
  <c r="K152" i="9"/>
  <c r="L152" i="9"/>
  <c r="K153" i="9"/>
  <c r="L153" i="9"/>
  <c r="K154" i="9"/>
  <c r="L154" i="9"/>
  <c r="K155" i="9"/>
  <c r="L155" i="9"/>
  <c r="J80" i="2"/>
  <c r="K80" i="2" s="1"/>
  <c r="J81" i="2"/>
  <c r="K81" i="2"/>
  <c r="J82" i="2"/>
  <c r="K82" i="2"/>
  <c r="J83" i="2"/>
  <c r="K83" i="2" s="1"/>
  <c r="J84" i="2"/>
  <c r="K84" i="2" s="1"/>
  <c r="J85" i="2"/>
  <c r="K85" i="2" s="1"/>
  <c r="J86" i="2"/>
  <c r="K86" i="2"/>
  <c r="J87" i="2"/>
  <c r="K87" i="2"/>
  <c r="J88" i="2"/>
  <c r="K88" i="2"/>
  <c r="J89" i="2"/>
  <c r="K89" i="2"/>
  <c r="J47" i="2"/>
  <c r="K47" i="2" s="1"/>
  <c r="J46" i="2"/>
  <c r="K46" i="2" s="1"/>
  <c r="J45" i="2"/>
  <c r="K45" i="2" s="1"/>
  <c r="J44" i="2"/>
  <c r="K44" i="2" s="1"/>
  <c r="J43" i="2"/>
  <c r="K43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92" i="2"/>
  <c r="K92" i="2" s="1"/>
  <c r="J91" i="2"/>
  <c r="K91" i="2" s="1"/>
  <c r="J90" i="2"/>
  <c r="K90" i="2" s="1"/>
  <c r="J79" i="2"/>
  <c r="K7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K100" i="9"/>
  <c r="L100" i="9" s="1"/>
  <c r="K111" i="9"/>
  <c r="L111" i="9" s="1"/>
  <c r="K16" i="9"/>
  <c r="L16" i="9" s="1"/>
  <c r="K12" i="9"/>
  <c r="L12" i="9" s="1"/>
  <c r="K17" i="9"/>
  <c r="L17" i="9" s="1"/>
  <c r="K13" i="9"/>
  <c r="L13" i="9" s="1"/>
  <c r="K18" i="9"/>
  <c r="L18" i="9" s="1"/>
  <c r="K14" i="9"/>
  <c r="L14" i="9" s="1"/>
  <c r="K15" i="9"/>
  <c r="L15" i="9" s="1"/>
  <c r="L110" i="9"/>
  <c r="K110" i="9"/>
  <c r="K38" i="9"/>
  <c r="L38" i="9" s="1"/>
  <c r="K109" i="9"/>
  <c r="L109" i="9" s="1"/>
  <c r="K10" i="9"/>
  <c r="L10" i="9" s="1"/>
  <c r="K11" i="9"/>
  <c r="L11" i="9" s="1"/>
  <c r="K5" i="9"/>
  <c r="L5" i="9" s="1"/>
  <c r="K7" i="9"/>
  <c r="L7" i="9" s="1"/>
  <c r="K6" i="9"/>
  <c r="L6" i="9" s="1"/>
  <c r="K8" i="9"/>
  <c r="L8" i="9" s="1"/>
  <c r="K9" i="9"/>
  <c r="L9" i="9" s="1"/>
  <c r="K108" i="9"/>
  <c r="L108" i="9" s="1"/>
  <c r="K20" i="9"/>
  <c r="L20" i="9" s="1"/>
  <c r="K25" i="9"/>
  <c r="L25" i="9" s="1"/>
  <c r="K24" i="9"/>
  <c r="L24" i="9" s="1"/>
  <c r="K23" i="9"/>
  <c r="L23" i="9" s="1"/>
  <c r="K27" i="9"/>
  <c r="L27" i="9" s="1"/>
  <c r="K26" i="9"/>
  <c r="L26" i="9" s="1"/>
  <c r="K21" i="9"/>
  <c r="L21" i="9" s="1"/>
  <c r="K28" i="9"/>
  <c r="L28" i="9" s="1"/>
  <c r="K22" i="9"/>
  <c r="L22" i="9" s="1"/>
  <c r="K49" i="9"/>
  <c r="L49" i="9" s="1"/>
  <c r="K50" i="9"/>
  <c r="L50" i="9" s="1"/>
  <c r="K35" i="9"/>
  <c r="L35" i="9" s="1"/>
  <c r="K34" i="9"/>
  <c r="L34" i="9" s="1"/>
  <c r="K33" i="9"/>
  <c r="L33" i="9" s="1"/>
  <c r="K32" i="9"/>
  <c r="L3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56" i="9"/>
  <c r="L56" i="9" s="1"/>
  <c r="K55" i="9"/>
  <c r="L55" i="9" s="1"/>
  <c r="K54" i="9"/>
  <c r="L54" i="9" s="1"/>
  <c r="K107" i="9"/>
  <c r="L107" i="9" s="1"/>
  <c r="K58" i="9"/>
  <c r="L58" i="9" s="1"/>
  <c r="K57" i="9"/>
  <c r="L57" i="9" s="1"/>
  <c r="K53" i="9"/>
  <c r="L53" i="9" s="1"/>
  <c r="L4" i="9"/>
  <c r="K4" i="9"/>
  <c r="H2" i="9"/>
  <c r="D2" i="9"/>
  <c r="J1" i="9"/>
  <c r="H1" i="9"/>
  <c r="F1" i="9"/>
  <c r="H80" i="8"/>
  <c r="H79" i="8"/>
  <c r="H78" i="8"/>
  <c r="H77" i="8"/>
  <c r="H76" i="8"/>
  <c r="H67" i="8"/>
  <c r="G67" i="8"/>
  <c r="J66" i="8"/>
  <c r="K64" i="8"/>
  <c r="K55" i="8"/>
  <c r="J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K56" i="8" s="1"/>
  <c r="J6" i="8"/>
  <c r="K5" i="8"/>
  <c r="J5" i="8"/>
  <c r="K4" i="8"/>
  <c r="J4" i="8"/>
  <c r="G2" i="8"/>
  <c r="C2" i="8"/>
  <c r="I1" i="8"/>
  <c r="G1" i="8"/>
  <c r="E1" i="8"/>
  <c r="H80" i="7"/>
  <c r="H79" i="7"/>
  <c r="H78" i="7"/>
  <c r="H77" i="7"/>
  <c r="H76" i="7"/>
  <c r="H67" i="7"/>
  <c r="G67" i="7"/>
  <c r="J66" i="7"/>
  <c r="K64" i="7"/>
  <c r="K65" i="7" s="1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K56" i="7" s="1"/>
  <c r="J7" i="7"/>
  <c r="K6" i="7"/>
  <c r="J6" i="7"/>
  <c r="K5" i="7"/>
  <c r="J5" i="7"/>
  <c r="K4" i="7"/>
  <c r="J4" i="7"/>
  <c r="G2" i="7"/>
  <c r="C2" i="7"/>
  <c r="I1" i="7"/>
  <c r="G1" i="7"/>
  <c r="E1" i="7"/>
  <c r="H80" i="6"/>
  <c r="H79" i="6"/>
  <c r="H78" i="6"/>
  <c r="H77" i="6"/>
  <c r="H76" i="6"/>
  <c r="H67" i="6"/>
  <c r="G67" i="6"/>
  <c r="J66" i="6"/>
  <c r="K64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J11" i="6"/>
  <c r="K11" i="6" s="1"/>
  <c r="K10" i="6"/>
  <c r="J10" i="6"/>
  <c r="K9" i="6"/>
  <c r="J9" i="6"/>
  <c r="J8" i="6"/>
  <c r="K8" i="6" s="1"/>
  <c r="J7" i="6"/>
  <c r="K7" i="6" s="1"/>
  <c r="J6" i="6"/>
  <c r="K6" i="6" s="1"/>
  <c r="J5" i="6"/>
  <c r="K5" i="6" s="1"/>
  <c r="K4" i="6"/>
  <c r="J4" i="6"/>
  <c r="G2" i="6"/>
  <c r="C2" i="6"/>
  <c r="I1" i="6"/>
  <c r="G1" i="6"/>
  <c r="E1" i="6"/>
  <c r="H80" i="5"/>
  <c r="H79" i="5"/>
  <c r="H78" i="5"/>
  <c r="H77" i="5"/>
  <c r="H76" i="5"/>
  <c r="H67" i="5"/>
  <c r="G67" i="5"/>
  <c r="J66" i="5"/>
  <c r="K64" i="5"/>
  <c r="K55" i="5"/>
  <c r="J55" i="5"/>
  <c r="K54" i="5"/>
  <c r="J54" i="5"/>
  <c r="J53" i="5"/>
  <c r="K53" i="5" s="1"/>
  <c r="J52" i="5"/>
  <c r="K52" i="5" s="1"/>
  <c r="J51" i="5"/>
  <c r="K51" i="5" s="1"/>
  <c r="J50" i="5"/>
  <c r="K50" i="5" s="1"/>
  <c r="J49" i="5"/>
  <c r="K49" i="5" s="1"/>
  <c r="K48" i="5"/>
  <c r="J48" i="5"/>
  <c r="K47" i="5"/>
  <c r="J47" i="5"/>
  <c r="J46" i="5"/>
  <c r="K46" i="5" s="1"/>
  <c r="K45" i="5"/>
  <c r="J45" i="5"/>
  <c r="K44" i="5"/>
  <c r="J44" i="5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K35" i="5"/>
  <c r="J35" i="5"/>
  <c r="K34" i="5"/>
  <c r="J34" i="5"/>
  <c r="K33" i="5"/>
  <c r="J33" i="5"/>
  <c r="J32" i="5"/>
  <c r="K32" i="5" s="1"/>
  <c r="J31" i="5"/>
  <c r="K31" i="5" s="1"/>
  <c r="J30" i="5"/>
  <c r="K30" i="5" s="1"/>
  <c r="K29" i="5"/>
  <c r="J29" i="5"/>
  <c r="K28" i="5"/>
  <c r="J28" i="5"/>
  <c r="K27" i="5"/>
  <c r="J27" i="5"/>
  <c r="J26" i="5"/>
  <c r="K26" i="5" s="1"/>
  <c r="K25" i="5"/>
  <c r="J25" i="5"/>
  <c r="J24" i="5"/>
  <c r="K24" i="5" s="1"/>
  <c r="K23" i="5"/>
  <c r="J23" i="5"/>
  <c r="K22" i="5"/>
  <c r="J22" i="5"/>
  <c r="K21" i="5"/>
  <c r="J21" i="5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J10" i="5"/>
  <c r="K10" i="5" s="1"/>
  <c r="K9" i="5"/>
  <c r="J9" i="5"/>
  <c r="K8" i="5"/>
  <c r="J8" i="5"/>
  <c r="K7" i="5"/>
  <c r="J7" i="5"/>
  <c r="K6" i="5"/>
  <c r="J6" i="5"/>
  <c r="J5" i="5"/>
  <c r="K5" i="5" s="1"/>
  <c r="K4" i="5"/>
  <c r="J4" i="5"/>
  <c r="G2" i="5"/>
  <c r="C2" i="5"/>
  <c r="I1" i="5"/>
  <c r="G1" i="5"/>
  <c r="E1" i="5"/>
  <c r="H80" i="4"/>
  <c r="H79" i="4"/>
  <c r="H78" i="4"/>
  <c r="H77" i="4"/>
  <c r="H76" i="4"/>
  <c r="H67" i="4"/>
  <c r="G67" i="4"/>
  <c r="J66" i="4"/>
  <c r="K64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J25" i="4"/>
  <c r="K25" i="4" s="1"/>
  <c r="J24" i="4"/>
  <c r="K24" i="4" s="1"/>
  <c r="J23" i="4"/>
  <c r="K23" i="4" s="1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J15" i="4"/>
  <c r="K15" i="4" s="1"/>
  <c r="K14" i="4"/>
  <c r="J14" i="4"/>
  <c r="K13" i="4"/>
  <c r="J13" i="4"/>
  <c r="J12" i="4"/>
  <c r="K12" i="4" s="1"/>
  <c r="J11" i="4"/>
  <c r="K11" i="4" s="1"/>
  <c r="K10" i="4"/>
  <c r="J10" i="4"/>
  <c r="J9" i="4"/>
  <c r="K9" i="4" s="1"/>
  <c r="K8" i="4"/>
  <c r="J8" i="4"/>
  <c r="K7" i="4"/>
  <c r="J7" i="4"/>
  <c r="J6" i="4"/>
  <c r="K6" i="4" s="1"/>
  <c r="J5" i="4"/>
  <c r="K5" i="4" s="1"/>
  <c r="K4" i="4"/>
  <c r="J4" i="4"/>
  <c r="G2" i="4"/>
  <c r="C2" i="4"/>
  <c r="I1" i="4"/>
  <c r="G1" i="4"/>
  <c r="E1" i="4"/>
  <c r="H105" i="3"/>
  <c r="H104" i="3"/>
  <c r="H103" i="3"/>
  <c r="H102" i="3"/>
  <c r="H101" i="3"/>
  <c r="H92" i="3"/>
  <c r="G92" i="3"/>
  <c r="J91" i="3"/>
  <c r="K89" i="3"/>
  <c r="K80" i="3"/>
  <c r="J80" i="3"/>
  <c r="K79" i="3"/>
  <c r="J79" i="3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J39" i="3"/>
  <c r="K39" i="3" s="1"/>
  <c r="K38" i="3"/>
  <c r="J38" i="3"/>
  <c r="K37" i="3"/>
  <c r="J37" i="3"/>
  <c r="K36" i="3"/>
  <c r="J36" i="3"/>
  <c r="K35" i="3"/>
  <c r="J35" i="3"/>
  <c r="K34" i="3"/>
  <c r="J34" i="3"/>
  <c r="K33" i="3"/>
  <c r="J33" i="3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K25" i="3"/>
  <c r="J25" i="3"/>
  <c r="J24" i="3"/>
  <c r="K24" i="3" s="1"/>
  <c r="K23" i="3"/>
  <c r="J23" i="3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K14" i="3"/>
  <c r="J14" i="3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K4" i="3"/>
  <c r="J4" i="3"/>
  <c r="G2" i="3"/>
  <c r="C2" i="3"/>
  <c r="I1" i="3"/>
  <c r="G1" i="3"/>
  <c r="E1" i="3"/>
  <c r="H120" i="2"/>
  <c r="H119" i="2"/>
  <c r="H118" i="2"/>
  <c r="H117" i="2"/>
  <c r="H116" i="2"/>
  <c r="H107" i="2"/>
  <c r="G107" i="2"/>
  <c r="J106" i="2"/>
  <c r="K104" i="2"/>
  <c r="K95" i="2"/>
  <c r="J95" i="2"/>
  <c r="J94" i="2"/>
  <c r="K94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K48" i="2"/>
  <c r="J48" i="2"/>
  <c r="J42" i="2"/>
  <c r="K42" i="2" s="1"/>
  <c r="J41" i="2"/>
  <c r="K41" i="2" s="1"/>
  <c r="K40" i="2"/>
  <c r="J40" i="2"/>
  <c r="J39" i="2"/>
  <c r="K39" i="2" s="1"/>
  <c r="K38" i="2"/>
  <c r="J38" i="2"/>
  <c r="K37" i="2"/>
  <c r="J37" i="2"/>
  <c r="J36" i="2"/>
  <c r="K36" i="2" s="1"/>
  <c r="J35" i="2"/>
  <c r="K35" i="2" s="1"/>
  <c r="J34" i="2"/>
  <c r="K34" i="2" s="1"/>
  <c r="K33" i="2"/>
  <c r="J33" i="2"/>
  <c r="K32" i="2"/>
  <c r="J32" i="2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K23" i="2"/>
  <c r="J23" i="2"/>
  <c r="K22" i="2"/>
  <c r="J22" i="2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K13" i="2"/>
  <c r="J13" i="2"/>
  <c r="K12" i="2"/>
  <c r="J12" i="2"/>
  <c r="J11" i="2"/>
  <c r="K11" i="2" s="1"/>
  <c r="K10" i="2"/>
  <c r="J10" i="2"/>
  <c r="J9" i="2"/>
  <c r="K9" i="2" s="1"/>
  <c r="J8" i="2"/>
  <c r="K8" i="2" s="1"/>
  <c r="J7" i="2"/>
  <c r="K7" i="2" s="1"/>
  <c r="K6" i="2"/>
  <c r="J6" i="2"/>
  <c r="J5" i="2"/>
  <c r="K5" i="2" s="1"/>
  <c r="K4" i="2"/>
  <c r="J4" i="2"/>
  <c r="G2" i="2"/>
  <c r="C2" i="2"/>
  <c r="I1" i="2"/>
  <c r="G1" i="2"/>
  <c r="E1" i="2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/>
  <c r="J34" i="1"/>
  <c r="K34" i="1" s="1"/>
  <c r="J35" i="1"/>
  <c r="K35" i="1" s="1"/>
  <c r="J36" i="1"/>
  <c r="K36" i="1" s="1"/>
  <c r="J37" i="1"/>
  <c r="K37" i="1" s="1"/>
  <c r="J38" i="1"/>
  <c r="K38" i="1"/>
  <c r="J39" i="1"/>
  <c r="K39" i="1" s="1"/>
  <c r="J40" i="1"/>
  <c r="K40" i="1"/>
  <c r="J41" i="1"/>
  <c r="K41" i="1" s="1"/>
  <c r="J42" i="1"/>
  <c r="K42" i="1" s="1"/>
  <c r="J43" i="1"/>
  <c r="K43" i="1"/>
  <c r="J44" i="1"/>
  <c r="K44" i="1"/>
  <c r="J46" i="1"/>
  <c r="K46" i="1"/>
  <c r="J55" i="1"/>
  <c r="K55" i="1"/>
  <c r="H80" i="1"/>
  <c r="H79" i="1"/>
  <c r="H78" i="1"/>
  <c r="H77" i="1"/>
  <c r="H76" i="1"/>
  <c r="H67" i="1"/>
  <c r="G67" i="1"/>
  <c r="J66" i="1"/>
  <c r="K64" i="1"/>
  <c r="J23" i="1"/>
  <c r="K23" i="1" s="1"/>
  <c r="J22" i="1"/>
  <c r="K22" i="1" s="1"/>
  <c r="J21" i="1"/>
  <c r="K21" i="1" s="1"/>
  <c r="J20" i="1"/>
  <c r="K20" i="1" s="1"/>
  <c r="J19" i="1"/>
  <c r="K19" i="1" s="1"/>
  <c r="K18" i="1"/>
  <c r="J18" i="1"/>
  <c r="K17" i="1"/>
  <c r="J17" i="1"/>
  <c r="K16" i="1"/>
  <c r="J16" i="1"/>
  <c r="K15" i="1"/>
  <c r="J15" i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K8" i="1"/>
  <c r="J8" i="1"/>
  <c r="J7" i="1"/>
  <c r="K7" i="1" s="1"/>
  <c r="J6" i="1"/>
  <c r="K6" i="1" s="1"/>
  <c r="J5" i="1"/>
  <c r="K5" i="1" s="1"/>
  <c r="K4" i="1"/>
  <c r="J4" i="1"/>
  <c r="C2" i="1"/>
  <c r="E1" i="1"/>
  <c r="K56" i="6" l="1"/>
  <c r="K65" i="6" s="1"/>
  <c r="K66" i="6" s="1"/>
  <c r="K56" i="5"/>
  <c r="K65" i="5" s="1"/>
  <c r="K56" i="4"/>
  <c r="K65" i="4" s="1"/>
  <c r="K81" i="3"/>
  <c r="K90" i="3" s="1"/>
  <c r="K67" i="5"/>
  <c r="K67" i="4"/>
  <c r="K96" i="2"/>
  <c r="K105" i="2" s="1"/>
  <c r="K106" i="2" s="1"/>
  <c r="K67" i="6"/>
  <c r="K67" i="7"/>
  <c r="K67" i="8"/>
  <c r="K92" i="3"/>
  <c r="K65" i="8"/>
  <c r="K66" i="7"/>
  <c r="K68" i="7" s="1"/>
  <c r="K70" i="7" s="1"/>
  <c r="K72" i="7" s="1"/>
  <c r="H72" i="7" s="1"/>
  <c r="K107" i="2"/>
  <c r="K67" i="1"/>
  <c r="K56" i="1"/>
  <c r="K65" i="1" s="1"/>
  <c r="K66" i="1" s="1"/>
  <c r="K68" i="6" l="1"/>
  <c r="K70" i="6" s="1"/>
  <c r="K72" i="6" s="1"/>
  <c r="H72" i="6" s="1"/>
  <c r="K108" i="2"/>
  <c r="K110" i="2" s="1"/>
  <c r="K112" i="2" s="1"/>
  <c r="H112" i="2" s="1"/>
  <c r="K66" i="8"/>
  <c r="K68" i="8" s="1"/>
  <c r="K70" i="8" s="1"/>
  <c r="K72" i="8" s="1"/>
  <c r="H72" i="8" s="1"/>
  <c r="K66" i="5"/>
  <c r="K68" i="5" s="1"/>
  <c r="K70" i="5" s="1"/>
  <c r="K72" i="5" s="1"/>
  <c r="H72" i="5" s="1"/>
  <c r="K66" i="4"/>
  <c r="K68" i="4" s="1"/>
  <c r="K70" i="4" s="1"/>
  <c r="K72" i="4" s="1"/>
  <c r="H72" i="4" s="1"/>
  <c r="K91" i="3"/>
  <c r="K93" i="3" s="1"/>
  <c r="K95" i="3" s="1"/>
  <c r="K97" i="3" s="1"/>
  <c r="H97" i="3" s="1"/>
  <c r="K68" i="1"/>
  <c r="K70" i="1" s="1"/>
  <c r="K72" i="1" s="1"/>
  <c r="H72" i="1" s="1"/>
</calcChain>
</file>

<file path=xl/sharedStrings.xml><?xml version="1.0" encoding="utf-8"?>
<sst xmlns="http://schemas.openxmlformats.org/spreadsheetml/2006/main" count="3424" uniqueCount="404">
  <si>
    <t>ORDER QTY</t>
  </si>
  <si>
    <t>QUOTE #:</t>
  </si>
  <si>
    <t>QUOTED BY:</t>
  </si>
  <si>
    <t>DATE:</t>
  </si>
  <si>
    <t>ITEM</t>
  </si>
  <si>
    <t>Spare Parts</t>
  </si>
  <si>
    <t>QTY</t>
  </si>
  <si>
    <t>PART #</t>
  </si>
  <si>
    <t>DESCRIPTION</t>
  </si>
  <si>
    <t>MFG.</t>
  </si>
  <si>
    <t>VENDOR</t>
  </si>
  <si>
    <t>LIST</t>
  </si>
  <si>
    <t>DISC</t>
  </si>
  <si>
    <t>NET EA</t>
  </si>
  <si>
    <t>TOTAL</t>
  </si>
  <si>
    <t>QUOTED LEAD TIME</t>
  </si>
  <si>
    <t>COMMENTS</t>
  </si>
  <si>
    <t>IDENTIFIED MATERIAL SUBTOTAL</t>
  </si>
  <si>
    <t>MISC. MATERIALS:</t>
  </si>
  <si>
    <t>PIPE / MISC.</t>
  </si>
  <si>
    <t>FAB. MATERIALS</t>
  </si>
  <si>
    <t>WIRING</t>
  </si>
  <si>
    <t>BLAST INSIDE</t>
  </si>
  <si>
    <t>PAINTING INT.</t>
  </si>
  <si>
    <t>PAINTING EXT.</t>
  </si>
  <si>
    <t>CRATING</t>
  </si>
  <si>
    <t>MISC. MATERIALS SUBTOTAL</t>
  </si>
  <si>
    <t>MATERIAL TOTAL</t>
  </si>
  <si>
    <t>FREIGHT50</t>
  </si>
  <si>
    <t>LABOR</t>
  </si>
  <si>
    <t xml:space="preserve"> / HR</t>
  </si>
  <si>
    <t>TOTAL UNBURDENED COST</t>
  </si>
  <si>
    <r>
      <t xml:space="preserve">TOTAL COSTS </t>
    </r>
    <r>
      <rPr>
        <vertAlign val="superscript"/>
        <sz val="10"/>
        <rFont val="Arial"/>
        <family val="2"/>
      </rPr>
      <t>†</t>
    </r>
  </si>
  <si>
    <t>SELLING PRICE</t>
  </si>
  <si>
    <t>FOR THIS MARGIN</t>
  </si>
  <si>
    <t>SELL PRICE</t>
  </si>
  <si>
    <t>ENTER MARGIN % HERE ---------&gt;</t>
  </si>
  <si>
    <t>Hershey (Y&amp;S)</t>
  </si>
  <si>
    <t>Twist Line 5</t>
  </si>
  <si>
    <t>TMK</t>
  </si>
  <si>
    <t>RS Online</t>
  </si>
  <si>
    <t>Phoenix Contact</t>
  </si>
  <si>
    <t>Terminal block, PTV 2 5-QUATTRO</t>
  </si>
  <si>
    <t>Ethernet Switch, Managed, 16 Port, 24 VDC, FL Switch 2000 Series</t>
  </si>
  <si>
    <t>Power Supply, DIN Rail Mount, 24V, 10A, Input 85-264V, 240W, TRIO Series</t>
  </si>
  <si>
    <t>Relay Module, DPDT, 250VAC, 250VDC/24VDC, 8A, RIFLINE COMPLETE RELAY Series</t>
  </si>
  <si>
    <t>Conn TermBlk DINRail Fuse Push-In 2Conn 24-10AWG 15A 400V PT Series</t>
  </si>
  <si>
    <t>Terminal Block Connector, DIN Rail, Feed Through, 4 Position, PTTB Series</t>
  </si>
  <si>
    <t>Conn Term Blk DIN Rail Feed Thru Push-In Conn 24-10 AWG Gray 6.2 mm W PT Series</t>
  </si>
  <si>
    <t>Power Supply, DIN Rail Mount, 24V, 20A, Input 85-264V, 480W, TRIO Series</t>
  </si>
  <si>
    <t>AB</t>
  </si>
  <si>
    <t>25B-A4PBN104</t>
  </si>
  <si>
    <t>AB 25B-A4P8N104 PowerFlex 525 AC Drive, with Embedded EtherNet/IP and Safety, 240 VAC, 1 Phase, 4.8 Amps, 1.0 HP, 0.75 kW Normal Duty; 1.0 HP, 0.75 kW Heavy Duty, Frame A, IP20 NEMA / Open Type, No Filter</t>
  </si>
  <si>
    <t>25B-B017N104</t>
  </si>
  <si>
    <t>Schaedler Yesco</t>
  </si>
  <si>
    <t>AB 25B-B017N104 POWERFLEX 525 17.5AMP 240VAC 5HP B-FRAME OPEN IP20 AC DRIVE W/ EMBEDDED EHTERNET/IP</t>
  </si>
  <si>
    <t>440R-D22R2</t>
  </si>
  <si>
    <t>AB 440R-D22R2 2NO SAFETY 1NC SOLID STATE REMOVABLE TERMINALS CONFIGURED AUTO/MANUAL OR MANUAL MONITORED RESET SAFETY RELAY, SWS</t>
  </si>
  <si>
    <t>440R-S13R2</t>
  </si>
  <si>
    <t>AB 440R-S13R2 COMPATIBLE INPUT (CI) (1)DUAL CHANNEL INPUT INV 2NO OSSD OUTPUT (3)IMMEDIATE SAFETY OUTPUTS (1) NC AUX OUTUTS, (1) SWS OUTPUT 24VAC RELAY</t>
  </si>
  <si>
    <t>5069-IB16</t>
  </si>
  <si>
    <t>5069 DC INPUT MODULE</t>
  </si>
  <si>
    <t>5069-L320ERS2</t>
  </si>
  <si>
    <t>CONTROLLER, COMPACT GUARDLOGIX 5380 SAFETY, SIL2/PLD, 2.0MB STANDARD &amp; 1.0MB SAFETY MEMORY, 40 NODES, 16 I/OS</t>
  </si>
  <si>
    <t>5069-OB16</t>
  </si>
  <si>
    <t>5069 DC OUTPUT MODULE</t>
  </si>
  <si>
    <t>TERMINAL BLOCK 18 SCREW RTB</t>
  </si>
  <si>
    <t>5069-RTB18-SCREW</t>
  </si>
  <si>
    <t>5069-RTB64-SCREW</t>
  </si>
  <si>
    <t>5069 COMPACT I/O POWER TERMINAL RTB KIT FOR BOTH 4 AND 6 PIN SCREW TYPE</t>
  </si>
  <si>
    <t>ATQR10</t>
  </si>
  <si>
    <t>ATQR15</t>
  </si>
  <si>
    <t>ATQR20</t>
  </si>
  <si>
    <t>ATQR30</t>
  </si>
  <si>
    <t>ATQR5</t>
  </si>
  <si>
    <t>Mersen</t>
  </si>
  <si>
    <t>10AMP 600VAC/300VDC CLASS CC TIME- DELAY CURRENT LIMITING FUSE REJECTION TYPE</t>
  </si>
  <si>
    <t>15AMP 600VAC/300VDC CLASS CC TIME- DELAY CURRENT LIMITING FUSE REJECITON TYPE</t>
  </si>
  <si>
    <t>20AMP 600VAC/300VDC CLASS CC TIME- DELAY CURRENT LIMITING FUSE REJECTION TYPE</t>
  </si>
  <si>
    <t>30AMP 600VAC/300VDC CLASS CC TIME- DELAY CURRENT LIMITING FUSE REJECTION TYPE</t>
  </si>
  <si>
    <t>5AMP 600VAC/300VDC CLASS CC TIME- DELAY CURRENT LIMITING FUSE REJECTION TYPE 13/32 X 1-1/2</t>
  </si>
  <si>
    <t>SZ-01S</t>
  </si>
  <si>
    <t>Keyence</t>
  </si>
  <si>
    <t>SZ-04M</t>
  </si>
  <si>
    <t>SZ-P10PM</t>
  </si>
  <si>
    <t>SZ-P10PS</t>
  </si>
  <si>
    <t>Safety Laser Scanner, Main Unit, Single-function Type</t>
  </si>
  <si>
    <t>Safety Laser Scanner, Main Unit, Multi-function Type</t>
  </si>
  <si>
    <t>Output Cable, 10-m, PNP for SZ-04M/16V</t>
  </si>
  <si>
    <t>Output Cable, 10-m, PNP for SZ-01S</t>
  </si>
  <si>
    <t>VIO-217R-PC100-KBL-U-RGG-1</t>
  </si>
  <si>
    <t>Monitor SXGA</t>
  </si>
  <si>
    <t>Primio</t>
  </si>
  <si>
    <t>Saginaw</t>
  </si>
  <si>
    <t>SCE-60EL3612LPPL</t>
  </si>
  <si>
    <t>SCE-60P36</t>
  </si>
  <si>
    <t>60x36x12 Enclosure NEMA Type 3R, 4, 12 and Type 13</t>
  </si>
  <si>
    <t>Sub Panel 57x33</t>
  </si>
  <si>
    <t>MCX-23 MPX-23</t>
  </si>
  <si>
    <t>Controller</t>
  </si>
  <si>
    <t>Mujin</t>
  </si>
  <si>
    <t>SCE-60EL3616LPPL</t>
  </si>
  <si>
    <t>SCE-N12FA44LG</t>
  </si>
  <si>
    <t>Filter Fan. (115v) Type 12 RAL 7035</t>
  </si>
  <si>
    <t>SCE-N12FGA44LG</t>
  </si>
  <si>
    <t>Filter &amp; Grille Assy. Type 12 RAL 7035</t>
  </si>
  <si>
    <t>SCE-LF18NO</t>
  </si>
  <si>
    <t>Fixture, LED Light w/o Outlet</t>
  </si>
  <si>
    <t>277-1159044-ND</t>
  </si>
  <si>
    <t>24VDC 20A 480W Power Supply Input 320 - 550 VAC 3PH</t>
  </si>
  <si>
    <t>DigiKey</t>
  </si>
  <si>
    <t>Hammond</t>
  </si>
  <si>
    <t>AutomationDirect</t>
  </si>
  <si>
    <t>HPB106-3</t>
  </si>
  <si>
    <t>Edison open power distribution block, 175A, 3-pole, line side: 1 opening accepts 2/0 AWG to 8 AWG, load side: 6 openings accept 4 AWG to 14 AWG, panel mount, UL 1953 listed.</t>
  </si>
  <si>
    <t>Edison</t>
  </si>
  <si>
    <t>PBC33</t>
  </si>
  <si>
    <t>Edison power distribution block cover, package of 1. For use with 310A, 380A, and 570A open style 3-pole blocks and HPB106-3 block.</t>
  </si>
  <si>
    <t>ABDR 25B-D010N104</t>
  </si>
  <si>
    <t>AB 25B-D010N104 POWERFLEX 525 10.5AMP 480VAC 5.0HP B-FRAME OPEN IP20 AC DRIVE W/ EMBEDDED ETHERNET/IP SAFETY TORQUE OFF</t>
  </si>
  <si>
    <t>ABDR 25B-D4P0N104</t>
  </si>
  <si>
    <t>AB 25B-D4P0N104 POWERFLEX 525 4.0AMP 480VAC 2.0HP A-FRAME OPEN IP20 AC DRIVE W/ EMBEDDED ETHERNET/IP SAFETY TORQUE OFF</t>
  </si>
  <si>
    <t>ZP-PSA-16-101</t>
  </si>
  <si>
    <t>ZIPport panel interface connector, single 120 VAC outlet, (1) RJ45 Ethernet port with female exterior/female interior.</t>
  </si>
  <si>
    <t>ZIPport</t>
  </si>
  <si>
    <t>AB 140G-G6C3-C60</t>
  </si>
  <si>
    <t>AB 140G-G6C3-C60 140G-G6C3-C60, MCCB, 60AT, 125AF, G Frame</t>
  </si>
  <si>
    <t>AB 140G-G-NVM12R</t>
  </si>
  <si>
    <t>AB 140G-G-NVM12R 140G G FRAME ROTARY OPERATOR 12IN RED/YEL W/NFPA79 OPTION</t>
  </si>
  <si>
    <t>AB 1489-M3C200 20AMP 3POLE 480Y/277VAC MINIATURE CIRCUIT BREAKER TRIP CURVE C UL489</t>
  </si>
  <si>
    <t>AB 1489-M3C200</t>
  </si>
  <si>
    <t>AB 1489-M3C100</t>
  </si>
  <si>
    <t>AB 1489-M3C100 10AMP 3POLE 480Y/277VAC MINIATURE CIRCUIT BREAKER TRIP CURVE C UL489</t>
  </si>
  <si>
    <t>AB 1489-M3C150</t>
  </si>
  <si>
    <t>AB 1489-M3C150 15AMP 3POLE 480Y/277VAC MINIATURE CIRCUIT BREAKER TRIP CURVE C UL489</t>
  </si>
  <si>
    <t>AB 1489-M3C040</t>
  </si>
  <si>
    <t>AB 1489-M3C040 UL489 4 A MINIATURE CIRCUIT BREAKER</t>
  </si>
  <si>
    <t>AB 1489-M2C040</t>
  </si>
  <si>
    <t>AB 1489-M2C040 4AMP 2POLE 480Y/277VAC 96VDC MINIATURE CIRCUIT BREAKER TRIP CURVE C UL489</t>
  </si>
  <si>
    <t>AB 1489-M1C100</t>
  </si>
  <si>
    <t>AB 1489-M1C100 10AMP 1POLE 277VAC 48VDC MINIATURE CIRCUIT BREAKER TRIP CURVE C UL489</t>
  </si>
  <si>
    <t>AB 1489-M1C030</t>
  </si>
  <si>
    <t>AB 1489-M1C030 3AMP 1POLE 277VAC 48VDC MINIATURE CIRCUIT BREAKER TRIP CURVE C UL489</t>
  </si>
  <si>
    <t>AB 1489-M1C050</t>
  </si>
  <si>
    <t>AB 1489-M1C050 5AMP 1POLE 277VAC 48VDC MINIATURE CIRCUIT BREAKER TRIP CURVE C UL489</t>
  </si>
  <si>
    <t>AB 1489-M1C150</t>
  </si>
  <si>
    <t>AB 1489-M1C150 15AMP 1POLE 277VAC 48VDC MINIATURE CIRCUIT BREAKER TRIP CURVE C UL489</t>
  </si>
  <si>
    <t>DIN Rail Mount Power Supply, Push-In Connect, 24 VDC, 5A, TRIO Series</t>
  </si>
  <si>
    <t>PH500MQMJ</t>
  </si>
  <si>
    <t>Hammond control transformer, encapsulated core, 500 VA, 1-phase, 240/480 VAC primary, 120/240 VAC secondary, 50/60 Hz, panel mount.</t>
  </si>
  <si>
    <t>FG4</t>
  </si>
  <si>
    <t>Hammond finger guard, primary or secondary side. For use with fused and unfused 350 VA and 500 VA Imperator series control transformers as well as PH750MQMJ, PH250MLI, and PH250MGJ.</t>
  </si>
  <si>
    <t>ABPC 1769-ECRK</t>
  </si>
  <si>
    <t>AB 1769-ECRK COMPACTLOGIX RIGHT END CAP</t>
  </si>
  <si>
    <t>277-9624-ND</t>
  </si>
  <si>
    <t>End cover, depth: 45.7 mm, width: 2.2 mm, height: 69.2 mm, color: gray</t>
  </si>
  <si>
    <t>End cover, depth: 39.6 mm, width: 2.2 mm, height: 68 mm, color: gray</t>
  </si>
  <si>
    <t>End cover, depth: 29 mm, width: 2.2 mm, height: 77 mm, color: gray</t>
  </si>
  <si>
    <t>End clamp, width: 9.5 mm, color: gray</t>
  </si>
  <si>
    <t>277-1088748-ND</t>
  </si>
  <si>
    <t>277-3513-ND</t>
  </si>
  <si>
    <t>277-7383-ND</t>
  </si>
  <si>
    <t>277-1523-ND</t>
  </si>
  <si>
    <t>277-3229-ND</t>
  </si>
  <si>
    <t>Plug-in bridge, pitch: 6.2 mm, number of positions: 20, color: red</t>
  </si>
  <si>
    <t>Plug-in bridge, pitch: 5.2 mm, number of positions: 20, color: red</t>
  </si>
  <si>
    <t>277-3233-ND</t>
  </si>
  <si>
    <t>Banner</t>
  </si>
  <si>
    <t>SSA-EB1PLGR-12ECQ8</t>
  </si>
  <si>
    <t>SSA-EB1 30 mm Mount Emergency Stop Push Button,  Green and Red Flash/Solid Illuminated Base, 40 mm Actuator, IP65; Contacts: 2NC/1NO-PNP; 8-pin M12 Integral QD, Part Number: 26628</t>
  </si>
  <si>
    <t>ESL-41/60-ENES-10</t>
  </si>
  <si>
    <t>, EMERGENCY STOP, PARADA DE EMERGENCIA (English &amp; Spanish), 60 mm OD, 41 mm hole, Use with SSA-EB1 40 mm and SSA-EB2 60 mm Actuators, Qty 10</t>
  </si>
  <si>
    <t>SSA-MBK-EEC1-SS</t>
  </si>
  <si>
    <t>Bracket: E-STOP Mounting Hub Bracket, Right-Angle; One 30 mm hole, 316 Stainless Steel, Part Number: 89970</t>
  </si>
  <si>
    <t>Customer Requested</t>
  </si>
  <si>
    <t>ABG3 898D-48LT-DM4</t>
  </si>
  <si>
    <t>AB 898D-48LT-DM4 SAFETY WIRED DISTRIBUTION BOX, DUAL-CHANNEL N.C., NO ENUNCIATION</t>
  </si>
  <si>
    <t>Customer Requested, Special Order Est Delivery 6/1</t>
  </si>
  <si>
    <t>ABG3 440R-D22S2</t>
  </si>
  <si>
    <t>AB 440R-D22S2 GUARDMASTER SAFETY RELAY, DUAL INPUT (DI), 2 DUAL CHANNEL NC INPUTS, 2 NO SAFETY SOLID STATE &amp; 1 SS AUX OUTPUTS, 24VDC</t>
  </si>
  <si>
    <t>E12433</t>
  </si>
  <si>
    <t>IFM</t>
  </si>
  <si>
    <t>ADOGH080VAS0010E08, 8-pole connection, High protection rating for the food and beverage industry, Gold-plated contacts for reliable electrical connections, Permanent, reliable sealing even when mounted without tools, Wide operating temperature range</t>
  </si>
  <si>
    <t>60x36x16 Enclosure NEMA Type 3R, 4, 12 and Type 13</t>
  </si>
  <si>
    <t>SCE-723624FS</t>
  </si>
  <si>
    <t>72x36x24 Enclosure NEMA Type 3R, 4, 12 and Type 13 Floor Mount</t>
  </si>
  <si>
    <t>SCE-72P36F1</t>
  </si>
  <si>
    <t>Subpanel, Full 60x32</t>
  </si>
  <si>
    <t>SCE-FK0624</t>
  </si>
  <si>
    <t>Floor Stand Kit 6x24x9.12</t>
  </si>
  <si>
    <t>AB 800FM-LMT44MN3RX02S</t>
  </si>
  <si>
    <t>AB 800FM-LMT44MN3RX02S RED ILLUMINATED TWIST TO RELEASE PUSHBUTTON,40MM,2NC SELF MOMITORING CONTACTS,RED,INTEGRATED LED MODULE,METAL,24V AC/DC LED,METAL LATCH MOUNT</t>
  </si>
  <si>
    <t>AB 800F-15YSE112</t>
  </si>
  <si>
    <t>AB 800F-15YSE112 NAMEPLATE "EMERGENCY STOP" YELLOW W/BLACK TEXT 60MM ROUND 22.5MM MOUNTING HOLE</t>
  </si>
  <si>
    <t>AB 800FM-LF6</t>
  </si>
  <si>
    <t>AB 800FM-LF6 BLUE MOMENTARY PUSHBUTTON METAL ILLUMINATED FLUSH HEAD OPERATOR ONLY 22.5MM NEMA4/13 IP66</t>
  </si>
  <si>
    <t>AB 800F-ALM</t>
  </si>
  <si>
    <t>AB 800F-ALM METAL MOUNTING LATCH FOR BUILDING 22.5MM UNITS</t>
  </si>
  <si>
    <t>AB 800F-X10</t>
  </si>
  <si>
    <t>AB 800F-X10 1NO CONTACT BLOCK FOR PUSHBUTTONS AND 194R DISCT LESS LATCH</t>
  </si>
  <si>
    <t>AB 800F-N3W</t>
  </si>
  <si>
    <t>AB 800F-N3W WHITE 24VAC/DC INTEGRATED LED MODULE, LESS LATCH</t>
  </si>
  <si>
    <t>CANCELLED 05/01/2024</t>
  </si>
  <si>
    <t>AB 800FM-LF5</t>
  </si>
  <si>
    <t>AB 800FM-LF5 YELLOW MOMENTARY PUSHBUTTON METAL ILLUMINATED FLUSH HEAD OPERATOR ONLY 22.5MM NEMA4/13 IP66</t>
  </si>
  <si>
    <t>ABG3 440T-MRPSE100E</t>
  </si>
  <si>
    <t>AB 440T-MRPSE100E TRAPPED KEY INTERLOCK</t>
  </si>
  <si>
    <t>ABG3 440T-MRPSE100Y</t>
  </si>
  <si>
    <t>AB 440T-MRPSE100Y SWITCH, ROTARY PANEL "KEYED Y"</t>
  </si>
  <si>
    <t>AB 800FM-LF7</t>
  </si>
  <si>
    <t>AB 800FM-LF7 MOMENTARY PUSHBUTTON METAL CLEAR ILLUMINATED FLUSH HEAD OPERATOR ONLY 22.5MM NEMA4/13 IP66</t>
  </si>
  <si>
    <t>AB 855E-24TL4</t>
  </si>
  <si>
    <t>AB 855E-24TL4 RED STEADY LED SOCKET MOUNT 24VAC/DC STACK LIGHT MODULE</t>
  </si>
  <si>
    <t>AB 855E-24TL3</t>
  </si>
  <si>
    <t>AB 855E-24TL3 GREEN STEADY LED SOCKET M0UNT 24VAC/DC STACK LIGHT MODULE</t>
  </si>
  <si>
    <t>AB 855E-24TL5</t>
  </si>
  <si>
    <t>AB 855E-24TL5 AMBER STEADY LED SOCKET MOUNT 24VAC/DC STACK LIGHT MODULE</t>
  </si>
  <si>
    <t>AB 855E-B24SA3</t>
  </si>
  <si>
    <t>AB 855E-B24SA3 SOUND MODULE (1)CIRCUIT/TONE PIEZO SOUND 24VAC/DC BLACK (CONTINUOUS OR PULSING TONES MODIFIED BY DIP SWITCH)</t>
  </si>
  <si>
    <t>AB 855E-BPM10C</t>
  </si>
  <si>
    <t>AB 855E-BPM10C CONTROL TOWER STACK LIGHT MOUNTING BASE,10CM POLE MOUNT,BLACK HOUSING,CAP INCLUDED</t>
  </si>
  <si>
    <t>DN-R35S1</t>
  </si>
  <si>
    <t>DINnector DIN rail, slotted, 35mm, 7.5mm height, 1m length, plated steel.</t>
  </si>
  <si>
    <t>SIZE</t>
  </si>
  <si>
    <t>BOM</t>
  </si>
  <si>
    <t>18.00"</t>
  </si>
  <si>
    <t>15.75"</t>
  </si>
  <si>
    <t>14.00"</t>
  </si>
  <si>
    <t>11.50"</t>
  </si>
  <si>
    <t>8.75"</t>
  </si>
  <si>
    <t>7.50"</t>
  </si>
  <si>
    <t>2.00"</t>
  </si>
  <si>
    <t>4.75"</t>
  </si>
  <si>
    <t>T1E-2230G-1</t>
  </si>
  <si>
    <t>Iboco T1E series open slot narrow finger wire duct, 2.25in width, 3in height, 6.5ft/2m length, gray. Cover included</t>
  </si>
  <si>
    <t>60.00"</t>
  </si>
  <si>
    <t>43.75"</t>
  </si>
  <si>
    <t>18.25"</t>
  </si>
  <si>
    <t>9.00"</t>
  </si>
  <si>
    <t>T1E-1030G-1</t>
  </si>
  <si>
    <t>Iboco T1E series open slot narrow finger wire duct, 1in width, 3in height, 6.5ft/2m length, gray. Cover included.</t>
  </si>
  <si>
    <t>14.50"</t>
  </si>
  <si>
    <t>7.25"</t>
  </si>
  <si>
    <t>Allen Bradley</t>
  </si>
  <si>
    <t>PIECE COUNT</t>
  </si>
  <si>
    <t>DN-R35S1-2</t>
  </si>
  <si>
    <t>DIN rail, slotted, 35mm, 7.5mm height, 1m length, plated steel. Package of 2.</t>
  </si>
  <si>
    <t>DINnector</t>
  </si>
  <si>
    <t>T1E series open slot narrow finger wire duct, 1in width, 3in height, 6.5ft/2m length, gray. Cover included.</t>
  </si>
  <si>
    <t>Iboco</t>
  </si>
  <si>
    <t>T1E series open slot narrow finger wire duct, 2.25in width, 3in height, 6.5ft/2m length, gray. Cover included.</t>
  </si>
  <si>
    <t>2450K3</t>
  </si>
  <si>
    <t>Grounding Block w/9 Holes</t>
  </si>
  <si>
    <t>McMaster Carr</t>
  </si>
  <si>
    <t>Textured Plastic Legend Plate - 22mm Rectangular - 2 Lines "REQUEST ACCESS"</t>
  </si>
  <si>
    <t>Carolina Laser</t>
  </si>
  <si>
    <t>Carolina Laser Inc</t>
  </si>
  <si>
    <t>Textured Plastic Legend Plate - 22mm Rectangular - 2 Lines "RELEASE ACCESS"</t>
  </si>
  <si>
    <t>Textured Plastic Legend Plate - 22mm Rectangular - 2 Lines "SAFETY RESET"</t>
  </si>
  <si>
    <t>REQUEST ACCESS</t>
  </si>
  <si>
    <t>RELEASE ACCESS</t>
  </si>
  <si>
    <t>SAFETY RESET</t>
  </si>
  <si>
    <t>PROGRAMMING PORT ONLY 120VAC FOR LAPTOP ONLY</t>
  </si>
  <si>
    <t>Textured Plastic Nameplate - 1" x 5" - 1/4" Text - 2 Lines - Mtg Holes LINE 1 = "PROGRAMMING PORT ONLY" LINE 2 = "120VAC FOR LAPTOP ONLY"</t>
  </si>
  <si>
    <t>SAFETY KEY FOR ENTRY TO CELL</t>
  </si>
  <si>
    <t>Textured Plastic Nameplate - 1" x 5" - 1/4" Text - 2 Lines - Mtg Holes LINE 1 = "SAFETY KEY FOR" LINE 2 = "ENTRY TO CELL"</t>
  </si>
  <si>
    <t>LEFT CELL</t>
  </si>
  <si>
    <t>RIGHT CELL</t>
  </si>
  <si>
    <t>Textured Plastic Nameplate - 3/4" x 3 1/2" - 3/8" Text - Mtg Holes "LEFT CELL"</t>
  </si>
  <si>
    <t>Textured Plastic Nameplate - 3/4" x 3 1/2" - 3/8" Text - Mtg Holes "RIGHT CELL"</t>
  </si>
  <si>
    <t>TBEN-S1-8DIP</t>
  </si>
  <si>
    <t>Compact Multiprotocol I/O Module for Ethernet, 8 Digital PNP Inputs, Input Diagnostics per Channel</t>
  </si>
  <si>
    <t>Turck</t>
  </si>
  <si>
    <t>F6073-ND</t>
  </si>
  <si>
    <t>FUSE AUTOMOTIVE 3A 32VDC BLADE</t>
  </si>
  <si>
    <t>LittleFuse</t>
  </si>
  <si>
    <t>ONLY ORDER IF DESIGN IS APPROVED</t>
  </si>
  <si>
    <t>SCE-36EL3612LPPL</t>
  </si>
  <si>
    <t>EL LPPL Enclosure 36x36x12</t>
  </si>
  <si>
    <t>SCE-36EL3616LP</t>
  </si>
  <si>
    <t>EL Enclosure 36x36x16</t>
  </si>
  <si>
    <t>SCE-36P36</t>
  </si>
  <si>
    <t>Subpanel, Bent for 36x36, Actual 33x33</t>
  </si>
  <si>
    <t>AB 1489-M3C050</t>
  </si>
  <si>
    <t>AB 1489-M3C050 5AMP 3POLE 480Y/277VAC MINIATURE CIRCUIT BREAKER TRIP CURVE C UL489</t>
  </si>
  <si>
    <t>PLEASE CANCEL THESE ITEMS</t>
  </si>
  <si>
    <t>PLEASE ORDER THESE ITEMS</t>
  </si>
  <si>
    <t>AB 1783-US5T</t>
  </si>
  <si>
    <t>AB 1783-US5T STRATIX 2000 (5)PORT UNMANAGED ETHERNET SWITCH RJ45 10/100MBPS PORTS</t>
  </si>
  <si>
    <t>AB 1783-US16T</t>
  </si>
  <si>
    <t>AB 1783-US16T STRATIX 2000 16 PORT UNMANAGED SWITCH</t>
  </si>
  <si>
    <t>Panel Interface Connector with Category 5e RJ45 [Qty: 2]; Panel Mount Housing; UL Type 4; GFCI Duplex Inside-Outlet; 5 Amp Circuit Breaker</t>
  </si>
  <si>
    <t>GracePort</t>
  </si>
  <si>
    <t>Galco</t>
  </si>
  <si>
    <t>R-3W</t>
  </si>
  <si>
    <t>Voltage Indicator with Flashing LEDs</t>
  </si>
  <si>
    <t>CANCELLED 05/07/2024</t>
  </si>
  <si>
    <t>DON"T NEED !!!!!!!</t>
  </si>
  <si>
    <t>P-R2#2-K3RF5</t>
  </si>
  <si>
    <t>AB 1489-M3C040 UL489 5 A MINIATURE CIRCUIT BREAKER</t>
  </si>
  <si>
    <t>ORDERED 05/14/24</t>
  </si>
  <si>
    <t>Access Port for Metal Conduit, Aluminum 90 Degree Elbow, 1 NPSM Female</t>
  </si>
  <si>
    <t>7154K73</t>
  </si>
  <si>
    <t>Access Port for Metal Conduit, Aluminum 90 Degree Elbow, 3/4 NPSM Female</t>
  </si>
  <si>
    <t>7154K72</t>
  </si>
  <si>
    <t>1841T22</t>
  </si>
  <si>
    <t>Thin-Wall Steel Conduit, Zinc Compression Adapter, 3/4 Size with Grommet and O-Ring</t>
  </si>
  <si>
    <t>Thin-Wall Steel Conduit, Zinc Compression Adapter, 1 Size with Grommet and O-Ring</t>
  </si>
  <si>
    <t>1841T23</t>
  </si>
  <si>
    <t>Thin-Wall (EMT) Steel Conduit, 3/4 Trade Size, 5 Feet Long</t>
  </si>
  <si>
    <t>7126K12</t>
  </si>
  <si>
    <t>Thin-Wall (EMT) Steel Conduit, 1 Trade Size, 5 Feet Long</t>
  </si>
  <si>
    <t>7126K13</t>
  </si>
  <si>
    <t>7807K25</t>
  </si>
  <si>
    <t>7807K93</t>
  </si>
  <si>
    <t>Multi-Cord Grip for Seven 0.28"-0.35" OD Cords, thin, flexible seal that covers the holes until you push cords through. They prevent liquid from entering your connections—grips are rated IP68 for protection from continuous submersion.         1 1/4" Knockout</t>
  </si>
  <si>
    <t>Multi-Cord Grip, Submersible, for Thirteen 0.17"-0.22" OD Cords ,thin, flexible seal that covers the holes until you push cords through. They prevent liquid from entering your connections—grips are rated IP68 for protection from continuous submersion.                             1 1/4" Knockout</t>
  </si>
  <si>
    <t>Access Port for Metal Conduit, Aluminum 90 Degree Elbow, 1-1/4 NPSM Female</t>
  </si>
  <si>
    <t>7154K74</t>
  </si>
  <si>
    <t>1-1/4 NPSM Male x Knockout Male Straight for Medium- and Thick-Wall Steel Conduit</t>
  </si>
  <si>
    <t>7513K21</t>
  </si>
  <si>
    <t>1 NPSM Male x Knockout Male Straight for Medium- and Thick-Wall Steel Conduit</t>
  </si>
  <si>
    <t>7513K19</t>
  </si>
  <si>
    <t>7513K18</t>
  </si>
  <si>
    <t>3/4 NPSM Male x Knockout Male Straight for Medium- and Thick-Wall Steel Conduit</t>
  </si>
  <si>
    <t>ONLY ORDER ONCE !!!!!!!!!!!!!!!</t>
  </si>
  <si>
    <t>1 JOB ONLY</t>
  </si>
  <si>
    <t>EXPECTED 06/05/2024 POSSIBLY 05/23/2024 According to SAGINAW</t>
  </si>
  <si>
    <t>Back Ordered</t>
  </si>
  <si>
    <t>Received</t>
  </si>
  <si>
    <t>x</t>
  </si>
  <si>
    <t>Twist Line 6</t>
  </si>
  <si>
    <t>Twist Line 7</t>
  </si>
  <si>
    <t>ORDERED 05/20/24</t>
  </si>
  <si>
    <t>STOCK</t>
  </si>
  <si>
    <t>STOCK  2 ORDERED, 1 - HERE, 1 - BO</t>
  </si>
  <si>
    <t>EXPECTED 5/29/2024</t>
  </si>
  <si>
    <t>EXPECTED 7/01/2024</t>
  </si>
  <si>
    <t>EXPECTED 7/01/2024 2 ORDERED, 1 - HERE, 1 - BO</t>
  </si>
  <si>
    <t>NO DATE GIVEN</t>
  </si>
  <si>
    <t>AB 1489-M2D040</t>
  </si>
  <si>
    <t>AB 1489-M2C040 4AMP 2POLE 480Y/277VAC 96VDC MINIATURE CIRCUIT BREAKER TRIP CURVE D UL489</t>
  </si>
  <si>
    <t>AB 1489-M3D030</t>
  </si>
  <si>
    <t>AB 1489-M3D030 3AMP 3POLE 480Y/277VAC MINIATURE CIRCUIT BREAKER TRIP CURVE D UL489</t>
  </si>
  <si>
    <t>ORDERED 05/24/24</t>
  </si>
  <si>
    <t>PICKED</t>
  </si>
  <si>
    <t>277-5353-ND</t>
  </si>
  <si>
    <t>277-7686-ND</t>
  </si>
  <si>
    <t>0818108 MARKER 1=1 CARD OF 96 LABELS for 107899</t>
  </si>
  <si>
    <t>0828744 MARKER 1=1 CARD OF 72 LABELS for 3210567</t>
  </si>
  <si>
    <t>277-5348-ND</t>
  </si>
  <si>
    <t xml:space="preserve"> 0818085 MARKER 1=1 CARD OF 80 LABELS for 3211797</t>
  </si>
  <si>
    <t>ORDERED 05/31/24</t>
  </si>
  <si>
    <t>ON AE BOM</t>
  </si>
  <si>
    <t>Plug-in bridge, pitch: 5.2 mm, number of positions: 20, color: red For 1078999</t>
  </si>
  <si>
    <t>Plug-in bridge, pitch: 6.2 mm, number of positions: 20, color: red For 3211797</t>
  </si>
  <si>
    <t>End cover, depth: 45.7 mm, width: 2.2 mm, height: 69.2 mm, color: gray For 1078999</t>
  </si>
  <si>
    <t>End cover, depth: 39.6 mm, width: 2.2 mm, height: 68 mm, color: gray For 3210567</t>
  </si>
  <si>
    <t>End cover, depth: 29 mm, width: 2.2 mm, height: 77 mm, color: gray For 3211797</t>
  </si>
  <si>
    <t>13, 38</t>
  </si>
  <si>
    <t>26?</t>
  </si>
  <si>
    <t>4,5,7</t>
  </si>
  <si>
    <t>ENCL</t>
  </si>
  <si>
    <t>HVE</t>
  </si>
  <si>
    <t>FIELD</t>
  </si>
  <si>
    <t>EXT, FIELD</t>
  </si>
  <si>
    <t>GL-RC20</t>
  </si>
  <si>
    <t>CABLES, 5CORE, 20M, M12 CONNECTORS</t>
  </si>
  <si>
    <t>KEYENCE</t>
  </si>
  <si>
    <t>GL-RPC03P</t>
  </si>
  <si>
    <t>GL CONNECTOR</t>
  </si>
  <si>
    <t>GL-RB02</t>
  </si>
  <si>
    <t>BRACKETS</t>
  </si>
  <si>
    <t>GL-R88H</t>
  </si>
  <si>
    <t>LIGHT CURTAIN, HAND SAFE, 1760 HEIGHT</t>
  </si>
  <si>
    <t>277-3788-ND</t>
  </si>
  <si>
    <t>3211797 Conn Term Blk DIN Rail Feed Thru Push-In Conn 24-10 AWG Gray 6.2 mm W PT Series</t>
  </si>
  <si>
    <t>3210567 Terminal Block Connector, DIN Rail, Feed Through, 4 Position, PTTB Series</t>
  </si>
  <si>
    <t>277-2107-ND</t>
  </si>
  <si>
    <t>SCE-12108ELJ</t>
  </si>
  <si>
    <t>ELJ Enclosure, Removable hinges.Black mini quarter turn latches. 12x10x8</t>
  </si>
  <si>
    <t>SCE-12P10</t>
  </si>
  <si>
    <t>Subpanel, Flat, 11x9</t>
  </si>
  <si>
    <t>ORDERED 06/03/24</t>
  </si>
  <si>
    <t>ABG3 440R-D22R2</t>
  </si>
  <si>
    <t>AB 440R-D22S2 GUARDMASTER SAFETY RELAY, DUAL INPUT (DI), 2 DUAL CHANNEL NC INPUTS, 2 NO SAFETY RELAY &amp; 1 SS AUX OUTPUTS, 24VDC</t>
  </si>
  <si>
    <t>7807K45</t>
  </si>
  <si>
    <t xml:space="preserve"> 3 Cords - 0.24 to 0.28in. Grips have a rubber inner grommet with multiple holes and a rubber O-ring that create a tight seal to prevent liquid from entering the connection. They are rated IP65 for protection from water projected from a nozzle and NEMA 4X for indoor and outdoor protection against corrosion and water projected from a hose.</t>
  </si>
  <si>
    <t>Mcmaster Carr</t>
  </si>
  <si>
    <t>ORDERED 06/04/24</t>
  </si>
  <si>
    <t>AB 5069-IB16</t>
  </si>
  <si>
    <t>AB 5069-RTB18-SPRING</t>
  </si>
  <si>
    <t>ORDERED 06/11/24</t>
  </si>
  <si>
    <t>HC3096N-48-900-24</t>
  </si>
  <si>
    <t>Force guided relay, 35mm DIN rail mount, finger-safe, 24 VDC coil voltage, 4PST, (3) N.O., (1) N.C., 5A contact rating, 10-pin, LED indicator(s), diode protection.</t>
  </si>
  <si>
    <t>Dold</t>
  </si>
  <si>
    <t>FMR6-0P-0E</t>
  </si>
  <si>
    <t>Photoelectric sensor, rectangular, diffuse, visible red light emission, 500mm sensing distance, selectable light-on/dark-on, PNP, potentiometer, 1 kHz switching frequency, 316L stainless steel housing, 4-pin M12 quick-disconnect.</t>
  </si>
  <si>
    <t>EVT223</t>
  </si>
  <si>
    <t>Connection cable, M12 axial female to pigtail, 4-pole, PVC jacket, orange, 32.8ft/10m cable length, IP67, IP68 and IP69K, suitable for food and beverage applications.</t>
  </si>
  <si>
    <t>277-3246-ND</t>
  </si>
  <si>
    <t>End cover, depth: 29 mm, width: 2.2 mm, height: 55.9 mm, color: gray</t>
  </si>
  <si>
    <t>Oredered 06/14/2024</t>
  </si>
  <si>
    <t>Oredered 06/17/2024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</si>
</sst>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;@"/>
    <numFmt numFmtId="165" formatCode="&quot;$&quot;#,##0.00"/>
    <numFmt numFmtId="166" formatCode="0.0%"/>
    <numFmt numFmtId="167" formatCode="_(* #,##0_);_(* \(#,##0\);_(* &quot;-&quot;??_);_(@_)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 MT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0"/>
      <name val="Arial"/>
      <family val="2"/>
    </font>
    <font>
      <b/>
      <u/>
      <sz val="10"/>
      <color indexed="8"/>
      <name val="Arial"/>
      <family val="2"/>
    </font>
    <font>
      <b/>
      <i/>
      <sz val="10"/>
      <name val="Arial"/>
      <family val="2"/>
    </font>
    <font>
      <b/>
      <i/>
      <u/>
      <sz val="10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320">
    <xf numFmtId="0" fontId="0" fillId="0" borderId="0" xfId="0"/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2" fontId="0" fillId="2" borderId="0" xfId="0" applyNumberFormat="1" applyFill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165" fontId="8" fillId="0" borderId="6" xfId="3" applyNumberFormat="1" applyFont="1" applyBorder="1" applyAlignment="1">
      <alignment horizontal="center" vertical="center" wrapText="1"/>
    </xf>
    <xf numFmtId="166" fontId="8" fillId="0" borderId="6" xfId="3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3" borderId="4" xfId="3" quotePrefix="1" applyFont="1" applyFill="1" applyBorder="1" applyAlignment="1">
      <alignment horizontal="center" vertical="center" wrapText="1"/>
    </xf>
    <xf numFmtId="0" fontId="9" fillId="3" borderId="4" xfId="3" quotePrefix="1" applyFont="1" applyFill="1" applyBorder="1" applyAlignment="1">
      <alignment horizontal="center" vertical="center" wrapText="1"/>
    </xf>
    <xf numFmtId="0" fontId="8" fillId="3" borderId="4" xfId="3" applyFont="1" applyFill="1" applyBorder="1" applyAlignment="1">
      <alignment horizontal="center" vertical="center" wrapText="1"/>
    </xf>
    <xf numFmtId="165" fontId="8" fillId="3" borderId="4" xfId="3" applyNumberFormat="1" applyFont="1" applyFill="1" applyBorder="1" applyAlignment="1">
      <alignment horizontal="center" vertical="center" wrapText="1"/>
    </xf>
    <xf numFmtId="166" fontId="8" fillId="3" borderId="8" xfId="3" applyNumberFormat="1" applyFont="1" applyFill="1" applyBorder="1" applyAlignment="1">
      <alignment horizontal="center" vertical="center" wrapText="1"/>
    </xf>
    <xf numFmtId="2" fontId="5" fillId="2" borderId="7" xfId="0" applyNumberFormat="1" applyFont="1" applyFill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165" fontId="8" fillId="3" borderId="8" xfId="3" applyNumberFormat="1" applyFont="1" applyFill="1" applyBorder="1" applyAlignment="1">
      <alignment horizontal="center" vertical="center" wrapText="1"/>
    </xf>
    <xf numFmtId="0" fontId="9" fillId="3" borderId="8" xfId="3" applyFont="1" applyFill="1" applyBorder="1" applyAlignment="1">
      <alignment horizontal="center" vertical="center" wrapText="1"/>
    </xf>
    <xf numFmtId="166" fontId="8" fillId="3" borderId="9" xfId="3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8" fillId="3" borderId="10" xfId="3" quotePrefix="1" applyFont="1" applyFill="1" applyBorder="1" applyAlignment="1">
      <alignment horizontal="center" vertical="center" wrapText="1"/>
    </xf>
    <xf numFmtId="0" fontId="9" fillId="3" borderId="11" xfId="3" applyFont="1" applyFill="1" applyBorder="1" applyAlignment="1">
      <alignment horizontal="center" vertical="center" wrapText="1"/>
    </xf>
    <xf numFmtId="0" fontId="8" fillId="3" borderId="11" xfId="3" applyFont="1" applyFill="1" applyBorder="1" applyAlignment="1">
      <alignment horizontal="center" vertical="center" wrapText="1"/>
    </xf>
    <xf numFmtId="165" fontId="8" fillId="3" borderId="11" xfId="3" applyNumberFormat="1" applyFont="1" applyFill="1" applyBorder="1" applyAlignment="1">
      <alignment horizontal="center" vertical="center" wrapText="1"/>
    </xf>
    <xf numFmtId="166" fontId="8" fillId="3" borderId="12" xfId="3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2" fontId="5" fillId="3" borderId="10" xfId="0" applyNumberFormat="1" applyFont="1" applyFill="1" applyBorder="1" applyAlignment="1">
      <alignment horizontal="center" vertical="center" wrapText="1"/>
    </xf>
    <xf numFmtId="9" fontId="5" fillId="3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0" fillId="0" borderId="0" xfId="0" applyNumberFormat="1"/>
    <xf numFmtId="165" fontId="5" fillId="2" borderId="0" xfId="0" applyNumberFormat="1" applyFont="1" applyFill="1"/>
    <xf numFmtId="166" fontId="0" fillId="0" borderId="0" xfId="2" applyNumberFormat="1" applyFont="1"/>
    <xf numFmtId="165" fontId="0" fillId="3" borderId="0" xfId="0" applyNumberFormat="1" applyFill="1"/>
    <xf numFmtId="14" fontId="5" fillId="0" borderId="0" xfId="0" applyNumberFormat="1" applyFont="1" applyAlignment="1">
      <alignment horizontal="left"/>
    </xf>
    <xf numFmtId="0" fontId="5" fillId="0" borderId="0" xfId="0" applyFont="1"/>
    <xf numFmtId="0" fontId="0" fillId="0" borderId="15" xfId="0" applyBorder="1"/>
    <xf numFmtId="165" fontId="0" fillId="3" borderId="15" xfId="0" applyNumberFormat="1" applyFill="1" applyBorder="1"/>
    <xf numFmtId="0" fontId="5" fillId="0" borderId="0" xfId="0" applyFont="1" applyAlignment="1">
      <alignment horizontal="center"/>
    </xf>
    <xf numFmtId="2" fontId="0" fillId="0" borderId="15" xfId="0" applyNumberFormat="1" applyBorder="1"/>
    <xf numFmtId="165" fontId="5" fillId="2" borderId="15" xfId="0" applyNumberFormat="1" applyFont="1" applyFill="1" applyBorder="1"/>
    <xf numFmtId="165" fontId="3" fillId="2" borderId="0" xfId="0" applyNumberFormat="1" applyFont="1" applyFill="1"/>
    <xf numFmtId="166" fontId="0" fillId="2" borderId="0" xfId="2" applyNumberFormat="1" applyFont="1" applyFill="1"/>
    <xf numFmtId="165" fontId="0" fillId="2" borderId="0" xfId="0" applyNumberFormat="1" applyFill="1"/>
    <xf numFmtId="167" fontId="0" fillId="2" borderId="15" xfId="1" applyNumberFormat="1" applyFont="1" applyFill="1" applyBorder="1"/>
    <xf numFmtId="165" fontId="0" fillId="2" borderId="15" xfId="0" applyNumberFormat="1" applyFill="1" applyBorder="1"/>
    <xf numFmtId="0" fontId="0" fillId="0" borderId="15" xfId="0" quotePrefix="1" applyBorder="1"/>
    <xf numFmtId="2" fontId="0" fillId="0" borderId="15" xfId="0" quotePrefix="1" applyNumberFormat="1" applyBorder="1"/>
    <xf numFmtId="165" fontId="3" fillId="2" borderId="16" xfId="0" applyNumberFormat="1" applyFont="1" applyFill="1" applyBorder="1"/>
    <xf numFmtId="165" fontId="0" fillId="0" borderId="0" xfId="0" applyNumberFormat="1"/>
    <xf numFmtId="0" fontId="0" fillId="0" borderId="16" xfId="0" applyBorder="1"/>
    <xf numFmtId="2" fontId="0" fillId="0" borderId="16" xfId="0" applyNumberFormat="1" applyBorder="1"/>
    <xf numFmtId="0" fontId="3" fillId="0" borderId="0" xfId="0" applyFont="1"/>
    <xf numFmtId="166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8" fillId="4" borderId="4" xfId="3" quotePrefix="1" applyFont="1" applyFill="1" applyBorder="1" applyAlignment="1">
      <alignment horizontal="center" vertical="center" wrapText="1"/>
    </xf>
    <xf numFmtId="0" fontId="9" fillId="4" borderId="8" xfId="3" applyFont="1" applyFill="1" applyBorder="1" applyAlignment="1">
      <alignment horizontal="center" vertical="center" wrapText="1"/>
    </xf>
    <xf numFmtId="0" fontId="8" fillId="4" borderId="8" xfId="3" applyFont="1" applyFill="1" applyBorder="1" applyAlignment="1">
      <alignment horizontal="center" vertical="center" wrapText="1"/>
    </xf>
    <xf numFmtId="165" fontId="8" fillId="4" borderId="8" xfId="3" applyNumberFormat="1" applyFont="1" applyFill="1" applyBorder="1" applyAlignment="1">
      <alignment horizontal="center" vertical="center" wrapText="1"/>
    </xf>
    <xf numFmtId="166" fontId="8" fillId="4" borderId="9" xfId="3" applyNumberFormat="1" applyFont="1" applyFill="1" applyBorder="1" applyAlignment="1">
      <alignment horizontal="center" vertical="center" wrapText="1"/>
    </xf>
    <xf numFmtId="2" fontId="5" fillId="4" borderId="7" xfId="0" applyNumberFormat="1" applyFont="1" applyFill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8" fillId="4" borderId="10" xfId="3" quotePrefix="1" applyFont="1" applyFill="1" applyBorder="1" applyAlignment="1">
      <alignment horizontal="center" vertical="center" wrapText="1"/>
    </xf>
    <xf numFmtId="0" fontId="9" fillId="4" borderId="11" xfId="3" applyFont="1" applyFill="1" applyBorder="1" applyAlignment="1">
      <alignment horizontal="center" vertical="center" wrapText="1"/>
    </xf>
    <xf numFmtId="0" fontId="8" fillId="4" borderId="11" xfId="3" applyFont="1" applyFill="1" applyBorder="1" applyAlignment="1">
      <alignment horizontal="center" vertical="center" wrapText="1"/>
    </xf>
    <xf numFmtId="165" fontId="8" fillId="4" borderId="11" xfId="3" applyNumberFormat="1" applyFont="1" applyFill="1" applyBorder="1" applyAlignment="1">
      <alignment horizontal="center" vertical="center" wrapText="1"/>
    </xf>
    <xf numFmtId="166" fontId="8" fillId="4" borderId="12" xfId="3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2" fontId="5" fillId="4" borderId="10" xfId="0" applyNumberFormat="1" applyFont="1" applyFill="1" applyBorder="1" applyAlignment="1">
      <alignment horizontal="center" vertical="center" wrapText="1"/>
    </xf>
    <xf numFmtId="9" fontId="5" fillId="4" borderId="10" xfId="0" applyNumberFormat="1" applyFont="1" applyFill="1" applyBorder="1" applyAlignment="1">
      <alignment horizontal="center" vertical="center" wrapText="1"/>
    </xf>
    <xf numFmtId="0" fontId="8" fillId="5" borderId="4" xfId="3" quotePrefix="1" applyFont="1" applyFill="1" applyBorder="1" applyAlignment="1">
      <alignment horizontal="center" vertical="center" wrapText="1"/>
    </xf>
    <xf numFmtId="0" fontId="9" fillId="5" borderId="4" xfId="3" quotePrefix="1" applyFont="1" applyFill="1" applyBorder="1" applyAlignment="1">
      <alignment horizontal="center" vertical="center" wrapText="1"/>
    </xf>
    <xf numFmtId="0" fontId="8" fillId="5" borderId="4" xfId="3" applyFont="1" applyFill="1" applyBorder="1" applyAlignment="1">
      <alignment horizontal="center" vertical="center" wrapText="1"/>
    </xf>
    <xf numFmtId="165" fontId="8" fillId="5" borderId="4" xfId="3" applyNumberFormat="1" applyFont="1" applyFill="1" applyBorder="1" applyAlignment="1">
      <alignment horizontal="center" vertical="center" wrapText="1"/>
    </xf>
    <xf numFmtId="166" fontId="8" fillId="5" borderId="8" xfId="3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 wrapText="1"/>
    </xf>
    <xf numFmtId="165" fontId="5" fillId="5" borderId="7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8" fillId="6" borderId="11" xfId="3" applyFont="1" applyFill="1" applyBorder="1" applyAlignment="1">
      <alignment horizontal="center" vertical="center" wrapText="1"/>
    </xf>
    <xf numFmtId="0" fontId="8" fillId="6" borderId="8" xfId="3" applyFont="1" applyFill="1" applyBorder="1" applyAlignment="1">
      <alignment horizontal="center" vertical="center" wrapText="1"/>
    </xf>
    <xf numFmtId="0" fontId="8" fillId="6" borderId="4" xfId="3" applyFont="1" applyFill="1" applyBorder="1" applyAlignment="1">
      <alignment horizontal="center" vertical="center" wrapText="1"/>
    </xf>
    <xf numFmtId="166" fontId="8" fillId="4" borderId="8" xfId="3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8" fillId="5" borderId="10" xfId="3" quotePrefix="1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2" fontId="5" fillId="5" borderId="10" xfId="0" applyNumberFormat="1" applyFont="1" applyFill="1" applyBorder="1" applyAlignment="1">
      <alignment horizontal="center" vertical="center" wrapText="1"/>
    </xf>
    <xf numFmtId="9" fontId="5" fillId="5" borderId="10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8" fillId="0" borderId="18" xfId="3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8" fillId="3" borderId="19" xfId="3" applyNumberFormat="1" applyFont="1" applyFill="1" applyBorder="1" applyAlignment="1">
      <alignment horizontal="center" vertical="center" wrapText="1"/>
    </xf>
    <xf numFmtId="2" fontId="8" fillId="3" borderId="18" xfId="3" applyNumberFormat="1" applyFont="1" applyFill="1" applyBorder="1" applyAlignment="1">
      <alignment horizontal="center" vertical="center" wrapText="1"/>
    </xf>
    <xf numFmtId="2" fontId="8" fillId="3" borderId="11" xfId="3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0" fontId="8" fillId="3" borderId="20" xfId="3" quotePrefix="1" applyFont="1" applyFill="1" applyBorder="1" applyAlignment="1">
      <alignment horizontal="center" vertical="center" wrapText="1"/>
    </xf>
    <xf numFmtId="0" fontId="8" fillId="3" borderId="21" xfId="3" quotePrefix="1" applyFont="1" applyFill="1" applyBorder="1" applyAlignment="1">
      <alignment horizontal="center" vertical="center" wrapText="1"/>
    </xf>
    <xf numFmtId="0" fontId="8" fillId="3" borderId="22" xfId="3" applyFont="1" applyFill="1" applyBorder="1" applyAlignment="1">
      <alignment horizontal="center" vertical="center" wrapText="1"/>
    </xf>
    <xf numFmtId="2" fontId="8" fillId="3" borderId="22" xfId="3" applyNumberFormat="1" applyFont="1" applyFill="1" applyBorder="1" applyAlignment="1">
      <alignment horizontal="center" vertical="center" wrapText="1"/>
    </xf>
    <xf numFmtId="0" fontId="8" fillId="3" borderId="21" xfId="3" applyFont="1" applyFill="1" applyBorder="1" applyAlignment="1">
      <alignment horizontal="center" vertical="center" wrapText="1"/>
    </xf>
    <xf numFmtId="0" fontId="8" fillId="3" borderId="7" xfId="3" quotePrefix="1" applyFont="1" applyFill="1" applyBorder="1" applyAlignment="1">
      <alignment horizontal="center" vertical="center" wrapText="1"/>
    </xf>
    <xf numFmtId="0" fontId="8" fillId="3" borderId="23" xfId="3" applyFont="1" applyFill="1" applyBorder="1" applyAlignment="1">
      <alignment horizontal="center" vertical="center" wrapText="1"/>
    </xf>
    <xf numFmtId="2" fontId="8" fillId="3" borderId="23" xfId="3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2" fontId="5" fillId="3" borderId="25" xfId="0" applyNumberFormat="1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8" fillId="3" borderId="24" xfId="3" quotePrefix="1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2" fontId="5" fillId="3" borderId="26" xfId="0" applyNumberFormat="1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3" borderId="29" xfId="3" applyFont="1" applyFill="1" applyBorder="1" applyAlignment="1">
      <alignment horizontal="center" vertical="center" wrapText="1"/>
    </xf>
    <xf numFmtId="0" fontId="8" fillId="3" borderId="30" xfId="3" applyFont="1" applyFill="1" applyBorder="1" applyAlignment="1">
      <alignment horizontal="center" vertical="center" wrapText="1"/>
    </xf>
    <xf numFmtId="0" fontId="8" fillId="3" borderId="31" xfId="3" applyFont="1" applyFill="1" applyBorder="1" applyAlignment="1">
      <alignment horizontal="center" vertical="center" wrapText="1"/>
    </xf>
    <xf numFmtId="0" fontId="0" fillId="7" borderId="28" xfId="0" applyFill="1" applyBorder="1"/>
    <xf numFmtId="0" fontId="0" fillId="8" borderId="28" xfId="0" applyFill="1" applyBorder="1"/>
    <xf numFmtId="0" fontId="0" fillId="5" borderId="28" xfId="0" applyFill="1" applyBorder="1"/>
    <xf numFmtId="0" fontId="0" fillId="4" borderId="28" xfId="0" applyFill="1" applyBorder="1"/>
    <xf numFmtId="0" fontId="0" fillId="9" borderId="28" xfId="0" applyFill="1" applyBorder="1"/>
    <xf numFmtId="0" fontId="0" fillId="10" borderId="28" xfId="0" applyFill="1" applyBorder="1"/>
    <xf numFmtId="0" fontId="0" fillId="6" borderId="28" xfId="0" applyFill="1" applyBorder="1"/>
    <xf numFmtId="0" fontId="0" fillId="11" borderId="28" xfId="0" applyFill="1" applyBorder="1"/>
    <xf numFmtId="0" fontId="0" fillId="12" borderId="28" xfId="0" applyFill="1" applyBorder="1"/>
    <xf numFmtId="0" fontId="0" fillId="13" borderId="28" xfId="0" applyFill="1" applyBorder="1"/>
    <xf numFmtId="0" fontId="8" fillId="3" borderId="32" xfId="3" applyFont="1" applyFill="1" applyBorder="1" applyAlignment="1">
      <alignment horizontal="center" vertical="center" wrapText="1"/>
    </xf>
    <xf numFmtId="0" fontId="8" fillId="3" borderId="33" xfId="3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17" fillId="0" borderId="37" xfId="0" applyFont="1" applyBorder="1" applyAlignment="1">
      <alignment horizontal="center" vertical="center" wrapText="1"/>
    </xf>
    <xf numFmtId="0" fontId="8" fillId="0" borderId="31" xfId="3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/>
    </xf>
    <xf numFmtId="0" fontId="14" fillId="7" borderId="28" xfId="0" applyFont="1" applyFill="1" applyBorder="1" applyAlignment="1">
      <alignment horizontal="center"/>
    </xf>
    <xf numFmtId="0" fontId="14" fillId="14" borderId="28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5" borderId="28" xfId="0" applyFont="1" applyFill="1" applyBorder="1" applyAlignment="1">
      <alignment horizontal="center"/>
    </xf>
    <xf numFmtId="0" fontId="14" fillId="4" borderId="28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2" fontId="5" fillId="3" borderId="28" xfId="0" applyNumberFormat="1" applyFont="1" applyFill="1" applyBorder="1" applyAlignment="1">
      <alignment horizontal="center" vertical="center" wrapText="1"/>
    </xf>
    <xf numFmtId="9" fontId="5" fillId="3" borderId="28" xfId="0" applyNumberFormat="1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8" fillId="10" borderId="10" xfId="3" quotePrefix="1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2" fontId="5" fillId="10" borderId="10" xfId="0" applyNumberFormat="1" applyFont="1" applyFill="1" applyBorder="1" applyAlignment="1">
      <alignment horizontal="center" vertical="center" wrapText="1"/>
    </xf>
    <xf numFmtId="9" fontId="5" fillId="10" borderId="10" xfId="0" applyNumberFormat="1" applyFont="1" applyFill="1" applyBorder="1" applyAlignment="1">
      <alignment horizontal="center" vertical="center" wrapText="1"/>
    </xf>
    <xf numFmtId="2" fontId="5" fillId="10" borderId="7" xfId="0" applyNumberFormat="1" applyFont="1" applyFill="1" applyBorder="1" applyAlignment="1">
      <alignment horizontal="center" vertical="center" wrapText="1"/>
    </xf>
    <xf numFmtId="165" fontId="5" fillId="10" borderId="7" xfId="0" applyNumberFormat="1" applyFont="1" applyFill="1" applyBorder="1" applyAlignment="1">
      <alignment horizontal="center" vertical="center" wrapText="1"/>
    </xf>
    <xf numFmtId="0" fontId="13" fillId="5" borderId="6" xfId="3" applyFont="1" applyFill="1" applyBorder="1" applyAlignment="1">
      <alignment horizontal="center" vertical="center" wrapText="1"/>
    </xf>
    <xf numFmtId="0" fontId="18" fillId="15" borderId="38" xfId="0" applyFont="1" applyFill="1" applyBorder="1" applyAlignment="1">
      <alignment horizontal="center" vertical="center" wrapText="1"/>
    </xf>
    <xf numFmtId="2" fontId="5" fillId="2" borderId="20" xfId="0" applyNumberFormat="1" applyFont="1" applyFill="1" applyBorder="1" applyAlignment="1">
      <alignment horizontal="center" vertical="center" wrapText="1"/>
    </xf>
    <xf numFmtId="165" fontId="5" fillId="2" borderId="20" xfId="0" applyNumberFormat="1" applyFont="1" applyFill="1" applyBorder="1" applyAlignment="1">
      <alignment horizontal="center" vertical="center" wrapText="1"/>
    </xf>
    <xf numFmtId="0" fontId="8" fillId="10" borderId="4" xfId="3" quotePrefix="1" applyFont="1" applyFill="1" applyBorder="1" applyAlignment="1">
      <alignment horizontal="center" vertical="center" wrapText="1"/>
    </xf>
    <xf numFmtId="0" fontId="9" fillId="10" borderId="8" xfId="3" applyFont="1" applyFill="1" applyBorder="1" applyAlignment="1">
      <alignment horizontal="center" vertical="center" wrapText="1"/>
    </xf>
    <xf numFmtId="0" fontId="8" fillId="10" borderId="8" xfId="3" applyFont="1" applyFill="1" applyBorder="1" applyAlignment="1">
      <alignment horizontal="center" vertical="center" wrapText="1"/>
    </xf>
    <xf numFmtId="165" fontId="8" fillId="10" borderId="8" xfId="3" applyNumberFormat="1" applyFont="1" applyFill="1" applyBorder="1" applyAlignment="1">
      <alignment horizontal="center" vertical="center" wrapText="1"/>
    </xf>
    <xf numFmtId="166" fontId="8" fillId="10" borderId="8" xfId="3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166" fontId="8" fillId="10" borderId="9" xfId="3" applyNumberFormat="1" applyFont="1" applyFill="1" applyBorder="1" applyAlignment="1">
      <alignment horizontal="center" vertical="center" wrapText="1"/>
    </xf>
    <xf numFmtId="0" fontId="9" fillId="10" borderId="11" xfId="3" applyFont="1" applyFill="1" applyBorder="1" applyAlignment="1">
      <alignment horizontal="center" vertical="center" wrapText="1"/>
    </xf>
    <xf numFmtId="0" fontId="8" fillId="10" borderId="11" xfId="3" applyFont="1" applyFill="1" applyBorder="1" applyAlignment="1">
      <alignment horizontal="center" vertical="center" wrapText="1"/>
    </xf>
    <xf numFmtId="165" fontId="8" fillId="10" borderId="11" xfId="3" applyNumberFormat="1" applyFont="1" applyFill="1" applyBorder="1" applyAlignment="1">
      <alignment horizontal="center" vertical="center" wrapText="1"/>
    </xf>
    <xf numFmtId="166" fontId="8" fillId="10" borderId="12" xfId="3" applyNumberFormat="1" applyFont="1" applyFill="1" applyBorder="1" applyAlignment="1">
      <alignment horizontal="center" vertical="center" wrapText="1"/>
    </xf>
    <xf numFmtId="0" fontId="10" fillId="10" borderId="28" xfId="0" applyFont="1" applyFill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center" vertical="center" wrapText="1"/>
    </xf>
    <xf numFmtId="0" fontId="5" fillId="10" borderId="36" xfId="0" applyFont="1" applyFill="1" applyBorder="1" applyAlignment="1">
      <alignment horizontal="center" vertical="center" wrapText="1"/>
    </xf>
    <xf numFmtId="2" fontId="5" fillId="10" borderId="28" xfId="0" applyNumberFormat="1" applyFont="1" applyFill="1" applyBorder="1" applyAlignment="1">
      <alignment horizontal="center" vertical="center" wrapText="1"/>
    </xf>
    <xf numFmtId="9" fontId="5" fillId="10" borderId="28" xfId="0" applyNumberFormat="1" applyFont="1" applyFill="1" applyBorder="1" applyAlignment="1">
      <alignment horizontal="center" vertical="center" wrapText="1"/>
    </xf>
    <xf numFmtId="0" fontId="5" fillId="10" borderId="38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17" xfId="0" applyFont="1" applyFill="1" applyBorder="1" applyAlignment="1">
      <alignment horizontal="center" vertical="center" wrapText="1"/>
    </xf>
    <xf numFmtId="0" fontId="19" fillId="4" borderId="11" xfId="3" applyFont="1" applyFill="1" applyBorder="1" applyAlignment="1">
      <alignment horizontal="center" vertical="center" wrapText="1"/>
    </xf>
    <xf numFmtId="0" fontId="19" fillId="0" borderId="6" xfId="3" applyFont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9" fillId="10" borderId="4" xfId="3" quotePrefix="1" applyFont="1" applyFill="1" applyBorder="1" applyAlignment="1">
      <alignment horizontal="center" vertical="center" wrapText="1"/>
    </xf>
    <xf numFmtId="0" fontId="8" fillId="10" borderId="4" xfId="3" applyFont="1" applyFill="1" applyBorder="1" applyAlignment="1">
      <alignment horizontal="center" vertical="center" wrapText="1"/>
    </xf>
    <xf numFmtId="165" fontId="8" fillId="10" borderId="4" xfId="3" applyNumberFormat="1" applyFont="1" applyFill="1" applyBorder="1" applyAlignment="1">
      <alignment horizontal="center" vertical="center" wrapText="1"/>
    </xf>
    <xf numFmtId="0" fontId="9" fillId="4" borderId="4" xfId="3" quotePrefix="1" applyFont="1" applyFill="1" applyBorder="1" applyAlignment="1">
      <alignment horizontal="center" vertical="center" wrapText="1"/>
    </xf>
    <xf numFmtId="0" fontId="8" fillId="4" borderId="4" xfId="3" applyFont="1" applyFill="1" applyBorder="1" applyAlignment="1">
      <alignment horizontal="center" vertical="center" wrapText="1"/>
    </xf>
    <xf numFmtId="0" fontId="19" fillId="5" borderId="6" xfId="3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8" fillId="3" borderId="10" xfId="3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8" fillId="3" borderId="28" xfId="3" applyFont="1" applyFill="1" applyBorder="1" applyAlignment="1">
      <alignment horizontal="center" vertical="center" wrapText="1"/>
    </xf>
    <xf numFmtId="0" fontId="8" fillId="3" borderId="13" xfId="3" applyFont="1" applyFill="1" applyBorder="1" applyAlignment="1">
      <alignment horizontal="center" vertical="center" wrapText="1"/>
    </xf>
    <xf numFmtId="0" fontId="8" fillId="3" borderId="3" xfId="3" applyFont="1" applyFill="1" applyBorder="1" applyAlignment="1">
      <alignment horizontal="center" vertical="center" wrapText="1"/>
    </xf>
    <xf numFmtId="0" fontId="8" fillId="3" borderId="36" xfId="3" applyFont="1" applyFill="1" applyBorder="1" applyAlignment="1">
      <alignment horizontal="center" vertical="center" wrapText="1"/>
    </xf>
    <xf numFmtId="0" fontId="8" fillId="3" borderId="14" xfId="3" applyFont="1" applyFill="1" applyBorder="1" applyAlignment="1">
      <alignment horizontal="center" vertical="center" wrapText="1"/>
    </xf>
    <xf numFmtId="0" fontId="8" fillId="3" borderId="17" xfId="3" applyFont="1" applyFill="1" applyBorder="1" applyAlignment="1">
      <alignment horizontal="center" vertical="center" wrapText="1"/>
    </xf>
    <xf numFmtId="2" fontId="5" fillId="3" borderId="11" xfId="0" applyNumberFormat="1" applyFont="1" applyFill="1" applyBorder="1" applyAlignment="1">
      <alignment horizontal="center" vertical="center" wrapText="1"/>
    </xf>
    <xf numFmtId="165" fontId="8" fillId="3" borderId="10" xfId="3" applyNumberFormat="1" applyFont="1" applyFill="1" applyBorder="1" applyAlignment="1">
      <alignment horizontal="center" vertical="center" wrapText="1"/>
    </xf>
    <xf numFmtId="2" fontId="5" fillId="3" borderId="8" xfId="0" applyNumberFormat="1" applyFont="1" applyFill="1" applyBorder="1" applyAlignment="1">
      <alignment horizontal="center" vertical="center" wrapText="1"/>
    </xf>
    <xf numFmtId="2" fontId="5" fillId="3" borderId="4" xfId="0" applyNumberFormat="1" applyFont="1" applyFill="1" applyBorder="1" applyAlignment="1">
      <alignment horizontal="center" vertical="center" wrapText="1"/>
    </xf>
    <xf numFmtId="165" fontId="8" fillId="3" borderId="28" xfId="3" applyNumberFormat="1" applyFont="1" applyFill="1" applyBorder="1" applyAlignment="1">
      <alignment horizontal="center" vertical="center" wrapText="1"/>
    </xf>
    <xf numFmtId="9" fontId="5" fillId="3" borderId="8" xfId="0" applyNumberFormat="1" applyFont="1" applyFill="1" applyBorder="1" applyAlignment="1">
      <alignment horizontal="center" vertical="center" wrapText="1"/>
    </xf>
    <xf numFmtId="166" fontId="8" fillId="3" borderId="10" xfId="3" applyNumberFormat="1" applyFont="1" applyFill="1" applyBorder="1" applyAlignment="1">
      <alignment horizontal="center" vertical="center" wrapText="1"/>
    </xf>
    <xf numFmtId="9" fontId="5" fillId="3" borderId="12" xfId="0" applyNumberFormat="1" applyFont="1" applyFill="1" applyBorder="1" applyAlignment="1">
      <alignment horizontal="center" vertical="center" wrapText="1"/>
    </xf>
    <xf numFmtId="9" fontId="5" fillId="3" borderId="9" xfId="0" applyNumberFormat="1" applyFont="1" applyFill="1" applyBorder="1" applyAlignment="1">
      <alignment horizontal="center" vertical="center" wrapText="1"/>
    </xf>
    <xf numFmtId="0" fontId="10" fillId="3" borderId="40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9" fillId="3" borderId="36" xfId="3" applyFont="1" applyFill="1" applyBorder="1" applyAlignment="1">
      <alignment horizontal="center" vertical="center" wrapText="1"/>
    </xf>
    <xf numFmtId="0" fontId="9" fillId="3" borderId="36" xfId="3" quotePrefix="1" applyFont="1" applyFill="1" applyBorder="1" applyAlignment="1">
      <alignment horizontal="center" vertical="center" wrapText="1"/>
    </xf>
    <xf numFmtId="0" fontId="8" fillId="0" borderId="41" xfId="3" applyFont="1" applyBorder="1" applyAlignment="1">
      <alignment horizontal="center" vertical="center" wrapText="1"/>
    </xf>
    <xf numFmtId="0" fontId="8" fillId="3" borderId="42" xfId="3" quotePrefix="1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2" fontId="5" fillId="3" borderId="42" xfId="0" applyNumberFormat="1" applyFont="1" applyFill="1" applyBorder="1" applyAlignment="1">
      <alignment horizontal="center" vertical="center" wrapText="1"/>
    </xf>
    <xf numFmtId="9" fontId="5" fillId="3" borderId="42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5" borderId="8" xfId="3" applyFont="1" applyFill="1" applyBorder="1" applyAlignment="1">
      <alignment horizontal="center" vertical="center" wrapText="1"/>
    </xf>
    <xf numFmtId="165" fontId="8" fillId="5" borderId="8" xfId="3" applyNumberFormat="1" applyFont="1" applyFill="1" applyBorder="1" applyAlignment="1">
      <alignment horizontal="center" vertical="center" wrapText="1"/>
    </xf>
    <xf numFmtId="0" fontId="9" fillId="5" borderId="8" xfId="3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66" fontId="8" fillId="5" borderId="9" xfId="3" applyNumberFormat="1" applyFont="1" applyFill="1" applyBorder="1" applyAlignment="1">
      <alignment horizontal="center" vertical="center" wrapText="1"/>
    </xf>
    <xf numFmtId="0" fontId="9" fillId="5" borderId="11" xfId="3" applyFont="1" applyFill="1" applyBorder="1" applyAlignment="1">
      <alignment horizontal="center" vertical="center" wrapText="1"/>
    </xf>
    <xf numFmtId="0" fontId="8" fillId="5" borderId="11" xfId="3" applyFont="1" applyFill="1" applyBorder="1" applyAlignment="1">
      <alignment horizontal="center" vertical="center" wrapText="1"/>
    </xf>
    <xf numFmtId="165" fontId="8" fillId="5" borderId="11" xfId="3" applyNumberFormat="1" applyFont="1" applyFill="1" applyBorder="1" applyAlignment="1">
      <alignment horizontal="center" vertical="center" wrapText="1"/>
    </xf>
    <xf numFmtId="166" fontId="8" fillId="5" borderId="12" xfId="3" applyNumberFormat="1" applyFont="1" applyFill="1" applyBorder="1" applyAlignment="1">
      <alignment horizontal="center" vertical="center" wrapText="1"/>
    </xf>
    <xf numFmtId="0" fontId="8" fillId="5" borderId="10" xfId="3" applyFont="1" applyFill="1" applyBorder="1" applyAlignment="1">
      <alignment horizontal="center" vertical="center" wrapText="1"/>
    </xf>
    <xf numFmtId="0" fontId="8" fillId="5" borderId="3" xfId="3" applyFont="1" applyFill="1" applyBorder="1" applyAlignment="1">
      <alignment horizontal="center" vertical="center" wrapText="1"/>
    </xf>
    <xf numFmtId="0" fontId="8" fillId="5" borderId="17" xfId="3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8" fillId="9" borderId="4" xfId="3" quotePrefix="1" applyFont="1" applyFill="1" applyBorder="1" applyAlignment="1">
      <alignment horizontal="center" vertical="center" wrapText="1"/>
    </xf>
    <xf numFmtId="0" fontId="8" fillId="9" borderId="10" xfId="3" quotePrefix="1" applyFont="1" applyFill="1" applyBorder="1" applyAlignment="1">
      <alignment horizontal="center" vertical="center" wrapText="1"/>
    </xf>
    <xf numFmtId="0" fontId="9" fillId="9" borderId="36" xfId="3" quotePrefix="1" applyFont="1" applyFill="1" applyBorder="1" applyAlignment="1">
      <alignment horizontal="center" vertical="center" wrapText="1"/>
    </xf>
    <xf numFmtId="0" fontId="8" fillId="9" borderId="10" xfId="3" applyFont="1" applyFill="1" applyBorder="1" applyAlignment="1">
      <alignment horizontal="center" vertical="center" wrapText="1"/>
    </xf>
    <xf numFmtId="0" fontId="8" fillId="9" borderId="13" xfId="3" applyFont="1" applyFill="1" applyBorder="1" applyAlignment="1">
      <alignment horizontal="center" vertical="center" wrapText="1"/>
    </xf>
    <xf numFmtId="0" fontId="8" fillId="9" borderId="14" xfId="3" applyFont="1" applyFill="1" applyBorder="1" applyAlignment="1">
      <alignment horizontal="center" vertical="center" wrapText="1"/>
    </xf>
    <xf numFmtId="165" fontId="8" fillId="9" borderId="10" xfId="3" applyNumberFormat="1" applyFont="1" applyFill="1" applyBorder="1" applyAlignment="1">
      <alignment horizontal="center" vertical="center" wrapText="1"/>
    </xf>
    <xf numFmtId="166" fontId="8" fillId="9" borderId="10" xfId="3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 wrapText="1"/>
    </xf>
    <xf numFmtId="165" fontId="5" fillId="9" borderId="7" xfId="0" applyNumberFormat="1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8" fillId="3" borderId="38" xfId="3" applyFont="1" applyFill="1" applyBorder="1" applyAlignment="1">
      <alignment horizontal="center" vertical="center" wrapText="1"/>
    </xf>
    <xf numFmtId="14" fontId="5" fillId="3" borderId="10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9" fillId="9" borderId="39" xfId="3" quotePrefix="1" applyFont="1" applyFill="1" applyBorder="1" applyAlignment="1">
      <alignment horizontal="center" vertical="center" wrapText="1"/>
    </xf>
    <xf numFmtId="0" fontId="9" fillId="3" borderId="39" xfId="3" applyFont="1" applyFill="1" applyBorder="1" applyAlignment="1">
      <alignment horizontal="center" vertical="center" wrapText="1"/>
    </xf>
    <xf numFmtId="0" fontId="9" fillId="3" borderId="43" xfId="3" quotePrefix="1" applyFont="1" applyFill="1" applyBorder="1" applyAlignment="1">
      <alignment horizontal="center" vertical="center" wrapText="1"/>
    </xf>
    <xf numFmtId="0" fontId="8" fillId="5" borderId="13" xfId="3" applyFont="1" applyFill="1" applyBorder="1" applyAlignment="1">
      <alignment horizontal="center" vertical="center" wrapText="1"/>
    </xf>
    <xf numFmtId="0" fontId="8" fillId="5" borderId="14" xfId="3" applyFont="1" applyFill="1" applyBorder="1" applyAlignment="1">
      <alignment horizontal="center" vertical="center" wrapText="1"/>
    </xf>
    <xf numFmtId="165" fontId="8" fillId="3" borderId="42" xfId="3" applyNumberFormat="1" applyFont="1" applyFill="1" applyBorder="1" applyAlignment="1">
      <alignment horizontal="center" vertical="center" wrapText="1"/>
    </xf>
    <xf numFmtId="166" fontId="8" fillId="9" borderId="8" xfId="3" applyNumberFormat="1" applyFont="1" applyFill="1" applyBorder="1" applyAlignment="1">
      <alignment horizontal="center" vertical="center" wrapText="1"/>
    </xf>
    <xf numFmtId="166" fontId="8" fillId="3" borderId="42" xfId="3" applyNumberFormat="1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/>
    </xf>
    <xf numFmtId="0" fontId="9" fillId="3" borderId="39" xfId="3" quotePrefix="1" applyFont="1" applyFill="1" applyBorder="1" applyAlignment="1">
      <alignment horizontal="center" vertical="center" wrapText="1"/>
    </xf>
    <xf numFmtId="0" fontId="10" fillId="9" borderId="36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2" fontId="5" fillId="9" borderId="10" xfId="0" applyNumberFormat="1" applyFont="1" applyFill="1" applyBorder="1" applyAlignment="1">
      <alignment horizontal="center" vertical="center" wrapText="1"/>
    </xf>
    <xf numFmtId="9" fontId="5" fillId="9" borderId="10" xfId="0" applyNumberFormat="1" applyFont="1" applyFill="1" applyBorder="1" applyAlignment="1">
      <alignment horizontal="center" vertical="center" wrapText="1"/>
    </xf>
    <xf numFmtId="0" fontId="8" fillId="9" borderId="8" xfId="3" applyFont="1" applyFill="1" applyBorder="1" applyAlignment="1">
      <alignment horizontal="center" vertical="center" wrapText="1"/>
    </xf>
    <xf numFmtId="165" fontId="8" fillId="9" borderId="8" xfId="3" applyNumberFormat="1" applyFont="1" applyFill="1" applyBorder="1" applyAlignment="1">
      <alignment horizontal="center" vertical="center" wrapText="1"/>
    </xf>
    <xf numFmtId="14" fontId="5" fillId="9" borderId="10" xfId="0" applyNumberFormat="1" applyFont="1" applyFill="1" applyBorder="1" applyAlignment="1">
      <alignment horizontal="center" vertical="center" wrapText="1"/>
    </xf>
    <xf numFmtId="2" fontId="5" fillId="3" borderId="7" xfId="0" applyNumberFormat="1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21" fillId="5" borderId="6" xfId="3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 xr:uid="{4138A5B1-75FD-4871-8373-08B312037550}"/>
    <cellStyle name="Percent" xfId="2" builtinId="5"/>
  </cellStyles>
  <dxfs count="19">
    <dxf>
      <font>
        <b val="0"/>
        <i val="0"/>
      </font>
      <fill>
        <patternFill>
          <bgColor rgb="FFFFC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43</xdr:row>
      <xdr:rowOff>0</xdr:rowOff>
    </xdr:from>
    <xdr:to>
      <xdr:col>14</xdr:col>
      <xdr:colOff>390857</xdr:colOff>
      <xdr:row>43</xdr:row>
      <xdr:rowOff>457264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FED5A-649C-4E46-BA5A-21A4EC5DD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11100" y="13030200"/>
          <a:ext cx="2381582" cy="4572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1533526</xdr:rowOff>
    </xdr:from>
    <xdr:to>
      <xdr:col>12</xdr:col>
      <xdr:colOff>1219466</xdr:colOff>
      <xdr:row>42</xdr:row>
      <xdr:rowOff>1520906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1EE82B-8CFA-20CA-894F-8D8E4DBDB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1100" y="15135226"/>
          <a:ext cx="1219466" cy="15304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</xdr:row>
      <xdr:rowOff>1</xdr:rowOff>
    </xdr:from>
    <xdr:to>
      <xdr:col>12</xdr:col>
      <xdr:colOff>1228725</xdr:colOff>
      <xdr:row>40</xdr:row>
      <xdr:rowOff>1525101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03E54A-666C-29BA-4E3D-840F822B0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11100" y="12058651"/>
          <a:ext cx="1228725" cy="15251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1228725</xdr:colOff>
      <xdr:row>41</xdr:row>
      <xdr:rowOff>1532803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75E10E-E644-EDD3-ACBC-34D2E745B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11100" y="13601700"/>
          <a:ext cx="1228725" cy="15328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14</xdr:col>
      <xdr:colOff>381331</xdr:colOff>
      <xdr:row>44</xdr:row>
      <xdr:rowOff>438211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9A63457-6A8F-9010-008F-E23AA5BA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11100" y="17335500"/>
          <a:ext cx="2372056" cy="43821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14</xdr:col>
      <xdr:colOff>381331</xdr:colOff>
      <xdr:row>45</xdr:row>
      <xdr:rowOff>476316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ECC8D2-FBEB-6DB6-F6BB-A47EE7E03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11100" y="17983200"/>
          <a:ext cx="2372056" cy="4763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14</xdr:col>
      <xdr:colOff>371805</xdr:colOff>
      <xdr:row>46</xdr:row>
      <xdr:rowOff>485843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05DCE9-58DB-93EB-86A3-667211DB6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11100" y="18630900"/>
          <a:ext cx="2362530" cy="485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28</xdr:row>
      <xdr:rowOff>95249</xdr:rowOff>
    </xdr:from>
    <xdr:to>
      <xdr:col>14</xdr:col>
      <xdr:colOff>409907</xdr:colOff>
      <xdr:row>28</xdr:row>
      <xdr:rowOff>552513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5987D8-2375-4F6A-939B-4673852F2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50" y="13668374"/>
          <a:ext cx="2381582" cy="45726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27</xdr:row>
      <xdr:rowOff>9525</xdr:rowOff>
    </xdr:from>
    <xdr:to>
      <xdr:col>12</xdr:col>
      <xdr:colOff>1238516</xdr:colOff>
      <xdr:row>27</xdr:row>
      <xdr:rowOff>1539955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D1A86B-16F3-4742-AD46-75A7DA3CD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0150" y="12030075"/>
          <a:ext cx="1219466" cy="15304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1228725</xdr:colOff>
      <xdr:row>26</xdr:row>
      <xdr:rowOff>1100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752ED8-4731-47AB-9C4B-4C99B5DA8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11100" y="8934450"/>
          <a:ext cx="1228725" cy="15251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</xdr:row>
      <xdr:rowOff>28574</xdr:rowOff>
    </xdr:from>
    <xdr:to>
      <xdr:col>12</xdr:col>
      <xdr:colOff>1228725</xdr:colOff>
      <xdr:row>26</xdr:row>
      <xdr:rowOff>1561377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9C2DCC-726E-4F6C-B44D-F02BF4B3A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11100" y="10487024"/>
          <a:ext cx="1228725" cy="153280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29</xdr:row>
      <xdr:rowOff>19049</xdr:rowOff>
    </xdr:from>
    <xdr:to>
      <xdr:col>14</xdr:col>
      <xdr:colOff>390856</xdr:colOff>
      <xdr:row>29</xdr:row>
      <xdr:rowOff>457260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C12AD8-A595-4223-A44D-BF2D746A8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20625" y="14239874"/>
          <a:ext cx="2372056" cy="43821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57149</xdr:rowOff>
    </xdr:from>
    <xdr:to>
      <xdr:col>14</xdr:col>
      <xdr:colOff>381331</xdr:colOff>
      <xdr:row>30</xdr:row>
      <xdr:rowOff>533465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735ACE-A09B-49B9-84AB-BACD8005E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11100" y="14763749"/>
          <a:ext cx="2372056" cy="476316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31</xdr:row>
      <xdr:rowOff>47624</xdr:rowOff>
    </xdr:from>
    <xdr:to>
      <xdr:col>14</xdr:col>
      <xdr:colOff>390855</xdr:colOff>
      <xdr:row>31</xdr:row>
      <xdr:rowOff>533467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3F930E-EAD1-4B25-ADF9-621CF91D9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0150" y="15382874"/>
          <a:ext cx="2362530" cy="485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ggrp-my.sharepoint.com/personal/thomas_kroh_rg-group_com/Documents/Desktop/ENG-F-008%20-%20BOM%20Worksheet%20Rev%20008.xlsm" TargetMode="External"/><Relationship Id="rId1" Type="http://schemas.openxmlformats.org/officeDocument/2006/relationships/externalLinkPath" Target="https://rggrp-my.sharepoint.com/personal/thomas_kroh_rg-group_com/Documents/Desktop/ENG-F-008%20-%20BOM%20Worksheet%20Rev%200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Mechanical BOM"/>
      <sheetName val="Controls BOM"/>
      <sheetName val="Service BOM"/>
      <sheetName val="Outsource - Pass-thru - Dist(+)"/>
      <sheetName val="WBS"/>
      <sheetName val="ROI Calc"/>
      <sheetName val="Spare Parts"/>
      <sheetName val="Rates"/>
      <sheetName val="HydTest"/>
      <sheetName val="Rev History &amp; Approval"/>
    </sheetNames>
    <sheetDataSet>
      <sheetData sheetId="0">
        <row r="1">
          <cell r="E1" t="str">
            <v>ENG-F-008 Bill of Material Worksheet - Rev 008</v>
          </cell>
        </row>
        <row r="3">
          <cell r="B3" t="str">
            <v>Name</v>
          </cell>
        </row>
        <row r="5">
          <cell r="B5" t="str">
            <v>XX-XXX</v>
          </cell>
        </row>
        <row r="9">
          <cell r="B9" t="str">
            <v>Date</v>
          </cell>
        </row>
        <row r="15">
          <cell r="H15">
            <v>1</v>
          </cell>
        </row>
        <row r="17">
          <cell r="D17">
            <v>0.35</v>
          </cell>
        </row>
      </sheetData>
      <sheetData sheetId="1"/>
      <sheetData sheetId="2"/>
      <sheetData sheetId="3"/>
      <sheetData sheetId="4"/>
      <sheetData sheetId="5">
        <row r="190">
          <cell r="D190">
            <v>0</v>
          </cell>
        </row>
      </sheetData>
      <sheetData sheetId="6"/>
      <sheetData sheetId="7"/>
      <sheetData sheetId="8">
        <row r="3">
          <cell r="B3">
            <v>112</v>
          </cell>
        </row>
        <row r="12">
          <cell r="B12">
            <v>0.08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BB23-3397-4830-8CFD-6615D7AE5DA0}">
  <sheetPr>
    <tabColor rgb="FFC00000"/>
  </sheetPr>
  <dimension ref="A1:M80"/>
  <sheetViews>
    <sheetView zoomScaleNormal="100" workbookViewId="0">
      <selection activeCell="E14" sqref="E14"/>
    </sheetView>
  </sheetViews>
  <sheetFormatPr defaultRowHeight="15"/>
  <cols>
    <col min="1" max="1" width="8.7109375" customWidth="1"/>
    <col min="2" max="2" width="7.28515625" customWidth="1"/>
    <col min="3" max="3" width="5.7109375" customWidth="1"/>
    <col min="4" max="4" width="27.85546875" style="61" customWidth="1"/>
    <col min="5" max="5" width="40.7109375" style="61" customWidth="1"/>
    <col min="6" max="6" width="20.7109375" customWidth="1"/>
    <col min="7" max="8" width="15.7109375" customWidth="1"/>
    <col min="9" max="9" width="8.7109375" customWidth="1"/>
    <col min="10" max="10" width="15.7109375" style="56" customWidth="1"/>
    <col min="11" max="11" width="15.7109375" customWidth="1"/>
    <col min="12" max="12" width="8.7109375" customWidth="1"/>
    <col min="13" max="13" width="20.7109375" customWidth="1"/>
  </cols>
  <sheetData>
    <row r="1" spans="1:13" ht="25.5">
      <c r="A1" s="314" t="s">
        <v>0</v>
      </c>
      <c r="B1" s="1"/>
      <c r="D1" s="2" t="s">
        <v>37</v>
      </c>
      <c r="E1" s="3" t="str">
        <f>[1]Summary!E1</f>
        <v>ENG-F-008 Bill of Material Worksheet - Rev 008</v>
      </c>
      <c r="F1" s="4" t="s">
        <v>1</v>
      </c>
      <c r="G1" s="5">
        <v>9015292</v>
      </c>
      <c r="H1" s="4" t="s">
        <v>2</v>
      </c>
      <c r="I1" s="6" t="s">
        <v>39</v>
      </c>
      <c r="J1" s="7"/>
    </row>
    <row r="2" spans="1:13" s="11" customFormat="1" ht="20.100000000000001" customHeight="1" thickBot="1">
      <c r="A2" s="315"/>
      <c r="B2"/>
      <c r="C2" s="2">
        <f>[1]Summary!H15</f>
        <v>1</v>
      </c>
      <c r="D2" s="8" t="s">
        <v>38</v>
      </c>
      <c r="E2" s="9"/>
      <c r="F2" s="4" t="s">
        <v>3</v>
      </c>
      <c r="G2" s="10">
        <v>45399</v>
      </c>
      <c r="I2" s="12"/>
      <c r="J2" s="13"/>
      <c r="K2" s="12"/>
    </row>
    <row r="3" spans="1:13" s="19" customFormat="1" ht="30.75" thickBot="1">
      <c r="A3" s="14" t="s">
        <v>4</v>
      </c>
      <c r="B3" s="14" t="s">
        <v>5</v>
      </c>
      <c r="C3" s="14" t="s">
        <v>6</v>
      </c>
      <c r="D3" s="15" t="s">
        <v>7</v>
      </c>
      <c r="E3" s="15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6" t="s">
        <v>13</v>
      </c>
      <c r="K3" s="14" t="s">
        <v>14</v>
      </c>
      <c r="L3" s="17" t="s">
        <v>15</v>
      </c>
      <c r="M3" s="18" t="s">
        <v>16</v>
      </c>
    </row>
    <row r="4" spans="1:13">
      <c r="A4" s="20"/>
      <c r="B4" s="21"/>
      <c r="C4" s="21"/>
      <c r="D4" s="21"/>
      <c r="E4" s="21"/>
      <c r="F4" s="21"/>
      <c r="G4" s="21"/>
      <c r="H4" s="22"/>
      <c r="I4" s="23"/>
      <c r="J4" s="24" t="str">
        <f t="shared" ref="J4:J23" si="0">IF(C4="X","----",IF(C4=0,"",IF(C4="NR","NR",IF(I4="N",H4,(H4-(H4*I4))))))</f>
        <v/>
      </c>
      <c r="K4" s="25" t="str">
        <f t="shared" ref="K4:K23" si="1">IF(C4="X","----",IF(C4=0,"",IF(C4="NR","NR",(C4*J4))))</f>
        <v/>
      </c>
      <c r="L4" s="26"/>
      <c r="M4" s="26"/>
    </row>
    <row r="5" spans="1:13">
      <c r="A5" s="27">
        <v>1</v>
      </c>
      <c r="B5" s="28"/>
      <c r="C5" s="29">
        <v>30</v>
      </c>
      <c r="D5" s="29">
        <v>1078999</v>
      </c>
      <c r="E5" s="29" t="s">
        <v>42</v>
      </c>
      <c r="F5" s="117" t="s">
        <v>41</v>
      </c>
      <c r="G5" s="29" t="s">
        <v>40</v>
      </c>
      <c r="H5" s="30">
        <v>2.95</v>
      </c>
      <c r="I5" s="31"/>
      <c r="J5" s="32">
        <f t="shared" si="0"/>
        <v>2.95</v>
      </c>
      <c r="K5" s="33">
        <f t="shared" si="1"/>
        <v>88.5</v>
      </c>
      <c r="L5" s="34"/>
      <c r="M5" s="34"/>
    </row>
    <row r="6" spans="1:13" ht="25.5">
      <c r="A6" s="27">
        <v>2</v>
      </c>
      <c r="B6" s="28"/>
      <c r="C6" s="29">
        <v>40</v>
      </c>
      <c r="D6" s="29">
        <v>3210567</v>
      </c>
      <c r="E6" s="29" t="s">
        <v>47</v>
      </c>
      <c r="F6" s="117" t="s">
        <v>41</v>
      </c>
      <c r="G6" s="29" t="s">
        <v>40</v>
      </c>
      <c r="H6" s="30">
        <v>3.67</v>
      </c>
      <c r="I6" s="31"/>
      <c r="J6" s="32">
        <f t="shared" si="0"/>
        <v>3.67</v>
      </c>
      <c r="K6" s="33">
        <f t="shared" si="1"/>
        <v>146.80000000000001</v>
      </c>
      <c r="L6" s="34"/>
      <c r="M6" s="34"/>
    </row>
    <row r="7" spans="1:13" ht="25.5">
      <c r="A7" s="27">
        <v>3</v>
      </c>
      <c r="B7" s="28"/>
      <c r="C7" s="29">
        <v>10</v>
      </c>
      <c r="D7" s="29">
        <v>3211797</v>
      </c>
      <c r="E7" s="29" t="s">
        <v>48</v>
      </c>
      <c r="F7" s="117" t="s">
        <v>41</v>
      </c>
      <c r="G7" s="29" t="s">
        <v>40</v>
      </c>
      <c r="H7" s="30">
        <v>3.32</v>
      </c>
      <c r="I7" s="31"/>
      <c r="J7" s="32">
        <f t="shared" si="0"/>
        <v>3.32</v>
      </c>
      <c r="K7" s="33">
        <f t="shared" si="1"/>
        <v>33.199999999999996</v>
      </c>
      <c r="L7" s="34"/>
      <c r="M7" s="34"/>
    </row>
    <row r="8" spans="1:13">
      <c r="A8" s="27">
        <v>4</v>
      </c>
      <c r="B8" s="28"/>
      <c r="C8" s="29"/>
      <c r="D8" s="29"/>
      <c r="E8" s="29"/>
      <c r="F8" s="35"/>
      <c r="G8" s="35"/>
      <c r="H8" s="36"/>
      <c r="I8" s="31"/>
      <c r="J8" s="32" t="str">
        <f t="shared" si="0"/>
        <v/>
      </c>
      <c r="K8" s="33" t="str">
        <f t="shared" si="1"/>
        <v/>
      </c>
      <c r="L8" s="34"/>
      <c r="M8" s="34"/>
    </row>
    <row r="9" spans="1:13" ht="25.5">
      <c r="A9" s="88">
        <v>5</v>
      </c>
      <c r="B9" s="227"/>
      <c r="C9" s="228">
        <v>1</v>
      </c>
      <c r="D9" s="228">
        <v>2866381</v>
      </c>
      <c r="E9" s="228" t="s">
        <v>49</v>
      </c>
      <c r="F9" s="90" t="s">
        <v>41</v>
      </c>
      <c r="G9" s="90" t="s">
        <v>40</v>
      </c>
      <c r="H9" s="91">
        <v>616.08000000000004</v>
      </c>
      <c r="I9" s="118"/>
      <c r="J9" s="93">
        <f t="shared" si="0"/>
        <v>616.08000000000004</v>
      </c>
      <c r="K9" s="94">
        <f t="shared" si="1"/>
        <v>616.08000000000004</v>
      </c>
      <c r="L9" s="119"/>
      <c r="M9" s="119"/>
    </row>
    <row r="10" spans="1:13" ht="25.5">
      <c r="A10" s="88">
        <v>6</v>
      </c>
      <c r="B10" s="227"/>
      <c r="C10" s="228">
        <v>1</v>
      </c>
      <c r="D10" s="228">
        <v>2702909</v>
      </c>
      <c r="E10" s="228" t="s">
        <v>43</v>
      </c>
      <c r="F10" s="90" t="s">
        <v>41</v>
      </c>
      <c r="G10" s="90" t="s">
        <v>40</v>
      </c>
      <c r="H10" s="91">
        <v>1507.35</v>
      </c>
      <c r="I10" s="118"/>
      <c r="J10" s="93">
        <f t="shared" si="0"/>
        <v>1507.35</v>
      </c>
      <c r="K10" s="94">
        <f t="shared" si="1"/>
        <v>1507.35</v>
      </c>
      <c r="L10" s="119"/>
      <c r="M10" s="119"/>
    </row>
    <row r="11" spans="1:13" ht="25.5">
      <c r="A11" s="88">
        <v>7</v>
      </c>
      <c r="B11" s="89"/>
      <c r="C11" s="90">
        <v>1</v>
      </c>
      <c r="D11" s="90">
        <v>2866323</v>
      </c>
      <c r="E11" s="90" t="s">
        <v>44</v>
      </c>
      <c r="F11" s="90" t="s">
        <v>41</v>
      </c>
      <c r="G11" s="90" t="s">
        <v>40</v>
      </c>
      <c r="H11" s="91">
        <v>394.52</v>
      </c>
      <c r="I11" s="118"/>
      <c r="J11" s="93">
        <f t="shared" si="0"/>
        <v>394.52</v>
      </c>
      <c r="K11" s="94">
        <f t="shared" si="1"/>
        <v>394.52</v>
      </c>
      <c r="L11" s="119"/>
      <c r="M11" s="119"/>
    </row>
    <row r="12" spans="1:13" ht="25.5">
      <c r="A12" s="88">
        <v>8</v>
      </c>
      <c r="B12" s="89"/>
      <c r="C12" s="90">
        <v>1</v>
      </c>
      <c r="D12" s="90">
        <v>2903148</v>
      </c>
      <c r="E12" s="90" t="s">
        <v>147</v>
      </c>
      <c r="F12" s="90" t="s">
        <v>41</v>
      </c>
      <c r="G12" s="90" t="s">
        <v>40</v>
      </c>
      <c r="H12" s="91">
        <v>131.88</v>
      </c>
      <c r="I12" s="118"/>
      <c r="J12" s="93">
        <f t="shared" si="0"/>
        <v>131.88</v>
      </c>
      <c r="K12" s="94">
        <f t="shared" si="1"/>
        <v>131.88</v>
      </c>
      <c r="L12" s="119"/>
      <c r="M12" s="119"/>
    </row>
    <row r="13" spans="1:13" ht="38.25">
      <c r="A13" s="27">
        <v>9</v>
      </c>
      <c r="B13" s="37"/>
      <c r="C13" s="35">
        <v>4</v>
      </c>
      <c r="D13" s="35">
        <v>2903334</v>
      </c>
      <c r="E13" s="35" t="s">
        <v>45</v>
      </c>
      <c r="F13" s="116" t="s">
        <v>41</v>
      </c>
      <c r="G13" s="35" t="s">
        <v>40</v>
      </c>
      <c r="H13" s="36">
        <v>13.46</v>
      </c>
      <c r="I13" s="31"/>
      <c r="J13" s="32">
        <f t="shared" si="0"/>
        <v>13.46</v>
      </c>
      <c r="K13" s="33">
        <f t="shared" si="1"/>
        <v>53.84</v>
      </c>
      <c r="L13" s="34"/>
      <c r="M13" s="34"/>
    </row>
    <row r="14" spans="1:13" ht="25.5">
      <c r="A14" s="27">
        <v>10</v>
      </c>
      <c r="B14" s="37"/>
      <c r="C14" s="35">
        <v>30</v>
      </c>
      <c r="D14" s="35">
        <v>3208943</v>
      </c>
      <c r="E14" s="35" t="s">
        <v>46</v>
      </c>
      <c r="F14" s="116" t="s">
        <v>41</v>
      </c>
      <c r="G14" s="35" t="s">
        <v>40</v>
      </c>
      <c r="H14" s="36">
        <v>9.26</v>
      </c>
      <c r="I14" s="31"/>
      <c r="J14" s="32">
        <f t="shared" si="0"/>
        <v>9.26</v>
      </c>
      <c r="K14" s="33">
        <f t="shared" si="1"/>
        <v>277.8</v>
      </c>
      <c r="L14" s="34"/>
      <c r="M14" s="34"/>
    </row>
    <row r="15" spans="1:13">
      <c r="A15" s="27">
        <v>11</v>
      </c>
      <c r="B15" s="37"/>
      <c r="C15" s="35"/>
      <c r="D15" s="35"/>
      <c r="E15" s="35"/>
      <c r="F15" s="35"/>
      <c r="G15" s="35"/>
      <c r="H15" s="36"/>
      <c r="I15" s="31"/>
      <c r="J15" s="32" t="str">
        <f t="shared" si="0"/>
        <v/>
      </c>
      <c r="K15" s="33" t="str">
        <f t="shared" si="1"/>
        <v/>
      </c>
      <c r="L15" s="34"/>
      <c r="M15" s="34"/>
    </row>
    <row r="16" spans="1:13">
      <c r="A16" s="27">
        <v>12</v>
      </c>
      <c r="B16" s="37"/>
      <c r="C16" s="35"/>
      <c r="D16" s="35"/>
      <c r="E16" s="35"/>
      <c r="F16" s="35"/>
      <c r="G16" s="35"/>
      <c r="H16" s="36"/>
      <c r="I16" s="31"/>
      <c r="J16" s="32" t="str">
        <f t="shared" si="0"/>
        <v/>
      </c>
      <c r="K16" s="33" t="str">
        <f t="shared" si="1"/>
        <v/>
      </c>
      <c r="L16" s="34"/>
      <c r="M16" s="34"/>
    </row>
    <row r="17" spans="1:13">
      <c r="A17" s="27">
        <v>13</v>
      </c>
      <c r="B17" s="37"/>
      <c r="C17" s="35"/>
      <c r="D17" s="35"/>
      <c r="E17" s="35"/>
      <c r="F17" s="35"/>
      <c r="G17" s="35"/>
      <c r="H17" s="36"/>
      <c r="I17" s="31"/>
      <c r="J17" s="32" t="str">
        <f t="shared" si="0"/>
        <v/>
      </c>
      <c r="K17" s="33" t="str">
        <f t="shared" si="1"/>
        <v/>
      </c>
      <c r="L17" s="34"/>
      <c r="M17" s="34"/>
    </row>
    <row r="18" spans="1:13">
      <c r="A18" s="27">
        <v>14</v>
      </c>
      <c r="B18" s="37"/>
      <c r="C18" s="35"/>
      <c r="D18" s="35"/>
      <c r="E18" s="35"/>
      <c r="F18" s="35"/>
      <c r="G18" s="35"/>
      <c r="H18" s="36"/>
      <c r="I18" s="31"/>
      <c r="J18" s="32" t="str">
        <f t="shared" si="0"/>
        <v/>
      </c>
      <c r="K18" s="33" t="str">
        <f t="shared" si="1"/>
        <v/>
      </c>
      <c r="L18" s="34"/>
      <c r="M18" s="34"/>
    </row>
    <row r="19" spans="1:13" ht="63.75">
      <c r="A19" s="88">
        <v>15</v>
      </c>
      <c r="B19" s="89"/>
      <c r="C19" s="90">
        <v>2</v>
      </c>
      <c r="D19" s="90" t="s">
        <v>51</v>
      </c>
      <c r="E19" s="90" t="s">
        <v>52</v>
      </c>
      <c r="F19" s="90" t="s">
        <v>50</v>
      </c>
      <c r="G19" s="90" t="s">
        <v>54</v>
      </c>
      <c r="H19" s="91">
        <v>615.51</v>
      </c>
      <c r="I19" s="92"/>
      <c r="J19" s="93">
        <f t="shared" si="0"/>
        <v>615.51</v>
      </c>
      <c r="K19" s="94">
        <f t="shared" si="1"/>
        <v>1231.02</v>
      </c>
      <c r="L19" s="95"/>
      <c r="M19" s="95"/>
    </row>
    <row r="20" spans="1:13" ht="38.25">
      <c r="A20" s="96">
        <v>16</v>
      </c>
      <c r="B20" s="97"/>
      <c r="C20" s="98">
        <v>1</v>
      </c>
      <c r="D20" s="98" t="s">
        <v>53</v>
      </c>
      <c r="E20" s="98" t="s">
        <v>55</v>
      </c>
      <c r="F20" s="90" t="s">
        <v>50</v>
      </c>
      <c r="G20" s="98" t="s">
        <v>54</v>
      </c>
      <c r="H20" s="99">
        <v>1335.33</v>
      </c>
      <c r="I20" s="100"/>
      <c r="J20" s="93">
        <f t="shared" si="0"/>
        <v>1335.33</v>
      </c>
      <c r="K20" s="94">
        <f t="shared" si="1"/>
        <v>1335.33</v>
      </c>
      <c r="L20" s="95"/>
      <c r="M20" s="95"/>
    </row>
    <row r="21" spans="1:13" ht="51">
      <c r="A21" s="40">
        <v>17</v>
      </c>
      <c r="B21" s="41"/>
      <c r="C21" s="42">
        <v>1</v>
      </c>
      <c r="D21" s="42" t="s">
        <v>56</v>
      </c>
      <c r="E21" s="42" t="s">
        <v>57</v>
      </c>
      <c r="F21" s="115" t="s">
        <v>50</v>
      </c>
      <c r="G21" s="42" t="s">
        <v>54</v>
      </c>
      <c r="H21" s="43">
        <v>524.79999999999995</v>
      </c>
      <c r="I21" s="44"/>
      <c r="J21" s="32">
        <f t="shared" si="0"/>
        <v>524.79999999999995</v>
      </c>
      <c r="K21" s="33">
        <f t="shared" si="1"/>
        <v>524.79999999999995</v>
      </c>
      <c r="L21" s="39"/>
      <c r="M21" s="39"/>
    </row>
    <row r="22" spans="1:13" ht="63.75">
      <c r="A22" s="40">
        <v>18</v>
      </c>
      <c r="B22" s="41"/>
      <c r="C22" s="42">
        <v>4</v>
      </c>
      <c r="D22" s="42" t="s">
        <v>58</v>
      </c>
      <c r="E22" s="42" t="s">
        <v>59</v>
      </c>
      <c r="F22" s="115" t="s">
        <v>50</v>
      </c>
      <c r="G22" s="42" t="s">
        <v>54</v>
      </c>
      <c r="H22" s="43">
        <v>330.3</v>
      </c>
      <c r="I22" s="44"/>
      <c r="J22" s="32">
        <f t="shared" si="0"/>
        <v>330.3</v>
      </c>
      <c r="K22" s="33">
        <f t="shared" si="1"/>
        <v>1321.2</v>
      </c>
      <c r="L22" s="39"/>
      <c r="M22" s="39"/>
    </row>
    <row r="23" spans="1:13">
      <c r="A23" s="40">
        <v>19</v>
      </c>
      <c r="B23" s="45"/>
      <c r="C23" s="39">
        <v>2</v>
      </c>
      <c r="D23" s="46" t="s">
        <v>60</v>
      </c>
      <c r="E23" s="47" t="s">
        <v>61</v>
      </c>
      <c r="F23" s="114" t="s">
        <v>50</v>
      </c>
      <c r="G23" s="39" t="s">
        <v>54</v>
      </c>
      <c r="H23" s="48">
        <v>329.28</v>
      </c>
      <c r="I23" s="49"/>
      <c r="J23" s="32">
        <f t="shared" si="0"/>
        <v>329.28</v>
      </c>
      <c r="K23" s="33">
        <f t="shared" si="1"/>
        <v>658.56</v>
      </c>
      <c r="L23" s="39"/>
      <c r="M23" s="39"/>
    </row>
    <row r="24" spans="1:13" ht="51">
      <c r="A24" s="40">
        <v>20</v>
      </c>
      <c r="B24" s="45"/>
      <c r="C24" s="39">
        <v>1</v>
      </c>
      <c r="D24" s="46" t="s">
        <v>62</v>
      </c>
      <c r="E24" s="47" t="s">
        <v>63</v>
      </c>
      <c r="F24" s="114" t="s">
        <v>50</v>
      </c>
      <c r="G24" s="39" t="s">
        <v>54</v>
      </c>
      <c r="H24" s="48">
        <v>4752.72</v>
      </c>
      <c r="I24" s="49"/>
      <c r="J24" s="32">
        <f t="shared" ref="J24:J46" si="2">IF(C24="X","----",IF(C24=0,"",IF(C24="NR","NR",IF(I24="N",H24,(H24-(H24*I24))))))</f>
        <v>4752.72</v>
      </c>
      <c r="K24" s="33">
        <f t="shared" ref="K24:K46" si="3">IF(C24="X","----",IF(C24=0,"",IF(C24="NR","NR",(C24*J24))))</f>
        <v>4752.72</v>
      </c>
      <c r="L24" s="39"/>
      <c r="M24" s="39"/>
    </row>
    <row r="25" spans="1:13">
      <c r="A25" s="40">
        <v>21</v>
      </c>
      <c r="B25" s="45"/>
      <c r="C25" s="39">
        <v>2</v>
      </c>
      <c r="D25" s="46" t="s">
        <v>64</v>
      </c>
      <c r="E25" s="47" t="s">
        <v>65</v>
      </c>
      <c r="F25" s="114" t="s">
        <v>50</v>
      </c>
      <c r="G25" s="39" t="s">
        <v>54</v>
      </c>
      <c r="H25" s="48">
        <v>425.69</v>
      </c>
      <c r="I25" s="49"/>
      <c r="J25" s="32">
        <f t="shared" si="2"/>
        <v>425.69</v>
      </c>
      <c r="K25" s="33">
        <f t="shared" si="3"/>
        <v>851.38</v>
      </c>
      <c r="L25" s="39"/>
      <c r="M25" s="39"/>
    </row>
    <row r="26" spans="1:13">
      <c r="A26" s="40">
        <v>22</v>
      </c>
      <c r="B26" s="45"/>
      <c r="C26" s="39">
        <v>4</v>
      </c>
      <c r="D26" s="46" t="s">
        <v>67</v>
      </c>
      <c r="E26" s="47" t="s">
        <v>66</v>
      </c>
      <c r="F26" s="39" t="s">
        <v>50</v>
      </c>
      <c r="G26" s="39" t="s">
        <v>54</v>
      </c>
      <c r="H26" s="48">
        <v>77.37</v>
      </c>
      <c r="I26" s="49"/>
      <c r="J26" s="32">
        <f t="shared" si="2"/>
        <v>77.37</v>
      </c>
      <c r="K26" s="33">
        <f t="shared" si="3"/>
        <v>309.48</v>
      </c>
      <c r="L26" s="39"/>
      <c r="M26" s="39"/>
    </row>
    <row r="27" spans="1:13" ht="25.5">
      <c r="A27" s="40">
        <v>23</v>
      </c>
      <c r="B27" s="45"/>
      <c r="C27" s="39">
        <v>1</v>
      </c>
      <c r="D27" s="46" t="s">
        <v>68</v>
      </c>
      <c r="E27" s="47" t="s">
        <v>69</v>
      </c>
      <c r="F27" s="39" t="s">
        <v>50</v>
      </c>
      <c r="G27" s="39" t="s">
        <v>54</v>
      </c>
      <c r="H27" s="48">
        <v>42.32</v>
      </c>
      <c r="I27" s="49"/>
      <c r="J27" s="32">
        <f t="shared" si="2"/>
        <v>42.32</v>
      </c>
      <c r="K27" s="33">
        <f t="shared" si="3"/>
        <v>42.32</v>
      </c>
      <c r="L27" s="39"/>
      <c r="M27" s="39"/>
    </row>
    <row r="28" spans="1:13" ht="38.25">
      <c r="A28" s="96">
        <v>24</v>
      </c>
      <c r="B28" s="101"/>
      <c r="C28" s="95">
        <v>4</v>
      </c>
      <c r="D28" s="102" t="s">
        <v>70</v>
      </c>
      <c r="E28" s="103" t="s">
        <v>76</v>
      </c>
      <c r="F28" s="95" t="s">
        <v>75</v>
      </c>
      <c r="G28" s="95" t="s">
        <v>54</v>
      </c>
      <c r="H28" s="104">
        <v>47.42</v>
      </c>
      <c r="I28" s="105"/>
      <c r="J28" s="93">
        <f t="shared" si="2"/>
        <v>47.42</v>
      </c>
      <c r="K28" s="94">
        <f t="shared" si="3"/>
        <v>189.68</v>
      </c>
      <c r="L28" s="95"/>
      <c r="M28" s="95"/>
    </row>
    <row r="29" spans="1:13" ht="38.25">
      <c r="A29" s="96">
        <v>25</v>
      </c>
      <c r="B29" s="101"/>
      <c r="C29" s="95">
        <v>3</v>
      </c>
      <c r="D29" s="102" t="s">
        <v>71</v>
      </c>
      <c r="E29" s="103" t="s">
        <v>77</v>
      </c>
      <c r="F29" s="95" t="s">
        <v>75</v>
      </c>
      <c r="G29" s="95" t="s">
        <v>54</v>
      </c>
      <c r="H29" s="104">
        <v>44.68</v>
      </c>
      <c r="I29" s="105"/>
      <c r="J29" s="93">
        <f t="shared" si="2"/>
        <v>44.68</v>
      </c>
      <c r="K29" s="94">
        <f t="shared" si="3"/>
        <v>134.04</v>
      </c>
      <c r="L29" s="95"/>
      <c r="M29" s="95"/>
    </row>
    <row r="30" spans="1:13" ht="38.25">
      <c r="A30" s="96">
        <v>26</v>
      </c>
      <c r="B30" s="101"/>
      <c r="C30" s="95">
        <v>1</v>
      </c>
      <c r="D30" s="102" t="s">
        <v>72</v>
      </c>
      <c r="E30" s="103" t="s">
        <v>78</v>
      </c>
      <c r="F30" s="95" t="s">
        <v>75</v>
      </c>
      <c r="G30" s="95" t="s">
        <v>54</v>
      </c>
      <c r="H30" s="104">
        <v>46.81</v>
      </c>
      <c r="I30" s="105"/>
      <c r="J30" s="93">
        <f t="shared" si="2"/>
        <v>46.81</v>
      </c>
      <c r="K30" s="94">
        <f t="shared" si="3"/>
        <v>46.81</v>
      </c>
      <c r="L30" s="95"/>
      <c r="M30" s="95"/>
    </row>
    <row r="31" spans="1:13" ht="38.25">
      <c r="A31" s="96">
        <v>27</v>
      </c>
      <c r="B31" s="101"/>
      <c r="C31" s="95">
        <v>3</v>
      </c>
      <c r="D31" s="102" t="s">
        <v>73</v>
      </c>
      <c r="E31" s="103" t="s">
        <v>79</v>
      </c>
      <c r="F31" s="95" t="s">
        <v>75</v>
      </c>
      <c r="G31" s="95" t="s">
        <v>54</v>
      </c>
      <c r="H31" s="104">
        <v>48.76</v>
      </c>
      <c r="I31" s="105"/>
      <c r="J31" s="93">
        <f t="shared" si="2"/>
        <v>48.76</v>
      </c>
      <c r="K31" s="94">
        <f t="shared" si="3"/>
        <v>146.28</v>
      </c>
      <c r="L31" s="95"/>
      <c r="M31" s="95"/>
    </row>
    <row r="32" spans="1:13" ht="38.25">
      <c r="A32" s="96">
        <v>28</v>
      </c>
      <c r="B32" s="101"/>
      <c r="C32" s="95">
        <v>2</v>
      </c>
      <c r="D32" s="102" t="s">
        <v>74</v>
      </c>
      <c r="E32" s="103" t="s">
        <v>80</v>
      </c>
      <c r="F32" s="95" t="s">
        <v>75</v>
      </c>
      <c r="G32" s="95" t="s">
        <v>54</v>
      </c>
      <c r="H32" s="104">
        <v>44.97</v>
      </c>
      <c r="I32" s="105"/>
      <c r="J32" s="93">
        <f t="shared" si="2"/>
        <v>44.97</v>
      </c>
      <c r="K32" s="94">
        <f t="shared" si="3"/>
        <v>89.94</v>
      </c>
      <c r="L32" s="95"/>
      <c r="M32" s="95"/>
    </row>
    <row r="33" spans="1:13">
      <c r="A33" s="40">
        <v>29</v>
      </c>
      <c r="B33" s="45"/>
      <c r="C33" s="39"/>
      <c r="D33" s="46"/>
      <c r="E33" s="47"/>
      <c r="F33" s="39"/>
      <c r="G33" s="39"/>
      <c r="H33" s="48"/>
      <c r="I33" s="49"/>
      <c r="J33" s="32" t="str">
        <f t="shared" si="2"/>
        <v/>
      </c>
      <c r="K33" s="33" t="str">
        <f t="shared" si="3"/>
        <v/>
      </c>
      <c r="L33" s="39"/>
      <c r="M33" s="39"/>
    </row>
    <row r="34" spans="1:13" ht="25.5">
      <c r="A34" s="40">
        <v>30</v>
      </c>
      <c r="B34" s="45"/>
      <c r="C34" s="39">
        <v>4</v>
      </c>
      <c r="D34" s="46" t="s">
        <v>81</v>
      </c>
      <c r="E34" s="47" t="s">
        <v>86</v>
      </c>
      <c r="F34" s="39" t="s">
        <v>82</v>
      </c>
      <c r="G34" s="39" t="s">
        <v>82</v>
      </c>
      <c r="H34" s="48">
        <v>2385</v>
      </c>
      <c r="I34" s="49"/>
      <c r="J34" s="32">
        <f t="shared" si="2"/>
        <v>2385</v>
      </c>
      <c r="K34" s="33">
        <f t="shared" si="3"/>
        <v>9540</v>
      </c>
      <c r="L34" s="39"/>
      <c r="M34" s="39"/>
    </row>
    <row r="35" spans="1:13" ht="25.5">
      <c r="A35" s="40">
        <v>31</v>
      </c>
      <c r="B35" s="45"/>
      <c r="C35" s="39">
        <v>1</v>
      </c>
      <c r="D35" s="46" t="s">
        <v>83</v>
      </c>
      <c r="E35" s="47" t="s">
        <v>87</v>
      </c>
      <c r="F35" s="39" t="s">
        <v>82</v>
      </c>
      <c r="G35" s="39" t="s">
        <v>82</v>
      </c>
      <c r="H35" s="48">
        <v>3122</v>
      </c>
      <c r="I35" s="49"/>
      <c r="J35" s="32">
        <f t="shared" si="2"/>
        <v>3122</v>
      </c>
      <c r="K35" s="33">
        <f t="shared" si="3"/>
        <v>3122</v>
      </c>
      <c r="L35" s="39"/>
      <c r="M35" s="39"/>
    </row>
    <row r="36" spans="1:13">
      <c r="A36" s="40">
        <v>32</v>
      </c>
      <c r="B36" s="45"/>
      <c r="C36" s="39">
        <v>1</v>
      </c>
      <c r="D36" s="46" t="s">
        <v>84</v>
      </c>
      <c r="E36" s="47" t="s">
        <v>88</v>
      </c>
      <c r="F36" s="39" t="s">
        <v>82</v>
      </c>
      <c r="G36" s="39" t="s">
        <v>82</v>
      </c>
      <c r="H36" s="48">
        <v>201</v>
      </c>
      <c r="I36" s="49"/>
      <c r="J36" s="32">
        <f t="shared" si="2"/>
        <v>201</v>
      </c>
      <c r="K36" s="33">
        <f t="shared" si="3"/>
        <v>201</v>
      </c>
      <c r="L36" s="39"/>
      <c r="M36" s="39"/>
    </row>
    <row r="37" spans="1:13">
      <c r="A37" s="40">
        <v>33</v>
      </c>
      <c r="B37" s="45"/>
      <c r="C37" s="39">
        <v>4</v>
      </c>
      <c r="D37" s="46" t="s">
        <v>85</v>
      </c>
      <c r="E37" s="47" t="s">
        <v>89</v>
      </c>
      <c r="F37" s="39" t="s">
        <v>82</v>
      </c>
      <c r="G37" s="39" t="s">
        <v>82</v>
      </c>
      <c r="H37" s="48">
        <v>135</v>
      </c>
      <c r="I37" s="49"/>
      <c r="J37" s="32">
        <f t="shared" si="2"/>
        <v>135</v>
      </c>
      <c r="K37" s="33">
        <f t="shared" si="3"/>
        <v>540</v>
      </c>
      <c r="L37" s="39"/>
      <c r="M37" s="39"/>
    </row>
    <row r="38" spans="1:13">
      <c r="A38" s="40">
        <v>34</v>
      </c>
      <c r="B38" s="45"/>
      <c r="C38" s="39"/>
      <c r="D38" s="46"/>
      <c r="E38" s="47"/>
      <c r="F38" s="39"/>
      <c r="G38" s="39"/>
      <c r="H38" s="48"/>
      <c r="I38" s="49"/>
      <c r="J38" s="32" t="str">
        <f t="shared" si="2"/>
        <v/>
      </c>
      <c r="K38" s="33" t="str">
        <f t="shared" si="3"/>
        <v/>
      </c>
      <c r="L38" s="39"/>
      <c r="M38" s="39"/>
    </row>
    <row r="39" spans="1:13" ht="25.5">
      <c r="A39" s="40">
        <v>35</v>
      </c>
      <c r="B39" s="45"/>
      <c r="C39" s="39">
        <v>1</v>
      </c>
      <c r="D39" s="46" t="s">
        <v>90</v>
      </c>
      <c r="E39" s="47" t="s">
        <v>91</v>
      </c>
      <c r="F39" s="114" t="s">
        <v>92</v>
      </c>
      <c r="G39" s="39" t="s">
        <v>92</v>
      </c>
      <c r="H39" s="48">
        <v>1690</v>
      </c>
      <c r="I39" s="49"/>
      <c r="J39" s="32">
        <f t="shared" si="2"/>
        <v>1690</v>
      </c>
      <c r="K39" s="33">
        <f t="shared" si="3"/>
        <v>1690</v>
      </c>
      <c r="L39" s="39"/>
      <c r="M39" s="39"/>
    </row>
    <row r="40" spans="1:13">
      <c r="A40" s="40">
        <v>36</v>
      </c>
      <c r="B40" s="45"/>
      <c r="C40" s="39"/>
      <c r="D40" s="46"/>
      <c r="E40" s="47"/>
      <c r="F40" s="39"/>
      <c r="G40" s="39"/>
      <c r="H40" s="48"/>
      <c r="I40" s="49"/>
      <c r="J40" s="32" t="str">
        <f t="shared" si="2"/>
        <v/>
      </c>
      <c r="K40" s="33" t="str">
        <f t="shared" si="3"/>
        <v/>
      </c>
      <c r="L40" s="39"/>
      <c r="M40" s="39"/>
    </row>
    <row r="41" spans="1:13" ht="25.5">
      <c r="A41" s="120">
        <v>37</v>
      </c>
      <c r="B41" s="121"/>
      <c r="C41" s="122">
        <v>1</v>
      </c>
      <c r="D41" s="123" t="s">
        <v>94</v>
      </c>
      <c r="E41" s="124" t="s">
        <v>96</v>
      </c>
      <c r="F41" s="122" t="s">
        <v>93</v>
      </c>
      <c r="G41" s="122" t="s">
        <v>93</v>
      </c>
      <c r="H41" s="125">
        <v>909.63</v>
      </c>
      <c r="I41" s="126">
        <v>0.4</v>
      </c>
      <c r="J41" s="111">
        <f t="shared" si="2"/>
        <v>545.77800000000002</v>
      </c>
      <c r="K41" s="112">
        <f t="shared" si="3"/>
        <v>545.77800000000002</v>
      </c>
      <c r="L41" s="122"/>
      <c r="M41" s="122"/>
    </row>
    <row r="42" spans="1:13">
      <c r="A42" s="120">
        <v>38</v>
      </c>
      <c r="B42" s="121"/>
      <c r="C42" s="122">
        <v>1</v>
      </c>
      <c r="D42" s="123" t="s">
        <v>95</v>
      </c>
      <c r="E42" s="124" t="s">
        <v>97</v>
      </c>
      <c r="F42" s="122" t="s">
        <v>93</v>
      </c>
      <c r="G42" s="122" t="s">
        <v>93</v>
      </c>
      <c r="H42" s="125">
        <v>211.31</v>
      </c>
      <c r="I42" s="126">
        <v>0.4</v>
      </c>
      <c r="J42" s="111">
        <f t="shared" si="2"/>
        <v>126.786</v>
      </c>
      <c r="K42" s="112">
        <f t="shared" si="3"/>
        <v>126.786</v>
      </c>
      <c r="L42" s="122"/>
      <c r="M42" s="122"/>
    </row>
    <row r="43" spans="1:13">
      <c r="A43" s="40">
        <v>39</v>
      </c>
      <c r="B43" s="45"/>
      <c r="C43" s="39"/>
      <c r="D43" s="46"/>
      <c r="E43" s="47"/>
      <c r="F43" s="39"/>
      <c r="G43" s="39"/>
      <c r="H43" s="48"/>
      <c r="I43" s="49"/>
      <c r="J43" s="32" t="str">
        <f t="shared" si="2"/>
        <v/>
      </c>
      <c r="K43" s="33" t="str">
        <f t="shared" si="3"/>
        <v/>
      </c>
      <c r="L43" s="39"/>
      <c r="M43" s="39"/>
    </row>
    <row r="44" spans="1:13">
      <c r="A44" s="40">
        <v>40</v>
      </c>
      <c r="B44" s="45"/>
      <c r="C44" s="39">
        <v>1</v>
      </c>
      <c r="D44" s="46" t="s">
        <v>98</v>
      </c>
      <c r="E44" s="47" t="s">
        <v>99</v>
      </c>
      <c r="F44" s="114" t="s">
        <v>100</v>
      </c>
      <c r="G44" s="39" t="s">
        <v>100</v>
      </c>
      <c r="H44" s="48">
        <v>38465</v>
      </c>
      <c r="I44" s="49"/>
      <c r="J44" s="32">
        <f t="shared" si="2"/>
        <v>38465</v>
      </c>
      <c r="K44" s="33">
        <f t="shared" si="3"/>
        <v>38465</v>
      </c>
      <c r="L44" s="39"/>
      <c r="M44" s="39"/>
    </row>
    <row r="45" spans="1:13">
      <c r="A45" s="40">
        <v>41</v>
      </c>
      <c r="B45" s="45"/>
      <c r="C45" s="39"/>
      <c r="D45" s="46"/>
      <c r="E45" s="47"/>
      <c r="F45" s="39"/>
      <c r="G45" s="39"/>
      <c r="H45" s="48"/>
      <c r="I45" s="49"/>
      <c r="J45" s="32"/>
      <c r="K45" s="33"/>
      <c r="L45" s="39"/>
      <c r="M45" s="39"/>
    </row>
    <row r="46" spans="1:13">
      <c r="A46" s="40">
        <v>42</v>
      </c>
      <c r="B46" s="45"/>
      <c r="C46" s="39"/>
      <c r="D46" s="46"/>
      <c r="E46" s="47"/>
      <c r="F46" s="39"/>
      <c r="G46" s="39"/>
      <c r="H46" s="48"/>
      <c r="I46" s="49"/>
      <c r="J46" s="32" t="str">
        <f t="shared" si="2"/>
        <v/>
      </c>
      <c r="K46" s="33" t="str">
        <f t="shared" si="3"/>
        <v/>
      </c>
      <c r="L46" s="39"/>
      <c r="M46" s="39"/>
    </row>
    <row r="47" spans="1:13">
      <c r="A47" s="40">
        <v>43</v>
      </c>
      <c r="B47" s="45"/>
      <c r="C47" s="39"/>
      <c r="D47" s="46"/>
      <c r="E47" s="47"/>
      <c r="F47" s="39"/>
      <c r="G47" s="39"/>
      <c r="H47" s="48"/>
      <c r="I47" s="49"/>
      <c r="J47" s="32" t="str">
        <f t="shared" ref="J47:J54" si="4">IF(C47="X","----",IF(C47=0,"",IF(C47="NR","NR",IF(I47="N",H47,(H47-(H47*I47))))))</f>
        <v/>
      </c>
      <c r="K47" s="33" t="str">
        <f t="shared" ref="K47:K54" si="5">IF(C47="X","----",IF(C47=0,"",IF(C47="NR","NR",(C47*J47))))</f>
        <v/>
      </c>
      <c r="L47" s="39"/>
      <c r="M47" s="39"/>
    </row>
    <row r="48" spans="1:13">
      <c r="A48" s="40">
        <v>44</v>
      </c>
      <c r="B48" s="45"/>
      <c r="C48" s="39"/>
      <c r="D48" s="46"/>
      <c r="E48" s="47"/>
      <c r="F48" s="39"/>
      <c r="G48" s="39"/>
      <c r="H48" s="48"/>
      <c r="I48" s="49"/>
      <c r="J48" s="32" t="str">
        <f t="shared" si="4"/>
        <v/>
      </c>
      <c r="K48" s="33" t="str">
        <f t="shared" si="5"/>
        <v/>
      </c>
      <c r="L48" s="39"/>
      <c r="M48" s="39"/>
    </row>
    <row r="49" spans="1:13">
      <c r="A49" s="40">
        <v>45</v>
      </c>
      <c r="B49" s="45"/>
      <c r="C49" s="39"/>
      <c r="D49" s="46"/>
      <c r="E49" s="47"/>
      <c r="F49" s="39"/>
      <c r="G49" s="39"/>
      <c r="H49" s="48"/>
      <c r="I49" s="49"/>
      <c r="J49" s="32" t="str">
        <f t="shared" si="4"/>
        <v/>
      </c>
      <c r="K49" s="33" t="str">
        <f t="shared" si="5"/>
        <v/>
      </c>
      <c r="L49" s="39"/>
      <c r="M49" s="39"/>
    </row>
    <row r="50" spans="1:13">
      <c r="A50" s="40">
        <v>46</v>
      </c>
      <c r="B50" s="45"/>
      <c r="C50" s="39"/>
      <c r="D50" s="46"/>
      <c r="E50" s="47"/>
      <c r="F50" s="39"/>
      <c r="G50" s="39"/>
      <c r="H50" s="48"/>
      <c r="I50" s="49"/>
      <c r="J50" s="32" t="str">
        <f t="shared" si="4"/>
        <v/>
      </c>
      <c r="K50" s="33" t="str">
        <f t="shared" si="5"/>
        <v/>
      </c>
      <c r="L50" s="39"/>
      <c r="M50" s="39"/>
    </row>
    <row r="51" spans="1:13">
      <c r="A51" s="40">
        <v>47</v>
      </c>
      <c r="B51" s="45"/>
      <c r="C51" s="39"/>
      <c r="D51" s="46"/>
      <c r="E51" s="47"/>
      <c r="F51" s="39"/>
      <c r="G51" s="39"/>
      <c r="H51" s="48"/>
      <c r="I51" s="49"/>
      <c r="J51" s="32" t="str">
        <f t="shared" si="4"/>
        <v/>
      </c>
      <c r="K51" s="33" t="str">
        <f t="shared" si="5"/>
        <v/>
      </c>
      <c r="L51" s="39"/>
      <c r="M51" s="39"/>
    </row>
    <row r="52" spans="1:13">
      <c r="A52" s="40">
        <v>48</v>
      </c>
      <c r="B52" s="45"/>
      <c r="C52" s="39"/>
      <c r="D52" s="46"/>
      <c r="E52" s="47"/>
      <c r="F52" s="39"/>
      <c r="G52" s="39"/>
      <c r="H52" s="48"/>
      <c r="I52" s="49"/>
      <c r="J52" s="32" t="str">
        <f t="shared" si="4"/>
        <v/>
      </c>
      <c r="K52" s="33" t="str">
        <f t="shared" si="5"/>
        <v/>
      </c>
      <c r="L52" s="39"/>
      <c r="M52" s="39"/>
    </row>
    <row r="53" spans="1:13">
      <c r="A53" s="40">
        <v>49</v>
      </c>
      <c r="B53" s="45"/>
      <c r="C53" s="39"/>
      <c r="D53" s="46"/>
      <c r="E53" s="47"/>
      <c r="F53" s="39"/>
      <c r="G53" s="39"/>
      <c r="H53" s="48"/>
      <c r="I53" s="49"/>
      <c r="J53" s="32" t="str">
        <f t="shared" si="4"/>
        <v/>
      </c>
      <c r="K53" s="33" t="str">
        <f t="shared" si="5"/>
        <v/>
      </c>
      <c r="L53" s="39"/>
      <c r="M53" s="39"/>
    </row>
    <row r="54" spans="1:13">
      <c r="A54" s="40">
        <v>50</v>
      </c>
      <c r="B54" s="45"/>
      <c r="C54" s="39"/>
      <c r="D54" s="46"/>
      <c r="E54" s="47"/>
      <c r="F54" s="39"/>
      <c r="G54" s="39"/>
      <c r="H54" s="48"/>
      <c r="I54" s="49"/>
      <c r="J54" s="32" t="str">
        <f t="shared" si="4"/>
        <v/>
      </c>
      <c r="K54" s="33" t="str">
        <f t="shared" si="5"/>
        <v/>
      </c>
      <c r="L54" s="39"/>
      <c r="M54" s="39"/>
    </row>
    <row r="55" spans="1:13">
      <c r="A55" s="50"/>
      <c r="B55" s="50"/>
      <c r="C55" s="50"/>
      <c r="D55" s="51"/>
      <c r="E55" s="52"/>
      <c r="F55" s="50"/>
      <c r="G55" s="50"/>
      <c r="H55" s="53"/>
      <c r="I55" s="54"/>
      <c r="J55" s="24" t="str">
        <f>IF(C55="X","----",IF(C55=0,"",IF(C55="NR","NR",IF(I55="N",H55,(H55-(H55*I55))))))</f>
        <v/>
      </c>
      <c r="K55" s="25" t="str">
        <f>IF(C55="X","----",IF(C55=0,"",IF(C55="NR","NR",(C55*J55))))</f>
        <v/>
      </c>
      <c r="L55" s="50"/>
      <c r="M55" s="50"/>
    </row>
    <row r="56" spans="1:13">
      <c r="D56" s="55"/>
      <c r="E56" s="55"/>
      <c r="F56" t="s">
        <v>17</v>
      </c>
      <c r="K56" s="57">
        <f>SUM(K3:K55)</f>
        <v>69114.093999999997</v>
      </c>
    </row>
    <row r="57" spans="1:13">
      <c r="D57" s="55"/>
      <c r="E57" s="55"/>
      <c r="F57" t="s">
        <v>18</v>
      </c>
      <c r="G57" s="58" t="s">
        <v>19</v>
      </c>
      <c r="J57" s="59">
        <v>0</v>
      </c>
    </row>
    <row r="58" spans="1:13">
      <c r="D58" s="60"/>
      <c r="E58" s="60"/>
      <c r="G58" t="s">
        <v>20</v>
      </c>
      <c r="J58" s="59">
        <v>0</v>
      </c>
    </row>
    <row r="59" spans="1:13">
      <c r="D59" s="55"/>
      <c r="E59" s="55"/>
      <c r="G59" t="s">
        <v>21</v>
      </c>
      <c r="J59" s="59">
        <v>0</v>
      </c>
    </row>
    <row r="60" spans="1:13">
      <c r="D60" s="55"/>
      <c r="E60" s="55"/>
      <c r="G60" t="s">
        <v>22</v>
      </c>
      <c r="J60" s="59">
        <v>0</v>
      </c>
    </row>
    <row r="61" spans="1:13">
      <c r="E61" s="55"/>
      <c r="G61" s="61" t="s">
        <v>23</v>
      </c>
      <c r="J61" s="59">
        <v>0</v>
      </c>
    </row>
    <row r="62" spans="1:13">
      <c r="F62" s="61"/>
      <c r="G62" s="61" t="s">
        <v>24</v>
      </c>
      <c r="J62" s="59">
        <v>0</v>
      </c>
    </row>
    <row r="63" spans="1:13">
      <c r="F63" s="61"/>
      <c r="G63" s="62" t="s">
        <v>25</v>
      </c>
      <c r="H63" s="62"/>
      <c r="I63" s="62"/>
      <c r="J63" s="63">
        <v>0</v>
      </c>
      <c r="K63" s="62"/>
    </row>
    <row r="64" spans="1:13">
      <c r="D64" s="64"/>
      <c r="F64" s="62" t="s">
        <v>26</v>
      </c>
      <c r="G64" s="62"/>
      <c r="H64" s="62"/>
      <c r="I64" s="62"/>
      <c r="J64" s="65"/>
      <c r="K64" s="66">
        <f>SUM(J57:J63)</f>
        <v>0</v>
      </c>
    </row>
    <row r="65" spans="1:11">
      <c r="D65" s="64"/>
      <c r="F65" s="61" t="s">
        <v>27</v>
      </c>
      <c r="K65" s="67">
        <f>+K64+K56</f>
        <v>69114.093999999997</v>
      </c>
    </row>
    <row r="66" spans="1:11">
      <c r="F66" s="61" t="s">
        <v>28</v>
      </c>
      <c r="J66" s="68">
        <f>[1]Rates!B12</f>
        <v>0.08</v>
      </c>
      <c r="K66" s="69">
        <f>K65*J66</f>
        <v>5529.12752</v>
      </c>
    </row>
    <row r="67" spans="1:11">
      <c r="D67" s="64"/>
      <c r="E67" s="64"/>
      <c r="F67" s="62" t="s">
        <v>29</v>
      </c>
      <c r="G67" s="70">
        <f>[1]WBS!D190</f>
        <v>0</v>
      </c>
      <c r="H67" s="71">
        <f>[1]Rates!B3</f>
        <v>112</v>
      </c>
      <c r="I67" s="72" t="s">
        <v>30</v>
      </c>
      <c r="J67" s="73"/>
      <c r="K67" s="69">
        <f>G67*H67</f>
        <v>0</v>
      </c>
    </row>
    <row r="68" spans="1:11">
      <c r="E68" s="64"/>
      <c r="F68" t="s">
        <v>31</v>
      </c>
      <c r="K68" s="74">
        <f>SUM(K65:K67)</f>
        <v>74643.221519999992</v>
      </c>
    </row>
    <row r="69" spans="1:11">
      <c r="A69" s="61"/>
      <c r="B69" s="61"/>
      <c r="E69" s="64"/>
      <c r="G69" s="61"/>
      <c r="H69" s="11"/>
      <c r="I69" s="75"/>
      <c r="J69" s="75"/>
      <c r="K69" s="75"/>
    </row>
    <row r="70" spans="1:11">
      <c r="E70" s="64"/>
      <c r="F70" s="76" t="s">
        <v>32</v>
      </c>
      <c r="G70" s="76"/>
      <c r="H70" s="76"/>
      <c r="I70" s="76"/>
      <c r="J70" s="77"/>
      <c r="K70" s="74">
        <f>SUM(K68:K68)</f>
        <v>74643.221519999992</v>
      </c>
    </row>
    <row r="71" spans="1:11">
      <c r="E71" s="64"/>
    </row>
    <row r="72" spans="1:11">
      <c r="F72" s="78" t="s">
        <v>33</v>
      </c>
      <c r="H72" s="79">
        <f>IF(K72=0,"",(K72-K70)/K72)</f>
        <v>0.35</v>
      </c>
      <c r="K72" s="67">
        <f>+K70/(1-[1]Summary!D17)</f>
        <v>114835.7254153846</v>
      </c>
    </row>
    <row r="74" spans="1:11">
      <c r="J74" s="80"/>
      <c r="K74" s="81"/>
    </row>
    <row r="75" spans="1:11">
      <c r="F75" s="82" t="s">
        <v>34</v>
      </c>
      <c r="G75" s="82"/>
      <c r="H75" s="82" t="s">
        <v>35</v>
      </c>
      <c r="J75" s="83"/>
      <c r="K75" s="84"/>
    </row>
    <row r="76" spans="1:11">
      <c r="E76" s="85" t="s">
        <v>36</v>
      </c>
      <c r="F76" s="86">
        <v>0.25</v>
      </c>
      <c r="G76" s="11"/>
      <c r="H76" s="87">
        <f>K$63/(1-F76)</f>
        <v>0</v>
      </c>
      <c r="J76" s="83"/>
      <c r="K76" s="84"/>
    </row>
    <row r="77" spans="1:11">
      <c r="F77" s="86">
        <v>0.3</v>
      </c>
      <c r="G77" s="11"/>
      <c r="H77" s="87">
        <f>K$63/(1-F77)</f>
        <v>0</v>
      </c>
      <c r="J77" s="83"/>
      <c r="K77" s="84"/>
    </row>
    <row r="78" spans="1:11">
      <c r="F78" s="86">
        <v>0.32</v>
      </c>
      <c r="G78" s="11"/>
      <c r="H78" s="87">
        <f>K$63/(1-F78)</f>
        <v>0</v>
      </c>
    </row>
    <row r="79" spans="1:11">
      <c r="F79" s="86">
        <v>0.35</v>
      </c>
      <c r="G79" s="11"/>
      <c r="H79" s="87">
        <f>K$63/(1-F79)</f>
        <v>0</v>
      </c>
    </row>
    <row r="80" spans="1:11">
      <c r="F80" s="86">
        <v>0.4</v>
      </c>
      <c r="G80" s="11"/>
      <c r="H80" s="87">
        <f>K$63/(1-F80)</f>
        <v>0</v>
      </c>
    </row>
  </sheetData>
  <mergeCells count="1">
    <mergeCell ref="A1:A2"/>
  </mergeCells>
  <dataValidations disablePrompts="1" count="1">
    <dataValidation type="list" allowBlank="1" showInputMessage="1" showErrorMessage="1" sqref="B5:B10" xr:uid="{5B60250F-3DAD-4CB9-9098-8CED4D31B6B8}">
      <formula1>",X"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2BCE-3B37-4047-A809-2441C72E4607}">
  <sheetPr>
    <tabColor rgb="FF002060"/>
    <pageSetUpPr fitToPage="1"/>
  </sheetPr>
  <dimension ref="A1:N153"/>
  <sheetViews>
    <sheetView topLeftCell="A48" workbookViewId="0">
      <selection activeCell="D58" sqref="D58:G62"/>
    </sheetView>
  </sheetViews>
  <sheetFormatPr defaultRowHeight="15"/>
  <cols>
    <col min="1" max="2" width="8.7109375" customWidth="1"/>
    <col min="3" max="3" width="10.5703125" customWidth="1"/>
    <col min="4" max="4" width="5.7109375" customWidth="1"/>
    <col min="5" max="5" width="25.7109375" style="61" customWidth="1"/>
    <col min="6" max="6" width="40.7109375" style="61" customWidth="1"/>
    <col min="7" max="7" width="20.7109375" customWidth="1"/>
    <col min="8" max="8" width="19" customWidth="1"/>
    <col min="9" max="9" width="15.7109375" customWidth="1"/>
    <col min="10" max="10" width="8.7109375" customWidth="1"/>
    <col min="11" max="11" width="15.7109375" style="56" customWidth="1"/>
    <col min="12" max="12" width="15.7109375" customWidth="1"/>
    <col min="13" max="13" width="8.7109375" customWidth="1"/>
    <col min="14" max="14" width="20.7109375" customWidth="1"/>
  </cols>
  <sheetData>
    <row r="1" spans="1:14" ht="25.5">
      <c r="A1" s="314" t="s">
        <v>0</v>
      </c>
      <c r="B1" s="1"/>
      <c r="C1" s="1"/>
      <c r="E1" s="2" t="s">
        <v>37</v>
      </c>
      <c r="F1" s="3" t="str">
        <f>[1]Summary!E1</f>
        <v>ENG-F-008 Bill of Material Worksheet - Rev 008</v>
      </c>
      <c r="G1" s="4" t="s">
        <v>1</v>
      </c>
      <c r="H1" s="5" t="str">
        <f>[1]Summary!B5</f>
        <v>XX-XXX</v>
      </c>
      <c r="I1" s="4" t="s">
        <v>2</v>
      </c>
      <c r="J1" s="6" t="str">
        <f>[1]Summary!B3</f>
        <v>Name</v>
      </c>
      <c r="K1" s="7"/>
    </row>
    <row r="2" spans="1:14" s="11" customFormat="1" ht="20.100000000000001" customHeight="1" thickBot="1">
      <c r="A2" s="315"/>
      <c r="B2"/>
      <c r="C2"/>
      <c r="D2" s="2">
        <f>[1]Summary!H15</f>
        <v>1</v>
      </c>
      <c r="E2" s="8" t="s">
        <v>332</v>
      </c>
      <c r="F2" s="261">
        <v>9015293</v>
      </c>
      <c r="G2" s="4" t="s">
        <v>3</v>
      </c>
      <c r="H2" s="10" t="str">
        <f>[1]Summary!B9</f>
        <v>Date</v>
      </c>
      <c r="J2" s="12"/>
      <c r="K2" s="13"/>
      <c r="L2" s="12"/>
    </row>
    <row r="3" spans="1:14" s="19" customFormat="1" ht="30.75" thickBot="1">
      <c r="A3" s="14" t="s">
        <v>4</v>
      </c>
      <c r="B3" s="14" t="s">
        <v>329</v>
      </c>
      <c r="C3" s="14" t="s">
        <v>328</v>
      </c>
      <c r="D3" s="14" t="s">
        <v>6</v>
      </c>
      <c r="E3" s="15" t="s">
        <v>7</v>
      </c>
      <c r="F3" s="15" t="s">
        <v>8</v>
      </c>
      <c r="G3" s="14" t="s">
        <v>9</v>
      </c>
      <c r="H3" s="14" t="s">
        <v>10</v>
      </c>
      <c r="I3" s="14" t="s">
        <v>11</v>
      </c>
      <c r="J3" s="14" t="s">
        <v>12</v>
      </c>
      <c r="K3" s="16" t="s">
        <v>13</v>
      </c>
      <c r="L3" s="14" t="s">
        <v>14</v>
      </c>
      <c r="M3" s="17" t="s">
        <v>345</v>
      </c>
      <c r="N3" s="18" t="s">
        <v>16</v>
      </c>
    </row>
    <row r="4" spans="1:14">
      <c r="A4" s="20"/>
      <c r="B4" s="255"/>
      <c r="C4" s="21"/>
      <c r="D4" s="21"/>
      <c r="E4" s="21"/>
      <c r="F4" s="21"/>
      <c r="G4" s="21"/>
      <c r="H4" s="21"/>
      <c r="I4" s="22"/>
      <c r="J4" s="23"/>
      <c r="K4" s="24" t="str">
        <f t="shared" ref="K4" si="0">IF(D4="X","----",IF(D4=0,"",IF(D4="NR","NR",IF(J4="N",I4,(I4-(I4*J4))))))</f>
        <v/>
      </c>
      <c r="L4" s="25" t="str">
        <f t="shared" ref="L4" si="1">IF(D4="X","----",IF(D4=0,"",IF(D4="NR","NR",(D4*K4))))</f>
        <v/>
      </c>
      <c r="M4" s="26"/>
      <c r="N4" s="26"/>
    </row>
    <row r="5" spans="1:14" ht="25.5">
      <c r="A5" s="27">
        <v>1</v>
      </c>
      <c r="B5" s="40" t="s">
        <v>330</v>
      </c>
      <c r="C5" s="250"/>
      <c r="D5" s="34">
        <v>2</v>
      </c>
      <c r="E5" s="34" t="s">
        <v>245</v>
      </c>
      <c r="F5" s="34" t="s">
        <v>246</v>
      </c>
      <c r="G5" s="34" t="s">
        <v>247</v>
      </c>
      <c r="H5" s="34" t="s">
        <v>112</v>
      </c>
      <c r="I5" s="244">
        <v>11</v>
      </c>
      <c r="J5" s="246"/>
      <c r="K5" s="32">
        <f t="shared" ref="K5:K36" si="2">IF(D5="X","----",IF(D5=0,"",IF(D5="NR","NR",IF(J5="N",I5,(I5-(I5*J5))))))</f>
        <v>11</v>
      </c>
      <c r="L5" s="33">
        <f t="shared" ref="L5:L36" si="3">IF(D5="X","----",IF(D5=0,"",IF(D5="NR","NR",(D5*K5))))</f>
        <v>22</v>
      </c>
      <c r="M5" s="34"/>
      <c r="N5" s="34" t="s">
        <v>334</v>
      </c>
    </row>
    <row r="6" spans="1:14" ht="63.75">
      <c r="A6" s="27">
        <v>2</v>
      </c>
      <c r="B6" s="40" t="s">
        <v>330</v>
      </c>
      <c r="C6" s="250"/>
      <c r="D6" s="34">
        <v>1</v>
      </c>
      <c r="E6" s="34" t="s">
        <v>113</v>
      </c>
      <c r="F6" s="34" t="s">
        <v>114</v>
      </c>
      <c r="G6" s="34" t="s">
        <v>115</v>
      </c>
      <c r="H6" s="34" t="s">
        <v>112</v>
      </c>
      <c r="I6" s="244">
        <v>105</v>
      </c>
      <c r="J6" s="246"/>
      <c r="K6" s="32">
        <f t="shared" si="2"/>
        <v>105</v>
      </c>
      <c r="L6" s="33">
        <f t="shared" si="3"/>
        <v>105</v>
      </c>
      <c r="M6" s="34"/>
      <c r="N6" s="34"/>
    </row>
    <row r="7" spans="1:14" ht="51">
      <c r="A7" s="27">
        <v>3</v>
      </c>
      <c r="B7" s="40" t="s">
        <v>330</v>
      </c>
      <c r="C7" s="250"/>
      <c r="D7" s="34">
        <v>1</v>
      </c>
      <c r="E7" s="34" t="s">
        <v>116</v>
      </c>
      <c r="F7" s="34" t="s">
        <v>117</v>
      </c>
      <c r="G7" s="34" t="s">
        <v>115</v>
      </c>
      <c r="H7" s="34" t="s">
        <v>112</v>
      </c>
      <c r="I7" s="244">
        <v>12.5</v>
      </c>
      <c r="J7" s="246"/>
      <c r="K7" s="32">
        <f t="shared" si="2"/>
        <v>12.5</v>
      </c>
      <c r="L7" s="33">
        <f t="shared" si="3"/>
        <v>12.5</v>
      </c>
      <c r="M7" s="34"/>
      <c r="N7" s="34"/>
    </row>
    <row r="8" spans="1:14" ht="63.75">
      <c r="A8" s="27">
        <v>4</v>
      </c>
      <c r="B8" s="40" t="s">
        <v>330</v>
      </c>
      <c r="C8" s="250"/>
      <c r="D8" s="34">
        <v>1</v>
      </c>
      <c r="E8" s="34" t="s">
        <v>150</v>
      </c>
      <c r="F8" s="34" t="s">
        <v>151</v>
      </c>
      <c r="G8" s="234" t="s">
        <v>111</v>
      </c>
      <c r="H8" s="234" t="s">
        <v>112</v>
      </c>
      <c r="I8" s="243">
        <v>6.25</v>
      </c>
      <c r="J8" s="246"/>
      <c r="K8" s="32">
        <f t="shared" si="2"/>
        <v>6.25</v>
      </c>
      <c r="L8" s="33">
        <f t="shared" si="3"/>
        <v>6.25</v>
      </c>
      <c r="M8" s="34"/>
      <c r="N8" s="34"/>
    </row>
    <row r="9" spans="1:14" ht="51">
      <c r="A9" s="27">
        <v>5</v>
      </c>
      <c r="B9" s="40" t="s">
        <v>330</v>
      </c>
      <c r="C9" s="250"/>
      <c r="D9" s="34">
        <v>1</v>
      </c>
      <c r="E9" s="34" t="s">
        <v>148</v>
      </c>
      <c r="F9" s="34" t="s">
        <v>149</v>
      </c>
      <c r="G9" s="234" t="s">
        <v>111</v>
      </c>
      <c r="H9" s="234" t="s">
        <v>112</v>
      </c>
      <c r="I9" s="243">
        <v>198</v>
      </c>
      <c r="J9" s="246"/>
      <c r="K9" s="32">
        <f t="shared" si="2"/>
        <v>198</v>
      </c>
      <c r="L9" s="33">
        <f t="shared" si="3"/>
        <v>198</v>
      </c>
      <c r="M9" s="34"/>
      <c r="N9" s="34"/>
    </row>
    <row r="10" spans="1:14" ht="38.25">
      <c r="A10" s="27">
        <v>6</v>
      </c>
      <c r="B10" s="40" t="s">
        <v>330</v>
      </c>
      <c r="C10" s="250"/>
      <c r="D10" s="234">
        <v>2</v>
      </c>
      <c r="E10" s="234" t="s">
        <v>239</v>
      </c>
      <c r="F10" s="234" t="s">
        <v>248</v>
      </c>
      <c r="G10" s="234" t="s">
        <v>249</v>
      </c>
      <c r="H10" s="234" t="s">
        <v>112</v>
      </c>
      <c r="I10" s="243">
        <v>28</v>
      </c>
      <c r="J10" s="246"/>
      <c r="K10" s="32">
        <f t="shared" si="2"/>
        <v>28</v>
      </c>
      <c r="L10" s="33">
        <f t="shared" si="3"/>
        <v>56</v>
      </c>
      <c r="M10" s="34"/>
      <c r="N10" s="34" t="s">
        <v>334</v>
      </c>
    </row>
    <row r="11" spans="1:14" ht="38.25">
      <c r="A11" s="27">
        <v>7</v>
      </c>
      <c r="B11" s="40" t="s">
        <v>330</v>
      </c>
      <c r="C11" s="251"/>
      <c r="D11" s="234">
        <v>3</v>
      </c>
      <c r="E11" s="234" t="s">
        <v>233</v>
      </c>
      <c r="F11" s="234" t="s">
        <v>250</v>
      </c>
      <c r="G11" s="234" t="s">
        <v>249</v>
      </c>
      <c r="H11" s="234" t="s">
        <v>112</v>
      </c>
      <c r="I11" s="243">
        <v>34</v>
      </c>
      <c r="J11" s="246"/>
      <c r="K11" s="32">
        <f t="shared" si="2"/>
        <v>34</v>
      </c>
      <c r="L11" s="33">
        <f t="shared" si="3"/>
        <v>102</v>
      </c>
      <c r="M11" s="34"/>
      <c r="N11" s="34" t="s">
        <v>334</v>
      </c>
    </row>
    <row r="12" spans="1:14" ht="25.5">
      <c r="A12" s="27">
        <v>8</v>
      </c>
      <c r="B12" s="40" t="s">
        <v>330</v>
      </c>
      <c r="C12" s="251"/>
      <c r="D12" s="232">
        <v>1</v>
      </c>
      <c r="E12" s="232" t="s">
        <v>266</v>
      </c>
      <c r="F12" s="232" t="s">
        <v>268</v>
      </c>
      <c r="G12" s="232" t="s">
        <v>255</v>
      </c>
      <c r="H12" s="232" t="s">
        <v>256</v>
      </c>
      <c r="I12" s="241">
        <v>5.9</v>
      </c>
      <c r="J12" s="246"/>
      <c r="K12" s="32">
        <f t="shared" si="2"/>
        <v>5.9</v>
      </c>
      <c r="L12" s="33">
        <f t="shared" si="3"/>
        <v>5.9</v>
      </c>
      <c r="M12" s="34"/>
      <c r="N12" s="34"/>
    </row>
    <row r="13" spans="1:14" ht="51">
      <c r="A13" s="27">
        <v>9</v>
      </c>
      <c r="B13" s="40" t="s">
        <v>330</v>
      </c>
      <c r="C13" s="251"/>
      <c r="D13" s="232">
        <v>1</v>
      </c>
      <c r="E13" s="232" t="s">
        <v>262</v>
      </c>
      <c r="F13" s="232" t="s">
        <v>263</v>
      </c>
      <c r="G13" s="232" t="s">
        <v>255</v>
      </c>
      <c r="H13" s="232" t="s">
        <v>256</v>
      </c>
      <c r="I13" s="241">
        <v>7.15</v>
      </c>
      <c r="J13" s="246"/>
      <c r="K13" s="32">
        <f t="shared" si="2"/>
        <v>7.15</v>
      </c>
      <c r="L13" s="33">
        <f t="shared" si="3"/>
        <v>7.15</v>
      </c>
      <c r="M13" s="34"/>
      <c r="N13" s="34"/>
    </row>
    <row r="14" spans="1:14" ht="25.5">
      <c r="A14" s="27">
        <v>10</v>
      </c>
      <c r="B14" s="40" t="s">
        <v>330</v>
      </c>
      <c r="C14" s="251"/>
      <c r="D14" s="39">
        <v>2</v>
      </c>
      <c r="E14" s="46" t="s">
        <v>260</v>
      </c>
      <c r="F14" s="47" t="s">
        <v>257</v>
      </c>
      <c r="G14" s="39" t="s">
        <v>255</v>
      </c>
      <c r="H14" s="39" t="s">
        <v>256</v>
      </c>
      <c r="I14" s="48">
        <v>6.75</v>
      </c>
      <c r="J14" s="246"/>
      <c r="K14" s="32">
        <f t="shared" si="2"/>
        <v>6.75</v>
      </c>
      <c r="L14" s="33">
        <f t="shared" si="3"/>
        <v>13.5</v>
      </c>
      <c r="M14" s="34"/>
      <c r="N14" s="34"/>
    </row>
    <row r="15" spans="1:14" ht="25.5">
      <c r="A15" s="27">
        <v>11</v>
      </c>
      <c r="B15" s="40" t="s">
        <v>330</v>
      </c>
      <c r="C15" s="251"/>
      <c r="D15" s="39">
        <v>2</v>
      </c>
      <c r="E15" s="46" t="s">
        <v>259</v>
      </c>
      <c r="F15" s="47" t="s">
        <v>254</v>
      </c>
      <c r="G15" s="39" t="s">
        <v>255</v>
      </c>
      <c r="H15" s="39" t="s">
        <v>256</v>
      </c>
      <c r="I15" s="48">
        <v>6.75</v>
      </c>
      <c r="J15" s="246"/>
      <c r="K15" s="32">
        <f t="shared" si="2"/>
        <v>6.75</v>
      </c>
      <c r="L15" s="33">
        <f t="shared" si="3"/>
        <v>13.5</v>
      </c>
      <c r="M15" s="34"/>
      <c r="N15" s="34"/>
    </row>
    <row r="16" spans="1:14" ht="25.5">
      <c r="A16" s="27">
        <v>12</v>
      </c>
      <c r="B16" s="40" t="s">
        <v>330</v>
      </c>
      <c r="C16" s="251"/>
      <c r="D16" s="39">
        <v>1</v>
      </c>
      <c r="E16" s="46" t="s">
        <v>267</v>
      </c>
      <c r="F16" s="47" t="s">
        <v>269</v>
      </c>
      <c r="G16" s="39" t="s">
        <v>255</v>
      </c>
      <c r="H16" s="39" t="s">
        <v>256</v>
      </c>
      <c r="I16" s="48">
        <v>5.9</v>
      </c>
      <c r="J16" s="246"/>
      <c r="K16" s="32">
        <f t="shared" si="2"/>
        <v>5.9</v>
      </c>
      <c r="L16" s="33">
        <f t="shared" si="3"/>
        <v>5.9</v>
      </c>
      <c r="M16" s="34"/>
      <c r="N16" s="34"/>
    </row>
    <row r="17" spans="1:14" ht="51">
      <c r="A17" s="27">
        <v>13</v>
      </c>
      <c r="B17" s="40" t="s">
        <v>330</v>
      </c>
      <c r="C17" s="251"/>
      <c r="D17" s="39">
        <v>2</v>
      </c>
      <c r="E17" s="46" t="s">
        <v>264</v>
      </c>
      <c r="F17" s="47" t="s">
        <v>265</v>
      </c>
      <c r="G17" s="39" t="s">
        <v>255</v>
      </c>
      <c r="H17" s="39" t="s">
        <v>256</v>
      </c>
      <c r="I17" s="48">
        <v>7.15</v>
      </c>
      <c r="J17" s="246"/>
      <c r="K17" s="32">
        <f t="shared" si="2"/>
        <v>7.15</v>
      </c>
      <c r="L17" s="33">
        <f t="shared" si="3"/>
        <v>14.3</v>
      </c>
      <c r="M17" s="34"/>
      <c r="N17" s="34"/>
    </row>
    <row r="18" spans="1:14" ht="25.5">
      <c r="A18" s="27">
        <v>14</v>
      </c>
      <c r="B18" s="40" t="s">
        <v>330</v>
      </c>
      <c r="C18" s="251"/>
      <c r="D18" s="39">
        <v>3</v>
      </c>
      <c r="E18" s="46" t="s">
        <v>261</v>
      </c>
      <c r="F18" s="47" t="s">
        <v>258</v>
      </c>
      <c r="G18" s="39" t="s">
        <v>255</v>
      </c>
      <c r="H18" s="39" t="s">
        <v>256</v>
      </c>
      <c r="I18" s="48">
        <v>6.75</v>
      </c>
      <c r="J18" s="246"/>
      <c r="K18" s="32">
        <f t="shared" si="2"/>
        <v>6.75</v>
      </c>
      <c r="L18" s="33">
        <f t="shared" si="3"/>
        <v>20.25</v>
      </c>
      <c r="M18" s="34"/>
      <c r="N18" s="34"/>
    </row>
    <row r="19" spans="1:14" ht="51">
      <c r="A19" s="27">
        <v>15</v>
      </c>
      <c r="B19" s="40" t="s">
        <v>330</v>
      </c>
      <c r="C19" s="251"/>
      <c r="D19" s="39">
        <v>2</v>
      </c>
      <c r="E19" s="46" t="s">
        <v>170</v>
      </c>
      <c r="F19" s="47" t="s">
        <v>171</v>
      </c>
      <c r="G19" s="39" t="s">
        <v>167</v>
      </c>
      <c r="H19" s="39" t="s">
        <v>110</v>
      </c>
      <c r="I19" s="48">
        <v>42</v>
      </c>
      <c r="J19" s="249"/>
      <c r="K19" s="32">
        <f t="shared" si="2"/>
        <v>42</v>
      </c>
      <c r="L19" s="33">
        <f t="shared" si="3"/>
        <v>84</v>
      </c>
      <c r="M19" s="39"/>
      <c r="N19" s="39"/>
    </row>
    <row r="20" spans="1:14">
      <c r="A20" s="27">
        <v>16</v>
      </c>
      <c r="B20" s="40" t="s">
        <v>330</v>
      </c>
      <c r="C20" s="231"/>
      <c r="D20" s="233">
        <v>50</v>
      </c>
      <c r="E20" s="236" t="s">
        <v>273</v>
      </c>
      <c r="F20" s="239" t="s">
        <v>274</v>
      </c>
      <c r="G20" s="233" t="s">
        <v>275</v>
      </c>
      <c r="H20" s="233" t="s">
        <v>110</v>
      </c>
      <c r="I20" s="242">
        <v>0.2944</v>
      </c>
      <c r="J20" s="248"/>
      <c r="K20" s="32">
        <f t="shared" si="2"/>
        <v>0.2944</v>
      </c>
      <c r="L20" s="33">
        <f t="shared" si="3"/>
        <v>14.719999999999999</v>
      </c>
      <c r="M20" s="39"/>
      <c r="N20" s="39"/>
    </row>
    <row r="21" spans="1:14" ht="25.5">
      <c r="A21" s="27">
        <v>17</v>
      </c>
      <c r="B21" s="40" t="s">
        <v>330</v>
      </c>
      <c r="C21" s="231"/>
      <c r="D21" s="233">
        <v>5</v>
      </c>
      <c r="E21" s="236" t="s">
        <v>159</v>
      </c>
      <c r="F21" s="239" t="s">
        <v>155</v>
      </c>
      <c r="G21" s="233" t="s">
        <v>41</v>
      </c>
      <c r="H21" s="233" t="s">
        <v>110</v>
      </c>
      <c r="I21" s="242">
        <v>0.99</v>
      </c>
      <c r="J21" s="248"/>
      <c r="K21" s="32">
        <f t="shared" si="2"/>
        <v>0.99</v>
      </c>
      <c r="L21" s="33">
        <f t="shared" si="3"/>
        <v>4.95</v>
      </c>
      <c r="M21" s="39"/>
      <c r="N21" s="39"/>
    </row>
    <row r="22" spans="1:14" ht="25.5">
      <c r="A22" s="27">
        <v>18</v>
      </c>
      <c r="B22" s="40" t="s">
        <v>330</v>
      </c>
      <c r="C22" s="231"/>
      <c r="D22" s="233">
        <v>1</v>
      </c>
      <c r="E22" s="236" t="s">
        <v>108</v>
      </c>
      <c r="F22" s="239" t="s">
        <v>109</v>
      </c>
      <c r="G22" s="233" t="s">
        <v>41</v>
      </c>
      <c r="H22" s="233" t="s">
        <v>110</v>
      </c>
      <c r="I22" s="242">
        <v>264.60000000000002</v>
      </c>
      <c r="J22" s="248"/>
      <c r="K22" s="32">
        <f t="shared" si="2"/>
        <v>264.60000000000002</v>
      </c>
      <c r="L22" s="33">
        <f t="shared" si="3"/>
        <v>264.60000000000002</v>
      </c>
      <c r="M22" s="39"/>
      <c r="N22" s="39"/>
    </row>
    <row r="23" spans="1:14">
      <c r="A23" s="27">
        <v>19</v>
      </c>
      <c r="B23" s="40" t="s">
        <v>330</v>
      </c>
      <c r="C23" s="252"/>
      <c r="D23" s="233">
        <v>50</v>
      </c>
      <c r="E23" s="236" t="s">
        <v>162</v>
      </c>
      <c r="F23" s="239" t="s">
        <v>158</v>
      </c>
      <c r="G23" s="233" t="s">
        <v>41</v>
      </c>
      <c r="H23" s="233" t="s">
        <v>110</v>
      </c>
      <c r="I23" s="242">
        <v>1.7254</v>
      </c>
      <c r="J23" s="49"/>
      <c r="K23" s="32">
        <f t="shared" si="2"/>
        <v>1.7254</v>
      </c>
      <c r="L23" s="33">
        <f t="shared" si="3"/>
        <v>86.27</v>
      </c>
      <c r="M23" s="39"/>
      <c r="N23" s="39"/>
    </row>
    <row r="24" spans="1:14" ht="25.5">
      <c r="A24" s="27">
        <v>20</v>
      </c>
      <c r="B24" s="40" t="s">
        <v>330</v>
      </c>
      <c r="C24" s="252"/>
      <c r="D24" s="233">
        <v>1</v>
      </c>
      <c r="E24" s="236" t="s">
        <v>163</v>
      </c>
      <c r="F24" s="239" t="s">
        <v>164</v>
      </c>
      <c r="G24" s="233" t="s">
        <v>41</v>
      </c>
      <c r="H24" s="233" t="s">
        <v>110</v>
      </c>
      <c r="I24" s="242">
        <v>11.71</v>
      </c>
      <c r="J24" s="49"/>
      <c r="K24" s="32">
        <f t="shared" si="2"/>
        <v>11.71</v>
      </c>
      <c r="L24" s="33">
        <f t="shared" si="3"/>
        <v>11.71</v>
      </c>
      <c r="M24" s="39"/>
      <c r="N24" s="39"/>
    </row>
    <row r="25" spans="1:14" ht="25.5">
      <c r="A25" s="27">
        <v>21</v>
      </c>
      <c r="B25" s="40" t="s">
        <v>330</v>
      </c>
      <c r="C25" s="252"/>
      <c r="D25" s="35">
        <v>2</v>
      </c>
      <c r="E25" s="35" t="s">
        <v>166</v>
      </c>
      <c r="F25" s="35" t="s">
        <v>165</v>
      </c>
      <c r="G25" s="35" t="s">
        <v>41</v>
      </c>
      <c r="H25" s="35" t="s">
        <v>110</v>
      </c>
      <c r="I25" s="36">
        <v>8.56</v>
      </c>
      <c r="J25" s="49"/>
      <c r="K25" s="32">
        <f t="shared" si="2"/>
        <v>8.56</v>
      </c>
      <c r="L25" s="33">
        <f t="shared" si="3"/>
        <v>17.12</v>
      </c>
      <c r="M25" s="39"/>
      <c r="N25" s="39"/>
    </row>
    <row r="26" spans="1:14" ht="25.5">
      <c r="A26" s="27">
        <v>22</v>
      </c>
      <c r="B26" s="40" t="s">
        <v>330</v>
      </c>
      <c r="C26" s="252"/>
      <c r="D26" s="35">
        <v>5</v>
      </c>
      <c r="E26" s="35" t="s">
        <v>160</v>
      </c>
      <c r="F26" s="35" t="s">
        <v>156</v>
      </c>
      <c r="G26" s="35" t="s">
        <v>41</v>
      </c>
      <c r="H26" s="35" t="s">
        <v>110</v>
      </c>
      <c r="I26" s="36">
        <v>0.76</v>
      </c>
      <c r="J26" s="49"/>
      <c r="K26" s="32">
        <f t="shared" si="2"/>
        <v>0.76</v>
      </c>
      <c r="L26" s="33">
        <f t="shared" si="3"/>
        <v>3.8</v>
      </c>
      <c r="M26" s="39"/>
      <c r="N26" s="39"/>
    </row>
    <row r="27" spans="1:14" ht="25.5">
      <c r="A27" s="27">
        <v>23</v>
      </c>
      <c r="B27" s="40" t="s">
        <v>330</v>
      </c>
      <c r="C27" s="252"/>
      <c r="D27" s="35">
        <v>5</v>
      </c>
      <c r="E27" s="35" t="s">
        <v>161</v>
      </c>
      <c r="F27" s="35" t="s">
        <v>157</v>
      </c>
      <c r="G27" s="35" t="s">
        <v>41</v>
      </c>
      <c r="H27" s="35" t="s">
        <v>110</v>
      </c>
      <c r="I27" s="36">
        <v>0.76</v>
      </c>
      <c r="J27" s="49"/>
      <c r="K27" s="32">
        <f t="shared" si="2"/>
        <v>0.76</v>
      </c>
      <c r="L27" s="33">
        <f t="shared" si="3"/>
        <v>3.8</v>
      </c>
      <c r="M27" s="39"/>
      <c r="N27" s="39"/>
    </row>
    <row r="28" spans="1:14" ht="25.5">
      <c r="A28" s="27">
        <v>24</v>
      </c>
      <c r="B28" s="40" t="s">
        <v>330</v>
      </c>
      <c r="C28" s="252"/>
      <c r="D28" s="35">
        <v>2</v>
      </c>
      <c r="E28" s="35" t="s">
        <v>154</v>
      </c>
      <c r="F28" s="35" t="s">
        <v>46</v>
      </c>
      <c r="G28" s="35" t="s">
        <v>41</v>
      </c>
      <c r="H28" s="35" t="s">
        <v>110</v>
      </c>
      <c r="I28" s="36">
        <v>10.76</v>
      </c>
      <c r="J28" s="49"/>
      <c r="K28" s="32">
        <f t="shared" si="2"/>
        <v>10.76</v>
      </c>
      <c r="L28" s="33">
        <f t="shared" si="3"/>
        <v>21.52</v>
      </c>
      <c r="M28" s="39"/>
      <c r="N28" s="39"/>
    </row>
    <row r="29" spans="1:14" ht="51">
      <c r="A29" s="27">
        <v>25</v>
      </c>
      <c r="B29" s="40"/>
      <c r="C29" s="252" t="s">
        <v>330</v>
      </c>
      <c r="D29" s="35">
        <v>1</v>
      </c>
      <c r="E29" s="35" t="s">
        <v>298</v>
      </c>
      <c r="F29" s="35" t="s">
        <v>291</v>
      </c>
      <c r="G29" s="35" t="s">
        <v>292</v>
      </c>
      <c r="H29" s="35" t="s">
        <v>293</v>
      </c>
      <c r="I29" s="36">
        <v>230.68</v>
      </c>
      <c r="J29" s="247"/>
      <c r="K29" s="32">
        <f t="shared" si="2"/>
        <v>230.68</v>
      </c>
      <c r="L29" s="33">
        <f t="shared" si="3"/>
        <v>230.68</v>
      </c>
      <c r="M29" s="39"/>
      <c r="N29" s="287">
        <v>45457</v>
      </c>
    </row>
    <row r="30" spans="1:14">
      <c r="A30" s="27">
        <v>26</v>
      </c>
      <c r="B30" s="40" t="s">
        <v>330</v>
      </c>
      <c r="C30" s="252"/>
      <c r="D30" s="35">
        <v>1</v>
      </c>
      <c r="E30" s="35" t="s">
        <v>294</v>
      </c>
      <c r="F30" s="35" t="s">
        <v>295</v>
      </c>
      <c r="G30" s="35" t="s">
        <v>292</v>
      </c>
      <c r="H30" s="35" t="s">
        <v>293</v>
      </c>
      <c r="I30" s="36">
        <v>279.66000000000003</v>
      </c>
      <c r="J30" s="247"/>
      <c r="K30" s="32">
        <f t="shared" si="2"/>
        <v>279.66000000000003</v>
      </c>
      <c r="L30" s="33">
        <f t="shared" si="3"/>
        <v>279.66000000000003</v>
      </c>
      <c r="M30" s="39"/>
      <c r="N30" s="39"/>
    </row>
    <row r="31" spans="1:14" ht="89.25">
      <c r="A31" s="27">
        <v>27</v>
      </c>
      <c r="B31" s="40" t="s">
        <v>330</v>
      </c>
      <c r="C31" s="252"/>
      <c r="D31" s="232">
        <v>3</v>
      </c>
      <c r="E31" s="232" t="s">
        <v>180</v>
      </c>
      <c r="F31" s="232" t="s">
        <v>182</v>
      </c>
      <c r="G31" s="234" t="s">
        <v>181</v>
      </c>
      <c r="H31" s="232" t="s">
        <v>181</v>
      </c>
      <c r="I31" s="241">
        <v>79.2</v>
      </c>
      <c r="J31" s="49"/>
      <c r="K31" s="32">
        <f t="shared" si="2"/>
        <v>79.2</v>
      </c>
      <c r="L31" s="33">
        <f t="shared" si="3"/>
        <v>237.60000000000002</v>
      </c>
      <c r="M31" s="39"/>
      <c r="N31" s="39"/>
    </row>
    <row r="32" spans="1:14" ht="25.5">
      <c r="A32" s="27">
        <v>28</v>
      </c>
      <c r="B32" s="40" t="s">
        <v>330</v>
      </c>
      <c r="C32" s="253"/>
      <c r="D32" s="232">
        <v>4</v>
      </c>
      <c r="E32" s="232" t="s">
        <v>81</v>
      </c>
      <c r="F32" s="232" t="s">
        <v>86</v>
      </c>
      <c r="G32" s="232" t="s">
        <v>82</v>
      </c>
      <c r="H32" s="232" t="s">
        <v>82</v>
      </c>
      <c r="I32" s="241">
        <v>2385</v>
      </c>
      <c r="J32" s="247"/>
      <c r="K32" s="32">
        <f t="shared" si="2"/>
        <v>2385</v>
      </c>
      <c r="L32" s="33">
        <f t="shared" si="3"/>
        <v>9540</v>
      </c>
      <c r="M32" s="39"/>
      <c r="N32" s="39"/>
    </row>
    <row r="33" spans="1:14" ht="25.5">
      <c r="A33" s="27">
        <v>29</v>
      </c>
      <c r="B33" s="40" t="s">
        <v>330</v>
      </c>
      <c r="C33" s="253"/>
      <c r="D33" s="232">
        <v>1</v>
      </c>
      <c r="E33" s="232" t="s">
        <v>83</v>
      </c>
      <c r="F33" s="232" t="s">
        <v>87</v>
      </c>
      <c r="G33" s="232" t="s">
        <v>82</v>
      </c>
      <c r="H33" s="232" t="s">
        <v>82</v>
      </c>
      <c r="I33" s="241">
        <v>3122</v>
      </c>
      <c r="J33" s="247"/>
      <c r="K33" s="32">
        <f t="shared" si="2"/>
        <v>3122</v>
      </c>
      <c r="L33" s="33">
        <f t="shared" si="3"/>
        <v>3122</v>
      </c>
      <c r="M33" s="39"/>
      <c r="N33" s="39"/>
    </row>
    <row r="34" spans="1:14">
      <c r="A34" s="27">
        <v>30</v>
      </c>
      <c r="B34" s="40" t="s">
        <v>330</v>
      </c>
      <c r="C34" s="253"/>
      <c r="D34" s="234">
        <v>1</v>
      </c>
      <c r="E34" s="234" t="s">
        <v>84</v>
      </c>
      <c r="F34" s="234" t="s">
        <v>88</v>
      </c>
      <c r="G34" s="234" t="s">
        <v>82</v>
      </c>
      <c r="H34" s="234" t="s">
        <v>82</v>
      </c>
      <c r="I34" s="243">
        <v>201</v>
      </c>
      <c r="J34" s="247"/>
      <c r="K34" s="32">
        <f t="shared" si="2"/>
        <v>201</v>
      </c>
      <c r="L34" s="33">
        <f t="shared" si="3"/>
        <v>201</v>
      </c>
      <c r="M34" s="39"/>
      <c r="N34" s="39"/>
    </row>
    <row r="35" spans="1:14">
      <c r="A35" s="27">
        <v>31</v>
      </c>
      <c r="B35" s="40" t="s">
        <v>330</v>
      </c>
      <c r="C35" s="253"/>
      <c r="D35" s="39">
        <v>4</v>
      </c>
      <c r="E35" s="46" t="s">
        <v>85</v>
      </c>
      <c r="F35" s="47" t="s">
        <v>89</v>
      </c>
      <c r="G35" s="39" t="s">
        <v>82</v>
      </c>
      <c r="H35" s="39" t="s">
        <v>82</v>
      </c>
      <c r="I35" s="48">
        <v>135</v>
      </c>
      <c r="J35" s="247"/>
      <c r="K35" s="32">
        <f t="shared" si="2"/>
        <v>135</v>
      </c>
      <c r="L35" s="33">
        <f t="shared" si="3"/>
        <v>540</v>
      </c>
      <c r="M35" s="39"/>
      <c r="N35" s="39"/>
    </row>
    <row r="36" spans="1:14" ht="38.25">
      <c r="A36" s="27">
        <v>32</v>
      </c>
      <c r="B36" s="40" t="s">
        <v>330</v>
      </c>
      <c r="C36" s="252"/>
      <c r="D36" s="233">
        <v>2</v>
      </c>
      <c r="E36" s="236" t="s">
        <v>305</v>
      </c>
      <c r="F36" s="239" t="s">
        <v>306</v>
      </c>
      <c r="G36" s="233" t="s">
        <v>253</v>
      </c>
      <c r="H36" s="233" t="s">
        <v>253</v>
      </c>
      <c r="I36" s="242">
        <v>6.67</v>
      </c>
      <c r="J36" s="247"/>
      <c r="K36" s="32">
        <f t="shared" si="2"/>
        <v>6.67</v>
      </c>
      <c r="L36" s="33">
        <f t="shared" si="3"/>
        <v>13.34</v>
      </c>
      <c r="M36" s="39"/>
      <c r="N36" s="39"/>
    </row>
    <row r="37" spans="1:14" ht="25.5">
      <c r="A37" s="27">
        <v>33</v>
      </c>
      <c r="B37" s="40" t="s">
        <v>330</v>
      </c>
      <c r="C37" s="252"/>
      <c r="D37" s="233">
        <v>2</v>
      </c>
      <c r="E37" s="236" t="s">
        <v>308</v>
      </c>
      <c r="F37" s="239" t="s">
        <v>307</v>
      </c>
      <c r="G37" s="233" t="s">
        <v>253</v>
      </c>
      <c r="H37" s="233" t="s">
        <v>253</v>
      </c>
      <c r="I37" s="242">
        <v>11.72</v>
      </c>
      <c r="J37" s="247"/>
      <c r="K37" s="32">
        <f t="shared" ref="K37:K68" si="4">IF(D37="X","----",IF(D37=0,"",IF(D37="NR","NR",IF(J37="N",I37,(I37-(I37*J37))))))</f>
        <v>11.72</v>
      </c>
      <c r="L37" s="33">
        <f t="shared" ref="L37:L68" si="5">IF(D37="X","----",IF(D37=0,"",IF(D37="NR","NR",(D37*K37))))</f>
        <v>23.44</v>
      </c>
      <c r="M37" s="39"/>
      <c r="N37" s="39"/>
    </row>
    <row r="38" spans="1:14">
      <c r="A38" s="27">
        <v>34</v>
      </c>
      <c r="B38" s="40" t="s">
        <v>330</v>
      </c>
      <c r="C38" s="252"/>
      <c r="D38" s="39">
        <v>2</v>
      </c>
      <c r="E38" s="46" t="s">
        <v>251</v>
      </c>
      <c r="F38" s="47" t="s">
        <v>252</v>
      </c>
      <c r="G38" s="39" t="s">
        <v>253</v>
      </c>
      <c r="H38" s="39" t="s">
        <v>253</v>
      </c>
      <c r="I38" s="48">
        <v>31.06</v>
      </c>
      <c r="J38" s="49"/>
      <c r="K38" s="32">
        <f t="shared" si="4"/>
        <v>31.06</v>
      </c>
      <c r="L38" s="33">
        <f t="shared" si="5"/>
        <v>62.12</v>
      </c>
      <c r="M38" s="39"/>
      <c r="N38" s="39"/>
    </row>
    <row r="39" spans="1:14" ht="25.5">
      <c r="A39" s="27">
        <v>35</v>
      </c>
      <c r="B39" s="40" t="s">
        <v>330</v>
      </c>
      <c r="C39" s="252"/>
      <c r="D39" s="233">
        <v>2</v>
      </c>
      <c r="E39" s="236" t="s">
        <v>304</v>
      </c>
      <c r="F39" s="239" t="s">
        <v>303</v>
      </c>
      <c r="G39" s="233" t="s">
        <v>253</v>
      </c>
      <c r="H39" s="233" t="s">
        <v>253</v>
      </c>
      <c r="I39" s="242">
        <v>6.8</v>
      </c>
      <c r="J39" s="247"/>
      <c r="K39" s="32">
        <f t="shared" si="4"/>
        <v>6.8</v>
      </c>
      <c r="L39" s="33">
        <f t="shared" si="5"/>
        <v>13.6</v>
      </c>
      <c r="M39" s="39"/>
      <c r="N39" s="39"/>
    </row>
    <row r="40" spans="1:14" ht="25.5">
      <c r="A40" s="27">
        <v>36</v>
      </c>
      <c r="B40" s="40" t="s">
        <v>330</v>
      </c>
      <c r="C40" s="252"/>
      <c r="D40" s="233">
        <v>2</v>
      </c>
      <c r="E40" s="236" t="s">
        <v>302</v>
      </c>
      <c r="F40" s="239" t="s">
        <v>301</v>
      </c>
      <c r="G40" s="233" t="s">
        <v>253</v>
      </c>
      <c r="H40" s="233" t="s">
        <v>253</v>
      </c>
      <c r="I40" s="242">
        <v>9.6999999999999993</v>
      </c>
      <c r="J40" s="247"/>
      <c r="K40" s="32">
        <f t="shared" si="4"/>
        <v>9.6999999999999993</v>
      </c>
      <c r="L40" s="33">
        <f t="shared" si="5"/>
        <v>19.399999999999999</v>
      </c>
      <c r="M40" s="39"/>
      <c r="N40" s="39"/>
    </row>
    <row r="41" spans="1:14" ht="25.5">
      <c r="A41" s="27">
        <v>37</v>
      </c>
      <c r="B41" s="40" t="s">
        <v>330</v>
      </c>
      <c r="C41" s="252"/>
      <c r="D41" s="233">
        <v>2</v>
      </c>
      <c r="E41" s="236" t="s">
        <v>318</v>
      </c>
      <c r="F41" s="239" t="s">
        <v>317</v>
      </c>
      <c r="G41" s="233" t="s">
        <v>253</v>
      </c>
      <c r="H41" s="233" t="s">
        <v>253</v>
      </c>
      <c r="I41" s="242">
        <v>19.98</v>
      </c>
      <c r="J41" s="247"/>
      <c r="K41" s="32">
        <f t="shared" si="4"/>
        <v>19.98</v>
      </c>
      <c r="L41" s="33">
        <f t="shared" si="5"/>
        <v>39.96</v>
      </c>
      <c r="M41" s="39"/>
      <c r="N41" s="39"/>
    </row>
    <row r="42" spans="1:14" ht="25.5">
      <c r="A42" s="27">
        <v>38</v>
      </c>
      <c r="B42" s="40" t="s">
        <v>330</v>
      </c>
      <c r="C42" s="252"/>
      <c r="D42" s="233">
        <v>2</v>
      </c>
      <c r="E42" s="236" t="s">
        <v>323</v>
      </c>
      <c r="F42" s="239" t="s">
        <v>324</v>
      </c>
      <c r="G42" s="233" t="s">
        <v>253</v>
      </c>
      <c r="H42" s="233" t="s">
        <v>253</v>
      </c>
      <c r="I42" s="242">
        <v>1.1299999999999999</v>
      </c>
      <c r="J42" s="247"/>
      <c r="K42" s="32">
        <f t="shared" si="4"/>
        <v>1.1299999999999999</v>
      </c>
      <c r="L42" s="33">
        <f t="shared" si="5"/>
        <v>2.2599999999999998</v>
      </c>
      <c r="M42" s="39"/>
      <c r="N42" s="39"/>
    </row>
    <row r="43" spans="1:14" ht="25.5">
      <c r="A43" s="27">
        <v>39</v>
      </c>
      <c r="B43" s="40" t="s">
        <v>330</v>
      </c>
      <c r="C43" s="252"/>
      <c r="D43" s="233">
        <v>2</v>
      </c>
      <c r="E43" s="236" t="s">
        <v>322</v>
      </c>
      <c r="F43" s="239" t="s">
        <v>321</v>
      </c>
      <c r="G43" s="233" t="s">
        <v>253</v>
      </c>
      <c r="H43" s="233" t="s">
        <v>253</v>
      </c>
      <c r="I43" s="242">
        <v>2.33</v>
      </c>
      <c r="J43" s="247"/>
      <c r="K43" s="32">
        <f t="shared" si="4"/>
        <v>2.33</v>
      </c>
      <c r="L43" s="33">
        <f t="shared" si="5"/>
        <v>4.66</v>
      </c>
      <c r="M43" s="39"/>
      <c r="N43" s="39"/>
    </row>
    <row r="44" spans="1:14" ht="25.5">
      <c r="A44" s="27">
        <v>40</v>
      </c>
      <c r="B44" s="40" t="s">
        <v>330</v>
      </c>
      <c r="C44" s="252"/>
      <c r="D44" s="233">
        <v>2</v>
      </c>
      <c r="E44" s="236" t="s">
        <v>320</v>
      </c>
      <c r="F44" s="239" t="s">
        <v>319</v>
      </c>
      <c r="G44" s="233" t="s">
        <v>253</v>
      </c>
      <c r="H44" s="233" t="s">
        <v>253</v>
      </c>
      <c r="I44" s="242">
        <v>3.48</v>
      </c>
      <c r="J44" s="247"/>
      <c r="K44" s="32">
        <f t="shared" si="4"/>
        <v>3.48</v>
      </c>
      <c r="L44" s="33">
        <f t="shared" si="5"/>
        <v>6.96</v>
      </c>
      <c r="M44" s="39"/>
      <c r="N44" s="39"/>
    </row>
    <row r="45" spans="1:14" ht="89.25">
      <c r="A45" s="27">
        <v>41</v>
      </c>
      <c r="B45" s="40" t="s">
        <v>330</v>
      </c>
      <c r="C45" s="252"/>
      <c r="D45" s="233">
        <v>1</v>
      </c>
      <c r="E45" s="236" t="s">
        <v>313</v>
      </c>
      <c r="F45" s="239" t="s">
        <v>315</v>
      </c>
      <c r="G45" s="233" t="s">
        <v>253</v>
      </c>
      <c r="H45" s="233" t="s">
        <v>253</v>
      </c>
      <c r="I45" s="242">
        <v>12.49</v>
      </c>
      <c r="J45" s="247"/>
      <c r="K45" s="32">
        <f t="shared" si="4"/>
        <v>12.49</v>
      </c>
      <c r="L45" s="33">
        <f t="shared" si="5"/>
        <v>12.49</v>
      </c>
      <c r="M45" s="39"/>
      <c r="N45" s="39"/>
    </row>
    <row r="46" spans="1:14" ht="89.25">
      <c r="A46" s="27">
        <v>42</v>
      </c>
      <c r="B46" s="40" t="s">
        <v>330</v>
      </c>
      <c r="C46" s="252"/>
      <c r="D46" s="235">
        <v>1</v>
      </c>
      <c r="E46" s="238" t="s">
        <v>314</v>
      </c>
      <c r="F46" s="239" t="s">
        <v>316</v>
      </c>
      <c r="G46" s="235" t="s">
        <v>253</v>
      </c>
      <c r="H46" s="235" t="s">
        <v>253</v>
      </c>
      <c r="I46" s="245">
        <v>11.73</v>
      </c>
      <c r="J46" s="247"/>
      <c r="K46" s="32">
        <f t="shared" si="4"/>
        <v>11.73</v>
      </c>
      <c r="L46" s="33">
        <f t="shared" si="5"/>
        <v>11.73</v>
      </c>
      <c r="M46" s="39"/>
      <c r="N46" s="39"/>
    </row>
    <row r="47" spans="1:14">
      <c r="A47" s="27">
        <v>43</v>
      </c>
      <c r="B47" s="40" t="s">
        <v>330</v>
      </c>
      <c r="C47" s="252"/>
      <c r="D47" s="183">
        <v>1</v>
      </c>
      <c r="E47" s="184" t="s">
        <v>98</v>
      </c>
      <c r="F47" s="185" t="s">
        <v>99</v>
      </c>
      <c r="G47" s="183" t="s">
        <v>100</v>
      </c>
      <c r="H47" s="183" t="s">
        <v>100</v>
      </c>
      <c r="I47" s="186">
        <v>38465</v>
      </c>
      <c r="J47" s="49"/>
      <c r="K47" s="32">
        <f t="shared" si="4"/>
        <v>38465</v>
      </c>
      <c r="L47" s="33">
        <f t="shared" si="5"/>
        <v>38465</v>
      </c>
      <c r="M47" s="39"/>
      <c r="N47" s="39"/>
    </row>
    <row r="48" spans="1:14" ht="25.5">
      <c r="A48" s="27">
        <v>44</v>
      </c>
      <c r="B48" s="40" t="s">
        <v>330</v>
      </c>
      <c r="C48" s="252"/>
      <c r="D48" s="183">
        <v>1</v>
      </c>
      <c r="E48" s="184" t="s">
        <v>90</v>
      </c>
      <c r="F48" s="185" t="s">
        <v>91</v>
      </c>
      <c r="G48" s="183" t="s">
        <v>92</v>
      </c>
      <c r="H48" s="183" t="s">
        <v>92</v>
      </c>
      <c r="I48" s="186">
        <v>1690</v>
      </c>
      <c r="J48" s="49"/>
      <c r="K48" s="32">
        <f t="shared" si="4"/>
        <v>1690</v>
      </c>
      <c r="L48" s="33">
        <f t="shared" si="5"/>
        <v>1690</v>
      </c>
      <c r="M48" s="39"/>
      <c r="N48" s="39"/>
    </row>
    <row r="49" spans="1:14" ht="63.75">
      <c r="A49" s="27">
        <v>45</v>
      </c>
      <c r="B49" s="40" t="s">
        <v>330</v>
      </c>
      <c r="C49" s="252"/>
      <c r="D49" s="183">
        <v>3</v>
      </c>
      <c r="E49" s="184" t="s">
        <v>168</v>
      </c>
      <c r="F49" s="185" t="s">
        <v>169</v>
      </c>
      <c r="G49" s="183" t="s">
        <v>167</v>
      </c>
      <c r="H49" s="183" t="s">
        <v>40</v>
      </c>
      <c r="I49" s="186">
        <v>262.75</v>
      </c>
      <c r="J49" s="49"/>
      <c r="K49" s="32">
        <f t="shared" si="4"/>
        <v>262.75</v>
      </c>
      <c r="L49" s="33">
        <f t="shared" si="5"/>
        <v>788.25</v>
      </c>
      <c r="M49" s="39"/>
      <c r="N49" s="39"/>
    </row>
    <row r="50" spans="1:14" ht="38.25">
      <c r="A50" s="27">
        <v>46</v>
      </c>
      <c r="B50" s="40" t="s">
        <v>330</v>
      </c>
      <c r="C50" s="252"/>
      <c r="D50" s="183">
        <v>3</v>
      </c>
      <c r="E50" s="184" t="s">
        <v>172</v>
      </c>
      <c r="F50" s="185" t="s">
        <v>173</v>
      </c>
      <c r="G50" s="183" t="s">
        <v>167</v>
      </c>
      <c r="H50" s="183" t="s">
        <v>40</v>
      </c>
      <c r="I50" s="186">
        <v>37</v>
      </c>
      <c r="J50" s="49"/>
      <c r="K50" s="32">
        <f t="shared" si="4"/>
        <v>37</v>
      </c>
      <c r="L50" s="33">
        <f t="shared" si="5"/>
        <v>111</v>
      </c>
      <c r="M50" s="39"/>
      <c r="N50" s="39"/>
    </row>
    <row r="51" spans="1:14">
      <c r="A51" s="27">
        <v>47</v>
      </c>
      <c r="B51" s="40" t="s">
        <v>330</v>
      </c>
      <c r="C51" s="254"/>
      <c r="D51" s="233">
        <v>30</v>
      </c>
      <c r="E51" s="236">
        <v>1078999</v>
      </c>
      <c r="F51" s="239" t="s">
        <v>42</v>
      </c>
      <c r="G51" s="233" t="s">
        <v>41</v>
      </c>
      <c r="H51" s="233" t="s">
        <v>40</v>
      </c>
      <c r="I51" s="242">
        <v>2.95</v>
      </c>
      <c r="J51" s="247"/>
      <c r="K51" s="32">
        <f t="shared" si="4"/>
        <v>2.95</v>
      </c>
      <c r="L51" s="33">
        <f t="shared" si="5"/>
        <v>88.5</v>
      </c>
      <c r="M51" s="39"/>
      <c r="N51" s="39"/>
    </row>
    <row r="52" spans="1:14" ht="25.5">
      <c r="A52" s="27">
        <v>48</v>
      </c>
      <c r="B52" s="40" t="s">
        <v>330</v>
      </c>
      <c r="C52" s="254"/>
      <c r="D52" s="233">
        <v>1</v>
      </c>
      <c r="E52" s="236">
        <v>2866381</v>
      </c>
      <c r="F52" s="239" t="s">
        <v>49</v>
      </c>
      <c r="G52" s="233" t="s">
        <v>41</v>
      </c>
      <c r="H52" s="233" t="s">
        <v>40</v>
      </c>
      <c r="I52" s="242">
        <v>616.08000000000004</v>
      </c>
      <c r="J52" s="247"/>
      <c r="K52" s="32">
        <f t="shared" si="4"/>
        <v>616.08000000000004</v>
      </c>
      <c r="L52" s="33">
        <f t="shared" si="5"/>
        <v>616.08000000000004</v>
      </c>
      <c r="M52" s="39"/>
      <c r="N52" s="39"/>
    </row>
    <row r="53" spans="1:14" ht="38.25">
      <c r="A53" s="27">
        <v>49</v>
      </c>
      <c r="B53" s="40" t="s">
        <v>330</v>
      </c>
      <c r="C53" s="254"/>
      <c r="D53" s="233">
        <v>4</v>
      </c>
      <c r="E53" s="236">
        <v>2903334</v>
      </c>
      <c r="F53" s="239" t="s">
        <v>45</v>
      </c>
      <c r="G53" s="233" t="s">
        <v>41</v>
      </c>
      <c r="H53" s="233" t="s">
        <v>40</v>
      </c>
      <c r="I53" s="242">
        <v>13.46</v>
      </c>
      <c r="J53" s="247"/>
      <c r="K53" s="32">
        <f t="shared" si="4"/>
        <v>13.46</v>
      </c>
      <c r="L53" s="33">
        <f t="shared" si="5"/>
        <v>53.84</v>
      </c>
      <c r="M53" s="39"/>
      <c r="N53" s="39"/>
    </row>
    <row r="54" spans="1:14" ht="25.5">
      <c r="A54" s="27">
        <v>50</v>
      </c>
      <c r="B54" s="40" t="s">
        <v>330</v>
      </c>
      <c r="C54" s="253"/>
      <c r="D54" s="233">
        <v>30</v>
      </c>
      <c r="E54" s="236">
        <v>3208943</v>
      </c>
      <c r="F54" s="239" t="s">
        <v>46</v>
      </c>
      <c r="G54" s="233" t="s">
        <v>41</v>
      </c>
      <c r="H54" s="233" t="s">
        <v>40</v>
      </c>
      <c r="I54" s="242">
        <v>9.26</v>
      </c>
      <c r="J54" s="247"/>
      <c r="K54" s="32">
        <f t="shared" si="4"/>
        <v>9.26</v>
      </c>
      <c r="L54" s="33">
        <f t="shared" si="5"/>
        <v>277.8</v>
      </c>
      <c r="M54" s="39"/>
      <c r="N54" s="39"/>
    </row>
    <row r="55" spans="1:14" ht="25.5">
      <c r="A55" s="27">
        <v>51</v>
      </c>
      <c r="B55" s="40" t="s">
        <v>330</v>
      </c>
      <c r="C55" s="254"/>
      <c r="D55" s="233">
        <v>65</v>
      </c>
      <c r="E55" s="236">
        <v>3210567</v>
      </c>
      <c r="F55" s="239" t="s">
        <v>47</v>
      </c>
      <c r="G55" s="233" t="s">
        <v>41</v>
      </c>
      <c r="H55" s="233" t="s">
        <v>40</v>
      </c>
      <c r="I55" s="242">
        <v>3.67</v>
      </c>
      <c r="J55" s="247"/>
      <c r="K55" s="32">
        <f t="shared" si="4"/>
        <v>3.67</v>
      </c>
      <c r="L55" s="33">
        <f t="shared" si="5"/>
        <v>238.54999999999998</v>
      </c>
      <c r="M55" s="39"/>
      <c r="N55" s="39"/>
    </row>
    <row r="56" spans="1:14" ht="25.5">
      <c r="A56" s="27">
        <v>52</v>
      </c>
      <c r="B56" s="40" t="s">
        <v>330</v>
      </c>
      <c r="C56" s="254"/>
      <c r="D56" s="233">
        <v>25</v>
      </c>
      <c r="E56" s="236">
        <v>3211797</v>
      </c>
      <c r="F56" s="239" t="s">
        <v>48</v>
      </c>
      <c r="G56" s="233" t="s">
        <v>41</v>
      </c>
      <c r="H56" s="233" t="s">
        <v>40</v>
      </c>
      <c r="I56" s="242">
        <v>3.32</v>
      </c>
      <c r="J56" s="247"/>
      <c r="K56" s="32">
        <f t="shared" si="4"/>
        <v>3.32</v>
      </c>
      <c r="L56" s="33">
        <f t="shared" si="5"/>
        <v>83</v>
      </c>
      <c r="M56" s="39"/>
      <c r="N56" s="39"/>
    </row>
    <row r="57" spans="1:14" ht="38.25">
      <c r="A57" s="27">
        <v>53</v>
      </c>
      <c r="B57" s="40"/>
      <c r="C57" s="252" t="s">
        <v>330</v>
      </c>
      <c r="D57" s="39">
        <v>1</v>
      </c>
      <c r="E57" s="46" t="s">
        <v>270</v>
      </c>
      <c r="F57" s="47" t="s">
        <v>271</v>
      </c>
      <c r="G57" s="39" t="s">
        <v>272</v>
      </c>
      <c r="H57" s="39" t="s">
        <v>40</v>
      </c>
      <c r="I57" s="48">
        <v>360.47</v>
      </c>
      <c r="J57" s="49"/>
      <c r="K57" s="32">
        <f t="shared" si="4"/>
        <v>360.47</v>
      </c>
      <c r="L57" s="33">
        <f t="shared" si="5"/>
        <v>360.47</v>
      </c>
      <c r="M57" s="39"/>
      <c r="N57" s="39"/>
    </row>
    <row r="58" spans="1:14">
      <c r="A58" s="27">
        <v>54</v>
      </c>
      <c r="B58" s="40" t="s">
        <v>330</v>
      </c>
      <c r="C58" s="252"/>
      <c r="D58" s="233">
        <v>1</v>
      </c>
      <c r="E58" s="236" t="s">
        <v>277</v>
      </c>
      <c r="F58" s="239" t="s">
        <v>278</v>
      </c>
      <c r="G58" s="233" t="s">
        <v>93</v>
      </c>
      <c r="H58" s="233" t="s">
        <v>93</v>
      </c>
      <c r="I58" s="242">
        <v>688.54</v>
      </c>
      <c r="J58" s="247">
        <v>0.4</v>
      </c>
      <c r="K58" s="32">
        <f t="shared" si="4"/>
        <v>413.12399999999997</v>
      </c>
      <c r="L58" s="33">
        <f t="shared" si="5"/>
        <v>413.12399999999997</v>
      </c>
      <c r="M58" s="39"/>
      <c r="N58" s="39"/>
    </row>
    <row r="59" spans="1:14">
      <c r="A59" s="27">
        <v>55</v>
      </c>
      <c r="B59" s="40" t="s">
        <v>330</v>
      </c>
      <c r="C59" s="252"/>
      <c r="D59" s="233">
        <v>1</v>
      </c>
      <c r="E59" s="236" t="s">
        <v>279</v>
      </c>
      <c r="F59" s="239" t="s">
        <v>280</v>
      </c>
      <c r="G59" s="233" t="s">
        <v>93</v>
      </c>
      <c r="H59" s="233" t="s">
        <v>93</v>
      </c>
      <c r="I59" s="242">
        <v>619.01</v>
      </c>
      <c r="J59" s="247">
        <v>0.4</v>
      </c>
      <c r="K59" s="32">
        <f t="shared" si="4"/>
        <v>371.40599999999995</v>
      </c>
      <c r="L59" s="33">
        <f t="shared" si="5"/>
        <v>371.40599999999995</v>
      </c>
      <c r="M59" s="39"/>
      <c r="N59" s="39"/>
    </row>
    <row r="60" spans="1:14">
      <c r="A60" s="27">
        <v>56</v>
      </c>
      <c r="B60" s="40" t="s">
        <v>330</v>
      </c>
      <c r="C60" s="252"/>
      <c r="D60" s="233">
        <v>2</v>
      </c>
      <c r="E60" s="236" t="s">
        <v>281</v>
      </c>
      <c r="F60" s="239" t="s">
        <v>282</v>
      </c>
      <c r="G60" s="233" t="s">
        <v>93</v>
      </c>
      <c r="H60" s="233" t="s">
        <v>93</v>
      </c>
      <c r="I60" s="242">
        <v>132.41</v>
      </c>
      <c r="J60" s="247">
        <v>0.4</v>
      </c>
      <c r="K60" s="32">
        <f t="shared" si="4"/>
        <v>79.445999999999998</v>
      </c>
      <c r="L60" s="33">
        <f t="shared" si="5"/>
        <v>158.892</v>
      </c>
      <c r="M60" s="39"/>
      <c r="N60" s="39"/>
    </row>
    <row r="61" spans="1:14">
      <c r="A61" s="27">
        <v>57</v>
      </c>
      <c r="B61" s="40" t="s">
        <v>330</v>
      </c>
      <c r="C61" s="252"/>
      <c r="D61" s="233">
        <v>2</v>
      </c>
      <c r="E61" s="236" t="s">
        <v>102</v>
      </c>
      <c r="F61" s="239" t="s">
        <v>103</v>
      </c>
      <c r="G61" s="233" t="s">
        <v>93</v>
      </c>
      <c r="H61" s="233" t="s">
        <v>93</v>
      </c>
      <c r="I61" s="242">
        <v>189.16</v>
      </c>
      <c r="J61" s="247">
        <v>0.4</v>
      </c>
      <c r="K61" s="32">
        <f t="shared" si="4"/>
        <v>113.496</v>
      </c>
      <c r="L61" s="33">
        <f t="shared" si="5"/>
        <v>226.99199999999999</v>
      </c>
      <c r="M61" s="39"/>
      <c r="N61" s="39"/>
    </row>
    <row r="62" spans="1:14">
      <c r="A62" s="27">
        <v>58</v>
      </c>
      <c r="B62" s="40" t="s">
        <v>330</v>
      </c>
      <c r="C62" s="252"/>
      <c r="D62" s="233">
        <v>2</v>
      </c>
      <c r="E62" s="236" t="s">
        <v>104</v>
      </c>
      <c r="F62" s="239" t="s">
        <v>105</v>
      </c>
      <c r="G62" s="233" t="s">
        <v>93</v>
      </c>
      <c r="H62" s="233" t="s">
        <v>93</v>
      </c>
      <c r="I62" s="242">
        <v>59.62</v>
      </c>
      <c r="J62" s="247">
        <v>0.4</v>
      </c>
      <c r="K62" s="32">
        <f t="shared" si="4"/>
        <v>35.771999999999998</v>
      </c>
      <c r="L62" s="33">
        <f t="shared" si="5"/>
        <v>71.543999999999997</v>
      </c>
      <c r="M62" s="39"/>
      <c r="N62" s="39"/>
    </row>
    <row r="63" spans="1:14" ht="63.75">
      <c r="A63" s="27">
        <v>59</v>
      </c>
      <c r="B63" s="40" t="s">
        <v>330</v>
      </c>
      <c r="C63" s="253"/>
      <c r="D63" s="233">
        <v>1</v>
      </c>
      <c r="E63" s="236" t="s">
        <v>56</v>
      </c>
      <c r="F63" s="239" t="s">
        <v>57</v>
      </c>
      <c r="G63" s="233" t="s">
        <v>50</v>
      </c>
      <c r="H63" s="233" t="s">
        <v>54</v>
      </c>
      <c r="I63" s="242">
        <v>524.79999999999995</v>
      </c>
      <c r="J63" s="247"/>
      <c r="K63" s="32">
        <f t="shared" si="4"/>
        <v>524.79999999999995</v>
      </c>
      <c r="L63" s="33">
        <f t="shared" si="5"/>
        <v>524.79999999999995</v>
      </c>
      <c r="M63" s="39"/>
      <c r="N63" s="39"/>
    </row>
    <row r="64" spans="1:14" ht="63.75">
      <c r="A64" s="27">
        <v>60</v>
      </c>
      <c r="B64" s="40" t="s">
        <v>330</v>
      </c>
      <c r="C64" s="253"/>
      <c r="D64" s="233">
        <v>4</v>
      </c>
      <c r="E64" s="236" t="s">
        <v>58</v>
      </c>
      <c r="F64" s="239" t="s">
        <v>59</v>
      </c>
      <c r="G64" s="233" t="s">
        <v>50</v>
      </c>
      <c r="H64" s="233" t="s">
        <v>54</v>
      </c>
      <c r="I64" s="242">
        <v>330.3</v>
      </c>
      <c r="J64" s="247"/>
      <c r="K64" s="32">
        <f t="shared" si="4"/>
        <v>330.3</v>
      </c>
      <c r="L64" s="33">
        <f t="shared" si="5"/>
        <v>1321.2</v>
      </c>
      <c r="M64" s="39"/>
      <c r="N64" s="39"/>
    </row>
    <row r="65" spans="1:14">
      <c r="A65" s="27">
        <v>61</v>
      </c>
      <c r="B65" s="40" t="s">
        <v>330</v>
      </c>
      <c r="C65" s="253"/>
      <c r="D65" s="39">
        <v>2</v>
      </c>
      <c r="E65" s="46" t="s">
        <v>60</v>
      </c>
      <c r="F65" s="47" t="s">
        <v>61</v>
      </c>
      <c r="G65" s="39" t="s">
        <v>50</v>
      </c>
      <c r="H65" s="39" t="s">
        <v>54</v>
      </c>
      <c r="I65" s="48">
        <v>329.28</v>
      </c>
      <c r="J65" s="247"/>
      <c r="K65" s="32">
        <f t="shared" si="4"/>
        <v>329.28</v>
      </c>
      <c r="L65" s="33">
        <f t="shared" si="5"/>
        <v>658.56</v>
      </c>
      <c r="M65" s="39"/>
      <c r="N65" s="39"/>
    </row>
    <row r="66" spans="1:14" ht="51">
      <c r="A66" s="27">
        <v>62</v>
      </c>
      <c r="B66" s="40" t="s">
        <v>330</v>
      </c>
      <c r="C66" s="253"/>
      <c r="D66" s="39">
        <v>1</v>
      </c>
      <c r="E66" s="46" t="s">
        <v>62</v>
      </c>
      <c r="F66" s="47" t="s">
        <v>63</v>
      </c>
      <c r="G66" s="39" t="s">
        <v>50</v>
      </c>
      <c r="H66" s="39" t="s">
        <v>54</v>
      </c>
      <c r="I66" s="48">
        <v>4752.72</v>
      </c>
      <c r="J66" s="247"/>
      <c r="K66" s="32">
        <f t="shared" si="4"/>
        <v>4752.72</v>
      </c>
      <c r="L66" s="33">
        <f t="shared" si="5"/>
        <v>4752.72</v>
      </c>
      <c r="M66" s="39"/>
      <c r="N66" s="39"/>
    </row>
    <row r="67" spans="1:14">
      <c r="A67" s="27">
        <v>63</v>
      </c>
      <c r="B67" s="40" t="s">
        <v>330</v>
      </c>
      <c r="C67" s="253"/>
      <c r="D67" s="39">
        <v>2</v>
      </c>
      <c r="E67" s="46" t="s">
        <v>64</v>
      </c>
      <c r="F67" s="47" t="s">
        <v>65</v>
      </c>
      <c r="G67" s="39" t="s">
        <v>50</v>
      </c>
      <c r="H67" s="39" t="s">
        <v>54</v>
      </c>
      <c r="I67" s="48">
        <v>425.69</v>
      </c>
      <c r="J67" s="247"/>
      <c r="K67" s="32">
        <f t="shared" si="4"/>
        <v>425.69</v>
      </c>
      <c r="L67" s="33">
        <f t="shared" si="5"/>
        <v>851.38</v>
      </c>
      <c r="M67" s="39"/>
      <c r="N67" s="39"/>
    </row>
    <row r="68" spans="1:14">
      <c r="A68" s="27">
        <v>64</v>
      </c>
      <c r="B68" s="40" t="s">
        <v>330</v>
      </c>
      <c r="C68" s="253"/>
      <c r="D68" s="39">
        <v>4</v>
      </c>
      <c r="E68" s="46" t="s">
        <v>67</v>
      </c>
      <c r="F68" s="47" t="s">
        <v>66</v>
      </c>
      <c r="G68" s="39" t="s">
        <v>50</v>
      </c>
      <c r="H68" s="39" t="s">
        <v>54</v>
      </c>
      <c r="I68" s="48">
        <v>77.37</v>
      </c>
      <c r="J68" s="247"/>
      <c r="K68" s="32">
        <f t="shared" si="4"/>
        <v>77.37</v>
      </c>
      <c r="L68" s="33">
        <f t="shared" si="5"/>
        <v>309.48</v>
      </c>
      <c r="M68" s="39"/>
      <c r="N68" s="39"/>
    </row>
    <row r="69" spans="1:14" ht="38.25">
      <c r="A69" s="27">
        <v>65</v>
      </c>
      <c r="B69" s="40" t="s">
        <v>330</v>
      </c>
      <c r="C69" s="253"/>
      <c r="D69" s="39">
        <v>1</v>
      </c>
      <c r="E69" s="46" t="s">
        <v>68</v>
      </c>
      <c r="F69" s="47" t="s">
        <v>69</v>
      </c>
      <c r="G69" s="39" t="s">
        <v>50</v>
      </c>
      <c r="H69" s="39" t="s">
        <v>54</v>
      </c>
      <c r="I69" s="48">
        <v>42.32</v>
      </c>
      <c r="J69" s="247"/>
      <c r="K69" s="32">
        <f t="shared" ref="K69:K100" si="6">IF(D69="X","----",IF(D69=0,"",IF(D69="NR","NR",IF(J69="N",I69,(I69-(I69*J69))))))</f>
        <v>42.32</v>
      </c>
      <c r="L69" s="33">
        <f t="shared" ref="L69:L100" si="7">IF(D69="X","----",IF(D69=0,"",IF(D69="NR","NR",(D69*K69))))</f>
        <v>42.32</v>
      </c>
      <c r="M69" s="39"/>
      <c r="N69" s="39"/>
    </row>
    <row r="70" spans="1:14" ht="25.5">
      <c r="A70" s="27">
        <v>66</v>
      </c>
      <c r="B70" s="40" t="s">
        <v>330</v>
      </c>
      <c r="C70" s="252"/>
      <c r="D70" s="39">
        <v>1</v>
      </c>
      <c r="E70" s="46" t="s">
        <v>125</v>
      </c>
      <c r="F70" s="47" t="s">
        <v>126</v>
      </c>
      <c r="G70" s="39" t="s">
        <v>50</v>
      </c>
      <c r="H70" s="39" t="s">
        <v>54</v>
      </c>
      <c r="I70" s="48">
        <v>906.86</v>
      </c>
      <c r="J70" s="49"/>
      <c r="K70" s="32">
        <f t="shared" si="6"/>
        <v>906.86</v>
      </c>
      <c r="L70" s="33">
        <f t="shared" si="7"/>
        <v>906.86</v>
      </c>
      <c r="M70" s="39"/>
      <c r="N70" s="39"/>
    </row>
    <row r="71" spans="1:14" ht="38.25">
      <c r="A71" s="27">
        <v>67</v>
      </c>
      <c r="B71" s="40" t="s">
        <v>330</v>
      </c>
      <c r="C71" s="252"/>
      <c r="D71" s="39">
        <v>1</v>
      </c>
      <c r="E71" s="46" t="s">
        <v>127</v>
      </c>
      <c r="F71" s="47" t="s">
        <v>128</v>
      </c>
      <c r="G71" s="39" t="s">
        <v>50</v>
      </c>
      <c r="H71" s="39" t="s">
        <v>54</v>
      </c>
      <c r="I71" s="48">
        <v>318.76</v>
      </c>
      <c r="J71" s="49"/>
      <c r="K71" s="32">
        <f t="shared" si="6"/>
        <v>318.76</v>
      </c>
      <c r="L71" s="33">
        <f t="shared" si="7"/>
        <v>318.76</v>
      </c>
      <c r="M71" s="39"/>
      <c r="N71" s="39"/>
    </row>
    <row r="72" spans="1:14" ht="38.25">
      <c r="A72" s="27">
        <v>68</v>
      </c>
      <c r="B72" s="40" t="s">
        <v>330</v>
      </c>
      <c r="C72" s="252"/>
      <c r="D72" s="39">
        <v>10</v>
      </c>
      <c r="E72" s="127" t="s">
        <v>141</v>
      </c>
      <c r="F72" s="128" t="s">
        <v>142</v>
      </c>
      <c r="G72" s="39" t="s">
        <v>50</v>
      </c>
      <c r="H72" s="39" t="s">
        <v>54</v>
      </c>
      <c r="I72" s="48">
        <v>84.32</v>
      </c>
      <c r="J72" s="49"/>
      <c r="K72" s="32">
        <f t="shared" si="6"/>
        <v>84.32</v>
      </c>
      <c r="L72" s="33">
        <f t="shared" si="7"/>
        <v>843.19999999999993</v>
      </c>
      <c r="M72" s="39"/>
      <c r="N72" s="39"/>
    </row>
    <row r="73" spans="1:14" ht="38.25">
      <c r="A73" s="27">
        <v>69</v>
      </c>
      <c r="B73" s="40" t="s">
        <v>330</v>
      </c>
      <c r="C73" s="252"/>
      <c r="D73" s="39">
        <v>3</v>
      </c>
      <c r="E73" s="127" t="s">
        <v>143</v>
      </c>
      <c r="F73" s="128" t="s">
        <v>144</v>
      </c>
      <c r="G73" s="39" t="s">
        <v>50</v>
      </c>
      <c r="H73" s="39" t="s">
        <v>54</v>
      </c>
      <c r="I73" s="48">
        <v>84.32</v>
      </c>
      <c r="J73" s="49"/>
      <c r="K73" s="32">
        <f t="shared" si="6"/>
        <v>84.32</v>
      </c>
      <c r="L73" s="33">
        <f t="shared" si="7"/>
        <v>252.95999999999998</v>
      </c>
      <c r="M73" s="39"/>
      <c r="N73" s="39"/>
    </row>
    <row r="74" spans="1:14" ht="38.25">
      <c r="A74" s="27">
        <v>70</v>
      </c>
      <c r="B74" s="40" t="s">
        <v>330</v>
      </c>
      <c r="C74" s="252"/>
      <c r="D74" s="39">
        <v>1</v>
      </c>
      <c r="E74" s="127" t="s">
        <v>139</v>
      </c>
      <c r="F74" s="128" t="s">
        <v>140</v>
      </c>
      <c r="G74" s="39" t="s">
        <v>50</v>
      </c>
      <c r="H74" s="39" t="s">
        <v>54</v>
      </c>
      <c r="I74" s="48">
        <v>84.32</v>
      </c>
      <c r="J74" s="49"/>
      <c r="K74" s="32">
        <f t="shared" si="6"/>
        <v>84.32</v>
      </c>
      <c r="L74" s="33">
        <f t="shared" si="7"/>
        <v>84.32</v>
      </c>
      <c r="M74" s="39"/>
      <c r="N74" s="39"/>
    </row>
    <row r="75" spans="1:14" ht="38.25">
      <c r="A75" s="27">
        <v>71</v>
      </c>
      <c r="B75" s="256" t="s">
        <v>330</v>
      </c>
      <c r="C75" s="257"/>
      <c r="D75" s="34">
        <v>1</v>
      </c>
      <c r="E75" s="34" t="s">
        <v>145</v>
      </c>
      <c r="F75" s="34" t="s">
        <v>146</v>
      </c>
      <c r="G75" s="34" t="s">
        <v>50</v>
      </c>
      <c r="H75" s="34" t="s">
        <v>54</v>
      </c>
      <c r="I75" s="259">
        <v>84.32</v>
      </c>
      <c r="J75" s="260"/>
      <c r="K75" s="32">
        <f t="shared" si="6"/>
        <v>84.32</v>
      </c>
      <c r="L75" s="33">
        <f t="shared" si="7"/>
        <v>84.32</v>
      </c>
      <c r="M75" s="258"/>
      <c r="N75" s="258"/>
    </row>
    <row r="76" spans="1:14" ht="38.25">
      <c r="A76" s="27">
        <v>72</v>
      </c>
      <c r="B76" s="40" t="s">
        <v>330</v>
      </c>
      <c r="C76" s="252"/>
      <c r="D76" s="39">
        <v>1</v>
      </c>
      <c r="E76" s="127" t="s">
        <v>137</v>
      </c>
      <c r="F76" s="128" t="s">
        <v>138</v>
      </c>
      <c r="G76" s="39" t="s">
        <v>50</v>
      </c>
      <c r="H76" s="39" t="s">
        <v>54</v>
      </c>
      <c r="I76" s="48">
        <v>161</v>
      </c>
      <c r="J76" s="49"/>
      <c r="K76" s="32">
        <f t="shared" si="6"/>
        <v>161</v>
      </c>
      <c r="L76" s="33">
        <f t="shared" si="7"/>
        <v>161</v>
      </c>
      <c r="M76" s="39"/>
      <c r="N76" s="39"/>
    </row>
    <row r="77" spans="1:14" ht="38.25">
      <c r="A77" s="27">
        <v>73</v>
      </c>
      <c r="B77" s="40"/>
      <c r="C77" s="254" t="s">
        <v>330</v>
      </c>
      <c r="D77" s="233">
        <v>1</v>
      </c>
      <c r="E77" s="237" t="s">
        <v>340</v>
      </c>
      <c r="F77" s="240" t="s">
        <v>341</v>
      </c>
      <c r="G77" s="233" t="s">
        <v>50</v>
      </c>
      <c r="H77" s="233" t="s">
        <v>54</v>
      </c>
      <c r="I77" s="242">
        <v>165.54</v>
      </c>
      <c r="J77" s="247"/>
      <c r="K77" s="32">
        <f t="shared" si="6"/>
        <v>165.54</v>
      </c>
      <c r="L77" s="33">
        <f t="shared" si="7"/>
        <v>165.54</v>
      </c>
      <c r="M77" s="39"/>
      <c r="N77" s="39"/>
    </row>
    <row r="78" spans="1:14" ht="25.5">
      <c r="A78" s="27">
        <v>74</v>
      </c>
      <c r="B78" s="40" t="s">
        <v>330</v>
      </c>
      <c r="C78" s="252"/>
      <c r="D78" s="39">
        <v>2</v>
      </c>
      <c r="E78" s="127" t="s">
        <v>135</v>
      </c>
      <c r="F78" s="128" t="s">
        <v>136</v>
      </c>
      <c r="G78" s="39" t="s">
        <v>50</v>
      </c>
      <c r="H78" s="39" t="s">
        <v>54</v>
      </c>
      <c r="I78" s="48">
        <v>225.38</v>
      </c>
      <c r="J78" s="49"/>
      <c r="K78" s="32">
        <f t="shared" si="6"/>
        <v>225.38</v>
      </c>
      <c r="L78" s="33">
        <f t="shared" si="7"/>
        <v>450.76</v>
      </c>
      <c r="M78" s="39"/>
      <c r="N78" s="39"/>
    </row>
    <row r="79" spans="1:14" ht="38.25">
      <c r="A79" s="27">
        <v>75</v>
      </c>
      <c r="B79" s="40" t="s">
        <v>330</v>
      </c>
      <c r="C79" s="252" t="s">
        <v>330</v>
      </c>
      <c r="D79" s="271">
        <v>1</v>
      </c>
      <c r="E79" s="272" t="s">
        <v>283</v>
      </c>
      <c r="F79" s="273" t="s">
        <v>299</v>
      </c>
      <c r="G79" s="271" t="s">
        <v>50</v>
      </c>
      <c r="H79" s="271" t="s">
        <v>54</v>
      </c>
      <c r="I79" s="48">
        <v>221.94</v>
      </c>
      <c r="J79" s="49"/>
      <c r="K79" s="32">
        <f t="shared" si="6"/>
        <v>221.94</v>
      </c>
      <c r="L79" s="33">
        <f t="shared" si="7"/>
        <v>221.94</v>
      </c>
      <c r="M79" s="39"/>
      <c r="N79" s="95" t="s">
        <v>338</v>
      </c>
    </row>
    <row r="80" spans="1:14" ht="38.25">
      <c r="A80" s="27">
        <v>76</v>
      </c>
      <c r="B80" s="40" t="s">
        <v>330</v>
      </c>
      <c r="C80" s="252"/>
      <c r="D80" s="39">
        <v>3</v>
      </c>
      <c r="E80" s="127" t="s">
        <v>131</v>
      </c>
      <c r="F80" s="128" t="s">
        <v>132</v>
      </c>
      <c r="G80" s="39" t="s">
        <v>50</v>
      </c>
      <c r="H80" s="39" t="s">
        <v>54</v>
      </c>
      <c r="I80" s="48">
        <v>223.07</v>
      </c>
      <c r="J80" s="49"/>
      <c r="K80" s="32">
        <f t="shared" si="6"/>
        <v>223.07</v>
      </c>
      <c r="L80" s="33">
        <f t="shared" si="7"/>
        <v>669.21</v>
      </c>
      <c r="M80" s="39"/>
      <c r="N80" s="39"/>
    </row>
    <row r="81" spans="1:14" ht="38.25">
      <c r="A81" s="27">
        <v>77</v>
      </c>
      <c r="B81" s="40" t="s">
        <v>330</v>
      </c>
      <c r="C81" s="252"/>
      <c r="D81" s="39">
        <v>1</v>
      </c>
      <c r="E81" s="127" t="s">
        <v>133</v>
      </c>
      <c r="F81" s="128" t="s">
        <v>134</v>
      </c>
      <c r="G81" s="39" t="s">
        <v>50</v>
      </c>
      <c r="H81" s="39" t="s">
        <v>54</v>
      </c>
      <c r="I81" s="48">
        <v>221.94</v>
      </c>
      <c r="J81" s="49"/>
      <c r="K81" s="32">
        <f t="shared" si="6"/>
        <v>221.94</v>
      </c>
      <c r="L81" s="33">
        <f t="shared" si="7"/>
        <v>221.94</v>
      </c>
      <c r="M81" s="39"/>
      <c r="N81" s="39"/>
    </row>
    <row r="82" spans="1:14" ht="38.25">
      <c r="A82" s="27">
        <v>78</v>
      </c>
      <c r="B82" s="40" t="s">
        <v>330</v>
      </c>
      <c r="C82" s="252"/>
      <c r="D82" s="39">
        <v>1</v>
      </c>
      <c r="E82" s="127" t="s">
        <v>130</v>
      </c>
      <c r="F82" s="128" t="s">
        <v>129</v>
      </c>
      <c r="G82" s="39" t="s">
        <v>50</v>
      </c>
      <c r="H82" s="39" t="s">
        <v>54</v>
      </c>
      <c r="I82" s="48">
        <v>221.94</v>
      </c>
      <c r="J82" s="49"/>
      <c r="K82" s="32">
        <f t="shared" si="6"/>
        <v>221.94</v>
      </c>
      <c r="L82" s="33">
        <f t="shared" si="7"/>
        <v>221.94</v>
      </c>
      <c r="M82" s="39"/>
      <c r="N82" s="39"/>
    </row>
    <row r="83" spans="1:14" ht="38.25">
      <c r="A83" s="27">
        <v>79</v>
      </c>
      <c r="B83" s="40"/>
      <c r="C83" s="252" t="s">
        <v>330</v>
      </c>
      <c r="D83" s="39">
        <v>1</v>
      </c>
      <c r="E83" s="46" t="s">
        <v>342</v>
      </c>
      <c r="F83" s="47" t="s">
        <v>343</v>
      </c>
      <c r="G83" s="39" t="s">
        <v>50</v>
      </c>
      <c r="H83" s="39" t="s">
        <v>54</v>
      </c>
      <c r="I83" s="48">
        <v>229.47</v>
      </c>
      <c r="J83" s="49"/>
      <c r="K83" s="32">
        <f t="shared" si="6"/>
        <v>229.47</v>
      </c>
      <c r="L83" s="33">
        <f t="shared" si="7"/>
        <v>229.47</v>
      </c>
      <c r="M83" s="39"/>
      <c r="N83" s="274"/>
    </row>
    <row r="84" spans="1:14" ht="25.5">
      <c r="A84" s="27">
        <v>80</v>
      </c>
      <c r="B84" s="40" t="s">
        <v>330</v>
      </c>
      <c r="C84" s="252"/>
      <c r="D84" s="233">
        <v>1</v>
      </c>
      <c r="E84" s="238" t="s">
        <v>289</v>
      </c>
      <c r="F84" s="286" t="s">
        <v>290</v>
      </c>
      <c r="G84" s="233" t="s">
        <v>50</v>
      </c>
      <c r="H84" s="233" t="s">
        <v>54</v>
      </c>
      <c r="I84" s="242">
        <v>816.63</v>
      </c>
      <c r="J84" s="247"/>
      <c r="K84" s="32">
        <f t="shared" si="6"/>
        <v>816.63</v>
      </c>
      <c r="L84" s="33">
        <f t="shared" si="7"/>
        <v>816.63</v>
      </c>
      <c r="M84" s="39"/>
      <c r="N84" s="39"/>
    </row>
    <row r="85" spans="1:14" ht="38.25">
      <c r="A85" s="27">
        <v>81</v>
      </c>
      <c r="B85" s="40" t="s">
        <v>330</v>
      </c>
      <c r="C85" s="252"/>
      <c r="D85" s="235">
        <v>1</v>
      </c>
      <c r="E85" s="238" t="s">
        <v>287</v>
      </c>
      <c r="F85" s="286" t="s">
        <v>288</v>
      </c>
      <c r="G85" s="235" t="s">
        <v>50</v>
      </c>
      <c r="H85" s="235" t="s">
        <v>54</v>
      </c>
      <c r="I85" s="245">
        <v>190.59</v>
      </c>
      <c r="J85" s="247"/>
      <c r="K85" s="32">
        <f t="shared" si="6"/>
        <v>190.59</v>
      </c>
      <c r="L85" s="33">
        <f t="shared" si="7"/>
        <v>190.59</v>
      </c>
      <c r="M85" s="39"/>
      <c r="N85" s="39"/>
    </row>
    <row r="86" spans="1:14" ht="51">
      <c r="A86" s="27">
        <v>82</v>
      </c>
      <c r="B86" s="40" t="s">
        <v>330</v>
      </c>
      <c r="C86" s="252"/>
      <c r="D86" s="39">
        <v>1</v>
      </c>
      <c r="E86" s="184" t="s">
        <v>192</v>
      </c>
      <c r="F86" s="185" t="s">
        <v>193</v>
      </c>
      <c r="G86" s="39" t="s">
        <v>50</v>
      </c>
      <c r="H86" s="39" t="s">
        <v>54</v>
      </c>
      <c r="I86" s="48">
        <v>4.1900000000000004</v>
      </c>
      <c r="J86" s="49"/>
      <c r="K86" s="32">
        <f t="shared" si="6"/>
        <v>4.1900000000000004</v>
      </c>
      <c r="L86" s="33">
        <f t="shared" si="7"/>
        <v>4.1900000000000004</v>
      </c>
      <c r="M86" s="39"/>
      <c r="N86" s="39"/>
    </row>
    <row r="87" spans="1:14" ht="25.5">
      <c r="A87" s="27">
        <v>83</v>
      </c>
      <c r="B87" s="40" t="s">
        <v>330</v>
      </c>
      <c r="C87" s="252"/>
      <c r="D87" s="39">
        <v>7</v>
      </c>
      <c r="E87" s="46" t="s">
        <v>196</v>
      </c>
      <c r="F87" s="47" t="s">
        <v>197</v>
      </c>
      <c r="G87" s="39" t="s">
        <v>50</v>
      </c>
      <c r="H87" s="39" t="s">
        <v>54</v>
      </c>
      <c r="I87" s="48">
        <v>8.98</v>
      </c>
      <c r="J87" s="49"/>
      <c r="K87" s="32">
        <f t="shared" si="6"/>
        <v>8.98</v>
      </c>
      <c r="L87" s="33">
        <f t="shared" si="7"/>
        <v>62.86</v>
      </c>
      <c r="M87" s="39"/>
      <c r="N87" s="39"/>
    </row>
    <row r="88" spans="1:14" ht="51">
      <c r="A88" s="27">
        <v>84</v>
      </c>
      <c r="B88" s="40" t="s">
        <v>330</v>
      </c>
      <c r="C88" s="252"/>
      <c r="D88" s="39">
        <v>2</v>
      </c>
      <c r="E88" s="46" t="s">
        <v>203</v>
      </c>
      <c r="F88" s="47" t="s">
        <v>204</v>
      </c>
      <c r="G88" s="39" t="s">
        <v>50</v>
      </c>
      <c r="H88" s="39" t="s">
        <v>54</v>
      </c>
      <c r="I88" s="48">
        <v>24.91</v>
      </c>
      <c r="J88" s="49"/>
      <c r="K88" s="32">
        <f t="shared" si="6"/>
        <v>24.91</v>
      </c>
      <c r="L88" s="33">
        <f t="shared" si="7"/>
        <v>49.82</v>
      </c>
      <c r="M88" s="39"/>
      <c r="N88" s="39"/>
    </row>
    <row r="89" spans="1:14" ht="51">
      <c r="A89" s="27">
        <v>85</v>
      </c>
      <c r="B89" s="40" t="s">
        <v>330</v>
      </c>
      <c r="C89" s="252"/>
      <c r="D89" s="39">
        <v>3</v>
      </c>
      <c r="E89" s="46" t="s">
        <v>194</v>
      </c>
      <c r="F89" s="47" t="s">
        <v>195</v>
      </c>
      <c r="G89" s="39" t="s">
        <v>50</v>
      </c>
      <c r="H89" s="39" t="s">
        <v>54</v>
      </c>
      <c r="I89" s="48">
        <v>24.91</v>
      </c>
      <c r="J89" s="49"/>
      <c r="K89" s="32">
        <f t="shared" si="6"/>
        <v>24.91</v>
      </c>
      <c r="L89" s="33">
        <f t="shared" si="7"/>
        <v>74.73</v>
      </c>
      <c r="M89" s="39"/>
      <c r="N89" s="39"/>
    </row>
    <row r="90" spans="1:14" ht="51">
      <c r="A90" s="27">
        <v>86</v>
      </c>
      <c r="B90" s="40" t="s">
        <v>330</v>
      </c>
      <c r="C90" s="252"/>
      <c r="D90" s="39">
        <v>2</v>
      </c>
      <c r="E90" s="184" t="s">
        <v>209</v>
      </c>
      <c r="F90" s="185" t="s">
        <v>210</v>
      </c>
      <c r="G90" s="39" t="s">
        <v>50</v>
      </c>
      <c r="H90" s="39" t="s">
        <v>54</v>
      </c>
      <c r="I90" s="48">
        <v>24.91</v>
      </c>
      <c r="J90" s="49"/>
      <c r="K90" s="32">
        <f t="shared" si="6"/>
        <v>24.91</v>
      </c>
      <c r="L90" s="33">
        <f t="shared" si="7"/>
        <v>49.82</v>
      </c>
      <c r="M90" s="39"/>
      <c r="N90" s="39"/>
    </row>
    <row r="91" spans="1:14" ht="89.25">
      <c r="A91" s="27">
        <v>87</v>
      </c>
      <c r="B91" s="40" t="s">
        <v>330</v>
      </c>
      <c r="C91" s="252"/>
      <c r="D91" s="39">
        <v>1</v>
      </c>
      <c r="E91" s="46" t="s">
        <v>190</v>
      </c>
      <c r="F91" s="47" t="s">
        <v>191</v>
      </c>
      <c r="G91" s="39" t="s">
        <v>50</v>
      </c>
      <c r="H91" s="39" t="s">
        <v>54</v>
      </c>
      <c r="I91" s="48">
        <v>208.34</v>
      </c>
      <c r="J91" s="49"/>
      <c r="K91" s="32">
        <f t="shared" si="6"/>
        <v>208.34</v>
      </c>
      <c r="L91" s="33">
        <f t="shared" si="7"/>
        <v>208.34</v>
      </c>
      <c r="M91" s="39"/>
      <c r="N91" s="39"/>
    </row>
    <row r="92" spans="1:14" ht="25.5">
      <c r="A92" s="27">
        <v>88</v>
      </c>
      <c r="B92" s="40" t="s">
        <v>330</v>
      </c>
      <c r="C92" s="252"/>
      <c r="D92" s="34">
        <v>7</v>
      </c>
      <c r="E92" s="34" t="s">
        <v>200</v>
      </c>
      <c r="F92" s="34" t="s">
        <v>201</v>
      </c>
      <c r="G92" s="34" t="s">
        <v>50</v>
      </c>
      <c r="H92" s="34" t="s">
        <v>54</v>
      </c>
      <c r="I92" s="244">
        <v>45.97</v>
      </c>
      <c r="J92" s="246"/>
      <c r="K92" s="32">
        <f t="shared" si="6"/>
        <v>45.97</v>
      </c>
      <c r="L92" s="33">
        <f t="shared" si="7"/>
        <v>321.78999999999996</v>
      </c>
      <c r="M92" s="39"/>
      <c r="N92" s="39"/>
    </row>
    <row r="93" spans="1:14" ht="38.25">
      <c r="A93" s="27">
        <v>89</v>
      </c>
      <c r="B93" s="40" t="s">
        <v>330</v>
      </c>
      <c r="C93" s="252"/>
      <c r="D93" s="34">
        <v>7</v>
      </c>
      <c r="E93" s="34" t="s">
        <v>198</v>
      </c>
      <c r="F93" s="34" t="s">
        <v>199</v>
      </c>
      <c r="G93" s="34" t="s">
        <v>50</v>
      </c>
      <c r="H93" s="34" t="s">
        <v>54</v>
      </c>
      <c r="I93" s="244">
        <v>15.92</v>
      </c>
      <c r="J93" s="246"/>
      <c r="K93" s="32">
        <f t="shared" si="6"/>
        <v>15.92</v>
      </c>
      <c r="L93" s="33">
        <f t="shared" si="7"/>
        <v>111.44</v>
      </c>
      <c r="M93" s="39"/>
      <c r="N93" s="39"/>
    </row>
    <row r="94" spans="1:14" ht="38.25">
      <c r="A94" s="27">
        <v>90</v>
      </c>
      <c r="B94" s="40" t="s">
        <v>330</v>
      </c>
      <c r="C94" s="252"/>
      <c r="D94" s="34">
        <v>1</v>
      </c>
      <c r="E94" s="34" t="s">
        <v>213</v>
      </c>
      <c r="F94" s="34" t="s">
        <v>214</v>
      </c>
      <c r="G94" s="34" t="s">
        <v>50</v>
      </c>
      <c r="H94" s="34" t="s">
        <v>54</v>
      </c>
      <c r="I94" s="244">
        <v>182.7</v>
      </c>
      <c r="J94" s="246"/>
      <c r="K94" s="32">
        <f t="shared" si="6"/>
        <v>182.7</v>
      </c>
      <c r="L94" s="33">
        <f t="shared" si="7"/>
        <v>182.7</v>
      </c>
      <c r="M94" s="39"/>
      <c r="N94" s="39"/>
    </row>
    <row r="95" spans="1:14" ht="38.25">
      <c r="A95" s="27">
        <v>91</v>
      </c>
      <c r="B95" s="40" t="s">
        <v>330</v>
      </c>
      <c r="C95" s="252"/>
      <c r="D95" s="34">
        <v>1</v>
      </c>
      <c r="E95" s="34" t="s">
        <v>211</v>
      </c>
      <c r="F95" s="34" t="s">
        <v>212</v>
      </c>
      <c r="G95" s="234" t="s">
        <v>50</v>
      </c>
      <c r="H95" s="234" t="s">
        <v>54</v>
      </c>
      <c r="I95" s="243">
        <v>182.7</v>
      </c>
      <c r="J95" s="246"/>
      <c r="K95" s="32">
        <f t="shared" si="6"/>
        <v>182.7</v>
      </c>
      <c r="L95" s="33">
        <f t="shared" si="7"/>
        <v>182.7</v>
      </c>
      <c r="M95" s="39"/>
      <c r="N95" s="39"/>
    </row>
    <row r="96" spans="1:14" ht="38.25">
      <c r="A96" s="27">
        <v>92</v>
      </c>
      <c r="B96" s="40" t="s">
        <v>330</v>
      </c>
      <c r="C96" s="252"/>
      <c r="D96" s="34">
        <v>1</v>
      </c>
      <c r="E96" s="34" t="s">
        <v>215</v>
      </c>
      <c r="F96" s="34" t="s">
        <v>216</v>
      </c>
      <c r="G96" s="234" t="s">
        <v>50</v>
      </c>
      <c r="H96" s="234" t="s">
        <v>54</v>
      </c>
      <c r="I96" s="243">
        <v>182.7</v>
      </c>
      <c r="J96" s="246"/>
      <c r="K96" s="32">
        <f t="shared" si="6"/>
        <v>182.7</v>
      </c>
      <c r="L96" s="33">
        <f t="shared" si="7"/>
        <v>182.7</v>
      </c>
      <c r="M96" s="39"/>
      <c r="N96" s="39"/>
    </row>
    <row r="97" spans="1:14" ht="51">
      <c r="A97" s="27">
        <v>93</v>
      </c>
      <c r="B97" s="40" t="s">
        <v>330</v>
      </c>
      <c r="C97" s="252"/>
      <c r="D97" s="34">
        <v>1</v>
      </c>
      <c r="E97" s="34" t="s">
        <v>217</v>
      </c>
      <c r="F97" s="34" t="s">
        <v>218</v>
      </c>
      <c r="G97" s="234" t="s">
        <v>50</v>
      </c>
      <c r="H97" s="234" t="s">
        <v>54</v>
      </c>
      <c r="I97" s="243">
        <v>157.13999999999999</v>
      </c>
      <c r="J97" s="246"/>
      <c r="K97" s="32">
        <f t="shared" si="6"/>
        <v>157.13999999999999</v>
      </c>
      <c r="L97" s="33">
        <f t="shared" si="7"/>
        <v>157.13999999999999</v>
      </c>
      <c r="M97" s="39"/>
      <c r="N97" s="39"/>
    </row>
    <row r="98" spans="1:14" ht="51">
      <c r="A98" s="27">
        <v>94</v>
      </c>
      <c r="B98" s="40" t="s">
        <v>330</v>
      </c>
      <c r="C98" s="252"/>
      <c r="D98" s="234">
        <v>1</v>
      </c>
      <c r="E98" s="234" t="s">
        <v>219</v>
      </c>
      <c r="F98" s="234" t="s">
        <v>220</v>
      </c>
      <c r="G98" s="234" t="s">
        <v>50</v>
      </c>
      <c r="H98" s="234" t="s">
        <v>54</v>
      </c>
      <c r="I98" s="243">
        <v>105.82</v>
      </c>
      <c r="J98" s="246"/>
      <c r="K98" s="32">
        <f t="shared" si="6"/>
        <v>105.82</v>
      </c>
      <c r="L98" s="33">
        <f t="shared" si="7"/>
        <v>105.82</v>
      </c>
      <c r="M98" s="39"/>
      <c r="N98" s="39"/>
    </row>
    <row r="99" spans="1:14" ht="51">
      <c r="A99" s="27">
        <v>95</v>
      </c>
      <c r="B99" s="40" t="s">
        <v>330</v>
      </c>
      <c r="C99" s="252"/>
      <c r="D99" s="234">
        <v>1</v>
      </c>
      <c r="E99" s="234" t="s">
        <v>118</v>
      </c>
      <c r="F99" s="234" t="s">
        <v>119</v>
      </c>
      <c r="G99" s="234" t="s">
        <v>50</v>
      </c>
      <c r="H99" s="234" t="s">
        <v>54</v>
      </c>
      <c r="I99" s="243">
        <v>1363.57</v>
      </c>
      <c r="J99" s="246"/>
      <c r="K99" s="32">
        <f t="shared" si="6"/>
        <v>1363.57</v>
      </c>
      <c r="L99" s="33">
        <f t="shared" si="7"/>
        <v>1363.57</v>
      </c>
      <c r="M99" s="39"/>
      <c r="N99" s="39"/>
    </row>
    <row r="100" spans="1:14" ht="51">
      <c r="A100" s="27">
        <v>96</v>
      </c>
      <c r="B100" s="40" t="s">
        <v>330</v>
      </c>
      <c r="C100" s="252"/>
      <c r="D100" s="234">
        <v>3</v>
      </c>
      <c r="E100" s="234" t="s">
        <v>120</v>
      </c>
      <c r="F100" s="234" t="s">
        <v>121</v>
      </c>
      <c r="G100" s="234" t="s">
        <v>50</v>
      </c>
      <c r="H100" s="234" t="s">
        <v>54</v>
      </c>
      <c r="I100" s="243">
        <v>941.18</v>
      </c>
      <c r="J100" s="246"/>
      <c r="K100" s="32">
        <f t="shared" si="6"/>
        <v>941.18</v>
      </c>
      <c r="L100" s="33">
        <f t="shared" si="7"/>
        <v>2823.54</v>
      </c>
      <c r="M100" s="39"/>
      <c r="N100" s="39"/>
    </row>
    <row r="101" spans="1:14" ht="63.75">
      <c r="A101" s="27">
        <v>97</v>
      </c>
      <c r="B101" s="40" t="s">
        <v>330</v>
      </c>
      <c r="C101" s="252"/>
      <c r="D101" s="234">
        <v>1</v>
      </c>
      <c r="E101" s="234" t="s">
        <v>178</v>
      </c>
      <c r="F101" s="234" t="s">
        <v>179</v>
      </c>
      <c r="G101" s="234" t="s">
        <v>50</v>
      </c>
      <c r="H101" s="234" t="s">
        <v>54</v>
      </c>
      <c r="I101" s="243">
        <v>484.31</v>
      </c>
      <c r="J101" s="246"/>
      <c r="K101" s="32">
        <f t="shared" ref="K101:K105" si="8">IF(D101="X","----",IF(D101=0,"",IF(D101="NR","NR",IF(J101="N",I101,(I101-(I101*J101))))))</f>
        <v>484.31</v>
      </c>
      <c r="L101" s="33">
        <f t="shared" ref="L101:L105" si="9">IF(D101="X","----",IF(D101=0,"",IF(D101="NR","NR",(D101*K101))))</f>
        <v>484.31</v>
      </c>
      <c r="M101" s="39"/>
      <c r="N101" s="39"/>
    </row>
    <row r="102" spans="1:14" ht="25.5">
      <c r="A102" s="27">
        <v>98</v>
      </c>
      <c r="B102" s="40"/>
      <c r="C102" s="252" t="s">
        <v>330</v>
      </c>
      <c r="D102" s="234">
        <v>1</v>
      </c>
      <c r="E102" s="234" t="s">
        <v>205</v>
      </c>
      <c r="F102" s="234" t="s">
        <v>206</v>
      </c>
      <c r="G102" s="234" t="s">
        <v>50</v>
      </c>
      <c r="H102" s="234" t="s">
        <v>54</v>
      </c>
      <c r="I102" s="243">
        <v>326.24</v>
      </c>
      <c r="J102" s="246"/>
      <c r="K102" s="32">
        <f t="shared" si="8"/>
        <v>326.24</v>
      </c>
      <c r="L102" s="33">
        <f t="shared" si="9"/>
        <v>326.24</v>
      </c>
      <c r="M102" s="39"/>
      <c r="N102" s="39" t="s">
        <v>336</v>
      </c>
    </row>
    <row r="103" spans="1:14" ht="25.5">
      <c r="A103" s="27">
        <v>99</v>
      </c>
      <c r="B103" s="40"/>
      <c r="C103" s="252" t="s">
        <v>330</v>
      </c>
      <c r="D103" s="34">
        <v>1</v>
      </c>
      <c r="E103" s="34" t="s">
        <v>207</v>
      </c>
      <c r="F103" s="34" t="s">
        <v>208</v>
      </c>
      <c r="G103" s="234" t="s">
        <v>50</v>
      </c>
      <c r="H103" s="234" t="s">
        <v>54</v>
      </c>
      <c r="I103" s="243">
        <v>326.24</v>
      </c>
      <c r="J103" s="246"/>
      <c r="K103" s="32">
        <f t="shared" si="8"/>
        <v>326.24</v>
      </c>
      <c r="L103" s="33">
        <f t="shared" si="9"/>
        <v>326.24</v>
      </c>
      <c r="M103" s="39"/>
      <c r="N103" s="39" t="s">
        <v>336</v>
      </c>
    </row>
    <row r="104" spans="1:14" ht="38.25">
      <c r="A104" s="27">
        <v>100</v>
      </c>
      <c r="B104" s="40" t="s">
        <v>330</v>
      </c>
      <c r="C104" s="252"/>
      <c r="D104" s="34">
        <v>1</v>
      </c>
      <c r="E104" s="34" t="s">
        <v>175</v>
      </c>
      <c r="F104" s="34" t="s">
        <v>176</v>
      </c>
      <c r="G104" s="234" t="s">
        <v>50</v>
      </c>
      <c r="H104" s="234" t="s">
        <v>54</v>
      </c>
      <c r="I104" s="243">
        <v>277.75</v>
      </c>
      <c r="J104" s="246"/>
      <c r="K104" s="32">
        <f t="shared" si="8"/>
        <v>277.75</v>
      </c>
      <c r="L104" s="33">
        <f t="shared" si="9"/>
        <v>277.75</v>
      </c>
      <c r="M104" s="39"/>
      <c r="N104" s="39"/>
    </row>
    <row r="105" spans="1:14" ht="25.5">
      <c r="A105" s="27">
        <v>101</v>
      </c>
      <c r="B105" s="40" t="s">
        <v>330</v>
      </c>
      <c r="C105" s="252"/>
      <c r="D105" s="234">
        <v>1</v>
      </c>
      <c r="E105" s="234" t="s">
        <v>152</v>
      </c>
      <c r="F105" s="234" t="s">
        <v>153</v>
      </c>
      <c r="G105" s="234" t="s">
        <v>50</v>
      </c>
      <c r="H105" s="234" t="s">
        <v>54</v>
      </c>
      <c r="I105" s="243">
        <v>70.180000000000007</v>
      </c>
      <c r="J105" s="246"/>
      <c r="K105" s="32">
        <f t="shared" si="8"/>
        <v>70.180000000000007</v>
      </c>
      <c r="L105" s="33">
        <f t="shared" si="9"/>
        <v>70.180000000000007</v>
      </c>
      <c r="M105" s="39"/>
      <c r="N105" s="39"/>
    </row>
    <row r="106" spans="1:14">
      <c r="A106" s="27">
        <v>102</v>
      </c>
      <c r="B106" s="40"/>
      <c r="C106" s="252"/>
      <c r="D106" s="35"/>
      <c r="E106" s="35"/>
      <c r="F106" s="35"/>
      <c r="G106" s="35"/>
      <c r="H106" s="35"/>
      <c r="I106" s="36"/>
      <c r="J106" s="246"/>
      <c r="K106" s="32" t="str">
        <f t="shared" ref="K106:K129" si="10">IF(D106="X","----",IF(D106=0,"",IF(D106="NR","NR",IF(J106="N",I106,(I106-(I106*J106))))))</f>
        <v/>
      </c>
      <c r="L106" s="33" t="str">
        <f t="shared" ref="L106:L129" si="11">IF(D106="X","----",IF(D106=0,"",IF(D106="NR","NR",(D106*K106))))</f>
        <v/>
      </c>
      <c r="M106" s="39"/>
      <c r="N106" s="39"/>
    </row>
    <row r="107" spans="1:14">
      <c r="A107" s="27">
        <v>103</v>
      </c>
      <c r="B107" s="40"/>
      <c r="C107" s="252"/>
      <c r="D107" s="234"/>
      <c r="E107" s="234"/>
      <c r="F107" s="234"/>
      <c r="G107" s="234"/>
      <c r="H107" s="234"/>
      <c r="I107" s="243"/>
      <c r="J107" s="246"/>
      <c r="K107" s="32" t="str">
        <f t="shared" si="10"/>
        <v/>
      </c>
      <c r="L107" s="33" t="str">
        <f t="shared" si="11"/>
        <v/>
      </c>
      <c r="M107" s="39"/>
      <c r="N107" s="39"/>
    </row>
    <row r="108" spans="1:14">
      <c r="A108" s="27">
        <v>104</v>
      </c>
      <c r="B108" s="40"/>
      <c r="C108" s="252"/>
      <c r="D108" s="234"/>
      <c r="E108" s="234"/>
      <c r="F108" s="234"/>
      <c r="G108" s="234"/>
      <c r="H108" s="234"/>
      <c r="I108" s="243"/>
      <c r="J108" s="246"/>
      <c r="K108" s="32" t="str">
        <f t="shared" si="10"/>
        <v/>
      </c>
      <c r="L108" s="33" t="str">
        <f t="shared" si="11"/>
        <v/>
      </c>
      <c r="M108" s="39"/>
      <c r="N108" s="39"/>
    </row>
    <row r="109" spans="1:14">
      <c r="A109" s="27">
        <v>105</v>
      </c>
      <c r="B109" s="40"/>
      <c r="C109" s="252"/>
      <c r="D109" s="234"/>
      <c r="E109" s="234"/>
      <c r="F109" s="234"/>
      <c r="G109" s="234"/>
      <c r="H109" s="234"/>
      <c r="I109" s="243"/>
      <c r="J109" s="246"/>
      <c r="K109" s="32" t="str">
        <f t="shared" si="10"/>
        <v/>
      </c>
      <c r="L109" s="33" t="str">
        <f t="shared" si="11"/>
        <v/>
      </c>
      <c r="M109" s="39"/>
      <c r="N109" s="39"/>
    </row>
    <row r="110" spans="1:14">
      <c r="A110" s="27">
        <v>106</v>
      </c>
      <c r="B110" s="40"/>
      <c r="C110" s="252"/>
      <c r="D110" s="234"/>
      <c r="E110" s="234"/>
      <c r="F110" s="234"/>
      <c r="G110" s="234"/>
      <c r="H110" s="234"/>
      <c r="I110" s="243"/>
      <c r="J110" s="246"/>
      <c r="K110" s="32" t="str">
        <f t="shared" si="10"/>
        <v/>
      </c>
      <c r="L110" s="33" t="str">
        <f t="shared" si="11"/>
        <v/>
      </c>
      <c r="M110" s="39"/>
      <c r="N110" s="39"/>
    </row>
    <row r="111" spans="1:14">
      <c r="A111" s="27">
        <v>107</v>
      </c>
      <c r="B111" s="40"/>
      <c r="C111" s="252"/>
      <c r="D111" s="234"/>
      <c r="E111" s="234"/>
      <c r="F111" s="234"/>
      <c r="G111" s="234"/>
      <c r="H111" s="234"/>
      <c r="I111" s="243"/>
      <c r="J111" s="246"/>
      <c r="K111" s="32" t="str">
        <f t="shared" si="10"/>
        <v/>
      </c>
      <c r="L111" s="33" t="str">
        <f t="shared" si="11"/>
        <v/>
      </c>
      <c r="M111" s="39"/>
      <c r="N111" s="39"/>
    </row>
    <row r="112" spans="1:14">
      <c r="A112" s="27">
        <v>108</v>
      </c>
      <c r="B112" s="40"/>
      <c r="C112" s="252"/>
      <c r="D112" s="234"/>
      <c r="E112" s="234"/>
      <c r="F112" s="234"/>
      <c r="G112" s="234"/>
      <c r="H112" s="234"/>
      <c r="I112" s="243"/>
      <c r="J112" s="246"/>
      <c r="K112" s="32" t="str">
        <f t="shared" si="10"/>
        <v/>
      </c>
      <c r="L112" s="33" t="str">
        <f t="shared" si="11"/>
        <v/>
      </c>
      <c r="M112" s="39"/>
      <c r="N112" s="39"/>
    </row>
    <row r="113" spans="1:14">
      <c r="A113" s="27">
        <v>109</v>
      </c>
      <c r="B113" s="40"/>
      <c r="C113" s="252"/>
      <c r="D113" s="35"/>
      <c r="E113" s="35"/>
      <c r="F113" s="35"/>
      <c r="G113" s="35"/>
      <c r="H113" s="35"/>
      <c r="I113" s="36"/>
      <c r="J113" s="38"/>
      <c r="K113" s="32" t="str">
        <f t="shared" si="10"/>
        <v/>
      </c>
      <c r="L113" s="33" t="str">
        <f t="shared" si="11"/>
        <v/>
      </c>
      <c r="M113" s="39"/>
      <c r="N113" s="39"/>
    </row>
    <row r="114" spans="1:14">
      <c r="A114" s="27">
        <v>110</v>
      </c>
      <c r="B114" s="40"/>
      <c r="C114" s="252"/>
      <c r="D114" s="42"/>
      <c r="E114" s="42"/>
      <c r="F114" s="42"/>
      <c r="G114" s="35"/>
      <c r="H114" s="42"/>
      <c r="I114" s="43"/>
      <c r="J114" s="44"/>
      <c r="K114" s="32" t="str">
        <f t="shared" si="10"/>
        <v/>
      </c>
      <c r="L114" s="33" t="str">
        <f t="shared" si="11"/>
        <v/>
      </c>
      <c r="M114" s="39"/>
      <c r="N114" s="39"/>
    </row>
    <row r="115" spans="1:14">
      <c r="A115" s="27">
        <v>111</v>
      </c>
      <c r="B115" s="40"/>
      <c r="C115" s="252"/>
      <c r="D115" s="39"/>
      <c r="E115" s="46"/>
      <c r="F115" s="47"/>
      <c r="G115" s="39"/>
      <c r="H115" s="39"/>
      <c r="I115" s="48"/>
      <c r="J115" s="49"/>
      <c r="K115" s="32" t="str">
        <f t="shared" si="10"/>
        <v/>
      </c>
      <c r="L115" s="33" t="str">
        <f t="shared" si="11"/>
        <v/>
      </c>
      <c r="M115" s="39"/>
      <c r="N115" s="39"/>
    </row>
    <row r="116" spans="1:14">
      <c r="A116" s="27">
        <v>112</v>
      </c>
      <c r="B116" s="40"/>
      <c r="C116" s="252"/>
      <c r="D116" s="39"/>
      <c r="E116" s="46"/>
      <c r="F116" s="47"/>
      <c r="G116" s="39"/>
      <c r="H116" s="39"/>
      <c r="I116" s="48"/>
      <c r="J116" s="49"/>
      <c r="K116" s="32" t="str">
        <f t="shared" si="10"/>
        <v/>
      </c>
      <c r="L116" s="33" t="str">
        <f t="shared" si="11"/>
        <v/>
      </c>
      <c r="M116" s="39"/>
      <c r="N116" s="39"/>
    </row>
    <row r="117" spans="1:14">
      <c r="A117" s="27">
        <v>113</v>
      </c>
      <c r="B117" s="40"/>
      <c r="C117" s="252"/>
      <c r="D117" s="39"/>
      <c r="E117" s="46"/>
      <c r="F117" s="47"/>
      <c r="G117" s="39"/>
      <c r="H117" s="39"/>
      <c r="I117" s="48"/>
      <c r="J117" s="49"/>
      <c r="K117" s="32" t="str">
        <f t="shared" si="10"/>
        <v/>
      </c>
      <c r="L117" s="33" t="str">
        <f t="shared" si="11"/>
        <v/>
      </c>
      <c r="M117" s="39"/>
      <c r="N117" s="39"/>
    </row>
    <row r="118" spans="1:14">
      <c r="A118" s="27">
        <v>114</v>
      </c>
      <c r="B118" s="40"/>
      <c r="C118" s="252"/>
      <c r="D118" s="39"/>
      <c r="E118" s="46"/>
      <c r="F118" s="47"/>
      <c r="G118" s="39"/>
      <c r="H118" s="39"/>
      <c r="I118" s="48"/>
      <c r="J118" s="49"/>
      <c r="K118" s="32" t="str">
        <f t="shared" si="10"/>
        <v/>
      </c>
      <c r="L118" s="33" t="str">
        <f t="shared" si="11"/>
        <v/>
      </c>
      <c r="M118" s="39"/>
      <c r="N118" s="39"/>
    </row>
    <row r="119" spans="1:14">
      <c r="A119" s="27">
        <v>115</v>
      </c>
      <c r="B119" s="40"/>
      <c r="C119" s="252"/>
      <c r="D119" s="39"/>
      <c r="E119" s="46"/>
      <c r="F119" s="47"/>
      <c r="G119" s="39"/>
      <c r="H119" s="39"/>
      <c r="I119" s="48"/>
      <c r="J119" s="49"/>
      <c r="K119" s="32" t="str">
        <f t="shared" si="10"/>
        <v/>
      </c>
      <c r="L119" s="33" t="str">
        <f t="shared" si="11"/>
        <v/>
      </c>
      <c r="M119" s="39"/>
      <c r="N119" s="39"/>
    </row>
    <row r="120" spans="1:14">
      <c r="A120" s="27">
        <v>116</v>
      </c>
      <c r="B120" s="40"/>
      <c r="C120" s="252"/>
      <c r="D120" s="39"/>
      <c r="E120" s="46"/>
      <c r="F120" s="47"/>
      <c r="G120" s="39"/>
      <c r="H120" s="39"/>
      <c r="I120" s="48"/>
      <c r="J120" s="49"/>
      <c r="K120" s="32" t="str">
        <f t="shared" si="10"/>
        <v/>
      </c>
      <c r="L120" s="33" t="str">
        <f t="shared" si="11"/>
        <v/>
      </c>
      <c r="M120" s="39"/>
      <c r="N120" s="39"/>
    </row>
    <row r="121" spans="1:14">
      <c r="A121" s="27">
        <v>117</v>
      </c>
      <c r="B121" s="40"/>
      <c r="C121" s="252"/>
      <c r="D121" s="39"/>
      <c r="E121" s="46"/>
      <c r="F121" s="47"/>
      <c r="G121" s="39"/>
      <c r="H121" s="39"/>
      <c r="I121" s="48"/>
      <c r="J121" s="49"/>
      <c r="K121" s="32" t="str">
        <f t="shared" si="10"/>
        <v/>
      </c>
      <c r="L121" s="33" t="str">
        <f t="shared" si="11"/>
        <v/>
      </c>
      <c r="M121" s="39"/>
      <c r="N121" s="39"/>
    </row>
    <row r="122" spans="1:14">
      <c r="A122" s="27">
        <v>118</v>
      </c>
      <c r="B122" s="40"/>
      <c r="C122" s="252"/>
      <c r="D122" s="39"/>
      <c r="E122" s="46"/>
      <c r="F122" s="47"/>
      <c r="G122" s="39"/>
      <c r="H122" s="39"/>
      <c r="I122" s="48"/>
      <c r="J122" s="49"/>
      <c r="K122" s="32" t="str">
        <f t="shared" si="10"/>
        <v/>
      </c>
      <c r="L122" s="33" t="str">
        <f t="shared" si="11"/>
        <v/>
      </c>
      <c r="M122" s="39"/>
      <c r="N122" s="39"/>
    </row>
    <row r="123" spans="1:14">
      <c r="A123" s="27">
        <v>119</v>
      </c>
      <c r="B123" s="40"/>
      <c r="C123" s="252"/>
      <c r="D123" s="39"/>
      <c r="E123" s="46"/>
      <c r="F123" s="47"/>
      <c r="G123" s="39"/>
      <c r="H123" s="39"/>
      <c r="I123" s="48"/>
      <c r="J123" s="49"/>
      <c r="K123" s="32" t="str">
        <f t="shared" si="10"/>
        <v/>
      </c>
      <c r="L123" s="33" t="str">
        <f t="shared" si="11"/>
        <v/>
      </c>
      <c r="M123" s="39"/>
      <c r="N123" s="39"/>
    </row>
    <row r="124" spans="1:14">
      <c r="A124" s="27">
        <v>120</v>
      </c>
      <c r="B124" s="40"/>
      <c r="C124" s="252"/>
      <c r="D124" s="39"/>
      <c r="E124" s="46"/>
      <c r="F124" s="47"/>
      <c r="G124" s="39"/>
      <c r="H124" s="39"/>
      <c r="I124" s="48"/>
      <c r="J124" s="49"/>
      <c r="K124" s="32" t="str">
        <f t="shared" si="10"/>
        <v/>
      </c>
      <c r="L124" s="33" t="str">
        <f t="shared" si="11"/>
        <v/>
      </c>
      <c r="M124" s="39"/>
      <c r="N124" s="39"/>
    </row>
    <row r="125" spans="1:14">
      <c r="A125" s="27">
        <v>121</v>
      </c>
      <c r="B125" s="40"/>
      <c r="C125" s="252"/>
      <c r="D125" s="39"/>
      <c r="E125" s="46"/>
      <c r="F125" s="47"/>
      <c r="G125" s="39"/>
      <c r="H125" s="39"/>
      <c r="I125" s="48"/>
      <c r="J125" s="49"/>
      <c r="K125" s="32" t="str">
        <f t="shared" si="10"/>
        <v/>
      </c>
      <c r="L125" s="33" t="str">
        <f t="shared" si="11"/>
        <v/>
      </c>
      <c r="M125" s="39"/>
      <c r="N125" s="39"/>
    </row>
    <row r="126" spans="1:14">
      <c r="A126" s="27">
        <v>122</v>
      </c>
      <c r="B126" s="40"/>
      <c r="C126" s="252"/>
      <c r="D126" s="39"/>
      <c r="E126" s="46"/>
      <c r="F126" s="47"/>
      <c r="G126" s="39"/>
      <c r="H126" s="39"/>
      <c r="I126" s="48"/>
      <c r="J126" s="49"/>
      <c r="K126" s="32" t="str">
        <f t="shared" si="10"/>
        <v/>
      </c>
      <c r="L126" s="33" t="str">
        <f t="shared" si="11"/>
        <v/>
      </c>
      <c r="M126" s="39"/>
      <c r="N126" s="39"/>
    </row>
    <row r="127" spans="1:14">
      <c r="A127" s="27">
        <v>123</v>
      </c>
      <c r="B127" s="40"/>
      <c r="C127" s="252"/>
      <c r="D127" s="39"/>
      <c r="E127" s="46"/>
      <c r="F127" s="47"/>
      <c r="G127" s="39"/>
      <c r="H127" s="39"/>
      <c r="I127" s="48"/>
      <c r="J127" s="49"/>
      <c r="K127" s="32" t="str">
        <f t="shared" si="10"/>
        <v/>
      </c>
      <c r="L127" s="33" t="str">
        <f t="shared" si="11"/>
        <v/>
      </c>
      <c r="M127" s="39"/>
      <c r="N127" s="39"/>
    </row>
    <row r="128" spans="1:14">
      <c r="A128" s="27">
        <v>124</v>
      </c>
      <c r="B128" s="40"/>
      <c r="C128" s="252"/>
      <c r="D128" s="39"/>
      <c r="E128" s="46"/>
      <c r="F128" s="47"/>
      <c r="G128" s="39"/>
      <c r="H128" s="39"/>
      <c r="I128" s="48"/>
      <c r="J128" s="49"/>
      <c r="K128" s="32" t="str">
        <f t="shared" si="10"/>
        <v/>
      </c>
      <c r="L128" s="33" t="str">
        <f t="shared" si="11"/>
        <v/>
      </c>
      <c r="M128" s="39"/>
      <c r="N128" s="39"/>
    </row>
    <row r="129" spans="1:14">
      <c r="A129" s="27">
        <v>125</v>
      </c>
      <c r="B129" s="40"/>
      <c r="C129" s="252"/>
      <c r="D129" s="39"/>
      <c r="E129" s="46"/>
      <c r="F129" s="47"/>
      <c r="G129" s="39"/>
      <c r="H129" s="39"/>
      <c r="I129" s="48"/>
      <c r="J129" s="49"/>
      <c r="K129" s="32" t="str">
        <f t="shared" si="10"/>
        <v/>
      </c>
      <c r="L129" s="33" t="str">
        <f t="shared" si="11"/>
        <v/>
      </c>
      <c r="M129" s="39"/>
      <c r="N129" s="39"/>
    </row>
    <row r="130" spans="1:14">
      <c r="A130" s="27">
        <v>126</v>
      </c>
      <c r="B130" s="40"/>
      <c r="C130" s="252"/>
      <c r="D130" s="39"/>
      <c r="E130" s="46"/>
      <c r="F130" s="47"/>
      <c r="G130" s="39"/>
      <c r="H130" s="39"/>
      <c r="I130" s="48"/>
      <c r="J130" s="49"/>
      <c r="K130" s="32" t="str">
        <f t="shared" ref="K130:K153" si="12">IF(D130="X","----",IF(D130=0,"",IF(D130="NR","NR",IF(J130="N",I130,(I130-(I130*J130))))))</f>
        <v/>
      </c>
      <c r="L130" s="33" t="str">
        <f t="shared" ref="L130:L153" si="13">IF(D130="X","----",IF(D130=0,"",IF(D130="NR","NR",(D130*K130))))</f>
        <v/>
      </c>
      <c r="M130" s="39"/>
      <c r="N130" s="39"/>
    </row>
    <row r="131" spans="1:14">
      <c r="A131" s="27">
        <v>127</v>
      </c>
      <c r="B131" s="40"/>
      <c r="C131" s="252"/>
      <c r="D131" s="39"/>
      <c r="E131" s="46"/>
      <c r="F131" s="47"/>
      <c r="G131" s="39"/>
      <c r="H131" s="39"/>
      <c r="I131" s="48"/>
      <c r="J131" s="49"/>
      <c r="K131" s="32" t="str">
        <f t="shared" si="12"/>
        <v/>
      </c>
      <c r="L131" s="33" t="str">
        <f t="shared" si="13"/>
        <v/>
      </c>
      <c r="M131" s="39"/>
      <c r="N131" s="39"/>
    </row>
    <row r="132" spans="1:14">
      <c r="A132" s="27">
        <v>128</v>
      </c>
      <c r="B132" s="40"/>
      <c r="C132" s="252"/>
      <c r="D132" s="39"/>
      <c r="E132" s="46"/>
      <c r="F132" s="47"/>
      <c r="G132" s="39"/>
      <c r="H132" s="39"/>
      <c r="I132" s="48"/>
      <c r="J132" s="49"/>
      <c r="K132" s="32" t="str">
        <f t="shared" si="12"/>
        <v/>
      </c>
      <c r="L132" s="33" t="str">
        <f t="shared" si="13"/>
        <v/>
      </c>
      <c r="M132" s="39"/>
      <c r="N132" s="39"/>
    </row>
    <row r="133" spans="1:14">
      <c r="A133" s="27">
        <v>129</v>
      </c>
      <c r="B133" s="40"/>
      <c r="C133" s="252"/>
      <c r="D133" s="39"/>
      <c r="E133" s="46"/>
      <c r="F133" s="47"/>
      <c r="G133" s="39"/>
      <c r="H133" s="39"/>
      <c r="I133" s="48"/>
      <c r="J133" s="49"/>
      <c r="K133" s="32" t="str">
        <f t="shared" si="12"/>
        <v/>
      </c>
      <c r="L133" s="33" t="str">
        <f t="shared" si="13"/>
        <v/>
      </c>
      <c r="M133" s="39"/>
      <c r="N133" s="39"/>
    </row>
    <row r="134" spans="1:14">
      <c r="A134" s="27">
        <v>130</v>
      </c>
      <c r="B134" s="40"/>
      <c r="C134" s="252"/>
      <c r="D134" s="39"/>
      <c r="E134" s="46"/>
      <c r="F134" s="47"/>
      <c r="G134" s="39"/>
      <c r="H134" s="39"/>
      <c r="I134" s="48"/>
      <c r="J134" s="49"/>
      <c r="K134" s="32" t="str">
        <f t="shared" si="12"/>
        <v/>
      </c>
      <c r="L134" s="33" t="str">
        <f t="shared" si="13"/>
        <v/>
      </c>
      <c r="M134" s="39"/>
      <c r="N134" s="39"/>
    </row>
    <row r="135" spans="1:14">
      <c r="A135" s="27">
        <v>131</v>
      </c>
      <c r="B135" s="40"/>
      <c r="C135" s="252"/>
      <c r="D135" s="39"/>
      <c r="E135" s="46"/>
      <c r="F135" s="47"/>
      <c r="G135" s="39"/>
      <c r="H135" s="39"/>
      <c r="I135" s="48"/>
      <c r="J135" s="49"/>
      <c r="K135" s="32" t="str">
        <f t="shared" si="12"/>
        <v/>
      </c>
      <c r="L135" s="33" t="str">
        <f t="shared" si="13"/>
        <v/>
      </c>
      <c r="M135" s="39"/>
      <c r="N135" s="39"/>
    </row>
    <row r="136" spans="1:14">
      <c r="A136" s="27">
        <v>132</v>
      </c>
      <c r="B136" s="40"/>
      <c r="C136" s="252"/>
      <c r="D136" s="39"/>
      <c r="E136" s="46"/>
      <c r="F136" s="47"/>
      <c r="G136" s="39"/>
      <c r="H136" s="39"/>
      <c r="I136" s="48"/>
      <c r="J136" s="49"/>
      <c r="K136" s="32" t="str">
        <f t="shared" si="12"/>
        <v/>
      </c>
      <c r="L136" s="33" t="str">
        <f t="shared" si="13"/>
        <v/>
      </c>
      <c r="M136" s="39"/>
      <c r="N136" s="39"/>
    </row>
    <row r="137" spans="1:14">
      <c r="A137" s="27">
        <v>133</v>
      </c>
      <c r="B137" s="40"/>
      <c r="C137" s="252"/>
      <c r="D137" s="39"/>
      <c r="E137" s="46"/>
      <c r="F137" s="47"/>
      <c r="G137" s="39"/>
      <c r="H137" s="39"/>
      <c r="I137" s="48"/>
      <c r="J137" s="49"/>
      <c r="K137" s="32" t="str">
        <f t="shared" si="12"/>
        <v/>
      </c>
      <c r="L137" s="33" t="str">
        <f t="shared" si="13"/>
        <v/>
      </c>
      <c r="M137" s="39"/>
      <c r="N137" s="39"/>
    </row>
    <row r="138" spans="1:14">
      <c r="A138" s="27">
        <v>134</v>
      </c>
      <c r="B138" s="40"/>
      <c r="C138" s="252"/>
      <c r="D138" s="39"/>
      <c r="E138" s="46"/>
      <c r="F138" s="47"/>
      <c r="G138" s="39"/>
      <c r="H138" s="39"/>
      <c r="I138" s="48"/>
      <c r="J138" s="49"/>
      <c r="K138" s="32" t="str">
        <f t="shared" si="12"/>
        <v/>
      </c>
      <c r="L138" s="33" t="str">
        <f t="shared" si="13"/>
        <v/>
      </c>
      <c r="M138" s="39"/>
      <c r="N138" s="39"/>
    </row>
    <row r="139" spans="1:14">
      <c r="A139" s="27">
        <v>135</v>
      </c>
      <c r="B139" s="40"/>
      <c r="C139" s="252"/>
      <c r="D139" s="39"/>
      <c r="E139" s="46"/>
      <c r="F139" s="47"/>
      <c r="G139" s="39"/>
      <c r="H139" s="39"/>
      <c r="I139" s="48"/>
      <c r="J139" s="49"/>
      <c r="K139" s="32" t="str">
        <f t="shared" si="12"/>
        <v/>
      </c>
      <c r="L139" s="33" t="str">
        <f t="shared" si="13"/>
        <v/>
      </c>
      <c r="M139" s="39"/>
      <c r="N139" s="39"/>
    </row>
    <row r="140" spans="1:14">
      <c r="A140" s="27">
        <v>136</v>
      </c>
      <c r="B140" s="40"/>
      <c r="C140" s="252"/>
      <c r="D140" s="39"/>
      <c r="E140" s="46"/>
      <c r="F140" s="47"/>
      <c r="G140" s="39"/>
      <c r="H140" s="39"/>
      <c r="I140" s="48"/>
      <c r="J140" s="49"/>
      <c r="K140" s="32" t="str">
        <f t="shared" si="12"/>
        <v/>
      </c>
      <c r="L140" s="33" t="str">
        <f t="shared" si="13"/>
        <v/>
      </c>
      <c r="M140" s="39"/>
      <c r="N140" s="39"/>
    </row>
    <row r="141" spans="1:14">
      <c r="A141" s="27">
        <v>137</v>
      </c>
      <c r="B141" s="40"/>
      <c r="C141" s="252"/>
      <c r="D141" s="39"/>
      <c r="E141" s="46"/>
      <c r="F141" s="47"/>
      <c r="G141" s="39"/>
      <c r="H141" s="39"/>
      <c r="I141" s="48"/>
      <c r="J141" s="49"/>
      <c r="K141" s="32" t="str">
        <f t="shared" si="12"/>
        <v/>
      </c>
      <c r="L141" s="33" t="str">
        <f t="shared" si="13"/>
        <v/>
      </c>
      <c r="M141" s="39"/>
      <c r="N141" s="39"/>
    </row>
    <row r="142" spans="1:14">
      <c r="A142" s="27">
        <v>138</v>
      </c>
      <c r="B142" s="40"/>
      <c r="C142" s="252"/>
      <c r="D142" s="39"/>
      <c r="E142" s="46"/>
      <c r="F142" s="47"/>
      <c r="G142" s="39"/>
      <c r="H142" s="39"/>
      <c r="I142" s="48"/>
      <c r="J142" s="49"/>
      <c r="K142" s="32" t="str">
        <f t="shared" si="12"/>
        <v/>
      </c>
      <c r="L142" s="33" t="str">
        <f t="shared" si="13"/>
        <v/>
      </c>
      <c r="M142" s="39"/>
      <c r="N142" s="39"/>
    </row>
    <row r="143" spans="1:14">
      <c r="A143" s="27">
        <v>139</v>
      </c>
      <c r="B143" s="40"/>
      <c r="C143" s="252"/>
      <c r="D143" s="39"/>
      <c r="E143" s="46"/>
      <c r="F143" s="47"/>
      <c r="G143" s="39"/>
      <c r="H143" s="39"/>
      <c r="I143" s="48"/>
      <c r="J143" s="49"/>
      <c r="K143" s="32" t="str">
        <f t="shared" si="12"/>
        <v/>
      </c>
      <c r="L143" s="33" t="str">
        <f t="shared" si="13"/>
        <v/>
      </c>
      <c r="M143" s="39"/>
      <c r="N143" s="39"/>
    </row>
    <row r="144" spans="1:14">
      <c r="A144" s="27">
        <v>140</v>
      </c>
      <c r="B144" s="40"/>
      <c r="C144" s="252"/>
      <c r="D144" s="39"/>
      <c r="E144" s="46"/>
      <c r="F144" s="47"/>
      <c r="G144" s="39"/>
      <c r="H144" s="39"/>
      <c r="I144" s="48"/>
      <c r="J144" s="49"/>
      <c r="K144" s="32" t="str">
        <f t="shared" si="12"/>
        <v/>
      </c>
      <c r="L144" s="33" t="str">
        <f t="shared" si="13"/>
        <v/>
      </c>
      <c r="M144" s="39"/>
      <c r="N144" s="39"/>
    </row>
    <row r="145" spans="1:14">
      <c r="A145" s="27">
        <v>141</v>
      </c>
      <c r="B145" s="40"/>
      <c r="C145" s="252"/>
      <c r="D145" s="39"/>
      <c r="E145" s="46"/>
      <c r="F145" s="47"/>
      <c r="G145" s="39"/>
      <c r="H145" s="39"/>
      <c r="I145" s="48"/>
      <c r="J145" s="49"/>
      <c r="K145" s="32" t="str">
        <f t="shared" si="12"/>
        <v/>
      </c>
      <c r="L145" s="33" t="str">
        <f t="shared" si="13"/>
        <v/>
      </c>
      <c r="M145" s="39"/>
      <c r="N145" s="39"/>
    </row>
    <row r="146" spans="1:14">
      <c r="A146" s="27">
        <v>142</v>
      </c>
      <c r="B146" s="40"/>
      <c r="C146" s="252"/>
      <c r="D146" s="39"/>
      <c r="E146" s="46"/>
      <c r="F146" s="47"/>
      <c r="G146" s="39"/>
      <c r="H146" s="39"/>
      <c r="I146" s="48"/>
      <c r="J146" s="49"/>
      <c r="K146" s="32" t="str">
        <f t="shared" si="12"/>
        <v/>
      </c>
      <c r="L146" s="33" t="str">
        <f t="shared" si="13"/>
        <v/>
      </c>
      <c r="M146" s="39"/>
      <c r="N146" s="39"/>
    </row>
    <row r="147" spans="1:14">
      <c r="A147" s="27">
        <v>143</v>
      </c>
      <c r="B147" s="40"/>
      <c r="C147" s="252"/>
      <c r="D147" s="39"/>
      <c r="E147" s="46"/>
      <c r="F147" s="47"/>
      <c r="G147" s="39"/>
      <c r="H147" s="39"/>
      <c r="I147" s="48"/>
      <c r="J147" s="49"/>
      <c r="K147" s="32" t="str">
        <f t="shared" si="12"/>
        <v/>
      </c>
      <c r="L147" s="33" t="str">
        <f t="shared" si="13"/>
        <v/>
      </c>
      <c r="M147" s="39"/>
      <c r="N147" s="39"/>
    </row>
    <row r="148" spans="1:14">
      <c r="A148" s="27">
        <v>144</v>
      </c>
      <c r="B148" s="40"/>
      <c r="C148" s="252"/>
      <c r="D148" s="39"/>
      <c r="E148" s="46"/>
      <c r="F148" s="47"/>
      <c r="G148" s="39"/>
      <c r="H148" s="39"/>
      <c r="I148" s="48"/>
      <c r="J148" s="49"/>
      <c r="K148" s="32" t="str">
        <f t="shared" si="12"/>
        <v/>
      </c>
      <c r="L148" s="33" t="str">
        <f t="shared" si="13"/>
        <v/>
      </c>
      <c r="M148" s="39"/>
      <c r="N148" s="39"/>
    </row>
    <row r="149" spans="1:14">
      <c r="A149" s="27">
        <v>145</v>
      </c>
      <c r="B149" s="40"/>
      <c r="C149" s="252"/>
      <c r="D149" s="39"/>
      <c r="E149" s="46"/>
      <c r="F149" s="47"/>
      <c r="G149" s="39"/>
      <c r="H149" s="39"/>
      <c r="I149" s="48"/>
      <c r="J149" s="49"/>
      <c r="K149" s="32" t="str">
        <f t="shared" si="12"/>
        <v/>
      </c>
      <c r="L149" s="33" t="str">
        <f t="shared" si="13"/>
        <v/>
      </c>
      <c r="M149" s="39"/>
      <c r="N149" s="39"/>
    </row>
    <row r="150" spans="1:14">
      <c r="A150" s="27">
        <v>146</v>
      </c>
      <c r="B150" s="40"/>
      <c r="C150" s="252"/>
      <c r="D150" s="39"/>
      <c r="E150" s="46"/>
      <c r="F150" s="47"/>
      <c r="G150" s="39"/>
      <c r="H150" s="39"/>
      <c r="I150" s="48"/>
      <c r="J150" s="49"/>
      <c r="K150" s="32" t="str">
        <f t="shared" si="12"/>
        <v/>
      </c>
      <c r="L150" s="33" t="str">
        <f t="shared" si="13"/>
        <v/>
      </c>
      <c r="M150" s="39"/>
      <c r="N150" s="39"/>
    </row>
    <row r="151" spans="1:14">
      <c r="A151" s="27">
        <v>147</v>
      </c>
      <c r="B151" s="40"/>
      <c r="C151" s="252"/>
      <c r="D151" s="39"/>
      <c r="E151" s="46"/>
      <c r="F151" s="47"/>
      <c r="G151" s="39"/>
      <c r="H151" s="39"/>
      <c r="I151" s="48"/>
      <c r="J151" s="49"/>
      <c r="K151" s="32" t="str">
        <f t="shared" si="12"/>
        <v/>
      </c>
      <c r="L151" s="33" t="str">
        <f t="shared" si="13"/>
        <v/>
      </c>
      <c r="M151" s="39"/>
      <c r="N151" s="39"/>
    </row>
    <row r="152" spans="1:14">
      <c r="A152" s="27">
        <v>148</v>
      </c>
      <c r="B152" s="40"/>
      <c r="C152" s="252"/>
      <c r="D152" s="39"/>
      <c r="E152" s="46"/>
      <c r="F152" s="47"/>
      <c r="G152" s="39"/>
      <c r="H152" s="39"/>
      <c r="I152" s="48"/>
      <c r="J152" s="49"/>
      <c r="K152" s="32" t="str">
        <f t="shared" si="12"/>
        <v/>
      </c>
      <c r="L152" s="33" t="str">
        <f t="shared" si="13"/>
        <v/>
      </c>
      <c r="M152" s="39"/>
      <c r="N152" s="39"/>
    </row>
    <row r="153" spans="1:14">
      <c r="A153" s="27">
        <v>149</v>
      </c>
      <c r="B153" s="40"/>
      <c r="C153" s="252"/>
      <c r="D153" s="39"/>
      <c r="E153" s="46"/>
      <c r="F153" s="47"/>
      <c r="G153" s="39"/>
      <c r="H153" s="39"/>
      <c r="I153" s="48"/>
      <c r="J153" s="49"/>
      <c r="K153" s="32" t="str">
        <f t="shared" si="12"/>
        <v/>
      </c>
      <c r="L153" s="33" t="str">
        <f t="shared" si="13"/>
        <v/>
      </c>
      <c r="M153" s="39"/>
      <c r="N153" s="39"/>
    </row>
  </sheetData>
  <sortState xmlns:xlrd2="http://schemas.microsoft.com/office/spreadsheetml/2017/richdata2" ref="B5:N105">
    <sortCondition ref="H5:H105"/>
    <sortCondition ref="G5:G105"/>
    <sortCondition ref="E5:E105"/>
  </sortState>
  <mergeCells count="1">
    <mergeCell ref="A1:A2"/>
  </mergeCells>
  <conditionalFormatting sqref="A5:N5 A10:N153">
    <cfRule type="expression" dxfId="11" priority="10">
      <formula>$B5="X"</formula>
    </cfRule>
  </conditionalFormatting>
  <conditionalFormatting sqref="A5:N153">
    <cfRule type="expression" dxfId="10" priority="1">
      <formula>$C5="X"</formula>
    </cfRule>
  </conditionalFormatting>
  <conditionalFormatting sqref="A6:N9">
    <cfRule type="expression" dxfId="9" priority="21">
      <formula>$B6="X"</formula>
    </cfRule>
  </conditionalFormatting>
  <conditionalFormatting sqref="B6">
    <cfRule type="expression" dxfId="8" priority="20">
      <formula>$C5="X"</formula>
    </cfRule>
  </conditionalFormatting>
  <dataValidations disablePrompts="1" count="1">
    <dataValidation type="list" allowBlank="1" showInputMessage="1" showErrorMessage="1" sqref="C5:C10" xr:uid="{939F07AC-5F68-4AC6-8D6E-DDBAD607DA66}">
      <formula1>",X"</formula1>
    </dataValidation>
  </dataValidations>
  <pageMargins left="0.45" right="0.45" top="0.5" bottom="0.5" header="0.3" footer="0.3"/>
  <pageSetup scale="5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BB29-D3C9-4D3F-A1C5-A2BABBB5AEB5}">
  <sheetPr>
    <tabColor rgb="FF002060"/>
    <pageSetUpPr fitToPage="1"/>
  </sheetPr>
  <dimension ref="A1:N153"/>
  <sheetViews>
    <sheetView topLeftCell="A57" workbookViewId="0">
      <selection activeCell="E59" sqref="E59:G59"/>
    </sheetView>
  </sheetViews>
  <sheetFormatPr defaultRowHeight="15"/>
  <cols>
    <col min="1" max="2" width="8.7109375" customWidth="1"/>
    <col min="3" max="3" width="10.5703125" customWidth="1"/>
    <col min="4" max="4" width="5.7109375" customWidth="1"/>
    <col min="5" max="5" width="25.7109375" style="61" customWidth="1"/>
    <col min="6" max="6" width="40.7109375" style="61" customWidth="1"/>
    <col min="7" max="7" width="20.7109375" customWidth="1"/>
    <col min="8" max="8" width="19" customWidth="1"/>
    <col min="9" max="9" width="15.7109375" customWidth="1"/>
    <col min="10" max="10" width="8.7109375" customWidth="1"/>
    <col min="11" max="11" width="15.7109375" style="56" customWidth="1"/>
    <col min="12" max="12" width="15.7109375" customWidth="1"/>
    <col min="13" max="13" width="8.7109375" customWidth="1"/>
    <col min="14" max="14" width="20.7109375" customWidth="1"/>
  </cols>
  <sheetData>
    <row r="1" spans="1:14" ht="25.5">
      <c r="A1" s="314" t="s">
        <v>0</v>
      </c>
      <c r="B1" s="1"/>
      <c r="C1" s="1"/>
      <c r="E1" s="2" t="s">
        <v>37</v>
      </c>
      <c r="F1" s="3" t="str">
        <f>[1]Summary!E1</f>
        <v>ENG-F-008 Bill of Material Worksheet - Rev 008</v>
      </c>
      <c r="G1" s="4" t="s">
        <v>1</v>
      </c>
      <c r="H1" s="5" t="str">
        <f>[1]Summary!B5</f>
        <v>XX-XXX</v>
      </c>
      <c r="I1" s="4" t="s">
        <v>2</v>
      </c>
      <c r="J1" s="6" t="str">
        <f>[1]Summary!B3</f>
        <v>Name</v>
      </c>
      <c r="K1" s="7"/>
    </row>
    <row r="2" spans="1:14" s="11" customFormat="1" ht="20.100000000000001" customHeight="1" thickBot="1">
      <c r="A2" s="315"/>
      <c r="B2"/>
      <c r="C2"/>
      <c r="D2" s="2">
        <f>[1]Summary!H15</f>
        <v>1</v>
      </c>
      <c r="E2" s="8" t="s">
        <v>331</v>
      </c>
      <c r="F2" s="261">
        <v>9015294</v>
      </c>
      <c r="G2" s="4" t="s">
        <v>3</v>
      </c>
      <c r="H2" s="10" t="str">
        <f>[1]Summary!B9</f>
        <v>Date</v>
      </c>
      <c r="J2" s="12"/>
      <c r="K2" s="13"/>
      <c r="L2" s="12"/>
    </row>
    <row r="3" spans="1:14" s="19" customFormat="1" ht="30.75" thickBot="1">
      <c r="A3" s="14" t="s">
        <v>4</v>
      </c>
      <c r="B3" s="14" t="s">
        <v>329</v>
      </c>
      <c r="C3" s="14" t="s">
        <v>328</v>
      </c>
      <c r="D3" s="14" t="s">
        <v>6</v>
      </c>
      <c r="E3" s="15" t="s">
        <v>7</v>
      </c>
      <c r="F3" s="15" t="s">
        <v>8</v>
      </c>
      <c r="G3" s="14" t="s">
        <v>9</v>
      </c>
      <c r="H3" s="14" t="s">
        <v>10</v>
      </c>
      <c r="I3" s="14" t="s">
        <v>11</v>
      </c>
      <c r="J3" s="14" t="s">
        <v>12</v>
      </c>
      <c r="K3" s="16" t="s">
        <v>13</v>
      </c>
      <c r="L3" s="14" t="s">
        <v>14</v>
      </c>
      <c r="M3" s="17" t="s">
        <v>345</v>
      </c>
      <c r="N3" s="18" t="s">
        <v>16</v>
      </c>
    </row>
    <row r="4" spans="1:14">
      <c r="A4" s="20"/>
      <c r="B4" s="255"/>
      <c r="C4" s="21"/>
      <c r="D4" s="21"/>
      <c r="E4" s="21"/>
      <c r="F4" s="21"/>
      <c r="G4" s="21"/>
      <c r="H4" s="21"/>
      <c r="I4" s="22"/>
      <c r="J4" s="23"/>
      <c r="K4" s="24" t="str">
        <f t="shared" ref="K4" si="0">IF(D4="X","----",IF(D4=0,"",IF(D4="NR","NR",IF(J4="N",I4,(I4-(I4*J4))))))</f>
        <v/>
      </c>
      <c r="L4" s="25" t="str">
        <f t="shared" ref="L4" si="1">IF(D4="X","----",IF(D4=0,"",IF(D4="NR","NR",(D4*K4))))</f>
        <v/>
      </c>
      <c r="M4" s="26"/>
      <c r="N4" s="26"/>
    </row>
    <row r="5" spans="1:14" ht="25.5">
      <c r="A5" s="27">
        <v>1</v>
      </c>
      <c r="B5" s="40" t="s">
        <v>330</v>
      </c>
      <c r="C5" s="250"/>
      <c r="D5" s="34">
        <v>2</v>
      </c>
      <c r="E5" s="34" t="s">
        <v>245</v>
      </c>
      <c r="F5" s="34" t="s">
        <v>246</v>
      </c>
      <c r="G5" s="34" t="s">
        <v>247</v>
      </c>
      <c r="H5" s="34" t="s">
        <v>112</v>
      </c>
      <c r="I5" s="244">
        <v>11</v>
      </c>
      <c r="J5" s="246"/>
      <c r="K5" s="32">
        <f t="shared" ref="K5:K36" si="2">IF(D5="X","----",IF(D5=0,"",IF(D5="NR","NR",IF(J5="N",I5,(I5-(I5*J5))))))</f>
        <v>11</v>
      </c>
      <c r="L5" s="33">
        <f t="shared" ref="L5:L36" si="3">IF(D5="X","----",IF(D5=0,"",IF(D5="NR","NR",(D5*K5))))</f>
        <v>22</v>
      </c>
      <c r="M5" s="34"/>
      <c r="N5" s="34" t="s">
        <v>335</v>
      </c>
    </row>
    <row r="6" spans="1:14" ht="63.75">
      <c r="A6" s="27">
        <v>2</v>
      </c>
      <c r="B6" s="40" t="s">
        <v>330</v>
      </c>
      <c r="C6" s="250"/>
      <c r="D6" s="34">
        <v>1</v>
      </c>
      <c r="E6" s="34" t="s">
        <v>113</v>
      </c>
      <c r="F6" s="34" t="s">
        <v>114</v>
      </c>
      <c r="G6" s="34" t="s">
        <v>115</v>
      </c>
      <c r="H6" s="34" t="s">
        <v>112</v>
      </c>
      <c r="I6" s="244">
        <v>105</v>
      </c>
      <c r="J6" s="246"/>
      <c r="K6" s="32">
        <f t="shared" si="2"/>
        <v>105</v>
      </c>
      <c r="L6" s="33">
        <f t="shared" si="3"/>
        <v>105</v>
      </c>
      <c r="M6" s="34"/>
      <c r="N6" s="34"/>
    </row>
    <row r="7" spans="1:14" ht="51">
      <c r="A7" s="27">
        <v>3</v>
      </c>
      <c r="B7" s="40" t="s">
        <v>330</v>
      </c>
      <c r="C7" s="250"/>
      <c r="D7" s="34">
        <v>1</v>
      </c>
      <c r="E7" s="34" t="s">
        <v>116</v>
      </c>
      <c r="F7" s="34" t="s">
        <v>117</v>
      </c>
      <c r="G7" s="34" t="s">
        <v>115</v>
      </c>
      <c r="H7" s="34" t="s">
        <v>112</v>
      </c>
      <c r="I7" s="244">
        <v>12.5</v>
      </c>
      <c r="J7" s="246"/>
      <c r="K7" s="32">
        <f t="shared" si="2"/>
        <v>12.5</v>
      </c>
      <c r="L7" s="33">
        <f t="shared" si="3"/>
        <v>12.5</v>
      </c>
      <c r="M7" s="34"/>
      <c r="N7" s="34"/>
    </row>
    <row r="8" spans="1:14" ht="63.75">
      <c r="A8" s="27">
        <v>4</v>
      </c>
      <c r="B8" s="40" t="s">
        <v>330</v>
      </c>
      <c r="C8" s="250"/>
      <c r="D8" s="34">
        <v>1</v>
      </c>
      <c r="E8" s="34" t="s">
        <v>150</v>
      </c>
      <c r="F8" s="34" t="s">
        <v>151</v>
      </c>
      <c r="G8" s="234" t="s">
        <v>111</v>
      </c>
      <c r="H8" s="234" t="s">
        <v>112</v>
      </c>
      <c r="I8" s="243">
        <v>6.25</v>
      </c>
      <c r="J8" s="246"/>
      <c r="K8" s="32">
        <f t="shared" si="2"/>
        <v>6.25</v>
      </c>
      <c r="L8" s="33">
        <f t="shared" si="3"/>
        <v>6.25</v>
      </c>
      <c r="M8" s="34"/>
      <c r="N8" s="34"/>
    </row>
    <row r="9" spans="1:14" ht="51">
      <c r="A9" s="27">
        <v>5</v>
      </c>
      <c r="B9" s="40" t="s">
        <v>330</v>
      </c>
      <c r="C9" s="250"/>
      <c r="D9" s="34">
        <v>1</v>
      </c>
      <c r="E9" s="34" t="s">
        <v>148</v>
      </c>
      <c r="F9" s="34" t="s">
        <v>149</v>
      </c>
      <c r="G9" s="234" t="s">
        <v>111</v>
      </c>
      <c r="H9" s="234" t="s">
        <v>112</v>
      </c>
      <c r="I9" s="243">
        <v>198</v>
      </c>
      <c r="J9" s="246"/>
      <c r="K9" s="32">
        <f t="shared" si="2"/>
        <v>198</v>
      </c>
      <c r="L9" s="33">
        <f t="shared" si="3"/>
        <v>198</v>
      </c>
      <c r="M9" s="34"/>
      <c r="N9" s="34"/>
    </row>
    <row r="10" spans="1:14" ht="38.25">
      <c r="A10" s="27">
        <v>6</v>
      </c>
      <c r="B10" s="40" t="s">
        <v>330</v>
      </c>
      <c r="C10" s="250"/>
      <c r="D10" s="234">
        <v>2</v>
      </c>
      <c r="E10" s="234" t="s">
        <v>239</v>
      </c>
      <c r="F10" s="234" t="s">
        <v>248</v>
      </c>
      <c r="G10" s="234" t="s">
        <v>249</v>
      </c>
      <c r="H10" s="234" t="s">
        <v>112</v>
      </c>
      <c r="I10" s="243">
        <v>28</v>
      </c>
      <c r="J10" s="246"/>
      <c r="K10" s="32">
        <f t="shared" si="2"/>
        <v>28</v>
      </c>
      <c r="L10" s="33">
        <f t="shared" si="3"/>
        <v>56</v>
      </c>
      <c r="M10" s="34"/>
      <c r="N10" s="34" t="s">
        <v>334</v>
      </c>
    </row>
    <row r="11" spans="1:14" ht="38.25">
      <c r="A11" s="27">
        <v>7</v>
      </c>
      <c r="B11" s="40" t="s">
        <v>330</v>
      </c>
      <c r="C11" s="251"/>
      <c r="D11" s="234">
        <v>3</v>
      </c>
      <c r="E11" s="234" t="s">
        <v>233</v>
      </c>
      <c r="F11" s="234" t="s">
        <v>250</v>
      </c>
      <c r="G11" s="234" t="s">
        <v>249</v>
      </c>
      <c r="H11" s="234" t="s">
        <v>112</v>
      </c>
      <c r="I11" s="243">
        <v>34</v>
      </c>
      <c r="J11" s="246"/>
      <c r="K11" s="32">
        <f t="shared" si="2"/>
        <v>34</v>
      </c>
      <c r="L11" s="33">
        <f t="shared" si="3"/>
        <v>102</v>
      </c>
      <c r="M11" s="34"/>
      <c r="N11" s="34" t="s">
        <v>334</v>
      </c>
    </row>
    <row r="12" spans="1:14" ht="25.5">
      <c r="A12" s="27">
        <v>8</v>
      </c>
      <c r="B12" s="40" t="s">
        <v>330</v>
      </c>
      <c r="C12" s="251"/>
      <c r="D12" s="232">
        <v>1</v>
      </c>
      <c r="E12" s="232" t="s">
        <v>266</v>
      </c>
      <c r="F12" s="232" t="s">
        <v>268</v>
      </c>
      <c r="G12" s="232" t="s">
        <v>255</v>
      </c>
      <c r="H12" s="232" t="s">
        <v>256</v>
      </c>
      <c r="I12" s="241">
        <v>5.9</v>
      </c>
      <c r="J12" s="246"/>
      <c r="K12" s="32">
        <f t="shared" si="2"/>
        <v>5.9</v>
      </c>
      <c r="L12" s="33">
        <f t="shared" si="3"/>
        <v>5.9</v>
      </c>
      <c r="M12" s="34"/>
      <c r="N12" s="34"/>
    </row>
    <row r="13" spans="1:14" ht="51">
      <c r="A13" s="27">
        <v>9</v>
      </c>
      <c r="B13" s="40" t="s">
        <v>330</v>
      </c>
      <c r="C13" s="251"/>
      <c r="D13" s="232">
        <v>1</v>
      </c>
      <c r="E13" s="232" t="s">
        <v>262</v>
      </c>
      <c r="F13" s="232" t="s">
        <v>263</v>
      </c>
      <c r="G13" s="232" t="s">
        <v>255</v>
      </c>
      <c r="H13" s="232" t="s">
        <v>256</v>
      </c>
      <c r="I13" s="241">
        <v>7.15</v>
      </c>
      <c r="J13" s="246"/>
      <c r="K13" s="32">
        <f t="shared" si="2"/>
        <v>7.15</v>
      </c>
      <c r="L13" s="33">
        <f t="shared" si="3"/>
        <v>7.15</v>
      </c>
      <c r="M13" s="34"/>
      <c r="N13" s="34"/>
    </row>
    <row r="14" spans="1:14" ht="25.5">
      <c r="A14" s="27">
        <v>10</v>
      </c>
      <c r="B14" s="40" t="s">
        <v>330</v>
      </c>
      <c r="C14" s="251"/>
      <c r="D14" s="39">
        <v>2</v>
      </c>
      <c r="E14" s="46" t="s">
        <v>260</v>
      </c>
      <c r="F14" s="47" t="s">
        <v>257</v>
      </c>
      <c r="G14" s="39" t="s">
        <v>255</v>
      </c>
      <c r="H14" s="39" t="s">
        <v>256</v>
      </c>
      <c r="I14" s="48">
        <v>6.75</v>
      </c>
      <c r="J14" s="246"/>
      <c r="K14" s="32">
        <f t="shared" si="2"/>
        <v>6.75</v>
      </c>
      <c r="L14" s="33">
        <f t="shared" si="3"/>
        <v>13.5</v>
      </c>
      <c r="M14" s="34"/>
      <c r="N14" s="34"/>
    </row>
    <row r="15" spans="1:14" ht="25.5">
      <c r="A15" s="27">
        <v>11</v>
      </c>
      <c r="B15" s="40" t="s">
        <v>330</v>
      </c>
      <c r="C15" s="251"/>
      <c r="D15" s="39">
        <v>2</v>
      </c>
      <c r="E15" s="46" t="s">
        <v>259</v>
      </c>
      <c r="F15" s="47" t="s">
        <v>254</v>
      </c>
      <c r="G15" s="39" t="s">
        <v>255</v>
      </c>
      <c r="H15" s="39" t="s">
        <v>256</v>
      </c>
      <c r="I15" s="48">
        <v>6.75</v>
      </c>
      <c r="J15" s="246"/>
      <c r="K15" s="32">
        <f t="shared" si="2"/>
        <v>6.75</v>
      </c>
      <c r="L15" s="33">
        <f t="shared" si="3"/>
        <v>13.5</v>
      </c>
      <c r="M15" s="34"/>
      <c r="N15" s="34"/>
    </row>
    <row r="16" spans="1:14" ht="25.5">
      <c r="A16" s="27">
        <v>12</v>
      </c>
      <c r="B16" s="40" t="s">
        <v>330</v>
      </c>
      <c r="C16" s="251"/>
      <c r="D16" s="39">
        <v>1</v>
      </c>
      <c r="E16" s="46" t="s">
        <v>267</v>
      </c>
      <c r="F16" s="47" t="s">
        <v>269</v>
      </c>
      <c r="G16" s="39" t="s">
        <v>255</v>
      </c>
      <c r="H16" s="39" t="s">
        <v>256</v>
      </c>
      <c r="I16" s="48">
        <v>5.9</v>
      </c>
      <c r="J16" s="246"/>
      <c r="K16" s="32">
        <f t="shared" si="2"/>
        <v>5.9</v>
      </c>
      <c r="L16" s="33">
        <f t="shared" si="3"/>
        <v>5.9</v>
      </c>
      <c r="M16" s="34"/>
      <c r="N16" s="34"/>
    </row>
    <row r="17" spans="1:14" ht="51">
      <c r="A17" s="27">
        <v>13</v>
      </c>
      <c r="B17" s="40" t="s">
        <v>330</v>
      </c>
      <c r="C17" s="251"/>
      <c r="D17" s="39">
        <v>2</v>
      </c>
      <c r="E17" s="46" t="s">
        <v>264</v>
      </c>
      <c r="F17" s="47" t="s">
        <v>265</v>
      </c>
      <c r="G17" s="39" t="s">
        <v>255</v>
      </c>
      <c r="H17" s="39" t="s">
        <v>256</v>
      </c>
      <c r="I17" s="48">
        <v>7.15</v>
      </c>
      <c r="J17" s="246"/>
      <c r="K17" s="32">
        <f t="shared" si="2"/>
        <v>7.15</v>
      </c>
      <c r="L17" s="33">
        <f t="shared" si="3"/>
        <v>14.3</v>
      </c>
      <c r="M17" s="34"/>
      <c r="N17" s="34"/>
    </row>
    <row r="18" spans="1:14" ht="25.5">
      <c r="A18" s="27">
        <v>14</v>
      </c>
      <c r="B18" s="40" t="s">
        <v>330</v>
      </c>
      <c r="C18" s="251"/>
      <c r="D18" s="39">
        <v>3</v>
      </c>
      <c r="E18" s="46" t="s">
        <v>261</v>
      </c>
      <c r="F18" s="47" t="s">
        <v>258</v>
      </c>
      <c r="G18" s="39" t="s">
        <v>255</v>
      </c>
      <c r="H18" s="39" t="s">
        <v>256</v>
      </c>
      <c r="I18" s="48">
        <v>6.75</v>
      </c>
      <c r="J18" s="246"/>
      <c r="K18" s="32">
        <f t="shared" si="2"/>
        <v>6.75</v>
      </c>
      <c r="L18" s="33">
        <f t="shared" si="3"/>
        <v>20.25</v>
      </c>
      <c r="M18" s="34"/>
      <c r="N18" s="34"/>
    </row>
    <row r="19" spans="1:14" ht="51">
      <c r="A19" s="27">
        <v>15</v>
      </c>
      <c r="B19" s="40" t="s">
        <v>330</v>
      </c>
      <c r="C19" s="251"/>
      <c r="D19" s="39">
        <v>2</v>
      </c>
      <c r="E19" s="46" t="s">
        <v>170</v>
      </c>
      <c r="F19" s="47" t="s">
        <v>171</v>
      </c>
      <c r="G19" s="39" t="s">
        <v>167</v>
      </c>
      <c r="H19" s="39" t="s">
        <v>110</v>
      </c>
      <c r="I19" s="48">
        <v>42</v>
      </c>
      <c r="J19" s="249"/>
      <c r="K19" s="32">
        <f t="shared" si="2"/>
        <v>42</v>
      </c>
      <c r="L19" s="33">
        <f t="shared" si="3"/>
        <v>84</v>
      </c>
      <c r="M19" s="39"/>
      <c r="N19" s="39"/>
    </row>
    <row r="20" spans="1:14">
      <c r="A20" s="27">
        <v>16</v>
      </c>
      <c r="B20" s="40" t="s">
        <v>330</v>
      </c>
      <c r="C20" s="231"/>
      <c r="D20" s="233">
        <v>50</v>
      </c>
      <c r="E20" s="236" t="s">
        <v>273</v>
      </c>
      <c r="F20" s="239" t="s">
        <v>274</v>
      </c>
      <c r="G20" s="233" t="s">
        <v>275</v>
      </c>
      <c r="H20" s="233" t="s">
        <v>110</v>
      </c>
      <c r="I20" s="242">
        <v>0.2944</v>
      </c>
      <c r="J20" s="248"/>
      <c r="K20" s="32">
        <f t="shared" si="2"/>
        <v>0.2944</v>
      </c>
      <c r="L20" s="33">
        <f t="shared" si="3"/>
        <v>14.719999999999999</v>
      </c>
      <c r="M20" s="39"/>
      <c r="N20" s="39"/>
    </row>
    <row r="21" spans="1:14" ht="25.5">
      <c r="A21" s="27">
        <v>17</v>
      </c>
      <c r="B21" s="40" t="s">
        <v>330</v>
      </c>
      <c r="C21" s="231"/>
      <c r="D21" s="233">
        <v>5</v>
      </c>
      <c r="E21" s="236" t="s">
        <v>159</v>
      </c>
      <c r="F21" s="239" t="s">
        <v>155</v>
      </c>
      <c r="G21" s="233" t="s">
        <v>41</v>
      </c>
      <c r="H21" s="233" t="s">
        <v>110</v>
      </c>
      <c r="I21" s="242">
        <v>0.99</v>
      </c>
      <c r="J21" s="248"/>
      <c r="K21" s="32">
        <f t="shared" si="2"/>
        <v>0.99</v>
      </c>
      <c r="L21" s="33">
        <f t="shared" si="3"/>
        <v>4.95</v>
      </c>
      <c r="M21" s="39"/>
      <c r="N21" s="39"/>
    </row>
    <row r="22" spans="1:14" ht="25.5">
      <c r="A22" s="27">
        <v>18</v>
      </c>
      <c r="B22" s="40" t="s">
        <v>330</v>
      </c>
      <c r="C22" s="231"/>
      <c r="D22" s="233">
        <v>1</v>
      </c>
      <c r="E22" s="236" t="s">
        <v>108</v>
      </c>
      <c r="F22" s="239" t="s">
        <v>109</v>
      </c>
      <c r="G22" s="233" t="s">
        <v>41</v>
      </c>
      <c r="H22" s="233" t="s">
        <v>110</v>
      </c>
      <c r="I22" s="242">
        <v>264.60000000000002</v>
      </c>
      <c r="J22" s="248"/>
      <c r="K22" s="32">
        <f t="shared" si="2"/>
        <v>264.60000000000002</v>
      </c>
      <c r="L22" s="33">
        <f t="shared" si="3"/>
        <v>264.60000000000002</v>
      </c>
      <c r="M22" s="39"/>
      <c r="N22" s="39"/>
    </row>
    <row r="23" spans="1:14">
      <c r="A23" s="27">
        <v>19</v>
      </c>
      <c r="B23" s="40" t="s">
        <v>330</v>
      </c>
      <c r="C23" s="252"/>
      <c r="D23" s="233">
        <v>50</v>
      </c>
      <c r="E23" s="236" t="s">
        <v>162</v>
      </c>
      <c r="F23" s="239" t="s">
        <v>158</v>
      </c>
      <c r="G23" s="233" t="s">
        <v>41</v>
      </c>
      <c r="H23" s="233" t="s">
        <v>110</v>
      </c>
      <c r="I23" s="242">
        <v>1.7254</v>
      </c>
      <c r="J23" s="49"/>
      <c r="K23" s="32">
        <f t="shared" si="2"/>
        <v>1.7254</v>
      </c>
      <c r="L23" s="33">
        <f t="shared" si="3"/>
        <v>86.27</v>
      </c>
      <c r="M23" s="39"/>
      <c r="N23" s="39"/>
    </row>
    <row r="24" spans="1:14" ht="25.5">
      <c r="A24" s="27">
        <v>20</v>
      </c>
      <c r="B24" s="40" t="s">
        <v>330</v>
      </c>
      <c r="C24" s="252"/>
      <c r="D24" s="233">
        <v>1</v>
      </c>
      <c r="E24" s="236" t="s">
        <v>163</v>
      </c>
      <c r="F24" s="239" t="s">
        <v>164</v>
      </c>
      <c r="G24" s="233" t="s">
        <v>41</v>
      </c>
      <c r="H24" s="233" t="s">
        <v>110</v>
      </c>
      <c r="I24" s="242">
        <v>11.71</v>
      </c>
      <c r="J24" s="49"/>
      <c r="K24" s="32">
        <f t="shared" si="2"/>
        <v>11.71</v>
      </c>
      <c r="L24" s="33">
        <f t="shared" si="3"/>
        <v>11.71</v>
      </c>
      <c r="M24" s="39"/>
      <c r="N24" s="39"/>
    </row>
    <row r="25" spans="1:14" ht="25.5">
      <c r="A25" s="27">
        <v>21</v>
      </c>
      <c r="B25" s="40" t="s">
        <v>330</v>
      </c>
      <c r="C25" s="252"/>
      <c r="D25" s="35">
        <v>2</v>
      </c>
      <c r="E25" s="35" t="s">
        <v>166</v>
      </c>
      <c r="F25" s="35" t="s">
        <v>165</v>
      </c>
      <c r="G25" s="35" t="s">
        <v>41</v>
      </c>
      <c r="H25" s="35" t="s">
        <v>110</v>
      </c>
      <c r="I25" s="36">
        <v>8.56</v>
      </c>
      <c r="J25" s="49"/>
      <c r="K25" s="32">
        <f t="shared" si="2"/>
        <v>8.56</v>
      </c>
      <c r="L25" s="33">
        <f t="shared" si="3"/>
        <v>17.12</v>
      </c>
      <c r="M25" s="39"/>
      <c r="N25" s="39"/>
    </row>
    <row r="26" spans="1:14" ht="25.5">
      <c r="A26" s="27">
        <v>22</v>
      </c>
      <c r="B26" s="40" t="s">
        <v>330</v>
      </c>
      <c r="C26" s="252"/>
      <c r="D26" s="35">
        <v>5</v>
      </c>
      <c r="E26" s="35" t="s">
        <v>160</v>
      </c>
      <c r="F26" s="35" t="s">
        <v>156</v>
      </c>
      <c r="G26" s="35" t="s">
        <v>41</v>
      </c>
      <c r="H26" s="35" t="s">
        <v>110</v>
      </c>
      <c r="I26" s="36">
        <v>0.76</v>
      </c>
      <c r="J26" s="49"/>
      <c r="K26" s="32">
        <f t="shared" si="2"/>
        <v>0.76</v>
      </c>
      <c r="L26" s="33">
        <f t="shared" si="3"/>
        <v>3.8</v>
      </c>
      <c r="M26" s="39"/>
      <c r="N26" s="39"/>
    </row>
    <row r="27" spans="1:14" ht="25.5">
      <c r="A27" s="27">
        <v>23</v>
      </c>
      <c r="B27" s="40" t="s">
        <v>330</v>
      </c>
      <c r="C27" s="252"/>
      <c r="D27" s="35">
        <v>5</v>
      </c>
      <c r="E27" s="35" t="s">
        <v>161</v>
      </c>
      <c r="F27" s="35" t="s">
        <v>157</v>
      </c>
      <c r="G27" s="35" t="s">
        <v>41</v>
      </c>
      <c r="H27" s="35" t="s">
        <v>110</v>
      </c>
      <c r="I27" s="36">
        <v>0.76</v>
      </c>
      <c r="J27" s="49"/>
      <c r="K27" s="32">
        <f t="shared" si="2"/>
        <v>0.76</v>
      </c>
      <c r="L27" s="33">
        <f t="shared" si="3"/>
        <v>3.8</v>
      </c>
      <c r="M27" s="39"/>
      <c r="N27" s="39"/>
    </row>
    <row r="28" spans="1:14" ht="25.5">
      <c r="A28" s="27">
        <v>24</v>
      </c>
      <c r="B28" s="40" t="s">
        <v>330</v>
      </c>
      <c r="C28" s="252"/>
      <c r="D28" s="35">
        <v>2</v>
      </c>
      <c r="E28" s="35" t="s">
        <v>154</v>
      </c>
      <c r="F28" s="35" t="s">
        <v>46</v>
      </c>
      <c r="G28" s="35" t="s">
        <v>41</v>
      </c>
      <c r="H28" s="35" t="s">
        <v>110</v>
      </c>
      <c r="I28" s="36">
        <v>10.76</v>
      </c>
      <c r="J28" s="49"/>
      <c r="K28" s="32">
        <f t="shared" si="2"/>
        <v>10.76</v>
      </c>
      <c r="L28" s="33">
        <f t="shared" si="3"/>
        <v>21.52</v>
      </c>
      <c r="M28" s="39"/>
      <c r="N28" s="39"/>
    </row>
    <row r="29" spans="1:14" ht="51">
      <c r="A29" s="27">
        <v>25</v>
      </c>
      <c r="B29" s="40"/>
      <c r="C29" s="252" t="s">
        <v>330</v>
      </c>
      <c r="D29" s="35">
        <v>1</v>
      </c>
      <c r="E29" s="35" t="s">
        <v>298</v>
      </c>
      <c r="F29" s="35" t="s">
        <v>291</v>
      </c>
      <c r="G29" s="35" t="s">
        <v>292</v>
      </c>
      <c r="H29" s="35" t="s">
        <v>293</v>
      </c>
      <c r="I29" s="36">
        <v>230.68</v>
      </c>
      <c r="J29" s="247"/>
      <c r="K29" s="32">
        <f t="shared" si="2"/>
        <v>230.68</v>
      </c>
      <c r="L29" s="33">
        <f t="shared" si="3"/>
        <v>230.68</v>
      </c>
      <c r="M29" s="39"/>
      <c r="N29" s="39" t="s">
        <v>339</v>
      </c>
    </row>
    <row r="30" spans="1:14">
      <c r="A30" s="27">
        <v>26</v>
      </c>
      <c r="B30" s="40" t="s">
        <v>330</v>
      </c>
      <c r="C30" s="252"/>
      <c r="D30" s="35">
        <v>1</v>
      </c>
      <c r="E30" s="35" t="s">
        <v>294</v>
      </c>
      <c r="F30" s="35" t="s">
        <v>295</v>
      </c>
      <c r="G30" s="35" t="s">
        <v>292</v>
      </c>
      <c r="H30" s="35" t="s">
        <v>293</v>
      </c>
      <c r="I30" s="36">
        <v>279.66000000000003</v>
      </c>
      <c r="J30" s="247"/>
      <c r="K30" s="32">
        <f t="shared" si="2"/>
        <v>279.66000000000003</v>
      </c>
      <c r="L30" s="33">
        <f t="shared" si="3"/>
        <v>279.66000000000003</v>
      </c>
      <c r="M30" s="39"/>
      <c r="N30" s="39"/>
    </row>
    <row r="31" spans="1:14" ht="89.25">
      <c r="A31" s="27">
        <v>27</v>
      </c>
      <c r="B31" s="40" t="s">
        <v>330</v>
      </c>
      <c r="C31" s="252"/>
      <c r="D31" s="232">
        <v>3</v>
      </c>
      <c r="E31" s="232" t="s">
        <v>180</v>
      </c>
      <c r="F31" s="232" t="s">
        <v>182</v>
      </c>
      <c r="G31" s="234" t="s">
        <v>181</v>
      </c>
      <c r="H31" s="232" t="s">
        <v>181</v>
      </c>
      <c r="I31" s="241">
        <v>79.2</v>
      </c>
      <c r="J31" s="49"/>
      <c r="K31" s="32">
        <f t="shared" si="2"/>
        <v>79.2</v>
      </c>
      <c r="L31" s="33">
        <f t="shared" si="3"/>
        <v>237.60000000000002</v>
      </c>
      <c r="M31" s="39"/>
      <c r="N31" s="39"/>
    </row>
    <row r="32" spans="1:14" ht="25.5">
      <c r="A32" s="27">
        <v>28</v>
      </c>
      <c r="B32" s="40" t="s">
        <v>330</v>
      </c>
      <c r="C32" s="253"/>
      <c r="D32" s="232">
        <v>4</v>
      </c>
      <c r="E32" s="232" t="s">
        <v>81</v>
      </c>
      <c r="F32" s="232" t="s">
        <v>86</v>
      </c>
      <c r="G32" s="232" t="s">
        <v>82</v>
      </c>
      <c r="H32" s="232" t="s">
        <v>82</v>
      </c>
      <c r="I32" s="241">
        <v>2385</v>
      </c>
      <c r="J32" s="247"/>
      <c r="K32" s="32">
        <f t="shared" si="2"/>
        <v>2385</v>
      </c>
      <c r="L32" s="33">
        <f t="shared" si="3"/>
        <v>9540</v>
      </c>
      <c r="M32" s="39"/>
      <c r="N32" s="39"/>
    </row>
    <row r="33" spans="1:14" ht="25.5">
      <c r="A33" s="27">
        <v>29</v>
      </c>
      <c r="B33" s="40" t="s">
        <v>330</v>
      </c>
      <c r="C33" s="253"/>
      <c r="D33" s="232">
        <v>1</v>
      </c>
      <c r="E33" s="232" t="s">
        <v>83</v>
      </c>
      <c r="F33" s="232" t="s">
        <v>87</v>
      </c>
      <c r="G33" s="232" t="s">
        <v>82</v>
      </c>
      <c r="H33" s="232" t="s">
        <v>82</v>
      </c>
      <c r="I33" s="241">
        <v>3122</v>
      </c>
      <c r="J33" s="247"/>
      <c r="K33" s="32">
        <f t="shared" si="2"/>
        <v>3122</v>
      </c>
      <c r="L33" s="33">
        <f t="shared" si="3"/>
        <v>3122</v>
      </c>
      <c r="M33" s="39"/>
      <c r="N33" s="39"/>
    </row>
    <row r="34" spans="1:14">
      <c r="A34" s="27">
        <v>30</v>
      </c>
      <c r="B34" s="40" t="s">
        <v>330</v>
      </c>
      <c r="C34" s="253"/>
      <c r="D34" s="234">
        <v>1</v>
      </c>
      <c r="E34" s="234" t="s">
        <v>84</v>
      </c>
      <c r="F34" s="234" t="s">
        <v>88</v>
      </c>
      <c r="G34" s="234" t="s">
        <v>82</v>
      </c>
      <c r="H34" s="234" t="s">
        <v>82</v>
      </c>
      <c r="I34" s="243">
        <v>201</v>
      </c>
      <c r="J34" s="247"/>
      <c r="K34" s="32">
        <f t="shared" si="2"/>
        <v>201</v>
      </c>
      <c r="L34" s="33">
        <f t="shared" si="3"/>
        <v>201</v>
      </c>
      <c r="M34" s="39"/>
      <c r="N34" s="39"/>
    </row>
    <row r="35" spans="1:14">
      <c r="A35" s="27">
        <v>31</v>
      </c>
      <c r="B35" s="40" t="s">
        <v>330</v>
      </c>
      <c r="C35" s="253"/>
      <c r="D35" s="39">
        <v>4</v>
      </c>
      <c r="E35" s="46" t="s">
        <v>85</v>
      </c>
      <c r="F35" s="47" t="s">
        <v>89</v>
      </c>
      <c r="G35" s="39" t="s">
        <v>82</v>
      </c>
      <c r="H35" s="39" t="s">
        <v>82</v>
      </c>
      <c r="I35" s="48">
        <v>135</v>
      </c>
      <c r="J35" s="247"/>
      <c r="K35" s="32">
        <f t="shared" si="2"/>
        <v>135</v>
      </c>
      <c r="L35" s="33">
        <f t="shared" si="3"/>
        <v>540</v>
      </c>
      <c r="M35" s="39"/>
      <c r="N35" s="39"/>
    </row>
    <row r="36" spans="1:14" ht="38.25">
      <c r="A36" s="27">
        <v>32</v>
      </c>
      <c r="B36" s="40" t="s">
        <v>330</v>
      </c>
      <c r="C36" s="252"/>
      <c r="D36" s="233">
        <v>2</v>
      </c>
      <c r="E36" s="236" t="s">
        <v>305</v>
      </c>
      <c r="F36" s="239" t="s">
        <v>306</v>
      </c>
      <c r="G36" s="233" t="s">
        <v>253</v>
      </c>
      <c r="H36" s="233" t="s">
        <v>253</v>
      </c>
      <c r="I36" s="242">
        <v>6.67</v>
      </c>
      <c r="J36" s="247"/>
      <c r="K36" s="32">
        <f t="shared" si="2"/>
        <v>6.67</v>
      </c>
      <c r="L36" s="33">
        <f t="shared" si="3"/>
        <v>13.34</v>
      </c>
      <c r="M36" s="39"/>
      <c r="N36" s="39"/>
    </row>
    <row r="37" spans="1:14" ht="25.5">
      <c r="A37" s="27">
        <v>33</v>
      </c>
      <c r="B37" s="40" t="s">
        <v>330</v>
      </c>
      <c r="C37" s="252"/>
      <c r="D37" s="233">
        <v>2</v>
      </c>
      <c r="E37" s="236" t="s">
        <v>308</v>
      </c>
      <c r="F37" s="239" t="s">
        <v>307</v>
      </c>
      <c r="G37" s="233" t="s">
        <v>253</v>
      </c>
      <c r="H37" s="233" t="s">
        <v>253</v>
      </c>
      <c r="I37" s="242">
        <v>11.72</v>
      </c>
      <c r="J37" s="247"/>
      <c r="K37" s="32">
        <f t="shared" ref="K37:K68" si="4">IF(D37="X","----",IF(D37=0,"",IF(D37="NR","NR",IF(J37="N",I37,(I37-(I37*J37))))))</f>
        <v>11.72</v>
      </c>
      <c r="L37" s="33">
        <f t="shared" ref="L37:L68" si="5">IF(D37="X","----",IF(D37=0,"",IF(D37="NR","NR",(D37*K37))))</f>
        <v>23.44</v>
      </c>
      <c r="M37" s="39"/>
      <c r="N37" s="39"/>
    </row>
    <row r="38" spans="1:14">
      <c r="A38" s="27">
        <v>34</v>
      </c>
      <c r="B38" s="40" t="s">
        <v>330</v>
      </c>
      <c r="C38" s="252"/>
      <c r="D38" s="39">
        <v>2</v>
      </c>
      <c r="E38" s="46" t="s">
        <v>251</v>
      </c>
      <c r="F38" s="47" t="s">
        <v>252</v>
      </c>
      <c r="G38" s="39" t="s">
        <v>253</v>
      </c>
      <c r="H38" s="39" t="s">
        <v>253</v>
      </c>
      <c r="I38" s="48">
        <v>31.06</v>
      </c>
      <c r="J38" s="49"/>
      <c r="K38" s="32">
        <f t="shared" si="4"/>
        <v>31.06</v>
      </c>
      <c r="L38" s="33">
        <f t="shared" si="5"/>
        <v>62.12</v>
      </c>
      <c r="M38" s="39"/>
      <c r="N38" s="39"/>
    </row>
    <row r="39" spans="1:14" ht="25.5">
      <c r="A39" s="27">
        <v>35</v>
      </c>
      <c r="B39" s="40" t="s">
        <v>330</v>
      </c>
      <c r="C39" s="252"/>
      <c r="D39" s="233">
        <v>2</v>
      </c>
      <c r="E39" s="236" t="s">
        <v>304</v>
      </c>
      <c r="F39" s="239" t="s">
        <v>303</v>
      </c>
      <c r="G39" s="233" t="s">
        <v>253</v>
      </c>
      <c r="H39" s="233" t="s">
        <v>253</v>
      </c>
      <c r="I39" s="242">
        <v>6.8</v>
      </c>
      <c r="J39" s="247"/>
      <c r="K39" s="32">
        <f t="shared" si="4"/>
        <v>6.8</v>
      </c>
      <c r="L39" s="33">
        <f t="shared" si="5"/>
        <v>13.6</v>
      </c>
      <c r="M39" s="39"/>
      <c r="N39" s="39"/>
    </row>
    <row r="40" spans="1:14" ht="25.5">
      <c r="A40" s="27">
        <v>36</v>
      </c>
      <c r="B40" s="40" t="s">
        <v>330</v>
      </c>
      <c r="C40" s="252"/>
      <c r="D40" s="233">
        <v>2</v>
      </c>
      <c r="E40" s="236" t="s">
        <v>302</v>
      </c>
      <c r="F40" s="239" t="s">
        <v>301</v>
      </c>
      <c r="G40" s="233" t="s">
        <v>253</v>
      </c>
      <c r="H40" s="233" t="s">
        <v>253</v>
      </c>
      <c r="I40" s="242">
        <v>9.6999999999999993</v>
      </c>
      <c r="J40" s="247"/>
      <c r="K40" s="32">
        <f t="shared" si="4"/>
        <v>9.6999999999999993</v>
      </c>
      <c r="L40" s="33">
        <f t="shared" si="5"/>
        <v>19.399999999999999</v>
      </c>
      <c r="M40" s="39"/>
      <c r="N40" s="39"/>
    </row>
    <row r="41" spans="1:14" ht="25.5">
      <c r="A41" s="27">
        <v>37</v>
      </c>
      <c r="B41" s="40" t="s">
        <v>330</v>
      </c>
      <c r="C41" s="252"/>
      <c r="D41" s="233">
        <v>2</v>
      </c>
      <c r="E41" s="236" t="s">
        <v>318</v>
      </c>
      <c r="F41" s="239" t="s">
        <v>317</v>
      </c>
      <c r="G41" s="233" t="s">
        <v>253</v>
      </c>
      <c r="H41" s="233" t="s">
        <v>253</v>
      </c>
      <c r="I41" s="242">
        <v>19.98</v>
      </c>
      <c r="J41" s="247"/>
      <c r="K41" s="32">
        <f t="shared" si="4"/>
        <v>19.98</v>
      </c>
      <c r="L41" s="33">
        <f t="shared" si="5"/>
        <v>39.96</v>
      </c>
      <c r="M41" s="39"/>
      <c r="N41" s="39"/>
    </row>
    <row r="42" spans="1:14" ht="25.5">
      <c r="A42" s="27">
        <v>38</v>
      </c>
      <c r="B42" s="40" t="s">
        <v>330</v>
      </c>
      <c r="C42" s="252"/>
      <c r="D42" s="233">
        <v>2</v>
      </c>
      <c r="E42" s="236" t="s">
        <v>323</v>
      </c>
      <c r="F42" s="239" t="s">
        <v>324</v>
      </c>
      <c r="G42" s="233" t="s">
        <v>253</v>
      </c>
      <c r="H42" s="233" t="s">
        <v>253</v>
      </c>
      <c r="I42" s="242">
        <v>1.1299999999999999</v>
      </c>
      <c r="J42" s="247"/>
      <c r="K42" s="32">
        <f t="shared" si="4"/>
        <v>1.1299999999999999</v>
      </c>
      <c r="L42" s="33">
        <f t="shared" si="5"/>
        <v>2.2599999999999998</v>
      </c>
      <c r="M42" s="39"/>
      <c r="N42" s="39"/>
    </row>
    <row r="43" spans="1:14" ht="25.5">
      <c r="A43" s="27">
        <v>39</v>
      </c>
      <c r="B43" s="40" t="s">
        <v>330</v>
      </c>
      <c r="C43" s="252"/>
      <c r="D43" s="233">
        <v>2</v>
      </c>
      <c r="E43" s="236" t="s">
        <v>322</v>
      </c>
      <c r="F43" s="239" t="s">
        <v>321</v>
      </c>
      <c r="G43" s="233" t="s">
        <v>253</v>
      </c>
      <c r="H43" s="233" t="s">
        <v>253</v>
      </c>
      <c r="I43" s="242">
        <v>2.33</v>
      </c>
      <c r="J43" s="247"/>
      <c r="K43" s="32">
        <f t="shared" si="4"/>
        <v>2.33</v>
      </c>
      <c r="L43" s="33">
        <f t="shared" si="5"/>
        <v>4.66</v>
      </c>
      <c r="M43" s="39"/>
      <c r="N43" s="39"/>
    </row>
    <row r="44" spans="1:14" ht="25.5">
      <c r="A44" s="27">
        <v>40</v>
      </c>
      <c r="B44" s="40" t="s">
        <v>330</v>
      </c>
      <c r="C44" s="252"/>
      <c r="D44" s="233">
        <v>2</v>
      </c>
      <c r="E44" s="236" t="s">
        <v>320</v>
      </c>
      <c r="F44" s="239" t="s">
        <v>319</v>
      </c>
      <c r="G44" s="233" t="s">
        <v>253</v>
      </c>
      <c r="H44" s="233" t="s">
        <v>253</v>
      </c>
      <c r="I44" s="242">
        <v>3.48</v>
      </c>
      <c r="J44" s="247"/>
      <c r="K44" s="32">
        <f t="shared" si="4"/>
        <v>3.48</v>
      </c>
      <c r="L44" s="33">
        <f t="shared" si="5"/>
        <v>6.96</v>
      </c>
      <c r="M44" s="39"/>
      <c r="N44" s="39"/>
    </row>
    <row r="45" spans="1:14" ht="89.25">
      <c r="A45" s="27">
        <v>41</v>
      </c>
      <c r="B45" s="40" t="s">
        <v>330</v>
      </c>
      <c r="C45" s="252"/>
      <c r="D45" s="233">
        <v>1</v>
      </c>
      <c r="E45" s="236" t="s">
        <v>313</v>
      </c>
      <c r="F45" s="239" t="s">
        <v>315</v>
      </c>
      <c r="G45" s="233" t="s">
        <v>253</v>
      </c>
      <c r="H45" s="233" t="s">
        <v>253</v>
      </c>
      <c r="I45" s="242">
        <v>12.49</v>
      </c>
      <c r="J45" s="247"/>
      <c r="K45" s="32">
        <f t="shared" si="4"/>
        <v>12.49</v>
      </c>
      <c r="L45" s="33">
        <f t="shared" si="5"/>
        <v>12.49</v>
      </c>
      <c r="M45" s="39"/>
      <c r="N45" s="39"/>
    </row>
    <row r="46" spans="1:14" ht="89.25">
      <c r="A46" s="27">
        <v>42</v>
      </c>
      <c r="B46" s="40" t="s">
        <v>330</v>
      </c>
      <c r="C46" s="252"/>
      <c r="D46" s="235">
        <v>1</v>
      </c>
      <c r="E46" s="238" t="s">
        <v>314</v>
      </c>
      <c r="F46" s="239" t="s">
        <v>316</v>
      </c>
      <c r="G46" s="235" t="s">
        <v>253</v>
      </c>
      <c r="H46" s="235" t="s">
        <v>253</v>
      </c>
      <c r="I46" s="245">
        <v>11.73</v>
      </c>
      <c r="J46" s="247"/>
      <c r="K46" s="32">
        <f t="shared" si="4"/>
        <v>11.73</v>
      </c>
      <c r="L46" s="33">
        <f t="shared" si="5"/>
        <v>11.73</v>
      </c>
      <c r="M46" s="39"/>
      <c r="N46" s="39"/>
    </row>
    <row r="47" spans="1:14">
      <c r="A47" s="27">
        <v>43</v>
      </c>
      <c r="B47" s="40" t="s">
        <v>330</v>
      </c>
      <c r="C47" s="252"/>
      <c r="D47" s="183">
        <v>1</v>
      </c>
      <c r="E47" s="184" t="s">
        <v>98</v>
      </c>
      <c r="F47" s="185" t="s">
        <v>99</v>
      </c>
      <c r="G47" s="183" t="s">
        <v>100</v>
      </c>
      <c r="H47" s="183" t="s">
        <v>100</v>
      </c>
      <c r="I47" s="186">
        <v>38465</v>
      </c>
      <c r="J47" s="49"/>
      <c r="K47" s="32">
        <f t="shared" si="4"/>
        <v>38465</v>
      </c>
      <c r="L47" s="33">
        <f t="shared" si="5"/>
        <v>38465</v>
      </c>
      <c r="M47" s="39"/>
      <c r="N47" s="39"/>
    </row>
    <row r="48" spans="1:14" ht="25.5">
      <c r="A48" s="27">
        <v>44</v>
      </c>
      <c r="B48" s="40" t="s">
        <v>330</v>
      </c>
      <c r="C48" s="252"/>
      <c r="D48" s="183">
        <v>1</v>
      </c>
      <c r="E48" s="184" t="s">
        <v>90</v>
      </c>
      <c r="F48" s="185" t="s">
        <v>91</v>
      </c>
      <c r="G48" s="183" t="s">
        <v>92</v>
      </c>
      <c r="H48" s="183" t="s">
        <v>92</v>
      </c>
      <c r="I48" s="186">
        <v>1690</v>
      </c>
      <c r="J48" s="49"/>
      <c r="K48" s="32">
        <f t="shared" si="4"/>
        <v>1690</v>
      </c>
      <c r="L48" s="33">
        <f t="shared" si="5"/>
        <v>1690</v>
      </c>
      <c r="M48" s="39"/>
      <c r="N48" s="39"/>
    </row>
    <row r="49" spans="1:14" ht="63.75">
      <c r="A49" s="27">
        <v>45</v>
      </c>
      <c r="B49" s="40" t="s">
        <v>330</v>
      </c>
      <c r="C49" s="252"/>
      <c r="D49" s="183">
        <v>3</v>
      </c>
      <c r="E49" s="184" t="s">
        <v>168</v>
      </c>
      <c r="F49" s="185" t="s">
        <v>169</v>
      </c>
      <c r="G49" s="183" t="s">
        <v>167</v>
      </c>
      <c r="H49" s="183" t="s">
        <v>40</v>
      </c>
      <c r="I49" s="186">
        <v>262.75</v>
      </c>
      <c r="J49" s="49"/>
      <c r="K49" s="32">
        <f t="shared" si="4"/>
        <v>262.75</v>
      </c>
      <c r="L49" s="33">
        <f t="shared" si="5"/>
        <v>788.25</v>
      </c>
      <c r="M49" s="39"/>
      <c r="N49" s="39"/>
    </row>
    <row r="50" spans="1:14" ht="38.25">
      <c r="A50" s="27">
        <v>46</v>
      </c>
      <c r="B50" s="40" t="s">
        <v>330</v>
      </c>
      <c r="C50" s="252"/>
      <c r="D50" s="183">
        <v>3</v>
      </c>
      <c r="E50" s="184" t="s">
        <v>172</v>
      </c>
      <c r="F50" s="185" t="s">
        <v>173</v>
      </c>
      <c r="G50" s="183" t="s">
        <v>167</v>
      </c>
      <c r="H50" s="183" t="s">
        <v>40</v>
      </c>
      <c r="I50" s="186">
        <v>37</v>
      </c>
      <c r="J50" s="49"/>
      <c r="K50" s="32">
        <f t="shared" si="4"/>
        <v>37</v>
      </c>
      <c r="L50" s="33">
        <f t="shared" si="5"/>
        <v>111</v>
      </c>
      <c r="M50" s="39"/>
      <c r="N50" s="39"/>
    </row>
    <row r="51" spans="1:14">
      <c r="A51" s="27">
        <v>47</v>
      </c>
      <c r="B51" s="40" t="s">
        <v>330</v>
      </c>
      <c r="C51" s="254"/>
      <c r="D51" s="233">
        <v>30</v>
      </c>
      <c r="E51" s="236">
        <v>1078999</v>
      </c>
      <c r="F51" s="239" t="s">
        <v>42</v>
      </c>
      <c r="G51" s="233" t="s">
        <v>41</v>
      </c>
      <c r="H51" s="233" t="s">
        <v>40</v>
      </c>
      <c r="I51" s="242">
        <v>2.95</v>
      </c>
      <c r="J51" s="247"/>
      <c r="K51" s="32">
        <f t="shared" si="4"/>
        <v>2.95</v>
      </c>
      <c r="L51" s="33">
        <f t="shared" si="5"/>
        <v>88.5</v>
      </c>
      <c r="M51" s="39"/>
      <c r="N51" s="39"/>
    </row>
    <row r="52" spans="1:14" ht="25.5">
      <c r="A52" s="27">
        <v>48</v>
      </c>
      <c r="B52" s="40" t="s">
        <v>330</v>
      </c>
      <c r="C52" s="254"/>
      <c r="D52" s="233">
        <v>1</v>
      </c>
      <c r="E52" s="236">
        <v>2866381</v>
      </c>
      <c r="F52" s="239" t="s">
        <v>49</v>
      </c>
      <c r="G52" s="233" t="s">
        <v>41</v>
      </c>
      <c r="H52" s="233" t="s">
        <v>40</v>
      </c>
      <c r="I52" s="242">
        <v>616.08000000000004</v>
      </c>
      <c r="J52" s="247"/>
      <c r="K52" s="32">
        <f t="shared" si="4"/>
        <v>616.08000000000004</v>
      </c>
      <c r="L52" s="33">
        <f t="shared" si="5"/>
        <v>616.08000000000004</v>
      </c>
      <c r="M52" s="39"/>
      <c r="N52" s="39"/>
    </row>
    <row r="53" spans="1:14" ht="38.25">
      <c r="A53" s="27">
        <v>49</v>
      </c>
      <c r="B53" s="40" t="s">
        <v>330</v>
      </c>
      <c r="C53" s="254"/>
      <c r="D53" s="233">
        <v>4</v>
      </c>
      <c r="E53" s="236">
        <v>2903334</v>
      </c>
      <c r="F53" s="239" t="s">
        <v>45</v>
      </c>
      <c r="G53" s="233" t="s">
        <v>41</v>
      </c>
      <c r="H53" s="233" t="s">
        <v>40</v>
      </c>
      <c r="I53" s="242">
        <v>13.46</v>
      </c>
      <c r="J53" s="247"/>
      <c r="K53" s="32">
        <f t="shared" si="4"/>
        <v>13.46</v>
      </c>
      <c r="L53" s="33">
        <f t="shared" si="5"/>
        <v>53.84</v>
      </c>
      <c r="M53" s="39"/>
      <c r="N53" s="39"/>
    </row>
    <row r="54" spans="1:14" ht="25.5">
      <c r="A54" s="27">
        <v>50</v>
      </c>
      <c r="B54" s="40" t="s">
        <v>330</v>
      </c>
      <c r="C54" s="253"/>
      <c r="D54" s="233">
        <v>30</v>
      </c>
      <c r="E54" s="236">
        <v>3208943</v>
      </c>
      <c r="F54" s="239" t="s">
        <v>46</v>
      </c>
      <c r="G54" s="233" t="s">
        <v>41</v>
      </c>
      <c r="H54" s="233" t="s">
        <v>40</v>
      </c>
      <c r="I54" s="242">
        <v>9.26</v>
      </c>
      <c r="J54" s="247"/>
      <c r="K54" s="32">
        <f t="shared" si="4"/>
        <v>9.26</v>
      </c>
      <c r="L54" s="33">
        <f t="shared" si="5"/>
        <v>277.8</v>
      </c>
      <c r="M54" s="39"/>
      <c r="N54" s="39"/>
    </row>
    <row r="55" spans="1:14" ht="25.5">
      <c r="A55" s="27">
        <v>51</v>
      </c>
      <c r="B55" s="40" t="s">
        <v>330</v>
      </c>
      <c r="C55" s="254"/>
      <c r="D55" s="233">
        <v>65</v>
      </c>
      <c r="E55" s="236">
        <v>3210567</v>
      </c>
      <c r="F55" s="239" t="s">
        <v>47</v>
      </c>
      <c r="G55" s="233" t="s">
        <v>41</v>
      </c>
      <c r="H55" s="233" t="s">
        <v>40</v>
      </c>
      <c r="I55" s="242">
        <v>3.67</v>
      </c>
      <c r="J55" s="247"/>
      <c r="K55" s="32">
        <f t="shared" si="4"/>
        <v>3.67</v>
      </c>
      <c r="L55" s="33">
        <f t="shared" si="5"/>
        <v>238.54999999999998</v>
      </c>
      <c r="M55" s="39"/>
      <c r="N55" s="39"/>
    </row>
    <row r="56" spans="1:14" ht="25.5">
      <c r="A56" s="27">
        <v>52</v>
      </c>
      <c r="B56" s="40" t="s">
        <v>330</v>
      </c>
      <c r="C56" s="254"/>
      <c r="D56" s="233">
        <v>25</v>
      </c>
      <c r="E56" s="236">
        <v>3211797</v>
      </c>
      <c r="F56" s="239" t="s">
        <v>48</v>
      </c>
      <c r="G56" s="233" t="s">
        <v>41</v>
      </c>
      <c r="H56" s="233" t="s">
        <v>40</v>
      </c>
      <c r="I56" s="242">
        <v>3.32</v>
      </c>
      <c r="J56" s="247"/>
      <c r="K56" s="32">
        <f t="shared" si="4"/>
        <v>3.32</v>
      </c>
      <c r="L56" s="33">
        <f t="shared" si="5"/>
        <v>83</v>
      </c>
      <c r="M56" s="39"/>
      <c r="N56" s="39"/>
    </row>
    <row r="57" spans="1:14" ht="38.25">
      <c r="A57" s="27">
        <v>53</v>
      </c>
      <c r="B57" s="40"/>
      <c r="C57" s="252" t="s">
        <v>330</v>
      </c>
      <c r="D57" s="39">
        <v>1</v>
      </c>
      <c r="E57" s="46" t="s">
        <v>270</v>
      </c>
      <c r="F57" s="47" t="s">
        <v>271</v>
      </c>
      <c r="G57" s="39" t="s">
        <v>272</v>
      </c>
      <c r="H57" s="39" t="s">
        <v>40</v>
      </c>
      <c r="I57" s="48">
        <v>360.47</v>
      </c>
      <c r="J57" s="49"/>
      <c r="K57" s="32">
        <f t="shared" si="4"/>
        <v>360.47</v>
      </c>
      <c r="L57" s="33">
        <f t="shared" si="5"/>
        <v>360.47</v>
      </c>
      <c r="M57" s="39"/>
      <c r="N57" s="39"/>
    </row>
    <row r="58" spans="1:14">
      <c r="A58" s="27">
        <v>54</v>
      </c>
      <c r="B58" s="40" t="s">
        <v>330</v>
      </c>
      <c r="C58" s="252"/>
      <c r="D58" s="233">
        <v>1</v>
      </c>
      <c r="E58" s="236" t="s">
        <v>277</v>
      </c>
      <c r="F58" s="239" t="s">
        <v>278</v>
      </c>
      <c r="G58" s="233" t="s">
        <v>93</v>
      </c>
      <c r="H58" s="233" t="s">
        <v>93</v>
      </c>
      <c r="I58" s="242">
        <v>688.54</v>
      </c>
      <c r="J58" s="247">
        <v>0.4</v>
      </c>
      <c r="K58" s="32">
        <f t="shared" si="4"/>
        <v>413.12399999999997</v>
      </c>
      <c r="L58" s="33">
        <f t="shared" si="5"/>
        <v>413.12399999999997</v>
      </c>
      <c r="M58" s="39"/>
      <c r="N58" s="39"/>
    </row>
    <row r="59" spans="1:14">
      <c r="A59" s="27">
        <v>55</v>
      </c>
      <c r="B59" s="40" t="s">
        <v>330</v>
      </c>
      <c r="C59" s="252"/>
      <c r="D59" s="233">
        <v>1</v>
      </c>
      <c r="E59" s="236" t="s">
        <v>279</v>
      </c>
      <c r="F59" s="239" t="s">
        <v>280</v>
      </c>
      <c r="G59" s="233" t="s">
        <v>93</v>
      </c>
      <c r="H59" s="233" t="s">
        <v>93</v>
      </c>
      <c r="I59" s="242">
        <v>619.01</v>
      </c>
      <c r="J59" s="247">
        <v>0.4</v>
      </c>
      <c r="K59" s="32">
        <f t="shared" si="4"/>
        <v>371.40599999999995</v>
      </c>
      <c r="L59" s="33">
        <f t="shared" si="5"/>
        <v>371.40599999999995</v>
      </c>
      <c r="M59" s="39"/>
      <c r="N59" s="39"/>
    </row>
    <row r="60" spans="1:14">
      <c r="A60" s="27">
        <v>56</v>
      </c>
      <c r="B60" s="40" t="s">
        <v>330</v>
      </c>
      <c r="C60" s="252"/>
      <c r="D60" s="233">
        <v>2</v>
      </c>
      <c r="E60" s="236" t="s">
        <v>281</v>
      </c>
      <c r="F60" s="239" t="s">
        <v>282</v>
      </c>
      <c r="G60" s="233" t="s">
        <v>93</v>
      </c>
      <c r="H60" s="233" t="s">
        <v>93</v>
      </c>
      <c r="I60" s="242">
        <v>132.41</v>
      </c>
      <c r="J60" s="247">
        <v>0.4</v>
      </c>
      <c r="K60" s="32">
        <f t="shared" si="4"/>
        <v>79.445999999999998</v>
      </c>
      <c r="L60" s="33">
        <f t="shared" si="5"/>
        <v>158.892</v>
      </c>
      <c r="M60" s="39"/>
      <c r="N60" s="39"/>
    </row>
    <row r="61" spans="1:14">
      <c r="A61" s="27">
        <v>57</v>
      </c>
      <c r="B61" s="40" t="s">
        <v>330</v>
      </c>
      <c r="C61" s="252"/>
      <c r="D61" s="233">
        <v>2</v>
      </c>
      <c r="E61" s="236" t="s">
        <v>102</v>
      </c>
      <c r="F61" s="239" t="s">
        <v>103</v>
      </c>
      <c r="G61" s="233" t="s">
        <v>93</v>
      </c>
      <c r="H61" s="233" t="s">
        <v>93</v>
      </c>
      <c r="I61" s="242">
        <v>189.16</v>
      </c>
      <c r="J61" s="247">
        <v>0.4</v>
      </c>
      <c r="K61" s="32">
        <f t="shared" si="4"/>
        <v>113.496</v>
      </c>
      <c r="L61" s="33">
        <f t="shared" si="5"/>
        <v>226.99199999999999</v>
      </c>
      <c r="M61" s="39"/>
      <c r="N61" s="39"/>
    </row>
    <row r="62" spans="1:14">
      <c r="A62" s="27">
        <v>58</v>
      </c>
      <c r="B62" s="40" t="s">
        <v>330</v>
      </c>
      <c r="C62" s="252"/>
      <c r="D62" s="233">
        <v>2</v>
      </c>
      <c r="E62" s="236" t="s">
        <v>104</v>
      </c>
      <c r="F62" s="239" t="s">
        <v>105</v>
      </c>
      <c r="G62" s="233" t="s">
        <v>93</v>
      </c>
      <c r="H62" s="233" t="s">
        <v>93</v>
      </c>
      <c r="I62" s="242">
        <v>59.62</v>
      </c>
      <c r="J62" s="247">
        <v>0.4</v>
      </c>
      <c r="K62" s="32">
        <f t="shared" si="4"/>
        <v>35.771999999999998</v>
      </c>
      <c r="L62" s="33">
        <f t="shared" si="5"/>
        <v>71.543999999999997</v>
      </c>
      <c r="M62" s="39"/>
      <c r="N62" s="39"/>
    </row>
    <row r="63" spans="1:14" ht="63.75">
      <c r="A63" s="27">
        <v>59</v>
      </c>
      <c r="B63" s="40" t="s">
        <v>330</v>
      </c>
      <c r="C63" s="253"/>
      <c r="D63" s="233">
        <v>1</v>
      </c>
      <c r="E63" s="236" t="s">
        <v>56</v>
      </c>
      <c r="F63" s="239" t="s">
        <v>57</v>
      </c>
      <c r="G63" s="233" t="s">
        <v>50</v>
      </c>
      <c r="H63" s="233" t="s">
        <v>54</v>
      </c>
      <c r="I63" s="242">
        <v>524.79999999999995</v>
      </c>
      <c r="J63" s="247"/>
      <c r="K63" s="32">
        <f t="shared" si="4"/>
        <v>524.79999999999995</v>
      </c>
      <c r="L63" s="33">
        <f t="shared" si="5"/>
        <v>524.79999999999995</v>
      </c>
      <c r="M63" s="39"/>
      <c r="N63" s="39"/>
    </row>
    <row r="64" spans="1:14" ht="63.75">
      <c r="A64" s="27">
        <v>60</v>
      </c>
      <c r="B64" s="40" t="s">
        <v>330</v>
      </c>
      <c r="C64" s="253"/>
      <c r="D64" s="233">
        <v>4</v>
      </c>
      <c r="E64" s="236" t="s">
        <v>58</v>
      </c>
      <c r="F64" s="239" t="s">
        <v>59</v>
      </c>
      <c r="G64" s="233" t="s">
        <v>50</v>
      </c>
      <c r="H64" s="233" t="s">
        <v>54</v>
      </c>
      <c r="I64" s="242">
        <v>330.3</v>
      </c>
      <c r="J64" s="247"/>
      <c r="K64" s="32">
        <f t="shared" si="4"/>
        <v>330.3</v>
      </c>
      <c r="L64" s="33">
        <f t="shared" si="5"/>
        <v>1321.2</v>
      </c>
      <c r="M64" s="39"/>
      <c r="N64" s="39"/>
    </row>
    <row r="65" spans="1:14">
      <c r="A65" s="27">
        <v>61</v>
      </c>
      <c r="B65" s="40" t="s">
        <v>330</v>
      </c>
      <c r="C65" s="253"/>
      <c r="D65" s="39">
        <v>2</v>
      </c>
      <c r="E65" s="46" t="s">
        <v>60</v>
      </c>
      <c r="F65" s="47" t="s">
        <v>61</v>
      </c>
      <c r="G65" s="39" t="s">
        <v>50</v>
      </c>
      <c r="H65" s="39" t="s">
        <v>54</v>
      </c>
      <c r="I65" s="48">
        <v>329.28</v>
      </c>
      <c r="J65" s="247"/>
      <c r="K65" s="32">
        <f t="shared" si="4"/>
        <v>329.28</v>
      </c>
      <c r="L65" s="33">
        <f t="shared" si="5"/>
        <v>658.56</v>
      </c>
      <c r="M65" s="39"/>
      <c r="N65" s="39"/>
    </row>
    <row r="66" spans="1:14" ht="51">
      <c r="A66" s="27">
        <v>62</v>
      </c>
      <c r="B66" s="40" t="s">
        <v>330</v>
      </c>
      <c r="C66" s="253"/>
      <c r="D66" s="39">
        <v>1</v>
      </c>
      <c r="E66" s="46" t="s">
        <v>62</v>
      </c>
      <c r="F66" s="47" t="s">
        <v>63</v>
      </c>
      <c r="G66" s="39" t="s">
        <v>50</v>
      </c>
      <c r="H66" s="39" t="s">
        <v>54</v>
      </c>
      <c r="I66" s="48">
        <v>4752.72</v>
      </c>
      <c r="J66" s="247"/>
      <c r="K66" s="32">
        <f t="shared" si="4"/>
        <v>4752.72</v>
      </c>
      <c r="L66" s="33">
        <f t="shared" si="5"/>
        <v>4752.72</v>
      </c>
      <c r="M66" s="39"/>
      <c r="N66" s="39"/>
    </row>
    <row r="67" spans="1:14">
      <c r="A67" s="27">
        <v>63</v>
      </c>
      <c r="B67" s="40" t="s">
        <v>330</v>
      </c>
      <c r="C67" s="253"/>
      <c r="D67" s="39">
        <v>2</v>
      </c>
      <c r="E67" s="46" t="s">
        <v>64</v>
      </c>
      <c r="F67" s="47" t="s">
        <v>65</v>
      </c>
      <c r="G67" s="39" t="s">
        <v>50</v>
      </c>
      <c r="H67" s="39" t="s">
        <v>54</v>
      </c>
      <c r="I67" s="48">
        <v>425.69</v>
      </c>
      <c r="J67" s="247"/>
      <c r="K67" s="32">
        <f t="shared" si="4"/>
        <v>425.69</v>
      </c>
      <c r="L67" s="33">
        <f t="shared" si="5"/>
        <v>851.38</v>
      </c>
      <c r="M67" s="39"/>
      <c r="N67" s="39"/>
    </row>
    <row r="68" spans="1:14">
      <c r="A68" s="27">
        <v>64</v>
      </c>
      <c r="B68" s="40" t="s">
        <v>330</v>
      </c>
      <c r="C68" s="253"/>
      <c r="D68" s="39">
        <v>4</v>
      </c>
      <c r="E68" s="46" t="s">
        <v>67</v>
      </c>
      <c r="F68" s="47" t="s">
        <v>66</v>
      </c>
      <c r="G68" s="39" t="s">
        <v>50</v>
      </c>
      <c r="H68" s="39" t="s">
        <v>54</v>
      </c>
      <c r="I68" s="48">
        <v>77.37</v>
      </c>
      <c r="J68" s="247"/>
      <c r="K68" s="32">
        <f t="shared" si="4"/>
        <v>77.37</v>
      </c>
      <c r="L68" s="33">
        <f t="shared" si="5"/>
        <v>309.48</v>
      </c>
      <c r="M68" s="39"/>
      <c r="N68" s="39"/>
    </row>
    <row r="69" spans="1:14" ht="38.25">
      <c r="A69" s="27">
        <v>65</v>
      </c>
      <c r="B69" s="40" t="s">
        <v>330</v>
      </c>
      <c r="C69" s="253"/>
      <c r="D69" s="39">
        <v>1</v>
      </c>
      <c r="E69" s="46" t="s">
        <v>68</v>
      </c>
      <c r="F69" s="47" t="s">
        <v>69</v>
      </c>
      <c r="G69" s="39" t="s">
        <v>50</v>
      </c>
      <c r="H69" s="39" t="s">
        <v>54</v>
      </c>
      <c r="I69" s="48">
        <v>42.32</v>
      </c>
      <c r="J69" s="247"/>
      <c r="K69" s="32">
        <f t="shared" ref="K69:K100" si="6">IF(D69="X","----",IF(D69=0,"",IF(D69="NR","NR",IF(J69="N",I69,(I69-(I69*J69))))))</f>
        <v>42.32</v>
      </c>
      <c r="L69" s="33">
        <f t="shared" ref="L69:L100" si="7">IF(D69="X","----",IF(D69=0,"",IF(D69="NR","NR",(D69*K69))))</f>
        <v>42.32</v>
      </c>
      <c r="M69" s="39"/>
      <c r="N69" s="39"/>
    </row>
    <row r="70" spans="1:14" ht="25.5">
      <c r="A70" s="27">
        <v>66</v>
      </c>
      <c r="B70" s="40" t="s">
        <v>330</v>
      </c>
      <c r="C70" s="252"/>
      <c r="D70" s="39">
        <v>1</v>
      </c>
      <c r="E70" s="46" t="s">
        <v>125</v>
      </c>
      <c r="F70" s="47" t="s">
        <v>126</v>
      </c>
      <c r="G70" s="39" t="s">
        <v>50</v>
      </c>
      <c r="H70" s="39" t="s">
        <v>54</v>
      </c>
      <c r="I70" s="48">
        <v>906.86</v>
      </c>
      <c r="J70" s="49"/>
      <c r="K70" s="32">
        <f t="shared" si="6"/>
        <v>906.86</v>
      </c>
      <c r="L70" s="33">
        <f t="shared" si="7"/>
        <v>906.86</v>
      </c>
      <c r="M70" s="39"/>
      <c r="N70" s="39"/>
    </row>
    <row r="71" spans="1:14" ht="38.25">
      <c r="A71" s="27">
        <v>67</v>
      </c>
      <c r="B71" s="40" t="s">
        <v>330</v>
      </c>
      <c r="C71" s="252"/>
      <c r="D71" s="39">
        <v>1</v>
      </c>
      <c r="E71" s="46" t="s">
        <v>127</v>
      </c>
      <c r="F71" s="47" t="s">
        <v>128</v>
      </c>
      <c r="G71" s="39" t="s">
        <v>50</v>
      </c>
      <c r="H71" s="39" t="s">
        <v>54</v>
      </c>
      <c r="I71" s="48">
        <v>318.76</v>
      </c>
      <c r="J71" s="49"/>
      <c r="K71" s="32">
        <f t="shared" si="6"/>
        <v>318.76</v>
      </c>
      <c r="L71" s="33">
        <f t="shared" si="7"/>
        <v>318.76</v>
      </c>
      <c r="M71" s="39"/>
      <c r="N71" s="39"/>
    </row>
    <row r="72" spans="1:14" ht="38.25">
      <c r="A72" s="27">
        <v>68</v>
      </c>
      <c r="B72" s="40" t="s">
        <v>330</v>
      </c>
      <c r="C72" s="252"/>
      <c r="D72" s="39">
        <v>10</v>
      </c>
      <c r="E72" s="127" t="s">
        <v>141</v>
      </c>
      <c r="F72" s="128" t="s">
        <v>142</v>
      </c>
      <c r="G72" s="39" t="s">
        <v>50</v>
      </c>
      <c r="H72" s="39" t="s">
        <v>54</v>
      </c>
      <c r="I72" s="48">
        <v>84.32</v>
      </c>
      <c r="J72" s="49"/>
      <c r="K72" s="32">
        <f t="shared" si="6"/>
        <v>84.32</v>
      </c>
      <c r="L72" s="33">
        <f t="shared" si="7"/>
        <v>843.19999999999993</v>
      </c>
      <c r="M72" s="39"/>
      <c r="N72" s="39"/>
    </row>
    <row r="73" spans="1:14" ht="38.25">
      <c r="A73" s="27">
        <v>69</v>
      </c>
      <c r="B73" s="40" t="s">
        <v>330</v>
      </c>
      <c r="C73" s="252"/>
      <c r="D73" s="39">
        <v>3</v>
      </c>
      <c r="E73" s="127" t="s">
        <v>143</v>
      </c>
      <c r="F73" s="128" t="s">
        <v>144</v>
      </c>
      <c r="G73" s="39" t="s">
        <v>50</v>
      </c>
      <c r="H73" s="39" t="s">
        <v>54</v>
      </c>
      <c r="I73" s="48">
        <v>84.32</v>
      </c>
      <c r="J73" s="49"/>
      <c r="K73" s="32">
        <f t="shared" si="6"/>
        <v>84.32</v>
      </c>
      <c r="L73" s="33">
        <f t="shared" si="7"/>
        <v>252.95999999999998</v>
      </c>
      <c r="M73" s="39"/>
      <c r="N73" s="39"/>
    </row>
    <row r="74" spans="1:14" ht="38.25">
      <c r="A74" s="27">
        <v>70</v>
      </c>
      <c r="B74" s="40" t="s">
        <v>330</v>
      </c>
      <c r="C74" s="252"/>
      <c r="D74" s="39">
        <v>1</v>
      </c>
      <c r="E74" s="127" t="s">
        <v>139</v>
      </c>
      <c r="F74" s="128" t="s">
        <v>140</v>
      </c>
      <c r="G74" s="39" t="s">
        <v>50</v>
      </c>
      <c r="H74" s="39" t="s">
        <v>54</v>
      </c>
      <c r="I74" s="48">
        <v>84.32</v>
      </c>
      <c r="J74" s="49"/>
      <c r="K74" s="32">
        <f t="shared" si="6"/>
        <v>84.32</v>
      </c>
      <c r="L74" s="33">
        <f t="shared" si="7"/>
        <v>84.32</v>
      </c>
      <c r="M74" s="39"/>
      <c r="N74" s="39"/>
    </row>
    <row r="75" spans="1:14" ht="38.25">
      <c r="A75" s="27">
        <v>71</v>
      </c>
      <c r="B75" s="256" t="s">
        <v>330</v>
      </c>
      <c r="C75" s="257"/>
      <c r="D75" s="34">
        <v>1</v>
      </c>
      <c r="E75" s="34" t="s">
        <v>145</v>
      </c>
      <c r="F75" s="34" t="s">
        <v>146</v>
      </c>
      <c r="G75" s="34" t="s">
        <v>50</v>
      </c>
      <c r="H75" s="34" t="s">
        <v>54</v>
      </c>
      <c r="I75" s="259">
        <v>84.32</v>
      </c>
      <c r="J75" s="260"/>
      <c r="K75" s="32">
        <f t="shared" si="6"/>
        <v>84.32</v>
      </c>
      <c r="L75" s="33">
        <f t="shared" si="7"/>
        <v>84.32</v>
      </c>
      <c r="M75" s="258"/>
      <c r="N75" s="258"/>
    </row>
    <row r="76" spans="1:14" ht="38.25">
      <c r="A76" s="27">
        <v>72</v>
      </c>
      <c r="B76" s="40" t="s">
        <v>330</v>
      </c>
      <c r="C76" s="252"/>
      <c r="D76" s="39">
        <v>1</v>
      </c>
      <c r="E76" s="127" t="s">
        <v>137</v>
      </c>
      <c r="F76" s="128" t="s">
        <v>138</v>
      </c>
      <c r="G76" s="39" t="s">
        <v>50</v>
      </c>
      <c r="H76" s="39" t="s">
        <v>54</v>
      </c>
      <c r="I76" s="48">
        <v>161</v>
      </c>
      <c r="J76" s="49"/>
      <c r="K76" s="32">
        <f t="shared" si="6"/>
        <v>161</v>
      </c>
      <c r="L76" s="33">
        <f t="shared" si="7"/>
        <v>161</v>
      </c>
      <c r="M76" s="39"/>
      <c r="N76" s="39"/>
    </row>
    <row r="77" spans="1:14" ht="38.25">
      <c r="A77" s="27">
        <v>73</v>
      </c>
      <c r="B77" s="40"/>
      <c r="C77" s="254" t="s">
        <v>330</v>
      </c>
      <c r="D77" s="233">
        <v>1</v>
      </c>
      <c r="E77" s="237" t="s">
        <v>340</v>
      </c>
      <c r="F77" s="240" t="s">
        <v>341</v>
      </c>
      <c r="G77" s="233" t="s">
        <v>50</v>
      </c>
      <c r="H77" s="233" t="s">
        <v>54</v>
      </c>
      <c r="I77" s="242">
        <v>165.54</v>
      </c>
      <c r="J77" s="247"/>
      <c r="K77" s="32">
        <f t="shared" si="6"/>
        <v>165.54</v>
      </c>
      <c r="L77" s="33">
        <f t="shared" si="7"/>
        <v>165.54</v>
      </c>
      <c r="M77" s="39"/>
      <c r="N77" s="39"/>
    </row>
    <row r="78" spans="1:14" ht="25.5">
      <c r="A78" s="27">
        <v>74</v>
      </c>
      <c r="B78" s="40" t="s">
        <v>330</v>
      </c>
      <c r="C78" s="252"/>
      <c r="D78" s="39">
        <v>2</v>
      </c>
      <c r="E78" s="127" t="s">
        <v>135</v>
      </c>
      <c r="F78" s="128" t="s">
        <v>136</v>
      </c>
      <c r="G78" s="39" t="s">
        <v>50</v>
      </c>
      <c r="H78" s="39" t="s">
        <v>54</v>
      </c>
      <c r="I78" s="48">
        <v>225.38</v>
      </c>
      <c r="J78" s="49"/>
      <c r="K78" s="32">
        <f t="shared" si="6"/>
        <v>225.38</v>
      </c>
      <c r="L78" s="33">
        <f t="shared" si="7"/>
        <v>450.76</v>
      </c>
      <c r="M78" s="39"/>
      <c r="N78" s="39"/>
    </row>
    <row r="79" spans="1:14" ht="38.25">
      <c r="A79" s="27">
        <v>75</v>
      </c>
      <c r="B79" s="40" t="s">
        <v>330</v>
      </c>
      <c r="C79" s="252" t="s">
        <v>330</v>
      </c>
      <c r="D79" s="271">
        <v>1</v>
      </c>
      <c r="E79" s="272" t="s">
        <v>283</v>
      </c>
      <c r="F79" s="273" t="s">
        <v>299</v>
      </c>
      <c r="G79" s="271" t="s">
        <v>50</v>
      </c>
      <c r="H79" s="271" t="s">
        <v>54</v>
      </c>
      <c r="I79" s="48">
        <v>221.94</v>
      </c>
      <c r="J79" s="49"/>
      <c r="K79" s="32">
        <f t="shared" si="6"/>
        <v>221.94</v>
      </c>
      <c r="L79" s="33">
        <f t="shared" si="7"/>
        <v>221.94</v>
      </c>
      <c r="M79" s="39"/>
      <c r="N79" s="95" t="s">
        <v>338</v>
      </c>
    </row>
    <row r="80" spans="1:14" ht="38.25">
      <c r="A80" s="27">
        <v>76</v>
      </c>
      <c r="B80" s="40" t="s">
        <v>330</v>
      </c>
      <c r="C80" s="252"/>
      <c r="D80" s="39">
        <v>3</v>
      </c>
      <c r="E80" s="127" t="s">
        <v>131</v>
      </c>
      <c r="F80" s="128" t="s">
        <v>132</v>
      </c>
      <c r="G80" s="39" t="s">
        <v>50</v>
      </c>
      <c r="H80" s="39" t="s">
        <v>54</v>
      </c>
      <c r="I80" s="48">
        <v>223.07</v>
      </c>
      <c r="J80" s="49"/>
      <c r="K80" s="32">
        <f t="shared" si="6"/>
        <v>223.07</v>
      </c>
      <c r="L80" s="33">
        <f t="shared" si="7"/>
        <v>669.21</v>
      </c>
      <c r="M80" s="39"/>
      <c r="N80" s="39"/>
    </row>
    <row r="81" spans="1:14" ht="38.25">
      <c r="A81" s="27">
        <v>77</v>
      </c>
      <c r="B81" s="40" t="s">
        <v>330</v>
      </c>
      <c r="C81" s="252"/>
      <c r="D81" s="39">
        <v>1</v>
      </c>
      <c r="E81" s="127" t="s">
        <v>133</v>
      </c>
      <c r="F81" s="128" t="s">
        <v>134</v>
      </c>
      <c r="G81" s="39" t="s">
        <v>50</v>
      </c>
      <c r="H81" s="39" t="s">
        <v>54</v>
      </c>
      <c r="I81" s="48">
        <v>221.94</v>
      </c>
      <c r="J81" s="49"/>
      <c r="K81" s="32">
        <f t="shared" si="6"/>
        <v>221.94</v>
      </c>
      <c r="L81" s="33">
        <f t="shared" si="7"/>
        <v>221.94</v>
      </c>
      <c r="M81" s="39"/>
      <c r="N81" s="39"/>
    </row>
    <row r="82" spans="1:14" ht="38.25">
      <c r="A82" s="27">
        <v>78</v>
      </c>
      <c r="B82" s="40" t="s">
        <v>330</v>
      </c>
      <c r="C82" s="252"/>
      <c r="D82" s="39">
        <v>1</v>
      </c>
      <c r="E82" s="127" t="s">
        <v>130</v>
      </c>
      <c r="F82" s="128" t="s">
        <v>129</v>
      </c>
      <c r="G82" s="39" t="s">
        <v>50</v>
      </c>
      <c r="H82" s="39" t="s">
        <v>54</v>
      </c>
      <c r="I82" s="48">
        <v>221.94</v>
      </c>
      <c r="J82" s="49"/>
      <c r="K82" s="32">
        <f t="shared" si="6"/>
        <v>221.94</v>
      </c>
      <c r="L82" s="33">
        <f t="shared" si="7"/>
        <v>221.94</v>
      </c>
      <c r="M82" s="39"/>
      <c r="N82" s="39"/>
    </row>
    <row r="83" spans="1:14" ht="38.25">
      <c r="A83" s="27">
        <v>79</v>
      </c>
      <c r="B83" s="40"/>
      <c r="C83" s="252" t="s">
        <v>330</v>
      </c>
      <c r="D83" s="39">
        <v>1</v>
      </c>
      <c r="E83" s="46" t="s">
        <v>342</v>
      </c>
      <c r="F83" s="47" t="s">
        <v>343</v>
      </c>
      <c r="G83" s="39" t="s">
        <v>50</v>
      </c>
      <c r="H83" s="39" t="s">
        <v>54</v>
      </c>
      <c r="I83" s="48">
        <v>229.47</v>
      </c>
      <c r="J83" s="49"/>
      <c r="K83" s="32">
        <f t="shared" si="6"/>
        <v>229.47</v>
      </c>
      <c r="L83" s="33">
        <f t="shared" si="7"/>
        <v>229.47</v>
      </c>
      <c r="M83" s="39"/>
      <c r="N83" s="274"/>
    </row>
    <row r="84" spans="1:14" ht="25.5">
      <c r="A84" s="27">
        <v>80</v>
      </c>
      <c r="B84" s="40" t="s">
        <v>330</v>
      </c>
      <c r="C84" s="252"/>
      <c r="D84" s="233">
        <v>1</v>
      </c>
      <c r="E84" s="238" t="s">
        <v>289</v>
      </c>
      <c r="F84" s="286" t="s">
        <v>290</v>
      </c>
      <c r="G84" s="233" t="s">
        <v>50</v>
      </c>
      <c r="H84" s="233" t="s">
        <v>54</v>
      </c>
      <c r="I84" s="242">
        <v>816.63</v>
      </c>
      <c r="J84" s="247"/>
      <c r="K84" s="32">
        <f t="shared" si="6"/>
        <v>816.63</v>
      </c>
      <c r="L84" s="33">
        <f t="shared" si="7"/>
        <v>816.63</v>
      </c>
      <c r="M84" s="39"/>
      <c r="N84" s="39"/>
    </row>
    <row r="85" spans="1:14" ht="38.25">
      <c r="A85" s="27">
        <v>81</v>
      </c>
      <c r="B85" s="40" t="s">
        <v>330</v>
      </c>
      <c r="C85" s="252"/>
      <c r="D85" s="235">
        <v>1</v>
      </c>
      <c r="E85" s="238" t="s">
        <v>287</v>
      </c>
      <c r="F85" s="286" t="s">
        <v>288</v>
      </c>
      <c r="G85" s="235" t="s">
        <v>50</v>
      </c>
      <c r="H85" s="235" t="s">
        <v>54</v>
      </c>
      <c r="I85" s="245">
        <v>190.59</v>
      </c>
      <c r="J85" s="247"/>
      <c r="K85" s="32">
        <f t="shared" si="6"/>
        <v>190.59</v>
      </c>
      <c r="L85" s="33">
        <f t="shared" si="7"/>
        <v>190.59</v>
      </c>
      <c r="M85" s="39"/>
      <c r="N85" s="39"/>
    </row>
    <row r="86" spans="1:14" ht="51">
      <c r="A86" s="27">
        <v>82</v>
      </c>
      <c r="B86" s="40" t="s">
        <v>330</v>
      </c>
      <c r="C86" s="252"/>
      <c r="D86" s="39">
        <v>1</v>
      </c>
      <c r="E86" s="184" t="s">
        <v>192</v>
      </c>
      <c r="F86" s="185" t="s">
        <v>193</v>
      </c>
      <c r="G86" s="39" t="s">
        <v>50</v>
      </c>
      <c r="H86" s="39" t="s">
        <v>54</v>
      </c>
      <c r="I86" s="48">
        <v>4.1900000000000004</v>
      </c>
      <c r="J86" s="49"/>
      <c r="K86" s="32">
        <f t="shared" si="6"/>
        <v>4.1900000000000004</v>
      </c>
      <c r="L86" s="33">
        <f t="shared" si="7"/>
        <v>4.1900000000000004</v>
      </c>
      <c r="M86" s="39"/>
      <c r="N86" s="39"/>
    </row>
    <row r="87" spans="1:14" ht="25.5">
      <c r="A87" s="27">
        <v>83</v>
      </c>
      <c r="B87" s="40" t="s">
        <v>330</v>
      </c>
      <c r="C87" s="252"/>
      <c r="D87" s="39">
        <v>7</v>
      </c>
      <c r="E87" s="46" t="s">
        <v>196</v>
      </c>
      <c r="F87" s="47" t="s">
        <v>197</v>
      </c>
      <c r="G87" s="39" t="s">
        <v>50</v>
      </c>
      <c r="H87" s="39" t="s">
        <v>54</v>
      </c>
      <c r="I87" s="48">
        <v>8.98</v>
      </c>
      <c r="J87" s="49"/>
      <c r="K87" s="32">
        <f t="shared" si="6"/>
        <v>8.98</v>
      </c>
      <c r="L87" s="33">
        <f t="shared" si="7"/>
        <v>62.86</v>
      </c>
      <c r="M87" s="39"/>
      <c r="N87" s="39"/>
    </row>
    <row r="88" spans="1:14" ht="51">
      <c r="A88" s="27">
        <v>84</v>
      </c>
      <c r="B88" s="40" t="s">
        <v>330</v>
      </c>
      <c r="C88" s="252"/>
      <c r="D88" s="39">
        <v>2</v>
      </c>
      <c r="E88" s="46" t="s">
        <v>203</v>
      </c>
      <c r="F88" s="47" t="s">
        <v>204</v>
      </c>
      <c r="G88" s="39" t="s">
        <v>50</v>
      </c>
      <c r="H88" s="39" t="s">
        <v>54</v>
      </c>
      <c r="I88" s="48">
        <v>24.91</v>
      </c>
      <c r="J88" s="49"/>
      <c r="K88" s="32">
        <f t="shared" si="6"/>
        <v>24.91</v>
      </c>
      <c r="L88" s="33">
        <f t="shared" si="7"/>
        <v>49.82</v>
      </c>
      <c r="M88" s="39"/>
      <c r="N88" s="39"/>
    </row>
    <row r="89" spans="1:14" ht="51">
      <c r="A89" s="27">
        <v>85</v>
      </c>
      <c r="B89" s="40" t="s">
        <v>330</v>
      </c>
      <c r="C89" s="252"/>
      <c r="D89" s="39">
        <v>3</v>
      </c>
      <c r="E89" s="46" t="s">
        <v>194</v>
      </c>
      <c r="F89" s="47" t="s">
        <v>195</v>
      </c>
      <c r="G89" s="39" t="s">
        <v>50</v>
      </c>
      <c r="H89" s="39" t="s">
        <v>54</v>
      </c>
      <c r="I89" s="48">
        <v>24.91</v>
      </c>
      <c r="J89" s="49"/>
      <c r="K89" s="32">
        <f t="shared" si="6"/>
        <v>24.91</v>
      </c>
      <c r="L89" s="33">
        <f t="shared" si="7"/>
        <v>74.73</v>
      </c>
      <c r="M89" s="39"/>
      <c r="N89" s="39"/>
    </row>
    <row r="90" spans="1:14" ht="51">
      <c r="A90" s="27">
        <v>86</v>
      </c>
      <c r="B90" s="40" t="s">
        <v>330</v>
      </c>
      <c r="C90" s="252"/>
      <c r="D90" s="39">
        <v>2</v>
      </c>
      <c r="E90" s="184" t="s">
        <v>209</v>
      </c>
      <c r="F90" s="185" t="s">
        <v>210</v>
      </c>
      <c r="G90" s="39" t="s">
        <v>50</v>
      </c>
      <c r="H90" s="39" t="s">
        <v>54</v>
      </c>
      <c r="I90" s="48">
        <v>24.91</v>
      </c>
      <c r="J90" s="49"/>
      <c r="K90" s="32">
        <f t="shared" si="6"/>
        <v>24.91</v>
      </c>
      <c r="L90" s="33">
        <f t="shared" si="7"/>
        <v>49.82</v>
      </c>
      <c r="M90" s="39"/>
      <c r="N90" s="39"/>
    </row>
    <row r="91" spans="1:14" ht="89.25">
      <c r="A91" s="27">
        <v>87</v>
      </c>
      <c r="B91" s="40" t="s">
        <v>330</v>
      </c>
      <c r="C91" s="252"/>
      <c r="D91" s="39">
        <v>1</v>
      </c>
      <c r="E91" s="46" t="s">
        <v>190</v>
      </c>
      <c r="F91" s="47" t="s">
        <v>191</v>
      </c>
      <c r="G91" s="39" t="s">
        <v>50</v>
      </c>
      <c r="H91" s="39" t="s">
        <v>54</v>
      </c>
      <c r="I91" s="48">
        <v>208.34</v>
      </c>
      <c r="J91" s="49"/>
      <c r="K91" s="32">
        <f t="shared" si="6"/>
        <v>208.34</v>
      </c>
      <c r="L91" s="33">
        <f t="shared" si="7"/>
        <v>208.34</v>
      </c>
      <c r="M91" s="39"/>
      <c r="N91" s="39"/>
    </row>
    <row r="92" spans="1:14" ht="25.5">
      <c r="A92" s="27">
        <v>88</v>
      </c>
      <c r="B92" s="40" t="s">
        <v>330</v>
      </c>
      <c r="C92" s="252"/>
      <c r="D92" s="34">
        <v>7</v>
      </c>
      <c r="E92" s="34" t="s">
        <v>200</v>
      </c>
      <c r="F92" s="34" t="s">
        <v>201</v>
      </c>
      <c r="G92" s="34" t="s">
        <v>50</v>
      </c>
      <c r="H92" s="34" t="s">
        <v>54</v>
      </c>
      <c r="I92" s="244">
        <v>45.97</v>
      </c>
      <c r="J92" s="246"/>
      <c r="K92" s="32">
        <f t="shared" si="6"/>
        <v>45.97</v>
      </c>
      <c r="L92" s="33">
        <f t="shared" si="7"/>
        <v>321.78999999999996</v>
      </c>
      <c r="M92" s="39"/>
      <c r="N92" s="39"/>
    </row>
    <row r="93" spans="1:14" ht="38.25">
      <c r="A93" s="27">
        <v>89</v>
      </c>
      <c r="B93" s="40" t="s">
        <v>330</v>
      </c>
      <c r="C93" s="252"/>
      <c r="D93" s="34">
        <v>7</v>
      </c>
      <c r="E93" s="34" t="s">
        <v>198</v>
      </c>
      <c r="F93" s="34" t="s">
        <v>199</v>
      </c>
      <c r="G93" s="34" t="s">
        <v>50</v>
      </c>
      <c r="H93" s="34" t="s">
        <v>54</v>
      </c>
      <c r="I93" s="244">
        <v>15.92</v>
      </c>
      <c r="J93" s="246"/>
      <c r="K93" s="32">
        <f t="shared" si="6"/>
        <v>15.92</v>
      </c>
      <c r="L93" s="33">
        <f t="shared" si="7"/>
        <v>111.44</v>
      </c>
      <c r="M93" s="39"/>
      <c r="N93" s="39"/>
    </row>
    <row r="94" spans="1:14" ht="38.25">
      <c r="A94" s="27">
        <v>90</v>
      </c>
      <c r="B94" s="40" t="s">
        <v>330</v>
      </c>
      <c r="C94" s="252"/>
      <c r="D94" s="34">
        <v>1</v>
      </c>
      <c r="E94" s="34" t="s">
        <v>213</v>
      </c>
      <c r="F94" s="34" t="s">
        <v>214</v>
      </c>
      <c r="G94" s="34" t="s">
        <v>50</v>
      </c>
      <c r="H94" s="34" t="s">
        <v>54</v>
      </c>
      <c r="I94" s="244">
        <v>182.7</v>
      </c>
      <c r="J94" s="246"/>
      <c r="K94" s="32">
        <f t="shared" si="6"/>
        <v>182.7</v>
      </c>
      <c r="L94" s="33">
        <f t="shared" si="7"/>
        <v>182.7</v>
      </c>
      <c r="M94" s="39"/>
      <c r="N94" s="39"/>
    </row>
    <row r="95" spans="1:14" ht="38.25">
      <c r="A95" s="27">
        <v>91</v>
      </c>
      <c r="B95" s="40" t="s">
        <v>330</v>
      </c>
      <c r="C95" s="252"/>
      <c r="D95" s="34">
        <v>1</v>
      </c>
      <c r="E95" s="34" t="s">
        <v>211</v>
      </c>
      <c r="F95" s="34" t="s">
        <v>212</v>
      </c>
      <c r="G95" s="234" t="s">
        <v>50</v>
      </c>
      <c r="H95" s="234" t="s">
        <v>54</v>
      </c>
      <c r="I95" s="243">
        <v>182.7</v>
      </c>
      <c r="J95" s="246"/>
      <c r="K95" s="32">
        <f t="shared" si="6"/>
        <v>182.7</v>
      </c>
      <c r="L95" s="33">
        <f t="shared" si="7"/>
        <v>182.7</v>
      </c>
      <c r="M95" s="39"/>
      <c r="N95" s="39"/>
    </row>
    <row r="96" spans="1:14" ht="38.25">
      <c r="A96" s="27">
        <v>92</v>
      </c>
      <c r="B96" s="40" t="s">
        <v>330</v>
      </c>
      <c r="C96" s="252"/>
      <c r="D96" s="34">
        <v>1</v>
      </c>
      <c r="E96" s="34" t="s">
        <v>215</v>
      </c>
      <c r="F96" s="34" t="s">
        <v>216</v>
      </c>
      <c r="G96" s="234" t="s">
        <v>50</v>
      </c>
      <c r="H96" s="234" t="s">
        <v>54</v>
      </c>
      <c r="I96" s="243">
        <v>182.7</v>
      </c>
      <c r="J96" s="246"/>
      <c r="K96" s="32">
        <f t="shared" si="6"/>
        <v>182.7</v>
      </c>
      <c r="L96" s="33">
        <f t="shared" si="7"/>
        <v>182.7</v>
      </c>
      <c r="M96" s="39"/>
      <c r="N96" s="39"/>
    </row>
    <row r="97" spans="1:14" ht="51">
      <c r="A97" s="27">
        <v>93</v>
      </c>
      <c r="B97" s="40" t="s">
        <v>330</v>
      </c>
      <c r="C97" s="252"/>
      <c r="D97" s="34">
        <v>1</v>
      </c>
      <c r="E97" s="34" t="s">
        <v>217</v>
      </c>
      <c r="F97" s="34" t="s">
        <v>218</v>
      </c>
      <c r="G97" s="234" t="s">
        <v>50</v>
      </c>
      <c r="H97" s="234" t="s">
        <v>54</v>
      </c>
      <c r="I97" s="243">
        <v>157.13999999999999</v>
      </c>
      <c r="J97" s="246"/>
      <c r="K97" s="32">
        <f t="shared" si="6"/>
        <v>157.13999999999999</v>
      </c>
      <c r="L97" s="33">
        <f t="shared" si="7"/>
        <v>157.13999999999999</v>
      </c>
      <c r="M97" s="39"/>
      <c r="N97" s="39"/>
    </row>
    <row r="98" spans="1:14" ht="51">
      <c r="A98" s="27">
        <v>94</v>
      </c>
      <c r="B98" s="40" t="s">
        <v>330</v>
      </c>
      <c r="C98" s="252"/>
      <c r="D98" s="234">
        <v>1</v>
      </c>
      <c r="E98" s="234" t="s">
        <v>219</v>
      </c>
      <c r="F98" s="234" t="s">
        <v>220</v>
      </c>
      <c r="G98" s="234" t="s">
        <v>50</v>
      </c>
      <c r="H98" s="234" t="s">
        <v>54</v>
      </c>
      <c r="I98" s="243">
        <v>105.82</v>
      </c>
      <c r="J98" s="246"/>
      <c r="K98" s="32">
        <f t="shared" si="6"/>
        <v>105.82</v>
      </c>
      <c r="L98" s="33">
        <f t="shared" si="7"/>
        <v>105.82</v>
      </c>
      <c r="M98" s="39"/>
      <c r="N98" s="39"/>
    </row>
    <row r="99" spans="1:14" ht="51">
      <c r="A99" s="27">
        <v>95</v>
      </c>
      <c r="B99" s="40" t="s">
        <v>330</v>
      </c>
      <c r="C99" s="252"/>
      <c r="D99" s="234">
        <v>1</v>
      </c>
      <c r="E99" s="234" t="s">
        <v>118</v>
      </c>
      <c r="F99" s="234" t="s">
        <v>119</v>
      </c>
      <c r="G99" s="234" t="s">
        <v>50</v>
      </c>
      <c r="H99" s="234" t="s">
        <v>54</v>
      </c>
      <c r="I99" s="243">
        <v>1363.57</v>
      </c>
      <c r="J99" s="246"/>
      <c r="K99" s="32">
        <f t="shared" si="6"/>
        <v>1363.57</v>
      </c>
      <c r="L99" s="33">
        <f t="shared" si="7"/>
        <v>1363.57</v>
      </c>
      <c r="M99" s="39"/>
      <c r="N99" s="39"/>
    </row>
    <row r="100" spans="1:14" ht="51">
      <c r="A100" s="27">
        <v>96</v>
      </c>
      <c r="B100" s="40" t="s">
        <v>330</v>
      </c>
      <c r="C100" s="252"/>
      <c r="D100" s="234">
        <v>3</v>
      </c>
      <c r="E100" s="234" t="s">
        <v>120</v>
      </c>
      <c r="F100" s="234" t="s">
        <v>121</v>
      </c>
      <c r="G100" s="234" t="s">
        <v>50</v>
      </c>
      <c r="H100" s="234" t="s">
        <v>54</v>
      </c>
      <c r="I100" s="243">
        <v>941.18</v>
      </c>
      <c r="J100" s="246"/>
      <c r="K100" s="32">
        <f t="shared" si="6"/>
        <v>941.18</v>
      </c>
      <c r="L100" s="33">
        <f t="shared" si="7"/>
        <v>2823.54</v>
      </c>
      <c r="M100" s="39"/>
      <c r="N100" s="39"/>
    </row>
    <row r="101" spans="1:14" ht="63.75">
      <c r="A101" s="27">
        <v>97</v>
      </c>
      <c r="B101" s="40" t="s">
        <v>330</v>
      </c>
      <c r="C101" s="252"/>
      <c r="D101" s="234">
        <v>1</v>
      </c>
      <c r="E101" s="234" t="s">
        <v>178</v>
      </c>
      <c r="F101" s="234" t="s">
        <v>179</v>
      </c>
      <c r="G101" s="234" t="s">
        <v>50</v>
      </c>
      <c r="H101" s="234" t="s">
        <v>54</v>
      </c>
      <c r="I101" s="243">
        <v>484.31</v>
      </c>
      <c r="J101" s="246"/>
      <c r="K101" s="32">
        <f t="shared" ref="K101:K105" si="8">IF(D101="X","----",IF(D101=0,"",IF(D101="NR","NR",IF(J101="N",I101,(I101-(I101*J101))))))</f>
        <v>484.31</v>
      </c>
      <c r="L101" s="33">
        <f t="shared" ref="L101:L105" si="9">IF(D101="X","----",IF(D101=0,"",IF(D101="NR","NR",(D101*K101))))</f>
        <v>484.31</v>
      </c>
      <c r="M101" s="39"/>
      <c r="N101" s="39"/>
    </row>
    <row r="102" spans="1:14" ht="25.5">
      <c r="A102" s="27">
        <v>98</v>
      </c>
      <c r="B102" s="40"/>
      <c r="C102" s="252" t="s">
        <v>330</v>
      </c>
      <c r="D102" s="234">
        <v>1</v>
      </c>
      <c r="E102" s="234" t="s">
        <v>205</v>
      </c>
      <c r="F102" s="234" t="s">
        <v>206</v>
      </c>
      <c r="G102" s="234" t="s">
        <v>50</v>
      </c>
      <c r="H102" s="234" t="s">
        <v>54</v>
      </c>
      <c r="I102" s="243">
        <v>326.24</v>
      </c>
      <c r="J102" s="246"/>
      <c r="K102" s="32">
        <f t="shared" si="8"/>
        <v>326.24</v>
      </c>
      <c r="L102" s="33">
        <f t="shared" si="9"/>
        <v>326.24</v>
      </c>
      <c r="M102" s="39"/>
      <c r="N102" s="39" t="s">
        <v>336</v>
      </c>
    </row>
    <row r="103" spans="1:14" ht="25.5">
      <c r="A103" s="27">
        <v>99</v>
      </c>
      <c r="B103" s="40"/>
      <c r="C103" s="252" t="s">
        <v>330</v>
      </c>
      <c r="D103" s="34">
        <v>1</v>
      </c>
      <c r="E103" s="34" t="s">
        <v>207</v>
      </c>
      <c r="F103" s="34" t="s">
        <v>208</v>
      </c>
      <c r="G103" s="234" t="s">
        <v>50</v>
      </c>
      <c r="H103" s="234" t="s">
        <v>54</v>
      </c>
      <c r="I103" s="243">
        <v>326.24</v>
      </c>
      <c r="J103" s="246"/>
      <c r="K103" s="32">
        <f t="shared" si="8"/>
        <v>326.24</v>
      </c>
      <c r="L103" s="33">
        <f t="shared" si="9"/>
        <v>326.24</v>
      </c>
      <c r="M103" s="39"/>
      <c r="N103" s="39" t="s">
        <v>336</v>
      </c>
    </row>
    <row r="104" spans="1:14" ht="38.25">
      <c r="A104" s="27">
        <v>100</v>
      </c>
      <c r="B104" s="40" t="s">
        <v>330</v>
      </c>
      <c r="C104" s="252"/>
      <c r="D104" s="34">
        <v>1</v>
      </c>
      <c r="E104" s="34" t="s">
        <v>175</v>
      </c>
      <c r="F104" s="34" t="s">
        <v>176</v>
      </c>
      <c r="G104" s="234" t="s">
        <v>50</v>
      </c>
      <c r="H104" s="234" t="s">
        <v>54</v>
      </c>
      <c r="I104" s="243">
        <v>277.75</v>
      </c>
      <c r="J104" s="246"/>
      <c r="K104" s="32">
        <f t="shared" si="8"/>
        <v>277.75</v>
      </c>
      <c r="L104" s="33">
        <f t="shared" si="9"/>
        <v>277.75</v>
      </c>
      <c r="M104" s="39"/>
      <c r="N104" s="39"/>
    </row>
    <row r="105" spans="1:14" ht="25.5">
      <c r="A105" s="27">
        <v>101</v>
      </c>
      <c r="B105" s="40" t="s">
        <v>330</v>
      </c>
      <c r="C105" s="252"/>
      <c r="D105" s="234">
        <v>1</v>
      </c>
      <c r="E105" s="234" t="s">
        <v>152</v>
      </c>
      <c r="F105" s="234" t="s">
        <v>153</v>
      </c>
      <c r="G105" s="234" t="s">
        <v>50</v>
      </c>
      <c r="H105" s="234" t="s">
        <v>54</v>
      </c>
      <c r="I105" s="243">
        <v>70.180000000000007</v>
      </c>
      <c r="J105" s="246"/>
      <c r="K105" s="32">
        <f t="shared" si="8"/>
        <v>70.180000000000007</v>
      </c>
      <c r="L105" s="33">
        <f t="shared" si="9"/>
        <v>70.180000000000007</v>
      </c>
      <c r="M105" s="39"/>
      <c r="N105" s="39"/>
    </row>
    <row r="106" spans="1:14">
      <c r="A106" s="27">
        <v>102</v>
      </c>
      <c r="B106" s="40"/>
      <c r="C106" s="252"/>
      <c r="D106" s="35"/>
      <c r="E106" s="35"/>
      <c r="F106" s="35"/>
      <c r="G106" s="35"/>
      <c r="H106" s="35"/>
      <c r="I106" s="36"/>
      <c r="J106" s="246"/>
      <c r="K106" s="32" t="str">
        <f t="shared" ref="K106:K129" si="10">IF(D106="X","----",IF(D106=0,"",IF(D106="NR","NR",IF(J106="N",I106,(I106-(I106*J106))))))</f>
        <v/>
      </c>
      <c r="L106" s="33" t="str">
        <f t="shared" ref="L106:L129" si="11">IF(D106="X","----",IF(D106=0,"",IF(D106="NR","NR",(D106*K106))))</f>
        <v/>
      </c>
      <c r="M106" s="39"/>
      <c r="N106" s="39"/>
    </row>
    <row r="107" spans="1:14">
      <c r="A107" s="27">
        <v>103</v>
      </c>
      <c r="B107" s="40"/>
      <c r="C107" s="252"/>
      <c r="D107" s="234"/>
      <c r="E107" s="234"/>
      <c r="F107" s="234"/>
      <c r="G107" s="234"/>
      <c r="H107" s="234"/>
      <c r="I107" s="243"/>
      <c r="J107" s="246"/>
      <c r="K107" s="32" t="str">
        <f t="shared" si="10"/>
        <v/>
      </c>
      <c r="L107" s="33" t="str">
        <f t="shared" si="11"/>
        <v/>
      </c>
      <c r="M107" s="39"/>
      <c r="N107" s="39"/>
    </row>
    <row r="108" spans="1:14">
      <c r="A108" s="27">
        <v>104</v>
      </c>
      <c r="B108" s="40"/>
      <c r="C108" s="252"/>
      <c r="D108" s="234"/>
      <c r="E108" s="234"/>
      <c r="F108" s="234"/>
      <c r="G108" s="234"/>
      <c r="H108" s="234"/>
      <c r="I108" s="243"/>
      <c r="J108" s="246"/>
      <c r="K108" s="32" t="str">
        <f t="shared" si="10"/>
        <v/>
      </c>
      <c r="L108" s="33" t="str">
        <f t="shared" si="11"/>
        <v/>
      </c>
      <c r="M108" s="39"/>
      <c r="N108" s="39"/>
    </row>
    <row r="109" spans="1:14">
      <c r="A109" s="27">
        <v>105</v>
      </c>
      <c r="B109" s="40"/>
      <c r="C109" s="252"/>
      <c r="D109" s="234"/>
      <c r="E109" s="234"/>
      <c r="F109" s="234"/>
      <c r="G109" s="234"/>
      <c r="H109" s="234"/>
      <c r="I109" s="243"/>
      <c r="J109" s="246"/>
      <c r="K109" s="32" t="str">
        <f t="shared" si="10"/>
        <v/>
      </c>
      <c r="L109" s="33" t="str">
        <f t="shared" si="11"/>
        <v/>
      </c>
      <c r="M109" s="39"/>
      <c r="N109" s="39"/>
    </row>
    <row r="110" spans="1:14">
      <c r="A110" s="27">
        <v>106</v>
      </c>
      <c r="B110" s="40"/>
      <c r="C110" s="252"/>
      <c r="D110" s="234"/>
      <c r="E110" s="234"/>
      <c r="F110" s="234"/>
      <c r="G110" s="234"/>
      <c r="H110" s="234"/>
      <c r="I110" s="243"/>
      <c r="J110" s="246"/>
      <c r="K110" s="32" t="str">
        <f t="shared" si="10"/>
        <v/>
      </c>
      <c r="L110" s="33" t="str">
        <f t="shared" si="11"/>
        <v/>
      </c>
      <c r="M110" s="39"/>
      <c r="N110" s="39"/>
    </row>
    <row r="111" spans="1:14">
      <c r="A111" s="27">
        <v>107</v>
      </c>
      <c r="B111" s="40"/>
      <c r="C111" s="252"/>
      <c r="D111" s="234"/>
      <c r="E111" s="234"/>
      <c r="F111" s="234"/>
      <c r="G111" s="234"/>
      <c r="H111" s="234"/>
      <c r="I111" s="243"/>
      <c r="J111" s="246"/>
      <c r="K111" s="32" t="str">
        <f t="shared" si="10"/>
        <v/>
      </c>
      <c r="L111" s="33" t="str">
        <f t="shared" si="11"/>
        <v/>
      </c>
      <c r="M111" s="39"/>
      <c r="N111" s="39"/>
    </row>
    <row r="112" spans="1:14">
      <c r="A112" s="27">
        <v>108</v>
      </c>
      <c r="B112" s="40"/>
      <c r="C112" s="252"/>
      <c r="D112" s="234"/>
      <c r="E112" s="234"/>
      <c r="F112" s="234"/>
      <c r="G112" s="234"/>
      <c r="H112" s="234"/>
      <c r="I112" s="243"/>
      <c r="J112" s="246"/>
      <c r="K112" s="32" t="str">
        <f t="shared" si="10"/>
        <v/>
      </c>
      <c r="L112" s="33" t="str">
        <f t="shared" si="11"/>
        <v/>
      </c>
      <c r="M112" s="39"/>
      <c r="N112" s="39"/>
    </row>
    <row r="113" spans="1:14">
      <c r="A113" s="27">
        <v>109</v>
      </c>
      <c r="B113" s="40"/>
      <c r="C113" s="252"/>
      <c r="D113" s="35"/>
      <c r="E113" s="35"/>
      <c r="F113" s="35"/>
      <c r="G113" s="35"/>
      <c r="H113" s="35"/>
      <c r="I113" s="36"/>
      <c r="J113" s="38"/>
      <c r="K113" s="32" t="str">
        <f t="shared" si="10"/>
        <v/>
      </c>
      <c r="L113" s="33" t="str">
        <f t="shared" si="11"/>
        <v/>
      </c>
      <c r="M113" s="39"/>
      <c r="N113" s="39"/>
    </row>
    <row r="114" spans="1:14">
      <c r="A114" s="27">
        <v>110</v>
      </c>
      <c r="B114" s="40"/>
      <c r="C114" s="252"/>
      <c r="D114" s="42"/>
      <c r="E114" s="42"/>
      <c r="F114" s="42"/>
      <c r="G114" s="35"/>
      <c r="H114" s="42"/>
      <c r="I114" s="43"/>
      <c r="J114" s="44"/>
      <c r="K114" s="32" t="str">
        <f t="shared" si="10"/>
        <v/>
      </c>
      <c r="L114" s="33" t="str">
        <f t="shared" si="11"/>
        <v/>
      </c>
      <c r="M114" s="39"/>
      <c r="N114" s="39"/>
    </row>
    <row r="115" spans="1:14">
      <c r="A115" s="27">
        <v>111</v>
      </c>
      <c r="B115" s="40"/>
      <c r="C115" s="252"/>
      <c r="D115" s="39"/>
      <c r="E115" s="46"/>
      <c r="F115" s="47"/>
      <c r="G115" s="39"/>
      <c r="H115" s="39"/>
      <c r="I115" s="48"/>
      <c r="J115" s="49"/>
      <c r="K115" s="32" t="str">
        <f t="shared" si="10"/>
        <v/>
      </c>
      <c r="L115" s="33" t="str">
        <f t="shared" si="11"/>
        <v/>
      </c>
      <c r="M115" s="39"/>
      <c r="N115" s="39"/>
    </row>
    <row r="116" spans="1:14">
      <c r="A116" s="27">
        <v>112</v>
      </c>
      <c r="B116" s="40"/>
      <c r="C116" s="252"/>
      <c r="D116" s="39"/>
      <c r="E116" s="46"/>
      <c r="F116" s="47"/>
      <c r="G116" s="39"/>
      <c r="H116" s="39"/>
      <c r="I116" s="48"/>
      <c r="J116" s="49"/>
      <c r="K116" s="32" t="str">
        <f t="shared" si="10"/>
        <v/>
      </c>
      <c r="L116" s="33" t="str">
        <f t="shared" si="11"/>
        <v/>
      </c>
      <c r="M116" s="39"/>
      <c r="N116" s="39"/>
    </row>
    <row r="117" spans="1:14">
      <c r="A117" s="27">
        <v>113</v>
      </c>
      <c r="B117" s="40"/>
      <c r="C117" s="252"/>
      <c r="D117" s="39"/>
      <c r="E117" s="46"/>
      <c r="F117" s="47"/>
      <c r="G117" s="39"/>
      <c r="H117" s="39"/>
      <c r="I117" s="48"/>
      <c r="J117" s="49"/>
      <c r="K117" s="32" t="str">
        <f t="shared" si="10"/>
        <v/>
      </c>
      <c r="L117" s="33" t="str">
        <f t="shared" si="11"/>
        <v/>
      </c>
      <c r="M117" s="39"/>
      <c r="N117" s="39"/>
    </row>
    <row r="118" spans="1:14">
      <c r="A118" s="27">
        <v>114</v>
      </c>
      <c r="B118" s="40"/>
      <c r="C118" s="252"/>
      <c r="D118" s="39"/>
      <c r="E118" s="46"/>
      <c r="F118" s="47"/>
      <c r="G118" s="39"/>
      <c r="H118" s="39"/>
      <c r="I118" s="48"/>
      <c r="J118" s="49"/>
      <c r="K118" s="32" t="str">
        <f t="shared" si="10"/>
        <v/>
      </c>
      <c r="L118" s="33" t="str">
        <f t="shared" si="11"/>
        <v/>
      </c>
      <c r="M118" s="39"/>
      <c r="N118" s="39"/>
    </row>
    <row r="119" spans="1:14">
      <c r="A119" s="27">
        <v>115</v>
      </c>
      <c r="B119" s="40"/>
      <c r="C119" s="252"/>
      <c r="D119" s="39"/>
      <c r="E119" s="46"/>
      <c r="F119" s="47"/>
      <c r="G119" s="39"/>
      <c r="H119" s="39"/>
      <c r="I119" s="48"/>
      <c r="J119" s="49"/>
      <c r="K119" s="32" t="str">
        <f t="shared" si="10"/>
        <v/>
      </c>
      <c r="L119" s="33" t="str">
        <f t="shared" si="11"/>
        <v/>
      </c>
      <c r="M119" s="39"/>
      <c r="N119" s="39"/>
    </row>
    <row r="120" spans="1:14">
      <c r="A120" s="27">
        <v>116</v>
      </c>
      <c r="B120" s="40"/>
      <c r="C120" s="252"/>
      <c r="D120" s="39"/>
      <c r="E120" s="46"/>
      <c r="F120" s="47"/>
      <c r="G120" s="39"/>
      <c r="H120" s="39"/>
      <c r="I120" s="48"/>
      <c r="J120" s="49"/>
      <c r="K120" s="32" t="str">
        <f t="shared" si="10"/>
        <v/>
      </c>
      <c r="L120" s="33" t="str">
        <f t="shared" si="11"/>
        <v/>
      </c>
      <c r="M120" s="39"/>
      <c r="N120" s="39"/>
    </row>
    <row r="121" spans="1:14">
      <c r="A121" s="27">
        <v>117</v>
      </c>
      <c r="B121" s="40"/>
      <c r="C121" s="252"/>
      <c r="D121" s="39"/>
      <c r="E121" s="46"/>
      <c r="F121" s="47"/>
      <c r="G121" s="39"/>
      <c r="H121" s="39"/>
      <c r="I121" s="48"/>
      <c r="J121" s="49"/>
      <c r="K121" s="32" t="str">
        <f t="shared" si="10"/>
        <v/>
      </c>
      <c r="L121" s="33" t="str">
        <f t="shared" si="11"/>
        <v/>
      </c>
      <c r="M121" s="39"/>
      <c r="N121" s="39"/>
    </row>
    <row r="122" spans="1:14">
      <c r="A122" s="27">
        <v>118</v>
      </c>
      <c r="B122" s="40"/>
      <c r="C122" s="252"/>
      <c r="D122" s="39"/>
      <c r="E122" s="46"/>
      <c r="F122" s="47"/>
      <c r="G122" s="39"/>
      <c r="H122" s="39"/>
      <c r="I122" s="48"/>
      <c r="J122" s="49"/>
      <c r="K122" s="32" t="str">
        <f t="shared" si="10"/>
        <v/>
      </c>
      <c r="L122" s="33" t="str">
        <f t="shared" si="11"/>
        <v/>
      </c>
      <c r="M122" s="39"/>
      <c r="N122" s="39"/>
    </row>
    <row r="123" spans="1:14">
      <c r="A123" s="27">
        <v>119</v>
      </c>
      <c r="B123" s="40"/>
      <c r="C123" s="252"/>
      <c r="D123" s="39"/>
      <c r="E123" s="46"/>
      <c r="F123" s="47"/>
      <c r="G123" s="39"/>
      <c r="H123" s="39"/>
      <c r="I123" s="48"/>
      <c r="J123" s="49"/>
      <c r="K123" s="32" t="str">
        <f t="shared" si="10"/>
        <v/>
      </c>
      <c r="L123" s="33" t="str">
        <f t="shared" si="11"/>
        <v/>
      </c>
      <c r="M123" s="39"/>
      <c r="N123" s="39"/>
    </row>
    <row r="124" spans="1:14">
      <c r="A124" s="27">
        <v>120</v>
      </c>
      <c r="B124" s="40"/>
      <c r="C124" s="252"/>
      <c r="D124" s="39"/>
      <c r="E124" s="46"/>
      <c r="F124" s="47"/>
      <c r="G124" s="39"/>
      <c r="H124" s="39"/>
      <c r="I124" s="48"/>
      <c r="J124" s="49"/>
      <c r="K124" s="32" t="str">
        <f t="shared" si="10"/>
        <v/>
      </c>
      <c r="L124" s="33" t="str">
        <f t="shared" si="11"/>
        <v/>
      </c>
      <c r="M124" s="39"/>
      <c r="N124" s="39"/>
    </row>
    <row r="125" spans="1:14">
      <c r="A125" s="27">
        <v>121</v>
      </c>
      <c r="B125" s="40"/>
      <c r="C125" s="252"/>
      <c r="D125" s="39"/>
      <c r="E125" s="46"/>
      <c r="F125" s="47"/>
      <c r="G125" s="39"/>
      <c r="H125" s="39"/>
      <c r="I125" s="48"/>
      <c r="J125" s="49"/>
      <c r="K125" s="32" t="str">
        <f t="shared" si="10"/>
        <v/>
      </c>
      <c r="L125" s="33" t="str">
        <f t="shared" si="11"/>
        <v/>
      </c>
      <c r="M125" s="39"/>
      <c r="N125" s="39"/>
    </row>
    <row r="126" spans="1:14">
      <c r="A126" s="27">
        <v>122</v>
      </c>
      <c r="B126" s="40"/>
      <c r="C126" s="252"/>
      <c r="D126" s="39"/>
      <c r="E126" s="46"/>
      <c r="F126" s="47"/>
      <c r="G126" s="39"/>
      <c r="H126" s="39"/>
      <c r="I126" s="48"/>
      <c r="J126" s="49"/>
      <c r="K126" s="32" t="str">
        <f t="shared" si="10"/>
        <v/>
      </c>
      <c r="L126" s="33" t="str">
        <f t="shared" si="11"/>
        <v/>
      </c>
      <c r="M126" s="39"/>
      <c r="N126" s="39"/>
    </row>
    <row r="127" spans="1:14">
      <c r="A127" s="27">
        <v>123</v>
      </c>
      <c r="B127" s="40"/>
      <c r="C127" s="252"/>
      <c r="D127" s="39"/>
      <c r="E127" s="46"/>
      <c r="F127" s="47"/>
      <c r="G127" s="39"/>
      <c r="H127" s="39"/>
      <c r="I127" s="48"/>
      <c r="J127" s="49"/>
      <c r="K127" s="32" t="str">
        <f t="shared" si="10"/>
        <v/>
      </c>
      <c r="L127" s="33" t="str">
        <f t="shared" si="11"/>
        <v/>
      </c>
      <c r="M127" s="39"/>
      <c r="N127" s="39"/>
    </row>
    <row r="128" spans="1:14">
      <c r="A128" s="27">
        <v>124</v>
      </c>
      <c r="B128" s="40"/>
      <c r="C128" s="252"/>
      <c r="D128" s="39"/>
      <c r="E128" s="46"/>
      <c r="F128" s="47"/>
      <c r="G128" s="39"/>
      <c r="H128" s="39"/>
      <c r="I128" s="48"/>
      <c r="J128" s="49"/>
      <c r="K128" s="32" t="str">
        <f t="shared" si="10"/>
        <v/>
      </c>
      <c r="L128" s="33" t="str">
        <f t="shared" si="11"/>
        <v/>
      </c>
      <c r="M128" s="39"/>
      <c r="N128" s="39"/>
    </row>
    <row r="129" spans="1:14">
      <c r="A129" s="27">
        <v>125</v>
      </c>
      <c r="B129" s="40"/>
      <c r="C129" s="252"/>
      <c r="D129" s="39"/>
      <c r="E129" s="46"/>
      <c r="F129" s="47"/>
      <c r="G129" s="39"/>
      <c r="H129" s="39"/>
      <c r="I129" s="48"/>
      <c r="J129" s="49"/>
      <c r="K129" s="32" t="str">
        <f t="shared" si="10"/>
        <v/>
      </c>
      <c r="L129" s="33" t="str">
        <f t="shared" si="11"/>
        <v/>
      </c>
      <c r="M129" s="39"/>
      <c r="N129" s="39"/>
    </row>
    <row r="130" spans="1:14">
      <c r="A130" s="27">
        <v>126</v>
      </c>
      <c r="B130" s="40"/>
      <c r="C130" s="252"/>
      <c r="D130" s="39"/>
      <c r="E130" s="46"/>
      <c r="F130" s="47"/>
      <c r="G130" s="39"/>
      <c r="H130" s="39"/>
      <c r="I130" s="48"/>
      <c r="J130" s="49"/>
      <c r="K130" s="32" t="str">
        <f t="shared" ref="K130:K153" si="12">IF(D130="X","----",IF(D130=0,"",IF(D130="NR","NR",IF(J130="N",I130,(I130-(I130*J130))))))</f>
        <v/>
      </c>
      <c r="L130" s="33" t="str">
        <f t="shared" ref="L130:L153" si="13">IF(D130="X","----",IF(D130=0,"",IF(D130="NR","NR",(D130*K130))))</f>
        <v/>
      </c>
      <c r="M130" s="39"/>
      <c r="N130" s="39"/>
    </row>
    <row r="131" spans="1:14">
      <c r="A131" s="27">
        <v>127</v>
      </c>
      <c r="B131" s="40"/>
      <c r="C131" s="252"/>
      <c r="D131" s="39"/>
      <c r="E131" s="46"/>
      <c r="F131" s="47"/>
      <c r="G131" s="39"/>
      <c r="H131" s="39"/>
      <c r="I131" s="48"/>
      <c r="J131" s="49"/>
      <c r="K131" s="32" t="str">
        <f t="shared" si="12"/>
        <v/>
      </c>
      <c r="L131" s="33" t="str">
        <f t="shared" si="13"/>
        <v/>
      </c>
      <c r="M131" s="39"/>
      <c r="N131" s="39"/>
    </row>
    <row r="132" spans="1:14">
      <c r="A132" s="27">
        <v>128</v>
      </c>
      <c r="B132" s="40"/>
      <c r="C132" s="252"/>
      <c r="D132" s="39"/>
      <c r="E132" s="46"/>
      <c r="F132" s="47"/>
      <c r="G132" s="39"/>
      <c r="H132" s="39"/>
      <c r="I132" s="48"/>
      <c r="J132" s="49"/>
      <c r="K132" s="32" t="str">
        <f t="shared" si="12"/>
        <v/>
      </c>
      <c r="L132" s="33" t="str">
        <f t="shared" si="13"/>
        <v/>
      </c>
      <c r="M132" s="39"/>
      <c r="N132" s="39"/>
    </row>
    <row r="133" spans="1:14">
      <c r="A133" s="27">
        <v>129</v>
      </c>
      <c r="B133" s="40"/>
      <c r="C133" s="252"/>
      <c r="D133" s="39"/>
      <c r="E133" s="46"/>
      <c r="F133" s="47"/>
      <c r="G133" s="39"/>
      <c r="H133" s="39"/>
      <c r="I133" s="48"/>
      <c r="J133" s="49"/>
      <c r="K133" s="32" t="str">
        <f t="shared" si="12"/>
        <v/>
      </c>
      <c r="L133" s="33" t="str">
        <f t="shared" si="13"/>
        <v/>
      </c>
      <c r="M133" s="39"/>
      <c r="N133" s="39"/>
    </row>
    <row r="134" spans="1:14">
      <c r="A134" s="27">
        <v>130</v>
      </c>
      <c r="B134" s="40"/>
      <c r="C134" s="252"/>
      <c r="D134" s="39"/>
      <c r="E134" s="46"/>
      <c r="F134" s="47"/>
      <c r="G134" s="39"/>
      <c r="H134" s="39"/>
      <c r="I134" s="48"/>
      <c r="J134" s="49"/>
      <c r="K134" s="32" t="str">
        <f t="shared" si="12"/>
        <v/>
      </c>
      <c r="L134" s="33" t="str">
        <f t="shared" si="13"/>
        <v/>
      </c>
      <c r="M134" s="39"/>
      <c r="N134" s="39"/>
    </row>
    <row r="135" spans="1:14">
      <c r="A135" s="27">
        <v>131</v>
      </c>
      <c r="B135" s="40"/>
      <c r="C135" s="252"/>
      <c r="D135" s="39"/>
      <c r="E135" s="46"/>
      <c r="F135" s="47"/>
      <c r="G135" s="39"/>
      <c r="H135" s="39"/>
      <c r="I135" s="48"/>
      <c r="J135" s="49"/>
      <c r="K135" s="32" t="str">
        <f t="shared" si="12"/>
        <v/>
      </c>
      <c r="L135" s="33" t="str">
        <f t="shared" si="13"/>
        <v/>
      </c>
      <c r="M135" s="39"/>
      <c r="N135" s="39"/>
    </row>
    <row r="136" spans="1:14">
      <c r="A136" s="27">
        <v>132</v>
      </c>
      <c r="B136" s="40"/>
      <c r="C136" s="252"/>
      <c r="D136" s="39"/>
      <c r="E136" s="46"/>
      <c r="F136" s="47"/>
      <c r="G136" s="39"/>
      <c r="H136" s="39"/>
      <c r="I136" s="48"/>
      <c r="J136" s="49"/>
      <c r="K136" s="32" t="str">
        <f t="shared" si="12"/>
        <v/>
      </c>
      <c r="L136" s="33" t="str">
        <f t="shared" si="13"/>
        <v/>
      </c>
      <c r="M136" s="39"/>
      <c r="N136" s="39"/>
    </row>
    <row r="137" spans="1:14">
      <c r="A137" s="27">
        <v>133</v>
      </c>
      <c r="B137" s="40"/>
      <c r="C137" s="252"/>
      <c r="D137" s="39"/>
      <c r="E137" s="46"/>
      <c r="F137" s="47"/>
      <c r="G137" s="39"/>
      <c r="H137" s="39"/>
      <c r="I137" s="48"/>
      <c r="J137" s="49"/>
      <c r="K137" s="32" t="str">
        <f t="shared" si="12"/>
        <v/>
      </c>
      <c r="L137" s="33" t="str">
        <f t="shared" si="13"/>
        <v/>
      </c>
      <c r="M137" s="39"/>
      <c r="N137" s="39"/>
    </row>
    <row r="138" spans="1:14">
      <c r="A138" s="27">
        <v>134</v>
      </c>
      <c r="B138" s="40"/>
      <c r="C138" s="252"/>
      <c r="D138" s="39"/>
      <c r="E138" s="46"/>
      <c r="F138" s="47"/>
      <c r="G138" s="39"/>
      <c r="H138" s="39"/>
      <c r="I138" s="48"/>
      <c r="J138" s="49"/>
      <c r="K138" s="32" t="str">
        <f t="shared" si="12"/>
        <v/>
      </c>
      <c r="L138" s="33" t="str">
        <f t="shared" si="13"/>
        <v/>
      </c>
      <c r="M138" s="39"/>
      <c r="N138" s="39"/>
    </row>
    <row r="139" spans="1:14">
      <c r="A139" s="27">
        <v>135</v>
      </c>
      <c r="B139" s="40"/>
      <c r="C139" s="252"/>
      <c r="D139" s="39"/>
      <c r="E139" s="46"/>
      <c r="F139" s="47"/>
      <c r="G139" s="39"/>
      <c r="H139" s="39"/>
      <c r="I139" s="48"/>
      <c r="J139" s="49"/>
      <c r="K139" s="32" t="str">
        <f t="shared" si="12"/>
        <v/>
      </c>
      <c r="L139" s="33" t="str">
        <f t="shared" si="13"/>
        <v/>
      </c>
      <c r="M139" s="39"/>
      <c r="N139" s="39"/>
    </row>
    <row r="140" spans="1:14">
      <c r="A140" s="27">
        <v>136</v>
      </c>
      <c r="B140" s="40"/>
      <c r="C140" s="252"/>
      <c r="D140" s="39"/>
      <c r="E140" s="46"/>
      <c r="F140" s="47"/>
      <c r="G140" s="39"/>
      <c r="H140" s="39"/>
      <c r="I140" s="48"/>
      <c r="J140" s="49"/>
      <c r="K140" s="32" t="str">
        <f t="shared" si="12"/>
        <v/>
      </c>
      <c r="L140" s="33" t="str">
        <f t="shared" si="13"/>
        <v/>
      </c>
      <c r="M140" s="39"/>
      <c r="N140" s="39"/>
    </row>
    <row r="141" spans="1:14">
      <c r="A141" s="27">
        <v>137</v>
      </c>
      <c r="B141" s="40"/>
      <c r="C141" s="252"/>
      <c r="D141" s="39"/>
      <c r="E141" s="46"/>
      <c r="F141" s="47"/>
      <c r="G141" s="39"/>
      <c r="H141" s="39"/>
      <c r="I141" s="48"/>
      <c r="J141" s="49"/>
      <c r="K141" s="32" t="str">
        <f t="shared" si="12"/>
        <v/>
      </c>
      <c r="L141" s="33" t="str">
        <f t="shared" si="13"/>
        <v/>
      </c>
      <c r="M141" s="39"/>
      <c r="N141" s="39"/>
    </row>
    <row r="142" spans="1:14">
      <c r="A142" s="27">
        <v>138</v>
      </c>
      <c r="B142" s="40"/>
      <c r="C142" s="252"/>
      <c r="D142" s="39"/>
      <c r="E142" s="46"/>
      <c r="F142" s="47"/>
      <c r="G142" s="39"/>
      <c r="H142" s="39"/>
      <c r="I142" s="48"/>
      <c r="J142" s="49"/>
      <c r="K142" s="32" t="str">
        <f t="shared" si="12"/>
        <v/>
      </c>
      <c r="L142" s="33" t="str">
        <f t="shared" si="13"/>
        <v/>
      </c>
      <c r="M142" s="39"/>
      <c r="N142" s="39"/>
    </row>
    <row r="143" spans="1:14">
      <c r="A143" s="27">
        <v>139</v>
      </c>
      <c r="B143" s="40"/>
      <c r="C143" s="252"/>
      <c r="D143" s="39"/>
      <c r="E143" s="46"/>
      <c r="F143" s="47"/>
      <c r="G143" s="39"/>
      <c r="H143" s="39"/>
      <c r="I143" s="48"/>
      <c r="J143" s="49"/>
      <c r="K143" s="32" t="str">
        <f t="shared" si="12"/>
        <v/>
      </c>
      <c r="L143" s="33" t="str">
        <f t="shared" si="13"/>
        <v/>
      </c>
      <c r="M143" s="39"/>
      <c r="N143" s="39"/>
    </row>
    <row r="144" spans="1:14">
      <c r="A144" s="27">
        <v>140</v>
      </c>
      <c r="B144" s="40"/>
      <c r="C144" s="252"/>
      <c r="D144" s="39"/>
      <c r="E144" s="46"/>
      <c r="F144" s="47"/>
      <c r="G144" s="39"/>
      <c r="H144" s="39"/>
      <c r="I144" s="48"/>
      <c r="J144" s="49"/>
      <c r="K144" s="32" t="str">
        <f t="shared" si="12"/>
        <v/>
      </c>
      <c r="L144" s="33" t="str">
        <f t="shared" si="13"/>
        <v/>
      </c>
      <c r="M144" s="39"/>
      <c r="N144" s="39"/>
    </row>
    <row r="145" spans="1:14">
      <c r="A145" s="27">
        <v>141</v>
      </c>
      <c r="B145" s="40"/>
      <c r="C145" s="252"/>
      <c r="D145" s="39"/>
      <c r="E145" s="46"/>
      <c r="F145" s="47"/>
      <c r="G145" s="39"/>
      <c r="H145" s="39"/>
      <c r="I145" s="48"/>
      <c r="J145" s="49"/>
      <c r="K145" s="32" t="str">
        <f t="shared" si="12"/>
        <v/>
      </c>
      <c r="L145" s="33" t="str">
        <f t="shared" si="13"/>
        <v/>
      </c>
      <c r="M145" s="39"/>
      <c r="N145" s="39"/>
    </row>
    <row r="146" spans="1:14">
      <c r="A146" s="27">
        <v>142</v>
      </c>
      <c r="B146" s="40"/>
      <c r="C146" s="252"/>
      <c r="D146" s="39"/>
      <c r="E146" s="46"/>
      <c r="F146" s="47"/>
      <c r="G146" s="39"/>
      <c r="H146" s="39"/>
      <c r="I146" s="48"/>
      <c r="J146" s="49"/>
      <c r="K146" s="32" t="str">
        <f t="shared" si="12"/>
        <v/>
      </c>
      <c r="L146" s="33" t="str">
        <f t="shared" si="13"/>
        <v/>
      </c>
      <c r="M146" s="39"/>
      <c r="N146" s="39"/>
    </row>
    <row r="147" spans="1:14">
      <c r="A147" s="27">
        <v>143</v>
      </c>
      <c r="B147" s="40"/>
      <c r="C147" s="252"/>
      <c r="D147" s="39"/>
      <c r="E147" s="46"/>
      <c r="F147" s="47"/>
      <c r="G147" s="39"/>
      <c r="H147" s="39"/>
      <c r="I147" s="48"/>
      <c r="J147" s="49"/>
      <c r="K147" s="32" t="str">
        <f t="shared" si="12"/>
        <v/>
      </c>
      <c r="L147" s="33" t="str">
        <f t="shared" si="13"/>
        <v/>
      </c>
      <c r="M147" s="39"/>
      <c r="N147" s="39"/>
    </row>
    <row r="148" spans="1:14">
      <c r="A148" s="27">
        <v>144</v>
      </c>
      <c r="B148" s="40"/>
      <c r="C148" s="252"/>
      <c r="D148" s="39"/>
      <c r="E148" s="46"/>
      <c r="F148" s="47"/>
      <c r="G148" s="39"/>
      <c r="H148" s="39"/>
      <c r="I148" s="48"/>
      <c r="J148" s="49"/>
      <c r="K148" s="32" t="str">
        <f t="shared" si="12"/>
        <v/>
      </c>
      <c r="L148" s="33" t="str">
        <f t="shared" si="13"/>
        <v/>
      </c>
      <c r="M148" s="39"/>
      <c r="N148" s="39"/>
    </row>
    <row r="149" spans="1:14">
      <c r="A149" s="27">
        <v>145</v>
      </c>
      <c r="B149" s="40"/>
      <c r="C149" s="252"/>
      <c r="D149" s="39"/>
      <c r="E149" s="46"/>
      <c r="F149" s="47"/>
      <c r="G149" s="39"/>
      <c r="H149" s="39"/>
      <c r="I149" s="48"/>
      <c r="J149" s="49"/>
      <c r="K149" s="32" t="str">
        <f t="shared" si="12"/>
        <v/>
      </c>
      <c r="L149" s="33" t="str">
        <f t="shared" si="13"/>
        <v/>
      </c>
      <c r="M149" s="39"/>
      <c r="N149" s="39"/>
    </row>
    <row r="150" spans="1:14">
      <c r="A150" s="27">
        <v>146</v>
      </c>
      <c r="B150" s="40"/>
      <c r="C150" s="252"/>
      <c r="D150" s="39"/>
      <c r="E150" s="46"/>
      <c r="F150" s="47"/>
      <c r="G150" s="39"/>
      <c r="H150" s="39"/>
      <c r="I150" s="48"/>
      <c r="J150" s="49"/>
      <c r="K150" s="32" t="str">
        <f t="shared" si="12"/>
        <v/>
      </c>
      <c r="L150" s="33" t="str">
        <f t="shared" si="13"/>
        <v/>
      </c>
      <c r="M150" s="39"/>
      <c r="N150" s="39"/>
    </row>
    <row r="151" spans="1:14">
      <c r="A151" s="27">
        <v>147</v>
      </c>
      <c r="B151" s="40"/>
      <c r="C151" s="252"/>
      <c r="D151" s="39"/>
      <c r="E151" s="46"/>
      <c r="F151" s="47"/>
      <c r="G151" s="39"/>
      <c r="H151" s="39"/>
      <c r="I151" s="48"/>
      <c r="J151" s="49"/>
      <c r="K151" s="32" t="str">
        <f t="shared" si="12"/>
        <v/>
      </c>
      <c r="L151" s="33" t="str">
        <f t="shared" si="13"/>
        <v/>
      </c>
      <c r="M151" s="39"/>
      <c r="N151" s="39"/>
    </row>
    <row r="152" spans="1:14">
      <c r="A152" s="27">
        <v>148</v>
      </c>
      <c r="B152" s="40"/>
      <c r="C152" s="252"/>
      <c r="D152" s="39"/>
      <c r="E152" s="46"/>
      <c r="F152" s="47"/>
      <c r="G152" s="39"/>
      <c r="H152" s="39"/>
      <c r="I152" s="48"/>
      <c r="J152" s="49"/>
      <c r="K152" s="32" t="str">
        <f t="shared" si="12"/>
        <v/>
      </c>
      <c r="L152" s="33" t="str">
        <f t="shared" si="13"/>
        <v/>
      </c>
      <c r="M152" s="39"/>
      <c r="N152" s="39"/>
    </row>
    <row r="153" spans="1:14">
      <c r="A153" s="27">
        <v>149</v>
      </c>
      <c r="B153" s="40"/>
      <c r="C153" s="252"/>
      <c r="D153" s="39"/>
      <c r="E153" s="46"/>
      <c r="F153" s="47"/>
      <c r="G153" s="39"/>
      <c r="H153" s="39"/>
      <c r="I153" s="48"/>
      <c r="J153" s="49"/>
      <c r="K153" s="32" t="str">
        <f t="shared" si="12"/>
        <v/>
      </c>
      <c r="L153" s="33" t="str">
        <f t="shared" si="13"/>
        <v/>
      </c>
      <c r="M153" s="39"/>
      <c r="N153" s="39"/>
    </row>
  </sheetData>
  <sortState xmlns:xlrd2="http://schemas.microsoft.com/office/spreadsheetml/2017/richdata2" ref="B5:N105">
    <sortCondition ref="H5:H105"/>
    <sortCondition ref="G5:G105"/>
    <sortCondition ref="E5:E105"/>
  </sortState>
  <mergeCells count="1">
    <mergeCell ref="A1:A2"/>
  </mergeCells>
  <conditionalFormatting sqref="A5:N153">
    <cfRule type="expression" dxfId="7" priority="1">
      <formula>$C5="X"</formula>
    </cfRule>
    <cfRule type="expression" dxfId="6" priority="2">
      <formula>$B5="X"</formula>
    </cfRule>
  </conditionalFormatting>
  <dataValidations disablePrompts="1" count="1">
    <dataValidation type="list" allowBlank="1" showInputMessage="1" showErrorMessage="1" sqref="C5:C10" xr:uid="{D19701DA-472D-4151-9F6D-1B2254B110FD}">
      <formula1>",X"</formula1>
    </dataValidation>
  </dataValidations>
  <pageMargins left="0.45" right="0.45" top="0.5" bottom="0.5" header="0.3" footer="0.3"/>
  <pageSetup scale="57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D3D5-6845-40A4-8556-D2146BCC2821}">
  <sheetPr>
    <tabColor rgb="FF7030A0"/>
  </sheetPr>
  <dimension ref="A1:P80"/>
  <sheetViews>
    <sheetView workbookViewId="0">
      <selection activeCell="I21" sqref="I21"/>
    </sheetView>
  </sheetViews>
  <sheetFormatPr defaultRowHeight="15"/>
  <cols>
    <col min="1" max="1" width="8.7109375" customWidth="1"/>
    <col min="2" max="2" width="7.140625" customWidth="1"/>
    <col min="3" max="3" width="15.7109375" customWidth="1"/>
    <col min="4" max="4" width="25.7109375" style="61" customWidth="1"/>
    <col min="5" max="5" width="40.7109375" style="61" customWidth="1"/>
    <col min="6" max="6" width="20.7109375" customWidth="1"/>
  </cols>
  <sheetData>
    <row r="1" spans="1:16">
      <c r="A1" s="316" t="s">
        <v>224</v>
      </c>
      <c r="B1" s="317"/>
      <c r="C1" s="317"/>
      <c r="D1" s="317"/>
      <c r="E1" s="317"/>
      <c r="F1" s="317"/>
    </row>
    <row r="2" spans="1:16" ht="15.75" thickBot="1">
      <c r="A2" s="318"/>
      <c r="B2" s="318"/>
      <c r="C2" s="318"/>
      <c r="D2" s="318"/>
      <c r="E2" s="318"/>
      <c r="F2" s="318"/>
    </row>
    <row r="3" spans="1:16" s="19" customFormat="1" ht="15.75" thickBot="1">
      <c r="A3" s="152" t="s">
        <v>4</v>
      </c>
      <c r="B3" s="152" t="s">
        <v>6</v>
      </c>
      <c r="C3" s="152" t="s">
        <v>223</v>
      </c>
      <c r="D3" s="15" t="s">
        <v>7</v>
      </c>
      <c r="E3" s="15" t="s">
        <v>8</v>
      </c>
      <c r="F3" s="174" t="s">
        <v>9</v>
      </c>
      <c r="G3" s="319" t="s">
        <v>244</v>
      </c>
      <c r="H3" s="319"/>
      <c r="I3" s="319"/>
      <c r="J3" s="319"/>
      <c r="K3" s="319" t="s">
        <v>244</v>
      </c>
      <c r="L3" s="319"/>
      <c r="M3" s="319"/>
      <c r="N3" s="319"/>
    </row>
    <row r="4" spans="1:16">
      <c r="A4" s="20"/>
      <c r="B4" s="21"/>
      <c r="C4" s="129"/>
      <c r="D4" s="21"/>
      <c r="E4" s="21"/>
      <c r="F4" s="175"/>
      <c r="G4" s="176">
        <v>1</v>
      </c>
      <c r="H4" s="176">
        <v>2</v>
      </c>
      <c r="I4" s="176">
        <v>3</v>
      </c>
      <c r="J4" s="176">
        <v>4</v>
      </c>
      <c r="K4" s="176">
        <v>5</v>
      </c>
      <c r="L4" s="176">
        <v>6</v>
      </c>
      <c r="M4" s="176">
        <v>7</v>
      </c>
      <c r="N4" s="176">
        <v>8</v>
      </c>
    </row>
    <row r="5" spans="1:16" ht="25.5">
      <c r="A5" s="27">
        <v>1</v>
      </c>
      <c r="B5" s="29">
        <v>3</v>
      </c>
      <c r="C5" s="131" t="s">
        <v>225</v>
      </c>
      <c r="D5" s="29" t="s">
        <v>221</v>
      </c>
      <c r="E5" s="29" t="s">
        <v>222</v>
      </c>
      <c r="F5" s="153" t="s">
        <v>112</v>
      </c>
      <c r="G5" s="177">
        <v>2</v>
      </c>
      <c r="H5" s="179">
        <v>1</v>
      </c>
      <c r="I5" s="176"/>
      <c r="J5" s="176"/>
      <c r="K5" s="178"/>
      <c r="L5" s="178"/>
      <c r="M5" s="176"/>
      <c r="N5" s="176"/>
      <c r="O5" s="172">
        <v>1</v>
      </c>
      <c r="P5" s="156"/>
    </row>
    <row r="6" spans="1:16" ht="25.5">
      <c r="A6" s="27">
        <v>2</v>
      </c>
      <c r="B6" s="29">
        <v>1</v>
      </c>
      <c r="C6" s="131" t="s">
        <v>226</v>
      </c>
      <c r="D6" s="29" t="s">
        <v>221</v>
      </c>
      <c r="E6" s="29" t="s">
        <v>222</v>
      </c>
      <c r="F6" s="153" t="s">
        <v>112</v>
      </c>
      <c r="G6" s="176"/>
      <c r="H6" s="176"/>
      <c r="I6" s="180">
        <v>1</v>
      </c>
      <c r="J6" s="176"/>
      <c r="K6" s="178"/>
      <c r="L6" s="178"/>
      <c r="M6" s="176"/>
      <c r="N6" s="176"/>
      <c r="O6" s="172">
        <v>2</v>
      </c>
      <c r="P6" s="157"/>
    </row>
    <row r="7" spans="1:16" ht="25.5">
      <c r="A7" s="27">
        <v>3</v>
      </c>
      <c r="B7" s="29">
        <v>1</v>
      </c>
      <c r="C7" s="131" t="s">
        <v>227</v>
      </c>
      <c r="D7" s="29" t="s">
        <v>221</v>
      </c>
      <c r="E7" s="29" t="s">
        <v>222</v>
      </c>
      <c r="F7" s="153" t="s">
        <v>112</v>
      </c>
      <c r="G7" s="176"/>
      <c r="H7" s="176"/>
      <c r="I7" s="180">
        <v>1</v>
      </c>
      <c r="J7" s="176"/>
      <c r="K7" s="178"/>
      <c r="L7" s="178"/>
      <c r="M7" s="176"/>
      <c r="N7" s="176"/>
      <c r="O7" s="172">
        <v>3</v>
      </c>
      <c r="P7" s="158"/>
    </row>
    <row r="8" spans="1:16" ht="25.5">
      <c r="A8" s="27">
        <v>4</v>
      </c>
      <c r="B8" s="29">
        <v>1</v>
      </c>
      <c r="C8" s="131" t="s">
        <v>228</v>
      </c>
      <c r="D8" s="29" t="s">
        <v>221</v>
      </c>
      <c r="E8" s="29" t="s">
        <v>222</v>
      </c>
      <c r="F8" s="153" t="s">
        <v>112</v>
      </c>
      <c r="G8" s="176"/>
      <c r="H8" s="176"/>
      <c r="I8" s="178"/>
      <c r="J8" s="181">
        <v>1</v>
      </c>
      <c r="K8" s="178"/>
      <c r="L8" s="178"/>
      <c r="M8" s="176"/>
      <c r="N8" s="176"/>
      <c r="O8" s="172">
        <v>4</v>
      </c>
      <c r="P8" s="159"/>
    </row>
    <row r="9" spans="1:16" ht="25.5">
      <c r="A9" s="27">
        <v>5</v>
      </c>
      <c r="B9" s="29">
        <v>1</v>
      </c>
      <c r="C9" s="131" t="s">
        <v>229</v>
      </c>
      <c r="D9" s="29" t="s">
        <v>221</v>
      </c>
      <c r="E9" s="29" t="s">
        <v>222</v>
      </c>
      <c r="F9" s="153" t="s">
        <v>112</v>
      </c>
      <c r="G9" s="176"/>
      <c r="H9" s="179">
        <v>1</v>
      </c>
      <c r="I9" s="176"/>
      <c r="J9" s="176"/>
      <c r="K9" s="178"/>
      <c r="L9" s="178"/>
      <c r="M9" s="176"/>
      <c r="N9" s="176"/>
      <c r="O9" s="172">
        <v>5</v>
      </c>
      <c r="P9" s="160"/>
    </row>
    <row r="10" spans="1:16" ht="25.5">
      <c r="A10" s="27">
        <v>6</v>
      </c>
      <c r="B10" s="29">
        <v>1</v>
      </c>
      <c r="C10" s="131" t="s">
        <v>230</v>
      </c>
      <c r="D10" s="29" t="s">
        <v>221</v>
      </c>
      <c r="E10" s="29" t="s">
        <v>222</v>
      </c>
      <c r="F10" s="153" t="s">
        <v>112</v>
      </c>
      <c r="G10" s="176"/>
      <c r="H10" s="178"/>
      <c r="I10" s="180">
        <v>1</v>
      </c>
      <c r="J10" s="176"/>
      <c r="K10" s="178"/>
      <c r="L10" s="178"/>
      <c r="M10" s="176"/>
      <c r="N10" s="176"/>
      <c r="O10" s="172">
        <v>6</v>
      </c>
      <c r="P10" s="161"/>
    </row>
    <row r="11" spans="1:16" ht="25.5">
      <c r="A11" s="27">
        <v>7</v>
      </c>
      <c r="B11" s="35">
        <v>1</v>
      </c>
      <c r="C11" s="132" t="s">
        <v>232</v>
      </c>
      <c r="D11" s="29" t="s">
        <v>221</v>
      </c>
      <c r="E11" s="29" t="s">
        <v>222</v>
      </c>
      <c r="F11" s="153" t="s">
        <v>112</v>
      </c>
      <c r="G11" s="176"/>
      <c r="H11" s="179">
        <v>1</v>
      </c>
      <c r="I11" s="176"/>
      <c r="J11" s="176"/>
      <c r="K11" s="178"/>
      <c r="L11" s="178"/>
      <c r="M11" s="176"/>
      <c r="N11" s="176"/>
      <c r="O11" s="172">
        <v>7</v>
      </c>
      <c r="P11" s="162"/>
    </row>
    <row r="12" spans="1:16" ht="26.25" thickBot="1">
      <c r="A12" s="136">
        <v>8</v>
      </c>
      <c r="B12" s="137">
        <v>1</v>
      </c>
      <c r="C12" s="138" t="s">
        <v>231</v>
      </c>
      <c r="D12" s="139" t="s">
        <v>221</v>
      </c>
      <c r="E12" s="139" t="s">
        <v>222</v>
      </c>
      <c r="F12" s="166" t="s">
        <v>112</v>
      </c>
      <c r="G12" s="177">
        <v>1</v>
      </c>
      <c r="H12" s="176"/>
      <c r="I12" s="176"/>
      <c r="J12" s="176"/>
      <c r="K12" s="178"/>
      <c r="L12" s="178"/>
      <c r="M12" s="176"/>
      <c r="N12" s="176"/>
      <c r="O12" s="172">
        <v>8</v>
      </c>
      <c r="P12" s="163"/>
    </row>
    <row r="13" spans="1:16" ht="38.25">
      <c r="A13" s="135">
        <v>9</v>
      </c>
      <c r="B13" s="42">
        <v>1</v>
      </c>
      <c r="C13" s="133" t="s">
        <v>235</v>
      </c>
      <c r="D13" s="42" t="s">
        <v>233</v>
      </c>
      <c r="E13" s="42" t="s">
        <v>234</v>
      </c>
      <c r="F13" s="154" t="s">
        <v>112</v>
      </c>
      <c r="G13" s="177">
        <v>1</v>
      </c>
      <c r="H13" s="176"/>
      <c r="I13" s="176"/>
      <c r="J13" s="176"/>
      <c r="K13" s="178"/>
      <c r="L13" s="178"/>
      <c r="M13" s="176"/>
      <c r="N13" s="176"/>
      <c r="O13" s="172">
        <v>9</v>
      </c>
      <c r="P13" s="164"/>
    </row>
    <row r="14" spans="1:16" ht="38.25">
      <c r="A14" s="27">
        <v>10</v>
      </c>
      <c r="B14" s="35">
        <v>1</v>
      </c>
      <c r="C14" s="132" t="s">
        <v>236</v>
      </c>
      <c r="D14" s="35" t="s">
        <v>233</v>
      </c>
      <c r="E14" s="35" t="s">
        <v>234</v>
      </c>
      <c r="F14" s="155" t="s">
        <v>112</v>
      </c>
      <c r="G14" s="176"/>
      <c r="H14" s="176"/>
      <c r="I14" s="180">
        <v>1</v>
      </c>
      <c r="J14" s="176"/>
      <c r="K14" s="178"/>
      <c r="L14" s="178"/>
      <c r="M14" s="176"/>
      <c r="N14" s="176"/>
      <c r="O14" s="173">
        <v>10</v>
      </c>
      <c r="P14" s="165"/>
    </row>
    <row r="15" spans="1:16" ht="38.25">
      <c r="A15" s="27">
        <v>11</v>
      </c>
      <c r="B15" s="35">
        <v>3</v>
      </c>
      <c r="C15" s="132" t="s">
        <v>237</v>
      </c>
      <c r="D15" s="35" t="s">
        <v>233</v>
      </c>
      <c r="E15" s="35" t="s">
        <v>234</v>
      </c>
      <c r="F15" s="155" t="s">
        <v>112</v>
      </c>
      <c r="G15" s="176"/>
      <c r="H15" s="179">
        <v>3</v>
      </c>
      <c r="I15" s="176"/>
      <c r="J15" s="176"/>
      <c r="K15" s="176"/>
      <c r="L15" s="176"/>
      <c r="M15" s="176"/>
      <c r="N15" s="176"/>
    </row>
    <row r="16" spans="1:16" ht="38.25">
      <c r="A16" s="27">
        <v>12</v>
      </c>
      <c r="B16" s="35">
        <v>1</v>
      </c>
      <c r="C16" s="132">
        <v>15.75</v>
      </c>
      <c r="D16" s="35" t="s">
        <v>233</v>
      </c>
      <c r="E16" s="35" t="s">
        <v>234</v>
      </c>
      <c r="F16" s="155" t="s">
        <v>112</v>
      </c>
      <c r="G16" s="177">
        <v>1</v>
      </c>
      <c r="H16" s="176"/>
      <c r="I16" s="176"/>
      <c r="J16" s="176"/>
      <c r="K16" s="176"/>
      <c r="L16" s="176"/>
      <c r="M16" s="176"/>
      <c r="N16" s="176"/>
    </row>
    <row r="17" spans="1:14" ht="39" thickBot="1">
      <c r="A17" s="136">
        <v>13</v>
      </c>
      <c r="B17" s="137">
        <v>1</v>
      </c>
      <c r="C17" s="138" t="s">
        <v>238</v>
      </c>
      <c r="D17" s="137" t="s">
        <v>233</v>
      </c>
      <c r="E17" s="137" t="s">
        <v>234</v>
      </c>
      <c r="F17" s="167" t="s">
        <v>112</v>
      </c>
      <c r="G17" s="176"/>
      <c r="H17" s="179">
        <v>1</v>
      </c>
      <c r="I17" s="176"/>
      <c r="J17" s="176"/>
      <c r="K17" s="176"/>
      <c r="L17" s="176"/>
      <c r="M17" s="176"/>
      <c r="N17" s="176"/>
    </row>
    <row r="18" spans="1:14" ht="38.25">
      <c r="A18" s="135">
        <v>14</v>
      </c>
      <c r="B18" s="42">
        <v>1</v>
      </c>
      <c r="C18" s="133" t="s">
        <v>237</v>
      </c>
      <c r="D18" s="42" t="s">
        <v>239</v>
      </c>
      <c r="E18" s="42" t="s">
        <v>240</v>
      </c>
      <c r="F18" s="154" t="s">
        <v>112</v>
      </c>
      <c r="G18" s="177">
        <v>1</v>
      </c>
      <c r="H18" s="176"/>
      <c r="I18" s="176"/>
      <c r="J18" s="176"/>
      <c r="K18" s="176"/>
      <c r="L18" s="176"/>
      <c r="M18" s="176"/>
      <c r="N18" s="176"/>
    </row>
    <row r="19" spans="1:14" ht="38.25">
      <c r="A19" s="27">
        <v>15</v>
      </c>
      <c r="B19" s="35">
        <v>2</v>
      </c>
      <c r="C19" s="132" t="s">
        <v>241</v>
      </c>
      <c r="D19" s="35" t="s">
        <v>239</v>
      </c>
      <c r="E19" s="35" t="s">
        <v>240</v>
      </c>
      <c r="F19" s="155" t="s">
        <v>112</v>
      </c>
      <c r="G19" s="177">
        <v>2</v>
      </c>
      <c r="H19" s="176"/>
      <c r="I19" s="176"/>
      <c r="J19" s="176"/>
      <c r="K19" s="176"/>
      <c r="L19" s="176"/>
      <c r="M19" s="176"/>
      <c r="N19" s="176"/>
    </row>
    <row r="20" spans="1:14" ht="38.25">
      <c r="A20" s="40">
        <v>16</v>
      </c>
      <c r="B20" s="42">
        <v>3</v>
      </c>
      <c r="C20" s="133" t="s">
        <v>238</v>
      </c>
      <c r="D20" s="35" t="s">
        <v>239</v>
      </c>
      <c r="E20" s="35" t="s">
        <v>240</v>
      </c>
      <c r="F20" s="155" t="s">
        <v>112</v>
      </c>
      <c r="G20" s="177">
        <v>3</v>
      </c>
      <c r="H20" s="176"/>
      <c r="I20" s="176"/>
      <c r="J20" s="176"/>
      <c r="K20" s="176"/>
      <c r="L20" s="176"/>
      <c r="M20" s="176"/>
      <c r="N20" s="176"/>
    </row>
    <row r="21" spans="1:14" ht="39" thickBot="1">
      <c r="A21" s="136">
        <v>17</v>
      </c>
      <c r="B21" s="141">
        <v>1</v>
      </c>
      <c r="C21" s="142" t="s">
        <v>242</v>
      </c>
      <c r="D21" s="137" t="s">
        <v>239</v>
      </c>
      <c r="E21" s="137" t="s">
        <v>240</v>
      </c>
      <c r="F21" s="168" t="s">
        <v>112</v>
      </c>
      <c r="G21" s="176"/>
      <c r="H21" s="179">
        <v>1</v>
      </c>
      <c r="I21" s="176"/>
      <c r="J21" s="176"/>
      <c r="K21" s="176"/>
      <c r="L21" s="176"/>
      <c r="M21" s="176"/>
      <c r="N21" s="176"/>
    </row>
    <row r="22" spans="1:14">
      <c r="A22" s="140">
        <v>18</v>
      </c>
      <c r="B22" s="42">
        <v>1</v>
      </c>
      <c r="C22" s="133"/>
      <c r="D22" s="46" t="s">
        <v>98</v>
      </c>
      <c r="E22" s="47" t="s">
        <v>99</v>
      </c>
      <c r="F22" s="169" t="s">
        <v>100</v>
      </c>
      <c r="G22" s="176"/>
      <c r="H22" s="176"/>
      <c r="I22" s="176"/>
      <c r="J22" s="176"/>
      <c r="K22" s="176"/>
      <c r="L22" s="176"/>
      <c r="M22" s="176"/>
      <c r="N22" s="176"/>
    </row>
    <row r="23" spans="1:14" ht="51">
      <c r="A23" s="40">
        <v>19</v>
      </c>
      <c r="B23" s="39">
        <v>1</v>
      </c>
      <c r="C23" s="134"/>
      <c r="D23" s="46" t="s">
        <v>148</v>
      </c>
      <c r="E23" s="47" t="s">
        <v>149</v>
      </c>
      <c r="F23" s="169" t="s">
        <v>112</v>
      </c>
      <c r="G23" s="176"/>
      <c r="H23" s="176"/>
      <c r="I23" s="176"/>
      <c r="J23" s="176"/>
      <c r="K23" s="176"/>
      <c r="L23" s="176"/>
      <c r="M23" s="176"/>
      <c r="N23" s="176"/>
    </row>
    <row r="24" spans="1:14" ht="51">
      <c r="A24" s="40">
        <v>20</v>
      </c>
      <c r="B24" s="39">
        <v>1</v>
      </c>
      <c r="C24" s="134"/>
      <c r="D24" s="46" t="s">
        <v>113</v>
      </c>
      <c r="E24" s="47" t="s">
        <v>114</v>
      </c>
      <c r="F24" s="169" t="s">
        <v>112</v>
      </c>
      <c r="G24" s="176"/>
      <c r="H24" s="176"/>
      <c r="I24" s="176"/>
      <c r="J24" s="176"/>
      <c r="K24" s="176"/>
      <c r="L24" s="176"/>
      <c r="M24" s="176"/>
      <c r="N24" s="176"/>
    </row>
    <row r="25" spans="1:14" ht="26.25" thickBot="1">
      <c r="A25" s="147">
        <v>21</v>
      </c>
      <c r="B25" s="148">
        <v>1</v>
      </c>
      <c r="C25" s="149"/>
      <c r="D25" s="150" t="s">
        <v>125</v>
      </c>
      <c r="E25" s="151" t="s">
        <v>126</v>
      </c>
      <c r="F25" s="170" t="s">
        <v>243</v>
      </c>
      <c r="G25" s="176"/>
      <c r="H25" s="176"/>
      <c r="I25" s="176"/>
      <c r="J25" s="176"/>
      <c r="K25" s="176"/>
      <c r="L25" s="176"/>
      <c r="M25" s="176"/>
      <c r="N25" s="176"/>
    </row>
    <row r="26" spans="1:14">
      <c r="A26" s="140">
        <v>22</v>
      </c>
      <c r="B26" s="143"/>
      <c r="C26" s="144"/>
      <c r="D26" s="145"/>
      <c r="E26" s="146"/>
      <c r="F26" s="171"/>
      <c r="G26" s="176"/>
      <c r="H26" s="176"/>
      <c r="I26" s="176"/>
      <c r="J26" s="176"/>
      <c r="K26" s="176"/>
      <c r="L26" s="176"/>
      <c r="M26" s="176"/>
      <c r="N26" s="176"/>
    </row>
    <row r="27" spans="1:14">
      <c r="A27" s="40">
        <v>23</v>
      </c>
      <c r="B27" s="39"/>
      <c r="C27" s="134"/>
      <c r="D27" s="46"/>
      <c r="E27" s="47"/>
      <c r="F27" s="169"/>
      <c r="G27" s="176"/>
      <c r="H27" s="176"/>
      <c r="I27" s="176"/>
      <c r="J27" s="176"/>
      <c r="K27" s="176"/>
      <c r="L27" s="176"/>
      <c r="M27" s="176"/>
      <c r="N27" s="176"/>
    </row>
    <row r="28" spans="1:14">
      <c r="A28" s="40">
        <v>24</v>
      </c>
      <c r="B28" s="39"/>
      <c r="C28" s="134"/>
      <c r="D28" s="46"/>
      <c r="E28" s="47"/>
      <c r="F28" s="169"/>
      <c r="G28" s="176"/>
      <c r="H28" s="176"/>
      <c r="I28" s="176"/>
      <c r="J28" s="176"/>
      <c r="K28" s="176"/>
      <c r="L28" s="176"/>
      <c r="M28" s="176"/>
      <c r="N28" s="176"/>
    </row>
    <row r="29" spans="1:14">
      <c r="A29" s="40">
        <v>25</v>
      </c>
      <c r="B29" s="39"/>
      <c r="C29" s="134"/>
      <c r="D29" s="46"/>
      <c r="E29" s="47"/>
      <c r="F29" s="169"/>
      <c r="G29" s="176"/>
      <c r="H29" s="176"/>
      <c r="I29" s="176"/>
      <c r="J29" s="176"/>
      <c r="K29" s="176"/>
      <c r="L29" s="176"/>
      <c r="M29" s="176"/>
      <c r="N29" s="176"/>
    </row>
    <row r="30" spans="1:14">
      <c r="A30" s="40">
        <v>26</v>
      </c>
      <c r="B30" s="39"/>
      <c r="C30" s="134"/>
      <c r="D30" s="46"/>
      <c r="E30" s="47"/>
      <c r="F30" s="169"/>
      <c r="G30" s="176"/>
      <c r="H30" s="176"/>
      <c r="I30" s="176"/>
      <c r="J30" s="176"/>
      <c r="K30" s="176"/>
      <c r="L30" s="176"/>
      <c r="M30" s="176"/>
      <c r="N30" s="176"/>
    </row>
    <row r="31" spans="1:14">
      <c r="A31" s="40">
        <v>27</v>
      </c>
      <c r="B31" s="39"/>
      <c r="C31" s="134"/>
      <c r="D31" s="46"/>
      <c r="E31" s="47"/>
      <c r="F31" s="169"/>
      <c r="G31" s="176"/>
      <c r="H31" s="176"/>
      <c r="I31" s="176"/>
      <c r="J31" s="176"/>
      <c r="K31" s="176"/>
      <c r="L31" s="176"/>
      <c r="M31" s="176"/>
      <c r="N31" s="176"/>
    </row>
    <row r="32" spans="1:14">
      <c r="A32" s="40">
        <v>28</v>
      </c>
      <c r="B32" s="39"/>
      <c r="C32" s="134"/>
      <c r="D32" s="46"/>
      <c r="E32" s="47"/>
      <c r="F32" s="169"/>
      <c r="G32" s="176"/>
      <c r="H32" s="176"/>
      <c r="I32" s="176"/>
      <c r="J32" s="176"/>
      <c r="K32" s="176"/>
      <c r="L32" s="176"/>
      <c r="M32" s="176"/>
      <c r="N32" s="176"/>
    </row>
    <row r="33" spans="1:14">
      <c r="A33" s="40">
        <v>29</v>
      </c>
      <c r="B33" s="39"/>
      <c r="C33" s="134"/>
      <c r="D33" s="46"/>
      <c r="E33" s="47"/>
      <c r="F33" s="169"/>
      <c r="G33" s="176"/>
      <c r="H33" s="176"/>
      <c r="I33" s="176"/>
      <c r="J33" s="176"/>
      <c r="K33" s="176"/>
      <c r="L33" s="176"/>
      <c r="M33" s="176"/>
      <c r="N33" s="176"/>
    </row>
    <row r="34" spans="1:14">
      <c r="A34" s="40">
        <v>30</v>
      </c>
      <c r="B34" s="39"/>
      <c r="C34" s="134"/>
      <c r="D34" s="46"/>
      <c r="E34" s="47"/>
      <c r="F34" s="169"/>
      <c r="G34" s="176"/>
      <c r="H34" s="176"/>
      <c r="I34" s="176"/>
      <c r="J34" s="176"/>
      <c r="K34" s="176"/>
      <c r="L34" s="176"/>
      <c r="M34" s="176"/>
      <c r="N34" s="176"/>
    </row>
    <row r="35" spans="1:14">
      <c r="A35" s="40">
        <v>31</v>
      </c>
      <c r="B35" s="39"/>
      <c r="C35" s="134"/>
      <c r="D35" s="46"/>
      <c r="E35" s="47"/>
      <c r="F35" s="169"/>
      <c r="G35" s="176"/>
      <c r="H35" s="176"/>
      <c r="I35" s="176"/>
      <c r="J35" s="176"/>
      <c r="K35" s="176"/>
      <c r="L35" s="176"/>
      <c r="M35" s="176"/>
      <c r="N35" s="176"/>
    </row>
    <row r="36" spans="1:14">
      <c r="A36" s="40">
        <v>32</v>
      </c>
      <c r="B36" s="39"/>
      <c r="C36" s="134"/>
      <c r="D36" s="46"/>
      <c r="E36" s="47"/>
      <c r="F36" s="169"/>
      <c r="G36" s="176"/>
      <c r="H36" s="176"/>
      <c r="I36" s="176"/>
      <c r="J36" s="176"/>
      <c r="K36" s="176"/>
      <c r="L36" s="176"/>
      <c r="M36" s="176"/>
      <c r="N36" s="176"/>
    </row>
    <row r="37" spans="1:14">
      <c r="A37" s="40">
        <v>33</v>
      </c>
      <c r="B37" s="39"/>
      <c r="C37" s="134"/>
      <c r="D37" s="46"/>
      <c r="E37" s="47"/>
      <c r="F37" s="169"/>
      <c r="G37" s="176"/>
      <c r="H37" s="176"/>
      <c r="I37" s="176"/>
      <c r="J37" s="176"/>
      <c r="K37" s="176"/>
      <c r="L37" s="176"/>
      <c r="M37" s="176"/>
      <c r="N37" s="176"/>
    </row>
    <row r="38" spans="1:14">
      <c r="A38" s="40">
        <v>34</v>
      </c>
      <c r="B38" s="39"/>
      <c r="C38" s="134"/>
      <c r="D38" s="46"/>
      <c r="E38" s="47"/>
      <c r="F38" s="169"/>
      <c r="G38" s="176"/>
      <c r="H38" s="176"/>
      <c r="I38" s="176"/>
      <c r="J38" s="176"/>
      <c r="K38" s="176"/>
      <c r="L38" s="176"/>
      <c r="M38" s="176"/>
      <c r="N38" s="176"/>
    </row>
    <row r="39" spans="1:14">
      <c r="A39" s="40">
        <v>35</v>
      </c>
      <c r="B39" s="39"/>
      <c r="C39" s="134"/>
      <c r="D39" s="46"/>
      <c r="E39" s="47"/>
      <c r="F39" s="169"/>
      <c r="G39" s="176"/>
      <c r="H39" s="176"/>
      <c r="I39" s="176"/>
      <c r="J39" s="176"/>
      <c r="K39" s="176"/>
      <c r="L39" s="176"/>
      <c r="M39" s="176"/>
      <c r="N39" s="176"/>
    </row>
    <row r="40" spans="1:14">
      <c r="A40" s="40">
        <v>36</v>
      </c>
      <c r="B40" s="39"/>
      <c r="C40" s="134"/>
      <c r="D40" s="46"/>
      <c r="E40" s="47"/>
      <c r="F40" s="169"/>
      <c r="G40" s="176"/>
      <c r="H40" s="176"/>
      <c r="I40" s="176"/>
      <c r="J40" s="176"/>
      <c r="K40" s="176"/>
      <c r="L40" s="176"/>
      <c r="M40" s="176"/>
      <c r="N40" s="176"/>
    </row>
    <row r="41" spans="1:14">
      <c r="A41" s="40">
        <v>37</v>
      </c>
      <c r="B41" s="39"/>
      <c r="C41" s="134"/>
      <c r="D41" s="46"/>
      <c r="E41" s="47"/>
      <c r="F41" s="169"/>
      <c r="G41" s="176"/>
      <c r="H41" s="176"/>
      <c r="I41" s="176"/>
      <c r="J41" s="176"/>
      <c r="K41" s="176"/>
      <c r="L41" s="176"/>
      <c r="M41" s="176"/>
      <c r="N41" s="176"/>
    </row>
    <row r="42" spans="1:14">
      <c r="A42" s="40">
        <v>38</v>
      </c>
      <c r="B42" s="39"/>
      <c r="C42" s="134"/>
      <c r="D42" s="46"/>
      <c r="E42" s="47"/>
      <c r="F42" s="169"/>
      <c r="G42" s="176"/>
      <c r="H42" s="176"/>
      <c r="I42" s="176"/>
      <c r="J42" s="176"/>
      <c r="K42" s="176"/>
      <c r="L42" s="176"/>
      <c r="M42" s="176"/>
      <c r="N42" s="176"/>
    </row>
    <row r="43" spans="1:14">
      <c r="A43" s="40">
        <v>39</v>
      </c>
      <c r="B43" s="39"/>
      <c r="C43" s="134"/>
      <c r="D43" s="46"/>
      <c r="E43" s="47"/>
      <c r="F43" s="169"/>
      <c r="G43" s="176"/>
      <c r="H43" s="176"/>
      <c r="I43" s="176"/>
      <c r="J43" s="176"/>
      <c r="K43" s="176"/>
      <c r="L43" s="176"/>
      <c r="M43" s="176"/>
      <c r="N43" s="176"/>
    </row>
    <row r="44" spans="1:14">
      <c r="A44" s="40">
        <v>40</v>
      </c>
      <c r="B44" s="39"/>
      <c r="C44" s="134"/>
      <c r="D44" s="46"/>
      <c r="E44" s="47"/>
      <c r="F44" s="169"/>
      <c r="G44" s="176"/>
      <c r="H44" s="176"/>
      <c r="I44" s="176"/>
      <c r="J44" s="176"/>
      <c r="K44" s="176"/>
      <c r="L44" s="176"/>
      <c r="M44" s="176"/>
      <c r="N44" s="176"/>
    </row>
    <row r="45" spans="1:14">
      <c r="A45" s="40">
        <v>41</v>
      </c>
      <c r="B45" s="39"/>
      <c r="C45" s="134"/>
      <c r="D45" s="46"/>
      <c r="E45" s="47"/>
      <c r="F45" s="169"/>
      <c r="G45" s="176"/>
      <c r="H45" s="176"/>
      <c r="I45" s="176"/>
      <c r="J45" s="176"/>
      <c r="K45" s="176"/>
      <c r="L45" s="176"/>
      <c r="M45" s="176"/>
      <c r="N45" s="176"/>
    </row>
    <row r="46" spans="1:14">
      <c r="A46" s="40">
        <v>42</v>
      </c>
      <c r="B46" s="39"/>
      <c r="C46" s="134"/>
      <c r="D46" s="46"/>
      <c r="E46" s="47"/>
      <c r="F46" s="169"/>
      <c r="G46" s="176"/>
      <c r="H46" s="176"/>
      <c r="I46" s="176"/>
      <c r="J46" s="176"/>
      <c r="K46" s="176"/>
      <c r="L46" s="176"/>
      <c r="M46" s="176"/>
      <c r="N46" s="176"/>
    </row>
    <row r="47" spans="1:14">
      <c r="A47" s="40">
        <v>43</v>
      </c>
      <c r="B47" s="39"/>
      <c r="C47" s="134"/>
      <c r="D47" s="46"/>
      <c r="E47" s="47"/>
      <c r="F47" s="169"/>
      <c r="G47" s="176"/>
      <c r="H47" s="176"/>
      <c r="I47" s="176"/>
      <c r="J47" s="176"/>
      <c r="K47" s="176"/>
      <c r="L47" s="176"/>
      <c r="M47" s="176"/>
      <c r="N47" s="176"/>
    </row>
    <row r="48" spans="1:14">
      <c r="A48" s="40">
        <v>44</v>
      </c>
      <c r="B48" s="39"/>
      <c r="C48" s="134"/>
      <c r="D48" s="46"/>
      <c r="E48" s="47"/>
      <c r="F48" s="169"/>
      <c r="G48" s="176"/>
      <c r="H48" s="176"/>
      <c r="I48" s="176"/>
      <c r="J48" s="176"/>
      <c r="K48" s="176"/>
      <c r="L48" s="176"/>
      <c r="M48" s="176"/>
      <c r="N48" s="176"/>
    </row>
    <row r="49" spans="1:14">
      <c r="A49" s="40">
        <v>45</v>
      </c>
      <c r="B49" s="39"/>
      <c r="C49" s="134"/>
      <c r="D49" s="46"/>
      <c r="E49" s="47"/>
      <c r="F49" s="169"/>
      <c r="G49" s="176"/>
      <c r="H49" s="176"/>
      <c r="I49" s="176"/>
      <c r="J49" s="176"/>
      <c r="K49" s="176"/>
      <c r="L49" s="176"/>
      <c r="M49" s="176"/>
      <c r="N49" s="176"/>
    </row>
    <row r="50" spans="1:14">
      <c r="A50" s="40">
        <v>46</v>
      </c>
      <c r="B50" s="39"/>
      <c r="C50" s="134"/>
      <c r="D50" s="46"/>
      <c r="E50" s="47"/>
      <c r="F50" s="169"/>
      <c r="G50" s="176"/>
      <c r="H50" s="176"/>
      <c r="I50" s="176"/>
      <c r="J50" s="176"/>
      <c r="K50" s="176"/>
      <c r="L50" s="176"/>
      <c r="M50" s="176"/>
      <c r="N50" s="176"/>
    </row>
    <row r="51" spans="1:14">
      <c r="A51" s="40">
        <v>47</v>
      </c>
      <c r="B51" s="39"/>
      <c r="C51" s="134"/>
      <c r="D51" s="46"/>
      <c r="E51" s="47"/>
      <c r="F51" s="169"/>
      <c r="G51" s="176"/>
      <c r="H51" s="176"/>
      <c r="I51" s="176"/>
      <c r="J51" s="176"/>
      <c r="K51" s="176"/>
      <c r="L51" s="176"/>
      <c r="M51" s="176"/>
      <c r="N51" s="176"/>
    </row>
    <row r="52" spans="1:14">
      <c r="A52" s="40">
        <v>48</v>
      </c>
      <c r="B52" s="39"/>
      <c r="C52" s="134"/>
      <c r="D52" s="46"/>
      <c r="E52" s="47"/>
      <c r="F52" s="169"/>
      <c r="G52" s="176"/>
      <c r="H52" s="176"/>
      <c r="I52" s="176"/>
      <c r="J52" s="176"/>
      <c r="K52" s="176"/>
      <c r="L52" s="176"/>
      <c r="M52" s="176"/>
      <c r="N52" s="176"/>
    </row>
    <row r="53" spans="1:14">
      <c r="A53" s="40">
        <v>49</v>
      </c>
      <c r="B53" s="39"/>
      <c r="C53" s="134"/>
      <c r="D53" s="46"/>
      <c r="E53" s="47"/>
      <c r="F53" s="169"/>
      <c r="G53" s="176"/>
      <c r="H53" s="176"/>
      <c r="I53" s="176"/>
      <c r="J53" s="176"/>
      <c r="K53" s="176"/>
      <c r="L53" s="176"/>
      <c r="M53" s="176"/>
      <c r="N53" s="176"/>
    </row>
    <row r="54" spans="1:14">
      <c r="A54" s="40">
        <v>50</v>
      </c>
      <c r="B54" s="39"/>
      <c r="C54" s="134"/>
      <c r="D54" s="46"/>
      <c r="E54" s="47"/>
      <c r="F54" s="169"/>
      <c r="G54" s="176"/>
      <c r="H54" s="176"/>
      <c r="I54" s="176"/>
      <c r="J54" s="176"/>
      <c r="K54" s="176"/>
      <c r="L54" s="176"/>
      <c r="M54" s="176"/>
      <c r="N54" s="176"/>
    </row>
    <row r="55" spans="1:14">
      <c r="A55" s="50"/>
      <c r="B55" s="50"/>
      <c r="C55" s="130"/>
      <c r="D55" s="51"/>
      <c r="E55" s="52"/>
      <c r="F55" s="50"/>
    </row>
    <row r="56" spans="1:14">
      <c r="D56" s="55"/>
      <c r="E56" s="55"/>
      <c r="F56" t="s">
        <v>17</v>
      </c>
    </row>
    <row r="57" spans="1:14">
      <c r="D57" s="55"/>
      <c r="E57" s="55"/>
      <c r="F57" t="s">
        <v>18</v>
      </c>
    </row>
    <row r="58" spans="1:14">
      <c r="D58" s="60"/>
      <c r="E58" s="60"/>
    </row>
    <row r="59" spans="1:14">
      <c r="D59" s="55"/>
      <c r="E59" s="55"/>
    </row>
    <row r="60" spans="1:14">
      <c r="D60" s="55"/>
      <c r="E60" s="55"/>
    </row>
    <row r="61" spans="1:14">
      <c r="E61" s="55"/>
    </row>
    <row r="62" spans="1:14">
      <c r="F62" s="61"/>
    </row>
    <row r="63" spans="1:14">
      <c r="F63" s="61"/>
    </row>
    <row r="64" spans="1:14">
      <c r="D64" s="64"/>
      <c r="F64" s="62" t="s">
        <v>26</v>
      </c>
    </row>
    <row r="65" spans="1:6">
      <c r="D65" s="64"/>
      <c r="F65" s="61" t="s">
        <v>27</v>
      </c>
    </row>
    <row r="66" spans="1:6">
      <c r="F66" s="61" t="s">
        <v>28</v>
      </c>
    </row>
    <row r="67" spans="1:6">
      <c r="D67" s="64"/>
      <c r="E67" s="64"/>
      <c r="F67" s="62" t="s">
        <v>29</v>
      </c>
    </row>
    <row r="68" spans="1:6">
      <c r="E68" s="64"/>
      <c r="F68" t="s">
        <v>31</v>
      </c>
    </row>
    <row r="69" spans="1:6">
      <c r="A69" s="61"/>
      <c r="E69" s="64"/>
    </row>
    <row r="70" spans="1:6">
      <c r="E70" s="64"/>
      <c r="F70" s="76" t="s">
        <v>32</v>
      </c>
    </row>
    <row r="71" spans="1:6">
      <c r="E71" s="64"/>
    </row>
    <row r="72" spans="1:6">
      <c r="F72" s="78" t="s">
        <v>33</v>
      </c>
    </row>
    <row r="75" spans="1:6">
      <c r="F75" s="82" t="s">
        <v>34</v>
      </c>
    </row>
    <row r="76" spans="1:6">
      <c r="E76" s="85" t="s">
        <v>36</v>
      </c>
      <c r="F76" s="86">
        <v>0.25</v>
      </c>
    </row>
    <row r="77" spans="1:6">
      <c r="F77" s="86">
        <v>0.3</v>
      </c>
    </row>
    <row r="78" spans="1:6">
      <c r="F78" s="86">
        <v>0.32</v>
      </c>
    </row>
    <row r="79" spans="1:6">
      <c r="F79" s="86">
        <v>0.35</v>
      </c>
    </row>
    <row r="80" spans="1:6">
      <c r="F80" s="86">
        <v>0.4</v>
      </c>
    </row>
  </sheetData>
  <mergeCells count="3">
    <mergeCell ref="A1:F2"/>
    <mergeCell ref="G3:J3"/>
    <mergeCell ref="K3:N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4AA4-6F68-4E26-A02E-470D47AD70F5}">
  <sheetPr>
    <pageSetUpPr fitToPage="1"/>
  </sheetPr>
  <dimension ref="A1:P132"/>
  <sheetViews>
    <sheetView topLeftCell="B12" workbookViewId="0">
      <selection activeCell="F19" sqref="F19"/>
    </sheetView>
  </sheetViews>
  <sheetFormatPr defaultRowHeight="15"/>
  <cols>
    <col min="1" max="1" width="8.7109375" hidden="1" customWidth="1"/>
    <col min="2" max="2" width="8.7109375" customWidth="1"/>
    <col min="3" max="3" width="10.5703125" customWidth="1"/>
    <col min="4" max="4" width="5.7109375" customWidth="1"/>
    <col min="5" max="5" width="25.7109375" style="61" customWidth="1"/>
    <col min="6" max="6" width="40.7109375" style="61" customWidth="1"/>
    <col min="7" max="7" width="20.7109375" customWidth="1"/>
    <col min="8" max="8" width="19" hidden="1" customWidth="1"/>
    <col min="9" max="9" width="15.7109375" hidden="1" customWidth="1"/>
    <col min="10" max="10" width="8.7109375" hidden="1" customWidth="1"/>
    <col min="11" max="11" width="15.7109375" style="56" hidden="1" customWidth="1"/>
    <col min="12" max="12" width="15.7109375" hidden="1" customWidth="1"/>
    <col min="13" max="13" width="8.7109375" hidden="1" customWidth="1"/>
    <col min="14" max="14" width="20.7109375" customWidth="1"/>
    <col min="15" max="16" width="9.140625" style="12"/>
  </cols>
  <sheetData>
    <row r="1" spans="1:16" ht="25.5">
      <c r="A1" s="314" t="s">
        <v>0</v>
      </c>
      <c r="B1" s="1"/>
      <c r="C1" s="1"/>
      <c r="E1" s="2" t="s">
        <v>37</v>
      </c>
      <c r="F1" s="3" t="str">
        <f>[1]Summary!E1</f>
        <v>ENG-F-008 Bill of Material Worksheet - Rev 008</v>
      </c>
      <c r="G1" s="4" t="s">
        <v>1</v>
      </c>
      <c r="H1" s="5" t="str">
        <f>[1]Summary!B5</f>
        <v>XX-XXX</v>
      </c>
      <c r="I1" s="4" t="s">
        <v>2</v>
      </c>
      <c r="J1" s="6" t="str">
        <f>[1]Summary!B3</f>
        <v>Name</v>
      </c>
      <c r="K1" s="7"/>
    </row>
    <row r="2" spans="1:16" s="11" customFormat="1" ht="20.100000000000001" customHeight="1" thickBot="1">
      <c r="A2" s="315"/>
      <c r="B2"/>
      <c r="C2"/>
      <c r="D2" s="2">
        <f>[1]Summary!H15</f>
        <v>1</v>
      </c>
      <c r="E2" s="8" t="s">
        <v>38</v>
      </c>
      <c r="F2" s="261">
        <v>9015292</v>
      </c>
      <c r="G2" s="4" t="s">
        <v>3</v>
      </c>
      <c r="H2" s="10" t="str">
        <f>[1]Summary!B9</f>
        <v>Date</v>
      </c>
      <c r="J2" s="12"/>
      <c r="K2" s="13"/>
      <c r="L2" s="12"/>
      <c r="O2" s="12"/>
      <c r="P2" s="12"/>
    </row>
    <row r="3" spans="1:16" s="19" customFormat="1" ht="30.75" thickBot="1">
      <c r="A3" s="14" t="s">
        <v>4</v>
      </c>
      <c r="B3" s="14" t="s">
        <v>329</v>
      </c>
      <c r="C3" s="14" t="s">
        <v>328</v>
      </c>
      <c r="D3" s="14" t="s">
        <v>6</v>
      </c>
      <c r="E3" s="15" t="s">
        <v>7</v>
      </c>
      <c r="F3" s="15" t="s">
        <v>8</v>
      </c>
      <c r="G3" s="14" t="s">
        <v>9</v>
      </c>
      <c r="H3" s="14" t="s">
        <v>10</v>
      </c>
      <c r="I3" s="14" t="s">
        <v>11</v>
      </c>
      <c r="J3" s="14" t="s">
        <v>12</v>
      </c>
      <c r="K3" s="16" t="s">
        <v>13</v>
      </c>
      <c r="L3" s="14" t="s">
        <v>14</v>
      </c>
      <c r="M3" s="17" t="s">
        <v>345</v>
      </c>
      <c r="N3" s="18" t="s">
        <v>16</v>
      </c>
      <c r="O3" s="50" t="s">
        <v>353</v>
      </c>
      <c r="P3" s="288" t="s">
        <v>4</v>
      </c>
    </row>
    <row r="4" spans="1:16">
      <c r="A4" s="20"/>
      <c r="B4" s="255"/>
      <c r="C4" s="21"/>
      <c r="D4" s="21"/>
      <c r="E4" s="21"/>
      <c r="F4" s="21"/>
      <c r="G4" s="21"/>
      <c r="H4" s="21"/>
      <c r="I4" s="22"/>
      <c r="J4" s="23"/>
      <c r="K4" s="24" t="str">
        <f t="shared" ref="K4" si="0">IF(D4="X","----",IF(D4=0,"",IF(D4="NR","NR",IF(J4="N",I4,(I4-(I4*J4))))))</f>
        <v/>
      </c>
      <c r="L4" s="25" t="str">
        <f t="shared" ref="L4" si="1">IF(D4="X","----",IF(D4=0,"",IF(D4="NR","NR",(D4*K4))))</f>
        <v/>
      </c>
      <c r="M4" s="26"/>
      <c r="N4" s="26"/>
      <c r="O4" s="289"/>
      <c r="P4" s="290"/>
    </row>
    <row r="5" spans="1:16">
      <c r="A5" s="27"/>
      <c r="B5" s="40"/>
      <c r="C5" s="250"/>
      <c r="D5" s="34"/>
      <c r="E5" s="34"/>
      <c r="F5" s="34"/>
      <c r="G5" s="34"/>
      <c r="H5" s="34"/>
      <c r="I5" s="244"/>
      <c r="J5" s="246"/>
      <c r="K5" s="32"/>
      <c r="L5" s="33"/>
      <c r="M5" s="34"/>
      <c r="N5" s="34"/>
      <c r="O5" s="289"/>
      <c r="P5" s="290"/>
    </row>
    <row r="6" spans="1:16">
      <c r="A6" s="27">
        <v>1</v>
      </c>
      <c r="B6" s="40" t="s">
        <v>330</v>
      </c>
      <c r="C6" s="250"/>
      <c r="D6" s="34">
        <v>1</v>
      </c>
      <c r="E6" s="34" t="s">
        <v>98</v>
      </c>
      <c r="F6" s="34" t="s">
        <v>99</v>
      </c>
      <c r="G6" s="34" t="s">
        <v>100</v>
      </c>
      <c r="H6" s="34" t="s">
        <v>100</v>
      </c>
      <c r="I6" s="244">
        <v>38465</v>
      </c>
      <c r="J6" s="246"/>
      <c r="K6" s="32">
        <f t="shared" ref="K6:K37" si="2">IF(D6="X","----",IF(D6=0,"",IF(D6="NR","NR",IF(J6="N",I6,(I6-(I6*J6))))))</f>
        <v>38465</v>
      </c>
      <c r="L6" s="33">
        <f t="shared" ref="L6:L37" si="3">IF(D6="X","----",IF(D6=0,"",IF(D6="NR","NR",(D6*K6))))</f>
        <v>38465</v>
      </c>
      <c r="M6" s="34"/>
      <c r="N6" s="34"/>
      <c r="O6" s="289" t="s">
        <v>330</v>
      </c>
      <c r="P6" s="290">
        <v>1</v>
      </c>
    </row>
    <row r="7" spans="1:16" ht="25.5">
      <c r="A7" s="27">
        <v>62</v>
      </c>
      <c r="B7" s="40" t="s">
        <v>330</v>
      </c>
      <c r="C7" s="252"/>
      <c r="D7" s="39">
        <v>7</v>
      </c>
      <c r="E7" s="46" t="s">
        <v>196</v>
      </c>
      <c r="F7" s="47" t="s">
        <v>197</v>
      </c>
      <c r="G7" s="39" t="s">
        <v>50</v>
      </c>
      <c r="H7" s="39" t="s">
        <v>54</v>
      </c>
      <c r="I7" s="48">
        <v>8.98</v>
      </c>
      <c r="J7" s="49"/>
      <c r="K7" s="32">
        <f t="shared" si="2"/>
        <v>8.98</v>
      </c>
      <c r="L7" s="33">
        <f t="shared" si="3"/>
        <v>62.86</v>
      </c>
      <c r="M7" s="39"/>
      <c r="N7" s="39"/>
      <c r="O7" s="289" t="s">
        <v>330</v>
      </c>
      <c r="P7" s="290" t="s">
        <v>361</v>
      </c>
    </row>
    <row r="8" spans="1:16" ht="25.5">
      <c r="A8" s="27">
        <v>63</v>
      </c>
      <c r="B8" s="40" t="s">
        <v>330</v>
      </c>
      <c r="C8" s="252"/>
      <c r="D8" s="39">
        <v>7</v>
      </c>
      <c r="E8" s="46" t="s">
        <v>200</v>
      </c>
      <c r="F8" s="47" t="s">
        <v>201</v>
      </c>
      <c r="G8" s="39" t="s">
        <v>50</v>
      </c>
      <c r="H8" s="39" t="s">
        <v>54</v>
      </c>
      <c r="I8" s="48">
        <v>45.97</v>
      </c>
      <c r="J8" s="49"/>
      <c r="K8" s="32">
        <f t="shared" si="2"/>
        <v>45.97</v>
      </c>
      <c r="L8" s="33">
        <f t="shared" si="3"/>
        <v>321.78999999999996</v>
      </c>
      <c r="M8" s="39"/>
      <c r="N8" s="39"/>
      <c r="O8" s="289" t="s">
        <v>330</v>
      </c>
      <c r="P8" s="290" t="s">
        <v>361</v>
      </c>
    </row>
    <row r="9" spans="1:16" ht="38.25">
      <c r="A9" s="27">
        <v>64</v>
      </c>
      <c r="B9" s="40" t="s">
        <v>330</v>
      </c>
      <c r="C9" s="252"/>
      <c r="D9" s="39">
        <v>7</v>
      </c>
      <c r="E9" s="184" t="s">
        <v>198</v>
      </c>
      <c r="F9" s="185" t="s">
        <v>199</v>
      </c>
      <c r="G9" s="39" t="s">
        <v>50</v>
      </c>
      <c r="H9" s="39" t="s">
        <v>54</v>
      </c>
      <c r="I9" s="48">
        <v>15.92</v>
      </c>
      <c r="J9" s="49"/>
      <c r="K9" s="32">
        <f t="shared" si="2"/>
        <v>15.92</v>
      </c>
      <c r="L9" s="33">
        <f t="shared" si="3"/>
        <v>111.44</v>
      </c>
      <c r="M9" s="39"/>
      <c r="N9" s="39"/>
      <c r="O9" s="289" t="s">
        <v>330</v>
      </c>
      <c r="P9" s="290" t="s">
        <v>361</v>
      </c>
    </row>
    <row r="10" spans="1:16" ht="51">
      <c r="A10" s="27">
        <v>2</v>
      </c>
      <c r="B10" s="40" t="s">
        <v>330</v>
      </c>
      <c r="C10" s="250"/>
      <c r="D10" s="34">
        <v>2</v>
      </c>
      <c r="E10" s="34" t="s">
        <v>203</v>
      </c>
      <c r="F10" s="34" t="s">
        <v>204</v>
      </c>
      <c r="G10" s="34" t="s">
        <v>50</v>
      </c>
      <c r="H10" s="34" t="s">
        <v>54</v>
      </c>
      <c r="I10" s="244">
        <v>24.91</v>
      </c>
      <c r="J10" s="246"/>
      <c r="K10" s="32">
        <f t="shared" si="2"/>
        <v>24.91</v>
      </c>
      <c r="L10" s="33">
        <f t="shared" si="3"/>
        <v>49.82</v>
      </c>
      <c r="M10" s="34"/>
      <c r="N10" s="34"/>
      <c r="O10" s="289" t="s">
        <v>330</v>
      </c>
      <c r="P10" s="290">
        <v>4</v>
      </c>
    </row>
    <row r="11" spans="1:16" ht="51">
      <c r="A11" s="27">
        <v>3</v>
      </c>
      <c r="B11" s="40" t="s">
        <v>330</v>
      </c>
      <c r="C11" s="250"/>
      <c r="D11" s="34">
        <v>3</v>
      </c>
      <c r="E11" s="34" t="s">
        <v>194</v>
      </c>
      <c r="F11" s="34" t="s">
        <v>195</v>
      </c>
      <c r="G11" s="234" t="s">
        <v>50</v>
      </c>
      <c r="H11" s="234" t="s">
        <v>54</v>
      </c>
      <c r="I11" s="243">
        <v>24.91</v>
      </c>
      <c r="J11" s="246"/>
      <c r="K11" s="32">
        <f t="shared" si="2"/>
        <v>24.91</v>
      </c>
      <c r="L11" s="33">
        <f t="shared" si="3"/>
        <v>74.73</v>
      </c>
      <c r="M11" s="34"/>
      <c r="N11" s="34"/>
      <c r="O11" s="289" t="s">
        <v>330</v>
      </c>
      <c r="P11" s="290">
        <v>5</v>
      </c>
    </row>
    <row r="12" spans="1:16" ht="51">
      <c r="A12" s="27">
        <v>4</v>
      </c>
      <c r="B12" s="40" t="s">
        <v>330</v>
      </c>
      <c r="C12" s="250"/>
      <c r="D12" s="34">
        <v>2</v>
      </c>
      <c r="E12" s="34" t="s">
        <v>209</v>
      </c>
      <c r="F12" s="34" t="s">
        <v>210</v>
      </c>
      <c r="G12" s="234" t="s">
        <v>50</v>
      </c>
      <c r="H12" s="234" t="s">
        <v>54</v>
      </c>
      <c r="I12" s="243">
        <v>24.91</v>
      </c>
      <c r="J12" s="246"/>
      <c r="K12" s="32">
        <f t="shared" si="2"/>
        <v>24.91</v>
      </c>
      <c r="L12" s="33">
        <f t="shared" si="3"/>
        <v>49.82</v>
      </c>
      <c r="M12" s="34"/>
      <c r="N12" s="34"/>
      <c r="O12" s="289" t="s">
        <v>330</v>
      </c>
      <c r="P12" s="290">
        <v>7</v>
      </c>
    </row>
    <row r="13" spans="1:16" ht="51">
      <c r="A13" s="27">
        <v>5</v>
      </c>
      <c r="B13" s="40" t="s">
        <v>330</v>
      </c>
      <c r="C13" s="251"/>
      <c r="D13" s="232">
        <v>1</v>
      </c>
      <c r="E13" s="232" t="s">
        <v>118</v>
      </c>
      <c r="F13" s="232" t="s">
        <v>119</v>
      </c>
      <c r="G13" s="232" t="s">
        <v>50</v>
      </c>
      <c r="H13" s="232" t="s">
        <v>54</v>
      </c>
      <c r="I13" s="241">
        <v>1363.57</v>
      </c>
      <c r="J13" s="246"/>
      <c r="K13" s="32">
        <f t="shared" si="2"/>
        <v>1363.57</v>
      </c>
      <c r="L13" s="33">
        <f t="shared" si="3"/>
        <v>1363.57</v>
      </c>
      <c r="M13" s="34"/>
      <c r="N13" s="34"/>
      <c r="O13" s="289" t="s">
        <v>330</v>
      </c>
      <c r="P13" s="290">
        <v>8</v>
      </c>
    </row>
    <row r="14" spans="1:16" ht="51">
      <c r="A14" s="27">
        <v>65</v>
      </c>
      <c r="B14" s="40" t="s">
        <v>330</v>
      </c>
      <c r="C14" s="251"/>
      <c r="D14" s="232">
        <v>3</v>
      </c>
      <c r="E14" s="232" t="s">
        <v>120</v>
      </c>
      <c r="F14" s="232" t="s">
        <v>121</v>
      </c>
      <c r="G14" s="232" t="s">
        <v>50</v>
      </c>
      <c r="H14" s="232" t="s">
        <v>54</v>
      </c>
      <c r="I14" s="241">
        <v>941.18</v>
      </c>
      <c r="J14" s="246"/>
      <c r="K14" s="32">
        <f t="shared" si="2"/>
        <v>941.18</v>
      </c>
      <c r="L14" s="33">
        <f t="shared" si="3"/>
        <v>2823.54</v>
      </c>
      <c r="M14" s="34"/>
      <c r="N14" s="34"/>
      <c r="O14" s="289" t="s">
        <v>330</v>
      </c>
      <c r="P14" s="300">
        <v>9</v>
      </c>
    </row>
    <row r="15" spans="1:16" ht="25.5">
      <c r="A15" s="27">
        <v>6</v>
      </c>
      <c r="B15" s="40" t="s">
        <v>330</v>
      </c>
      <c r="C15" s="251"/>
      <c r="D15" s="233">
        <v>1</v>
      </c>
      <c r="E15" s="236" t="s">
        <v>289</v>
      </c>
      <c r="F15" s="239" t="s">
        <v>290</v>
      </c>
      <c r="G15" s="233" t="s">
        <v>50</v>
      </c>
      <c r="H15" s="233" t="s">
        <v>54</v>
      </c>
      <c r="I15" s="242">
        <v>816.63</v>
      </c>
      <c r="J15" s="31"/>
      <c r="K15" s="32">
        <f t="shared" si="2"/>
        <v>816.63</v>
      </c>
      <c r="L15" s="33">
        <f t="shared" si="3"/>
        <v>816.63</v>
      </c>
      <c r="M15" s="34"/>
      <c r="N15" s="34"/>
      <c r="O15" s="289" t="s">
        <v>330</v>
      </c>
      <c r="P15" s="290">
        <v>10</v>
      </c>
    </row>
    <row r="16" spans="1:16" ht="38.25">
      <c r="A16" s="27">
        <v>7</v>
      </c>
      <c r="B16" s="40" t="s">
        <v>330</v>
      </c>
      <c r="C16" s="301"/>
      <c r="D16" s="233">
        <v>4</v>
      </c>
      <c r="E16" s="236">
        <v>2903334</v>
      </c>
      <c r="F16" s="239" t="s">
        <v>45</v>
      </c>
      <c r="G16" s="233" t="s">
        <v>41</v>
      </c>
      <c r="H16" s="233" t="s">
        <v>40</v>
      </c>
      <c r="I16" s="242">
        <v>13.46</v>
      </c>
      <c r="J16" s="31"/>
      <c r="K16" s="32">
        <f t="shared" si="2"/>
        <v>13.46</v>
      </c>
      <c r="L16" s="33">
        <f t="shared" si="3"/>
        <v>53.84</v>
      </c>
      <c r="M16" s="34"/>
      <c r="N16" s="34"/>
      <c r="O16" s="289" t="s">
        <v>330</v>
      </c>
      <c r="P16" s="290">
        <v>11</v>
      </c>
    </row>
    <row r="17" spans="1:16" ht="63.75">
      <c r="A17" s="27">
        <v>8</v>
      </c>
      <c r="B17" s="40" t="s">
        <v>330</v>
      </c>
      <c r="C17" s="292"/>
      <c r="D17" s="233">
        <v>4</v>
      </c>
      <c r="E17" s="236" t="s">
        <v>58</v>
      </c>
      <c r="F17" s="239" t="s">
        <v>59</v>
      </c>
      <c r="G17" s="233" t="s">
        <v>50</v>
      </c>
      <c r="H17" s="233" t="s">
        <v>54</v>
      </c>
      <c r="I17" s="242">
        <v>330.3</v>
      </c>
      <c r="J17" s="31"/>
      <c r="K17" s="32">
        <f t="shared" si="2"/>
        <v>330.3</v>
      </c>
      <c r="L17" s="33">
        <f t="shared" si="3"/>
        <v>1321.2</v>
      </c>
      <c r="M17" s="34"/>
      <c r="N17" s="34"/>
      <c r="O17" s="289" t="s">
        <v>330</v>
      </c>
      <c r="P17" s="290">
        <v>12</v>
      </c>
    </row>
    <row r="18" spans="1:16" ht="25.5">
      <c r="A18" s="27">
        <v>9</v>
      </c>
      <c r="B18" s="40" t="s">
        <v>330</v>
      </c>
      <c r="C18" s="251"/>
      <c r="D18" s="233">
        <v>5</v>
      </c>
      <c r="E18" s="236" t="s">
        <v>160</v>
      </c>
      <c r="F18" s="239" t="s">
        <v>357</v>
      </c>
      <c r="G18" s="233" t="s">
        <v>41</v>
      </c>
      <c r="H18" s="233" t="s">
        <v>110</v>
      </c>
      <c r="I18" s="242">
        <v>0.76</v>
      </c>
      <c r="J18" s="246"/>
      <c r="K18" s="32">
        <f t="shared" si="2"/>
        <v>0.76</v>
      </c>
      <c r="L18" s="33">
        <f t="shared" si="3"/>
        <v>3.8</v>
      </c>
      <c r="M18" s="34"/>
      <c r="N18" s="34">
        <v>3211634</v>
      </c>
      <c r="O18" s="289" t="s">
        <v>330</v>
      </c>
      <c r="P18" s="290">
        <v>13</v>
      </c>
    </row>
    <row r="19" spans="1:16" ht="25.5">
      <c r="A19" s="27">
        <v>60</v>
      </c>
      <c r="B19" s="40" t="s">
        <v>330</v>
      </c>
      <c r="C19" s="252"/>
      <c r="D19" s="233">
        <v>2</v>
      </c>
      <c r="E19" s="238" t="s">
        <v>166</v>
      </c>
      <c r="F19" s="286" t="s">
        <v>354</v>
      </c>
      <c r="G19" s="233" t="s">
        <v>41</v>
      </c>
      <c r="H19" s="233" t="s">
        <v>110</v>
      </c>
      <c r="I19" s="242">
        <v>8.56</v>
      </c>
      <c r="J19" s="49"/>
      <c r="K19" s="32">
        <f t="shared" si="2"/>
        <v>8.56</v>
      </c>
      <c r="L19" s="33">
        <f t="shared" si="3"/>
        <v>17.12</v>
      </c>
      <c r="M19" s="39"/>
      <c r="N19" s="39">
        <v>3030226</v>
      </c>
      <c r="O19" s="289" t="s">
        <v>330</v>
      </c>
      <c r="P19" s="290" t="s">
        <v>359</v>
      </c>
    </row>
    <row r="20" spans="1:16" ht="25.5">
      <c r="A20" s="27">
        <v>10</v>
      </c>
      <c r="B20" s="276" t="s">
        <v>330</v>
      </c>
      <c r="C20" s="291"/>
      <c r="D20" s="278">
        <v>65</v>
      </c>
      <c r="E20" s="279">
        <v>3210567</v>
      </c>
      <c r="F20" s="280" t="s">
        <v>47</v>
      </c>
      <c r="G20" s="278" t="s">
        <v>41</v>
      </c>
      <c r="H20" s="278" t="s">
        <v>40</v>
      </c>
      <c r="I20" s="281">
        <v>3.67</v>
      </c>
      <c r="J20" s="297"/>
      <c r="K20" s="283">
        <f t="shared" si="2"/>
        <v>3.67</v>
      </c>
      <c r="L20" s="284">
        <f t="shared" si="3"/>
        <v>238.54999999999998</v>
      </c>
      <c r="M20" s="299"/>
      <c r="N20" s="299"/>
      <c r="O20" s="289" t="s">
        <v>330</v>
      </c>
      <c r="P20" s="290">
        <v>13</v>
      </c>
    </row>
    <row r="21" spans="1:16">
      <c r="A21" s="27">
        <v>11</v>
      </c>
      <c r="B21" s="40" t="s">
        <v>330</v>
      </c>
      <c r="C21" s="251"/>
      <c r="D21" s="233">
        <v>50</v>
      </c>
      <c r="E21" s="236" t="s">
        <v>273</v>
      </c>
      <c r="F21" s="239" t="s">
        <v>274</v>
      </c>
      <c r="G21" s="233" t="s">
        <v>275</v>
      </c>
      <c r="H21" s="233" t="s">
        <v>110</v>
      </c>
      <c r="I21" s="242">
        <v>0.2944</v>
      </c>
      <c r="J21" s="249"/>
      <c r="K21" s="32">
        <f t="shared" si="2"/>
        <v>0.2944</v>
      </c>
      <c r="L21" s="33">
        <f t="shared" si="3"/>
        <v>14.719999999999999</v>
      </c>
      <c r="M21" s="39"/>
      <c r="N21" s="39"/>
      <c r="O21" s="289" t="s">
        <v>330</v>
      </c>
      <c r="P21" s="290">
        <v>14</v>
      </c>
    </row>
    <row r="22" spans="1:16" ht="25.5">
      <c r="A22" s="27">
        <v>12</v>
      </c>
      <c r="B22" s="40" t="s">
        <v>330</v>
      </c>
      <c r="C22" s="41"/>
      <c r="D22" s="233">
        <v>32</v>
      </c>
      <c r="E22" s="236" t="s">
        <v>154</v>
      </c>
      <c r="F22" s="239" t="s">
        <v>46</v>
      </c>
      <c r="G22" s="233" t="s">
        <v>41</v>
      </c>
      <c r="H22" s="233" t="s">
        <v>40</v>
      </c>
      <c r="I22" s="242">
        <v>9.26</v>
      </c>
      <c r="J22" s="44"/>
      <c r="K22" s="32">
        <f t="shared" si="2"/>
        <v>9.26</v>
      </c>
      <c r="L22" s="33">
        <f t="shared" si="3"/>
        <v>296.32</v>
      </c>
      <c r="M22" s="39"/>
      <c r="N22" s="39">
        <v>3208943</v>
      </c>
      <c r="O22" s="289" t="s">
        <v>330</v>
      </c>
      <c r="P22" s="290">
        <v>14</v>
      </c>
    </row>
    <row r="23" spans="1:16" ht="38.25">
      <c r="A23" s="27">
        <v>13</v>
      </c>
      <c r="B23" s="40" t="s">
        <v>330</v>
      </c>
      <c r="C23" s="231"/>
      <c r="D23" s="39">
        <v>1</v>
      </c>
      <c r="E23" s="46" t="s">
        <v>211</v>
      </c>
      <c r="F23" s="47" t="s">
        <v>212</v>
      </c>
      <c r="G23" s="39" t="s">
        <v>50</v>
      </c>
      <c r="H23" s="39" t="s">
        <v>54</v>
      </c>
      <c r="I23" s="48">
        <v>182.7</v>
      </c>
      <c r="J23" s="248"/>
      <c r="K23" s="32">
        <f t="shared" si="2"/>
        <v>182.7</v>
      </c>
      <c r="L23" s="33">
        <f t="shared" si="3"/>
        <v>182.7</v>
      </c>
      <c r="M23" s="39"/>
      <c r="N23" s="39"/>
      <c r="O23" s="289" t="s">
        <v>330</v>
      </c>
      <c r="P23" s="290">
        <v>15</v>
      </c>
    </row>
    <row r="24" spans="1:16" ht="38.25">
      <c r="A24" s="27">
        <v>14</v>
      </c>
      <c r="B24" s="40" t="s">
        <v>330</v>
      </c>
      <c r="C24" s="231"/>
      <c r="D24" s="39">
        <v>1</v>
      </c>
      <c r="E24" s="46" t="s">
        <v>215</v>
      </c>
      <c r="F24" s="47" t="s">
        <v>216</v>
      </c>
      <c r="G24" s="39" t="s">
        <v>50</v>
      </c>
      <c r="H24" s="39" t="s">
        <v>54</v>
      </c>
      <c r="I24" s="48">
        <v>182.7</v>
      </c>
      <c r="J24" s="248"/>
      <c r="K24" s="32">
        <f t="shared" si="2"/>
        <v>182.7</v>
      </c>
      <c r="L24" s="33">
        <f t="shared" si="3"/>
        <v>182.7</v>
      </c>
      <c r="M24" s="39"/>
      <c r="N24" s="39"/>
      <c r="O24" s="289" t="s">
        <v>330</v>
      </c>
      <c r="P24" s="290">
        <v>16</v>
      </c>
    </row>
    <row r="25" spans="1:16" ht="38.25">
      <c r="A25" s="27">
        <v>15</v>
      </c>
      <c r="B25" s="40" t="s">
        <v>330</v>
      </c>
      <c r="C25" s="252"/>
      <c r="D25" s="39">
        <v>1</v>
      </c>
      <c r="E25" s="46" t="s">
        <v>213</v>
      </c>
      <c r="F25" s="47" t="s">
        <v>214</v>
      </c>
      <c r="G25" s="39" t="s">
        <v>50</v>
      </c>
      <c r="H25" s="39" t="s">
        <v>54</v>
      </c>
      <c r="I25" s="48">
        <v>182.7</v>
      </c>
      <c r="J25" s="49"/>
      <c r="K25" s="32">
        <f t="shared" si="2"/>
        <v>182.7</v>
      </c>
      <c r="L25" s="33">
        <f t="shared" si="3"/>
        <v>182.7</v>
      </c>
      <c r="M25" s="39"/>
      <c r="N25" s="39"/>
      <c r="O25" s="289" t="s">
        <v>330</v>
      </c>
      <c r="P25" s="290">
        <v>17</v>
      </c>
    </row>
    <row r="26" spans="1:16" ht="51">
      <c r="A26" s="27">
        <v>16</v>
      </c>
      <c r="B26" s="40" t="s">
        <v>330</v>
      </c>
      <c r="C26" s="252"/>
      <c r="D26" s="39">
        <v>1</v>
      </c>
      <c r="E26" s="46" t="s">
        <v>219</v>
      </c>
      <c r="F26" s="47" t="s">
        <v>220</v>
      </c>
      <c r="G26" s="39" t="s">
        <v>50</v>
      </c>
      <c r="H26" s="39" t="s">
        <v>54</v>
      </c>
      <c r="I26" s="48">
        <v>105.82</v>
      </c>
      <c r="J26" s="49"/>
      <c r="K26" s="32">
        <f t="shared" si="2"/>
        <v>105.82</v>
      </c>
      <c r="L26" s="33">
        <f t="shared" si="3"/>
        <v>105.82</v>
      </c>
      <c r="M26" s="39"/>
      <c r="N26" s="39"/>
      <c r="O26" s="289" t="s">
        <v>330</v>
      </c>
      <c r="P26" s="290">
        <v>17</v>
      </c>
    </row>
    <row r="27" spans="1:16" ht="51">
      <c r="A27" s="27">
        <v>17</v>
      </c>
      <c r="B27" s="40" t="s">
        <v>330</v>
      </c>
      <c r="C27" s="252"/>
      <c r="D27" s="234">
        <v>1</v>
      </c>
      <c r="E27" s="234" t="s">
        <v>217</v>
      </c>
      <c r="F27" s="234" t="s">
        <v>218</v>
      </c>
      <c r="G27" s="234" t="s">
        <v>50</v>
      </c>
      <c r="H27" s="234" t="s">
        <v>54</v>
      </c>
      <c r="I27" s="243">
        <v>157.13999999999999</v>
      </c>
      <c r="J27" s="49"/>
      <c r="K27" s="32">
        <f t="shared" si="2"/>
        <v>157.13999999999999</v>
      </c>
      <c r="L27" s="33">
        <f t="shared" si="3"/>
        <v>157.13999999999999</v>
      </c>
      <c r="M27" s="39"/>
      <c r="N27" s="39"/>
      <c r="O27" s="289" t="s">
        <v>330</v>
      </c>
      <c r="P27" s="290">
        <v>18</v>
      </c>
    </row>
    <row r="28" spans="1:16" ht="25.5">
      <c r="A28" s="27">
        <v>18</v>
      </c>
      <c r="B28" s="40" t="s">
        <v>330</v>
      </c>
      <c r="C28" s="252"/>
      <c r="D28" s="234">
        <v>1</v>
      </c>
      <c r="E28" s="234" t="s">
        <v>125</v>
      </c>
      <c r="F28" s="234" t="s">
        <v>126</v>
      </c>
      <c r="G28" s="234" t="s">
        <v>50</v>
      </c>
      <c r="H28" s="234" t="s">
        <v>54</v>
      </c>
      <c r="I28" s="243">
        <v>906.86</v>
      </c>
      <c r="J28" s="49"/>
      <c r="K28" s="32">
        <f t="shared" si="2"/>
        <v>906.86</v>
      </c>
      <c r="L28" s="33">
        <f t="shared" si="3"/>
        <v>906.86</v>
      </c>
      <c r="M28" s="39"/>
      <c r="N28" s="39"/>
      <c r="O28" s="289" t="s">
        <v>330</v>
      </c>
      <c r="P28" s="290">
        <v>19</v>
      </c>
    </row>
    <row r="29" spans="1:16" ht="38.25">
      <c r="A29" s="27">
        <v>19</v>
      </c>
      <c r="B29" s="40" t="s">
        <v>330</v>
      </c>
      <c r="C29" s="252"/>
      <c r="D29" s="234">
        <v>1</v>
      </c>
      <c r="E29" s="234" t="s">
        <v>127</v>
      </c>
      <c r="F29" s="234" t="s">
        <v>128</v>
      </c>
      <c r="G29" s="234" t="s">
        <v>50</v>
      </c>
      <c r="H29" s="234" t="s">
        <v>54</v>
      </c>
      <c r="I29" s="243">
        <v>318.76</v>
      </c>
      <c r="J29" s="49"/>
      <c r="K29" s="32">
        <f t="shared" si="2"/>
        <v>318.76</v>
      </c>
      <c r="L29" s="33">
        <f t="shared" si="3"/>
        <v>318.76</v>
      </c>
      <c r="M29" s="39"/>
      <c r="N29" s="39"/>
      <c r="O29" s="289" t="s">
        <v>330</v>
      </c>
      <c r="P29" s="290">
        <v>19</v>
      </c>
    </row>
    <row r="30" spans="1:16" ht="63.75">
      <c r="A30" s="27">
        <v>20</v>
      </c>
      <c r="B30" s="40" t="s">
        <v>330</v>
      </c>
      <c r="C30" s="252"/>
      <c r="D30" s="234">
        <v>1</v>
      </c>
      <c r="E30" s="234" t="s">
        <v>113</v>
      </c>
      <c r="F30" s="234" t="s">
        <v>114</v>
      </c>
      <c r="G30" s="234" t="s">
        <v>115</v>
      </c>
      <c r="H30" s="234" t="s">
        <v>112</v>
      </c>
      <c r="I30" s="243">
        <v>105</v>
      </c>
      <c r="J30" s="49"/>
      <c r="K30" s="32">
        <f t="shared" si="2"/>
        <v>105</v>
      </c>
      <c r="L30" s="33">
        <f t="shared" si="3"/>
        <v>105</v>
      </c>
      <c r="M30" s="39"/>
      <c r="N30" s="39"/>
      <c r="O30" s="289" t="s">
        <v>330</v>
      </c>
      <c r="P30" s="290">
        <v>20</v>
      </c>
    </row>
    <row r="31" spans="1:16" ht="51">
      <c r="A31" s="27"/>
      <c r="B31" s="40" t="s">
        <v>330</v>
      </c>
      <c r="C31" s="252"/>
      <c r="D31" s="234">
        <v>1</v>
      </c>
      <c r="E31" s="234" t="s">
        <v>116</v>
      </c>
      <c r="F31" s="234" t="s">
        <v>117</v>
      </c>
      <c r="G31" s="234" t="s">
        <v>115</v>
      </c>
      <c r="H31" s="234" t="s">
        <v>112</v>
      </c>
      <c r="I31" s="243">
        <v>12.5</v>
      </c>
      <c r="J31" s="49"/>
      <c r="K31" s="32">
        <f t="shared" si="2"/>
        <v>12.5</v>
      </c>
      <c r="L31" s="33">
        <f t="shared" si="3"/>
        <v>12.5</v>
      </c>
      <c r="M31" s="39"/>
      <c r="N31" s="39"/>
      <c r="O31" s="289" t="s">
        <v>330</v>
      </c>
      <c r="P31" s="290">
        <v>20</v>
      </c>
    </row>
    <row r="32" spans="1:16" ht="38.25">
      <c r="A32" s="27">
        <v>22</v>
      </c>
      <c r="B32" s="40" t="s">
        <v>330</v>
      </c>
      <c r="C32" s="252"/>
      <c r="D32" s="234">
        <v>1</v>
      </c>
      <c r="E32" s="234" t="s">
        <v>130</v>
      </c>
      <c r="F32" s="234" t="s">
        <v>129</v>
      </c>
      <c r="G32" s="234" t="s">
        <v>50</v>
      </c>
      <c r="H32" s="234" t="s">
        <v>54</v>
      </c>
      <c r="I32" s="243">
        <v>221.94</v>
      </c>
      <c r="J32" s="49"/>
      <c r="K32" s="32">
        <f t="shared" si="2"/>
        <v>221.94</v>
      </c>
      <c r="L32" s="33">
        <f t="shared" si="3"/>
        <v>221.94</v>
      </c>
      <c r="M32" s="39"/>
      <c r="N32" s="39"/>
      <c r="O32" s="289" t="s">
        <v>330</v>
      </c>
      <c r="P32" s="290">
        <v>22</v>
      </c>
    </row>
    <row r="33" spans="1:16" ht="38.25">
      <c r="A33" s="27">
        <v>23</v>
      </c>
      <c r="B33" s="40" t="s">
        <v>330</v>
      </c>
      <c r="C33" s="252"/>
      <c r="D33" s="39">
        <v>3</v>
      </c>
      <c r="E33" s="46" t="s">
        <v>131</v>
      </c>
      <c r="F33" s="47" t="s">
        <v>132</v>
      </c>
      <c r="G33" s="39" t="s">
        <v>50</v>
      </c>
      <c r="H33" s="39" t="s">
        <v>54</v>
      </c>
      <c r="I33" s="48">
        <v>223.07</v>
      </c>
      <c r="J33" s="49"/>
      <c r="K33" s="32">
        <f t="shared" si="2"/>
        <v>223.07</v>
      </c>
      <c r="L33" s="33">
        <f t="shared" si="3"/>
        <v>669.21</v>
      </c>
      <c r="M33" s="39"/>
      <c r="N33" s="39"/>
      <c r="O33" s="289" t="s">
        <v>330</v>
      </c>
      <c r="P33" s="290">
        <v>23</v>
      </c>
    </row>
    <row r="34" spans="1:16">
      <c r="A34" s="27">
        <v>24</v>
      </c>
      <c r="B34" s="40" t="s">
        <v>330</v>
      </c>
      <c r="C34" s="252"/>
      <c r="D34" s="183">
        <v>2</v>
      </c>
      <c r="E34" s="184" t="s">
        <v>251</v>
      </c>
      <c r="F34" s="185" t="s">
        <v>252</v>
      </c>
      <c r="G34" s="183" t="s">
        <v>253</v>
      </c>
      <c r="H34" s="183" t="s">
        <v>253</v>
      </c>
      <c r="I34" s="186">
        <v>31.06</v>
      </c>
      <c r="J34" s="49"/>
      <c r="K34" s="32">
        <f t="shared" si="2"/>
        <v>31.06</v>
      </c>
      <c r="L34" s="33">
        <f t="shared" si="3"/>
        <v>62.12</v>
      </c>
      <c r="M34" s="39"/>
      <c r="N34" s="39"/>
      <c r="O34" s="289" t="s">
        <v>330</v>
      </c>
      <c r="P34" s="290">
        <v>24</v>
      </c>
    </row>
    <row r="35" spans="1:16" ht="38.25">
      <c r="A35" s="27">
        <v>25</v>
      </c>
      <c r="B35" s="40" t="s">
        <v>330</v>
      </c>
      <c r="C35" s="252"/>
      <c r="D35" s="183">
        <v>1</v>
      </c>
      <c r="E35" s="184" t="s">
        <v>133</v>
      </c>
      <c r="F35" s="185" t="s">
        <v>134</v>
      </c>
      <c r="G35" s="183" t="s">
        <v>50</v>
      </c>
      <c r="H35" s="183" t="s">
        <v>54</v>
      </c>
      <c r="I35" s="186">
        <v>221.94</v>
      </c>
      <c r="J35" s="49"/>
      <c r="K35" s="32">
        <f t="shared" si="2"/>
        <v>221.94</v>
      </c>
      <c r="L35" s="33">
        <f t="shared" si="3"/>
        <v>221.94</v>
      </c>
      <c r="M35" s="39"/>
      <c r="N35" s="39"/>
      <c r="O35" s="289" t="s">
        <v>330</v>
      </c>
      <c r="P35" s="290">
        <v>25</v>
      </c>
    </row>
    <row r="36" spans="1:16" ht="25.5">
      <c r="A36" s="27">
        <v>26</v>
      </c>
      <c r="B36" s="40" t="s">
        <v>330</v>
      </c>
      <c r="C36" s="252"/>
      <c r="D36" s="39">
        <v>2</v>
      </c>
      <c r="E36" s="46" t="s">
        <v>135</v>
      </c>
      <c r="F36" s="47" t="s">
        <v>136</v>
      </c>
      <c r="G36" s="39" t="s">
        <v>50</v>
      </c>
      <c r="H36" s="39" t="s">
        <v>54</v>
      </c>
      <c r="I36" s="48">
        <v>225.38</v>
      </c>
      <c r="J36" s="49"/>
      <c r="K36" s="32">
        <f t="shared" si="2"/>
        <v>225.38</v>
      </c>
      <c r="L36" s="33">
        <f t="shared" si="3"/>
        <v>450.76</v>
      </c>
      <c r="M36" s="39"/>
      <c r="N36" s="39"/>
      <c r="O36" s="289" t="s">
        <v>330</v>
      </c>
      <c r="P36" s="290">
        <v>26</v>
      </c>
    </row>
    <row r="37" spans="1:16" ht="38.25">
      <c r="A37" s="27">
        <v>61</v>
      </c>
      <c r="B37" s="40"/>
      <c r="C37" s="252" t="s">
        <v>330</v>
      </c>
      <c r="D37" s="39">
        <v>1</v>
      </c>
      <c r="E37" s="46" t="s">
        <v>340</v>
      </c>
      <c r="F37" s="47" t="s">
        <v>341</v>
      </c>
      <c r="G37" s="39" t="s">
        <v>50</v>
      </c>
      <c r="H37" s="39" t="s">
        <v>54</v>
      </c>
      <c r="I37" s="48">
        <v>165.54</v>
      </c>
      <c r="J37" s="49"/>
      <c r="K37" s="32">
        <f t="shared" si="2"/>
        <v>165.54</v>
      </c>
      <c r="L37" s="33">
        <f t="shared" si="3"/>
        <v>165.54</v>
      </c>
      <c r="M37" s="39"/>
      <c r="N37" s="39"/>
      <c r="O37" s="289"/>
      <c r="P37" s="290" t="s">
        <v>360</v>
      </c>
    </row>
    <row r="38" spans="1:16" ht="25.5">
      <c r="A38" s="27">
        <v>28</v>
      </c>
      <c r="B38" s="40" t="s">
        <v>330</v>
      </c>
      <c r="C38" s="252"/>
      <c r="D38" s="233">
        <v>2</v>
      </c>
      <c r="E38" s="236">
        <v>1159044</v>
      </c>
      <c r="F38" s="239" t="s">
        <v>109</v>
      </c>
      <c r="G38" s="233" t="s">
        <v>41</v>
      </c>
      <c r="H38" s="233" t="s">
        <v>110</v>
      </c>
      <c r="I38" s="242">
        <v>264.60000000000002</v>
      </c>
      <c r="J38" s="49"/>
      <c r="K38" s="32">
        <f t="shared" ref="K38:K69" si="4">IF(D38="X","----",IF(D38=0,"",IF(D38="NR","NR",IF(J38="N",I38,(I38-(I38*J38))))))</f>
        <v>264.60000000000002</v>
      </c>
      <c r="L38" s="33">
        <f t="shared" ref="L38:L69" si="5">IF(D38="X","----",IF(D38=0,"",IF(D38="NR","NR",(D38*K38))))</f>
        <v>529.20000000000005</v>
      </c>
      <c r="M38" s="39"/>
      <c r="N38" s="39"/>
      <c r="O38" s="289" t="s">
        <v>330</v>
      </c>
      <c r="P38" s="290">
        <v>27</v>
      </c>
    </row>
    <row r="39" spans="1:16">
      <c r="A39" s="27">
        <v>29</v>
      </c>
      <c r="B39" s="40" t="s">
        <v>330</v>
      </c>
      <c r="C39" s="253"/>
      <c r="D39" s="39">
        <v>2</v>
      </c>
      <c r="E39" s="46" t="s">
        <v>60</v>
      </c>
      <c r="F39" s="47" t="s">
        <v>61</v>
      </c>
      <c r="G39" s="39" t="s">
        <v>50</v>
      </c>
      <c r="H39" s="39" t="s">
        <v>54</v>
      </c>
      <c r="I39" s="48">
        <v>329.28</v>
      </c>
      <c r="J39" s="247"/>
      <c r="K39" s="32">
        <f t="shared" si="4"/>
        <v>329.28</v>
      </c>
      <c r="L39" s="33">
        <f t="shared" si="5"/>
        <v>658.56</v>
      </c>
      <c r="M39" s="39"/>
      <c r="N39" s="39"/>
      <c r="O39" s="289" t="s">
        <v>330</v>
      </c>
      <c r="P39" s="300">
        <v>29</v>
      </c>
    </row>
    <row r="40" spans="1:16" ht="51">
      <c r="A40" s="27">
        <v>30</v>
      </c>
      <c r="B40" s="40" t="s">
        <v>330</v>
      </c>
      <c r="C40" s="253"/>
      <c r="D40" s="39">
        <v>1</v>
      </c>
      <c r="E40" s="46" t="s">
        <v>62</v>
      </c>
      <c r="F40" s="47" t="s">
        <v>63</v>
      </c>
      <c r="G40" s="39" t="s">
        <v>50</v>
      </c>
      <c r="H40" s="39" t="s">
        <v>54</v>
      </c>
      <c r="I40" s="48">
        <v>4752.72</v>
      </c>
      <c r="J40" s="247"/>
      <c r="K40" s="32">
        <f t="shared" si="4"/>
        <v>4752.72</v>
      </c>
      <c r="L40" s="33">
        <f t="shared" si="5"/>
        <v>4752.72</v>
      </c>
      <c r="M40" s="39"/>
      <c r="N40" s="39"/>
      <c r="O40" s="289" t="s">
        <v>330</v>
      </c>
      <c r="P40" s="300">
        <v>29</v>
      </c>
    </row>
    <row r="41" spans="1:16">
      <c r="A41" s="27">
        <v>31</v>
      </c>
      <c r="B41" s="40" t="s">
        <v>330</v>
      </c>
      <c r="C41" s="253"/>
      <c r="D41" s="39">
        <v>2</v>
      </c>
      <c r="E41" s="46" t="s">
        <v>64</v>
      </c>
      <c r="F41" s="47" t="s">
        <v>65</v>
      </c>
      <c r="G41" s="39" t="s">
        <v>50</v>
      </c>
      <c r="H41" s="39" t="s">
        <v>54</v>
      </c>
      <c r="I41" s="48">
        <v>425.69</v>
      </c>
      <c r="J41" s="247"/>
      <c r="K41" s="32">
        <f t="shared" si="4"/>
        <v>425.69</v>
      </c>
      <c r="L41" s="33">
        <f t="shared" si="5"/>
        <v>851.38</v>
      </c>
      <c r="M41" s="39"/>
      <c r="N41" s="39"/>
      <c r="O41" s="289" t="s">
        <v>330</v>
      </c>
      <c r="P41" s="300">
        <v>29</v>
      </c>
    </row>
    <row r="42" spans="1:16">
      <c r="A42" s="27">
        <v>32</v>
      </c>
      <c r="B42" s="40" t="s">
        <v>330</v>
      </c>
      <c r="C42" s="253"/>
      <c r="D42" s="39">
        <v>4</v>
      </c>
      <c r="E42" s="46" t="s">
        <v>67</v>
      </c>
      <c r="F42" s="47" t="s">
        <v>66</v>
      </c>
      <c r="G42" s="39" t="s">
        <v>50</v>
      </c>
      <c r="H42" s="39" t="s">
        <v>54</v>
      </c>
      <c r="I42" s="48">
        <v>77.37</v>
      </c>
      <c r="J42" s="247"/>
      <c r="K42" s="32">
        <f t="shared" si="4"/>
        <v>77.37</v>
      </c>
      <c r="L42" s="33">
        <f t="shared" si="5"/>
        <v>309.48</v>
      </c>
      <c r="M42" s="39"/>
      <c r="N42" s="39"/>
      <c r="O42" s="289" t="s">
        <v>330</v>
      </c>
      <c r="P42" s="300">
        <v>29</v>
      </c>
    </row>
    <row r="43" spans="1:16" ht="38.25">
      <c r="A43" s="27">
        <v>33</v>
      </c>
      <c r="B43" s="40" t="s">
        <v>330</v>
      </c>
      <c r="C43" s="253"/>
      <c r="D43" s="39">
        <v>1</v>
      </c>
      <c r="E43" s="46" t="s">
        <v>68</v>
      </c>
      <c r="F43" s="47" t="s">
        <v>69</v>
      </c>
      <c r="G43" s="39" t="s">
        <v>50</v>
      </c>
      <c r="H43" s="39" t="s">
        <v>54</v>
      </c>
      <c r="I43" s="48">
        <v>42.32</v>
      </c>
      <c r="J43" s="247"/>
      <c r="K43" s="32">
        <f t="shared" si="4"/>
        <v>42.32</v>
      </c>
      <c r="L43" s="33">
        <f t="shared" si="5"/>
        <v>42.32</v>
      </c>
      <c r="M43" s="39"/>
      <c r="N43" s="39"/>
      <c r="O43" s="289" t="s">
        <v>330</v>
      </c>
      <c r="P43" s="300">
        <v>29</v>
      </c>
    </row>
    <row r="44" spans="1:16" ht="25.5">
      <c r="A44" s="27">
        <v>34</v>
      </c>
      <c r="B44" s="40" t="s">
        <v>330</v>
      </c>
      <c r="C44" s="252"/>
      <c r="D44" s="39">
        <v>1</v>
      </c>
      <c r="E44" s="46" t="s">
        <v>152</v>
      </c>
      <c r="F44" s="47" t="s">
        <v>153</v>
      </c>
      <c r="G44" s="39" t="s">
        <v>50</v>
      </c>
      <c r="H44" s="39" t="s">
        <v>54</v>
      </c>
      <c r="I44" s="48">
        <v>70.180000000000007</v>
      </c>
      <c r="J44" s="49"/>
      <c r="K44" s="32">
        <f t="shared" si="4"/>
        <v>70.180000000000007</v>
      </c>
      <c r="L44" s="33">
        <f t="shared" si="5"/>
        <v>70.180000000000007</v>
      </c>
      <c r="M44" s="39"/>
      <c r="N44" s="39"/>
      <c r="O44" s="289" t="s">
        <v>330</v>
      </c>
      <c r="P44" s="300">
        <v>29</v>
      </c>
    </row>
    <row r="45" spans="1:16" ht="25.5">
      <c r="A45" s="27">
        <v>35</v>
      </c>
      <c r="B45" s="40"/>
      <c r="C45" s="252" t="s">
        <v>330</v>
      </c>
      <c r="D45" s="271">
        <v>1</v>
      </c>
      <c r="E45" s="294" t="s">
        <v>283</v>
      </c>
      <c r="F45" s="295" t="s">
        <v>299</v>
      </c>
      <c r="G45" s="271" t="s">
        <v>50</v>
      </c>
      <c r="H45" s="271" t="s">
        <v>54</v>
      </c>
      <c r="I45" s="48">
        <v>221.94</v>
      </c>
      <c r="J45" s="49"/>
      <c r="K45" s="32">
        <f t="shared" si="4"/>
        <v>221.94</v>
      </c>
      <c r="L45" s="33">
        <f t="shared" si="5"/>
        <v>221.94</v>
      </c>
      <c r="M45" s="39"/>
      <c r="N45" s="39" t="s">
        <v>337</v>
      </c>
      <c r="O45" s="289"/>
      <c r="P45" s="290">
        <v>30</v>
      </c>
    </row>
    <row r="46" spans="1:16" ht="63.75">
      <c r="A46" s="27">
        <v>36</v>
      </c>
      <c r="B46" s="40" t="s">
        <v>330</v>
      </c>
      <c r="C46" s="252"/>
      <c r="D46" s="39">
        <v>1</v>
      </c>
      <c r="E46" s="46" t="s">
        <v>150</v>
      </c>
      <c r="F46" s="47" t="s">
        <v>151</v>
      </c>
      <c r="G46" s="39" t="s">
        <v>111</v>
      </c>
      <c r="H46" s="39" t="s">
        <v>112</v>
      </c>
      <c r="I46" s="48">
        <v>6.25</v>
      </c>
      <c r="J46" s="49"/>
      <c r="K46" s="32">
        <f t="shared" si="4"/>
        <v>6.25</v>
      </c>
      <c r="L46" s="33">
        <f t="shared" si="5"/>
        <v>6.25</v>
      </c>
      <c r="M46" s="39"/>
      <c r="N46" s="39"/>
      <c r="O46" s="289" t="s">
        <v>330</v>
      </c>
      <c r="P46" s="290">
        <v>31</v>
      </c>
    </row>
    <row r="47" spans="1:16" ht="51">
      <c r="A47" s="27">
        <v>37</v>
      </c>
      <c r="B47" s="40" t="s">
        <v>330</v>
      </c>
      <c r="C47" s="252"/>
      <c r="D47" s="39">
        <v>1</v>
      </c>
      <c r="E47" s="46" t="s">
        <v>148</v>
      </c>
      <c r="F47" s="47" t="s">
        <v>149</v>
      </c>
      <c r="G47" s="39" t="s">
        <v>111</v>
      </c>
      <c r="H47" s="39" t="s">
        <v>112</v>
      </c>
      <c r="I47" s="48">
        <v>198</v>
      </c>
      <c r="J47" s="49"/>
      <c r="K47" s="32">
        <f t="shared" si="4"/>
        <v>198</v>
      </c>
      <c r="L47" s="33">
        <f t="shared" si="5"/>
        <v>198</v>
      </c>
      <c r="M47" s="39"/>
      <c r="N47" s="39"/>
      <c r="O47" s="289" t="s">
        <v>330</v>
      </c>
      <c r="P47" s="290">
        <v>31</v>
      </c>
    </row>
    <row r="48" spans="1:16" ht="38.25">
      <c r="A48" s="27">
        <v>38</v>
      </c>
      <c r="B48" s="40" t="s">
        <v>330</v>
      </c>
      <c r="C48" s="252"/>
      <c r="D48" s="39">
        <v>1</v>
      </c>
      <c r="E48" s="46" t="s">
        <v>139</v>
      </c>
      <c r="F48" s="47" t="s">
        <v>140</v>
      </c>
      <c r="G48" s="39" t="s">
        <v>50</v>
      </c>
      <c r="H48" s="39" t="s">
        <v>54</v>
      </c>
      <c r="I48" s="48">
        <v>84.32</v>
      </c>
      <c r="J48" s="49"/>
      <c r="K48" s="32">
        <f t="shared" si="4"/>
        <v>84.32</v>
      </c>
      <c r="L48" s="33">
        <f t="shared" si="5"/>
        <v>84.32</v>
      </c>
      <c r="M48" s="39"/>
      <c r="N48" s="39"/>
      <c r="O48" s="289" t="s">
        <v>330</v>
      </c>
      <c r="P48" s="290">
        <v>32</v>
      </c>
    </row>
    <row r="49" spans="1:16" ht="38.25">
      <c r="A49" s="27">
        <v>39</v>
      </c>
      <c r="B49" s="40" t="s">
        <v>330</v>
      </c>
      <c r="C49" s="252"/>
      <c r="D49" s="39">
        <v>10</v>
      </c>
      <c r="E49" s="46" t="s">
        <v>141</v>
      </c>
      <c r="F49" s="47" t="s">
        <v>142</v>
      </c>
      <c r="G49" s="39" t="s">
        <v>50</v>
      </c>
      <c r="H49" s="39" t="s">
        <v>54</v>
      </c>
      <c r="I49" s="48">
        <v>84.32</v>
      </c>
      <c r="J49" s="49"/>
      <c r="K49" s="32">
        <f t="shared" si="4"/>
        <v>84.32</v>
      </c>
      <c r="L49" s="33">
        <f t="shared" si="5"/>
        <v>843.19999999999993</v>
      </c>
      <c r="M49" s="39"/>
      <c r="N49" s="39"/>
      <c r="O49" s="289" t="s">
        <v>330</v>
      </c>
      <c r="P49" s="290">
        <v>33</v>
      </c>
    </row>
    <row r="50" spans="1:16" ht="38.25">
      <c r="A50" s="27">
        <v>40</v>
      </c>
      <c r="B50" s="40" t="s">
        <v>330</v>
      </c>
      <c r="C50" s="252"/>
      <c r="D50" s="39">
        <v>3</v>
      </c>
      <c r="E50" s="46" t="s">
        <v>143</v>
      </c>
      <c r="F50" s="47" t="s">
        <v>144</v>
      </c>
      <c r="G50" s="39" t="s">
        <v>50</v>
      </c>
      <c r="H50" s="39" t="s">
        <v>54</v>
      </c>
      <c r="I50" s="48">
        <v>84.32</v>
      </c>
      <c r="J50" s="49"/>
      <c r="K50" s="32">
        <f t="shared" si="4"/>
        <v>84.32</v>
      </c>
      <c r="L50" s="33">
        <f t="shared" si="5"/>
        <v>252.95999999999998</v>
      </c>
      <c r="M50" s="39"/>
      <c r="N50" s="39"/>
      <c r="O50" s="289" t="s">
        <v>330</v>
      </c>
      <c r="P50" s="290">
        <v>34</v>
      </c>
    </row>
    <row r="51" spans="1:16">
      <c r="A51" s="27">
        <v>41</v>
      </c>
      <c r="B51" s="40" t="s">
        <v>330</v>
      </c>
      <c r="C51" s="252"/>
      <c r="D51" s="233">
        <v>2</v>
      </c>
      <c r="E51" s="236" t="s">
        <v>102</v>
      </c>
      <c r="F51" s="239" t="s">
        <v>103</v>
      </c>
      <c r="G51" s="233" t="s">
        <v>93</v>
      </c>
      <c r="H51" s="233" t="s">
        <v>93</v>
      </c>
      <c r="I51" s="242">
        <v>189.16</v>
      </c>
      <c r="J51" s="247">
        <v>0.4</v>
      </c>
      <c r="K51" s="32">
        <f t="shared" si="4"/>
        <v>113.496</v>
      </c>
      <c r="L51" s="33">
        <f t="shared" si="5"/>
        <v>226.99199999999999</v>
      </c>
      <c r="M51" s="39"/>
      <c r="N51" s="39"/>
      <c r="O51" s="289" t="s">
        <v>330</v>
      </c>
      <c r="P51" s="290">
        <v>35</v>
      </c>
    </row>
    <row r="52" spans="1:16">
      <c r="A52" s="27">
        <v>42</v>
      </c>
      <c r="B52" s="40" t="s">
        <v>330</v>
      </c>
      <c r="C52" s="252"/>
      <c r="D52" s="233">
        <v>2</v>
      </c>
      <c r="E52" s="236" t="s">
        <v>104</v>
      </c>
      <c r="F52" s="239" t="s">
        <v>105</v>
      </c>
      <c r="G52" s="233" t="s">
        <v>93</v>
      </c>
      <c r="H52" s="233" t="s">
        <v>93</v>
      </c>
      <c r="I52" s="242">
        <v>59.62</v>
      </c>
      <c r="J52" s="247">
        <v>0.4</v>
      </c>
      <c r="K52" s="32">
        <f t="shared" si="4"/>
        <v>35.771999999999998</v>
      </c>
      <c r="L52" s="33">
        <f t="shared" si="5"/>
        <v>71.543999999999997</v>
      </c>
      <c r="M52" s="39"/>
      <c r="N52" s="39"/>
      <c r="O52" s="289" t="s">
        <v>330</v>
      </c>
      <c r="P52" s="290">
        <v>35</v>
      </c>
    </row>
    <row r="53" spans="1:16" ht="51">
      <c r="A53" s="27">
        <v>43</v>
      </c>
      <c r="B53" s="40"/>
      <c r="C53" s="252" t="s">
        <v>330</v>
      </c>
      <c r="D53" s="233">
        <v>1</v>
      </c>
      <c r="E53" s="236" t="s">
        <v>298</v>
      </c>
      <c r="F53" s="239" t="s">
        <v>291</v>
      </c>
      <c r="G53" s="233" t="s">
        <v>292</v>
      </c>
      <c r="H53" s="233" t="s">
        <v>293</v>
      </c>
      <c r="I53" s="242">
        <v>230.68</v>
      </c>
      <c r="J53" s="247"/>
      <c r="K53" s="32">
        <f t="shared" si="4"/>
        <v>230.68</v>
      </c>
      <c r="L53" s="33">
        <f t="shared" si="5"/>
        <v>230.68</v>
      </c>
      <c r="M53" s="39"/>
      <c r="N53" s="287">
        <v>45457</v>
      </c>
      <c r="O53" s="289"/>
      <c r="P53" s="290">
        <v>36</v>
      </c>
    </row>
    <row r="54" spans="1:16">
      <c r="A54" s="27">
        <v>44</v>
      </c>
      <c r="B54" s="40" t="s">
        <v>330</v>
      </c>
      <c r="C54" s="252"/>
      <c r="D54" s="233">
        <v>1</v>
      </c>
      <c r="E54" s="236" t="s">
        <v>294</v>
      </c>
      <c r="F54" s="239" t="s">
        <v>295</v>
      </c>
      <c r="G54" s="233" t="s">
        <v>292</v>
      </c>
      <c r="H54" s="233" t="s">
        <v>293</v>
      </c>
      <c r="I54" s="242">
        <v>279.66000000000003</v>
      </c>
      <c r="J54" s="247"/>
      <c r="K54" s="32">
        <f t="shared" si="4"/>
        <v>279.66000000000003</v>
      </c>
      <c r="L54" s="33">
        <f t="shared" si="5"/>
        <v>279.66000000000003</v>
      </c>
      <c r="M54" s="39"/>
      <c r="N54" s="39"/>
      <c r="O54" s="289" t="s">
        <v>330</v>
      </c>
      <c r="P54" s="290">
        <v>37</v>
      </c>
    </row>
    <row r="55" spans="1:16" ht="25.5">
      <c r="A55" s="27">
        <v>45</v>
      </c>
      <c r="B55" s="40" t="s">
        <v>330</v>
      </c>
      <c r="C55" s="252"/>
      <c r="D55" s="233">
        <v>5</v>
      </c>
      <c r="E55" s="236" t="s">
        <v>159</v>
      </c>
      <c r="F55" s="239" t="s">
        <v>356</v>
      </c>
      <c r="G55" s="233" t="s">
        <v>41</v>
      </c>
      <c r="H55" s="233" t="s">
        <v>110</v>
      </c>
      <c r="I55" s="242">
        <v>0.99</v>
      </c>
      <c r="J55" s="49"/>
      <c r="K55" s="32">
        <f t="shared" si="4"/>
        <v>0.99</v>
      </c>
      <c r="L55" s="33">
        <f t="shared" si="5"/>
        <v>4.95</v>
      </c>
      <c r="M55" s="39"/>
      <c r="N55" s="39"/>
      <c r="O55" s="289" t="s">
        <v>330</v>
      </c>
      <c r="P55" s="290">
        <v>38</v>
      </c>
    </row>
    <row r="56" spans="1:16">
      <c r="A56" s="27">
        <v>46</v>
      </c>
      <c r="B56" s="40" t="s">
        <v>330</v>
      </c>
      <c r="C56" s="254"/>
      <c r="D56" s="233">
        <v>30</v>
      </c>
      <c r="E56" s="237">
        <v>1078999</v>
      </c>
      <c r="F56" s="240" t="s">
        <v>42</v>
      </c>
      <c r="G56" s="233" t="s">
        <v>41</v>
      </c>
      <c r="H56" s="233" t="s">
        <v>40</v>
      </c>
      <c r="I56" s="242">
        <v>2.95</v>
      </c>
      <c r="J56" s="247"/>
      <c r="K56" s="32">
        <f t="shared" si="4"/>
        <v>2.95</v>
      </c>
      <c r="L56" s="33">
        <f t="shared" si="5"/>
        <v>88.5</v>
      </c>
      <c r="M56" s="39"/>
      <c r="N56" s="39"/>
      <c r="O56" s="289" t="s">
        <v>330</v>
      </c>
      <c r="P56" s="290">
        <v>38</v>
      </c>
    </row>
    <row r="57" spans="1:16" ht="25.5">
      <c r="A57" s="27">
        <v>47</v>
      </c>
      <c r="B57" s="40" t="s">
        <v>330</v>
      </c>
      <c r="C57" s="252"/>
      <c r="D57" s="233">
        <v>1</v>
      </c>
      <c r="E57" s="237" t="s">
        <v>163</v>
      </c>
      <c r="F57" s="240" t="s">
        <v>355</v>
      </c>
      <c r="G57" s="233" t="s">
        <v>41</v>
      </c>
      <c r="H57" s="233" t="s">
        <v>110</v>
      </c>
      <c r="I57" s="242">
        <v>11.71</v>
      </c>
      <c r="J57" s="49"/>
      <c r="K57" s="32">
        <f t="shared" si="4"/>
        <v>11.71</v>
      </c>
      <c r="L57" s="33">
        <f t="shared" si="5"/>
        <v>11.71</v>
      </c>
      <c r="M57" s="39"/>
      <c r="N57" s="39">
        <v>3030365</v>
      </c>
      <c r="O57" s="289" t="s">
        <v>330</v>
      </c>
      <c r="P57" s="290">
        <v>39</v>
      </c>
    </row>
    <row r="58" spans="1:16" ht="25.5">
      <c r="A58" s="27">
        <v>48</v>
      </c>
      <c r="B58" s="40" t="s">
        <v>330</v>
      </c>
      <c r="C58" s="252"/>
      <c r="D58" s="233">
        <v>5</v>
      </c>
      <c r="E58" s="237" t="s">
        <v>161</v>
      </c>
      <c r="F58" s="240" t="s">
        <v>358</v>
      </c>
      <c r="G58" s="233" t="s">
        <v>41</v>
      </c>
      <c r="H58" s="233" t="s">
        <v>110</v>
      </c>
      <c r="I58" s="242">
        <v>0.76</v>
      </c>
      <c r="J58" s="49"/>
      <c r="K58" s="32">
        <f t="shared" si="4"/>
        <v>0.76</v>
      </c>
      <c r="L58" s="33">
        <f t="shared" si="5"/>
        <v>3.8</v>
      </c>
      <c r="M58" s="39"/>
      <c r="N58" s="39">
        <v>3208979</v>
      </c>
      <c r="O58" s="289" t="s">
        <v>330</v>
      </c>
      <c r="P58" s="290">
        <v>39</v>
      </c>
    </row>
    <row r="59" spans="1:16" ht="25.5">
      <c r="A59" s="27">
        <v>49</v>
      </c>
      <c r="B59" s="256" t="s">
        <v>330</v>
      </c>
      <c r="C59" s="293"/>
      <c r="D59" s="29">
        <v>25</v>
      </c>
      <c r="E59" s="29">
        <v>3211797</v>
      </c>
      <c r="F59" s="29" t="s">
        <v>48</v>
      </c>
      <c r="G59" s="29" t="s">
        <v>41</v>
      </c>
      <c r="H59" s="29" t="s">
        <v>40</v>
      </c>
      <c r="I59" s="296">
        <v>3.32</v>
      </c>
      <c r="J59" s="298"/>
      <c r="K59" s="32">
        <f t="shared" si="4"/>
        <v>3.32</v>
      </c>
      <c r="L59" s="33">
        <f t="shared" si="5"/>
        <v>83</v>
      </c>
      <c r="M59" s="258"/>
      <c r="N59" s="39"/>
      <c r="O59" s="289" t="s">
        <v>330</v>
      </c>
      <c r="P59" s="290">
        <v>39</v>
      </c>
    </row>
    <row r="60" spans="1:16" ht="38.25">
      <c r="A60" s="27">
        <v>50</v>
      </c>
      <c r="B60" s="40" t="s">
        <v>330</v>
      </c>
      <c r="C60" s="252"/>
      <c r="D60" s="39">
        <v>1</v>
      </c>
      <c r="E60" s="127" t="s">
        <v>145</v>
      </c>
      <c r="F60" s="128" t="s">
        <v>146</v>
      </c>
      <c r="G60" s="39" t="s">
        <v>50</v>
      </c>
      <c r="H60" s="39" t="s">
        <v>54</v>
      </c>
      <c r="I60" s="48">
        <v>84.32</v>
      </c>
      <c r="J60" s="49"/>
      <c r="K60" s="32">
        <f t="shared" si="4"/>
        <v>84.32</v>
      </c>
      <c r="L60" s="33">
        <f t="shared" si="5"/>
        <v>84.32</v>
      </c>
      <c r="M60" s="39"/>
      <c r="N60" s="39"/>
      <c r="O60" s="289" t="s">
        <v>330</v>
      </c>
      <c r="P60" s="290">
        <v>40</v>
      </c>
    </row>
    <row r="61" spans="1:16" ht="38.25">
      <c r="A61" s="27">
        <v>51</v>
      </c>
      <c r="B61" s="40"/>
      <c r="C61" s="252" t="s">
        <v>330</v>
      </c>
      <c r="D61" s="39">
        <v>1</v>
      </c>
      <c r="E61" s="127" t="s">
        <v>342</v>
      </c>
      <c r="F61" s="128" t="s">
        <v>343</v>
      </c>
      <c r="G61" s="39" t="s">
        <v>50</v>
      </c>
      <c r="H61" s="39" t="s">
        <v>54</v>
      </c>
      <c r="I61" s="48">
        <v>229.47</v>
      </c>
      <c r="J61" s="49"/>
      <c r="K61" s="32">
        <f t="shared" si="4"/>
        <v>229.47</v>
      </c>
      <c r="L61" s="33">
        <f t="shared" si="5"/>
        <v>229.47</v>
      </c>
      <c r="M61" s="39"/>
      <c r="N61" s="274"/>
      <c r="O61" s="289"/>
      <c r="P61" s="290">
        <v>42</v>
      </c>
    </row>
    <row r="62" spans="1:16" ht="25.5">
      <c r="A62" s="27">
        <v>52</v>
      </c>
      <c r="B62" s="40" t="s">
        <v>330</v>
      </c>
      <c r="C62" s="252"/>
      <c r="D62" s="39">
        <v>1</v>
      </c>
      <c r="E62" s="127" t="s">
        <v>90</v>
      </c>
      <c r="F62" s="128" t="s">
        <v>91</v>
      </c>
      <c r="G62" s="39" t="s">
        <v>92</v>
      </c>
      <c r="H62" s="39" t="s">
        <v>92</v>
      </c>
      <c r="I62" s="48">
        <v>1690</v>
      </c>
      <c r="J62" s="49"/>
      <c r="K62" s="32">
        <f t="shared" si="4"/>
        <v>1690</v>
      </c>
      <c r="L62" s="33">
        <f t="shared" si="5"/>
        <v>1690</v>
      </c>
      <c r="M62" s="39"/>
      <c r="N62" s="39"/>
      <c r="O62" s="289" t="s">
        <v>330</v>
      </c>
      <c r="P62" s="290">
        <v>43</v>
      </c>
    </row>
    <row r="63" spans="1:16" ht="63.75">
      <c r="A63" s="27">
        <v>53</v>
      </c>
      <c r="B63" s="40" t="s">
        <v>330</v>
      </c>
      <c r="C63" s="253"/>
      <c r="D63" s="233">
        <v>1</v>
      </c>
      <c r="E63" s="237" t="s">
        <v>56</v>
      </c>
      <c r="F63" s="240" t="s">
        <v>57</v>
      </c>
      <c r="G63" s="233" t="s">
        <v>50</v>
      </c>
      <c r="H63" s="233" t="s">
        <v>54</v>
      </c>
      <c r="I63" s="242">
        <v>524.79999999999995</v>
      </c>
      <c r="J63" s="247"/>
      <c r="K63" s="32">
        <f t="shared" si="4"/>
        <v>524.79999999999995</v>
      </c>
      <c r="L63" s="33">
        <f t="shared" si="5"/>
        <v>524.79999999999995</v>
      </c>
      <c r="M63" s="39"/>
      <c r="N63" s="39"/>
      <c r="O63" s="289" t="s">
        <v>330</v>
      </c>
      <c r="P63" s="290">
        <v>46</v>
      </c>
    </row>
    <row r="64" spans="1:16" ht="25.5">
      <c r="A64" s="27">
        <v>54</v>
      </c>
      <c r="B64" s="40"/>
      <c r="C64" s="252" t="s">
        <v>330</v>
      </c>
      <c r="D64" s="39">
        <v>1</v>
      </c>
      <c r="E64" s="127" t="s">
        <v>205</v>
      </c>
      <c r="F64" s="128" t="s">
        <v>206</v>
      </c>
      <c r="G64" s="39" t="s">
        <v>50</v>
      </c>
      <c r="H64" s="39" t="s">
        <v>54</v>
      </c>
      <c r="I64" s="48">
        <v>326.24</v>
      </c>
      <c r="J64" s="49"/>
      <c r="K64" s="32">
        <f t="shared" si="4"/>
        <v>326.24</v>
      </c>
      <c r="L64" s="33">
        <f t="shared" si="5"/>
        <v>326.24</v>
      </c>
      <c r="M64" s="39"/>
      <c r="N64" s="39" t="s">
        <v>336</v>
      </c>
      <c r="O64" s="289"/>
      <c r="P64" s="290">
        <v>47</v>
      </c>
    </row>
    <row r="65" spans="1:16" ht="25.5">
      <c r="A65" s="27">
        <v>55</v>
      </c>
      <c r="B65" s="40"/>
      <c r="C65" s="252" t="s">
        <v>330</v>
      </c>
      <c r="D65" s="39">
        <v>1</v>
      </c>
      <c r="E65" s="127" t="s">
        <v>207</v>
      </c>
      <c r="F65" s="128" t="s">
        <v>208</v>
      </c>
      <c r="G65" s="39" t="s">
        <v>50</v>
      </c>
      <c r="H65" s="39" t="s">
        <v>54</v>
      </c>
      <c r="I65" s="48">
        <v>326.24</v>
      </c>
      <c r="J65" s="49"/>
      <c r="K65" s="32">
        <f t="shared" si="4"/>
        <v>326.24</v>
      </c>
      <c r="L65" s="33">
        <f t="shared" si="5"/>
        <v>326.24</v>
      </c>
      <c r="M65" s="39"/>
      <c r="N65" s="39" t="s">
        <v>336</v>
      </c>
      <c r="O65" s="289"/>
      <c r="P65" s="290">
        <v>48</v>
      </c>
    </row>
    <row r="66" spans="1:16" ht="51">
      <c r="A66" s="27">
        <v>56</v>
      </c>
      <c r="B66" s="40" t="s">
        <v>330</v>
      </c>
      <c r="C66" s="252"/>
      <c r="D66" s="39">
        <v>1</v>
      </c>
      <c r="E66" s="127" t="s">
        <v>192</v>
      </c>
      <c r="F66" s="128" t="s">
        <v>193</v>
      </c>
      <c r="G66" s="39" t="s">
        <v>50</v>
      </c>
      <c r="H66" s="39" t="s">
        <v>54</v>
      </c>
      <c r="I66" s="48">
        <v>4.1900000000000004</v>
      </c>
      <c r="J66" s="49"/>
      <c r="K66" s="32">
        <f t="shared" si="4"/>
        <v>4.1900000000000004</v>
      </c>
      <c r="L66" s="33">
        <f t="shared" si="5"/>
        <v>4.1900000000000004</v>
      </c>
      <c r="M66" s="39"/>
      <c r="N66" s="39"/>
      <c r="O66" s="289" t="s">
        <v>330</v>
      </c>
      <c r="P66" s="290">
        <v>49</v>
      </c>
    </row>
    <row r="67" spans="1:16" ht="89.25">
      <c r="A67" s="27">
        <v>57</v>
      </c>
      <c r="B67" s="40" t="s">
        <v>330</v>
      </c>
      <c r="C67" s="252"/>
      <c r="D67" s="39">
        <v>1</v>
      </c>
      <c r="E67" s="46" t="s">
        <v>190</v>
      </c>
      <c r="F67" s="47" t="s">
        <v>191</v>
      </c>
      <c r="G67" s="39" t="s">
        <v>50</v>
      </c>
      <c r="H67" s="39" t="s">
        <v>54</v>
      </c>
      <c r="I67" s="48">
        <v>208.34</v>
      </c>
      <c r="J67" s="49"/>
      <c r="K67" s="32">
        <f t="shared" si="4"/>
        <v>208.34</v>
      </c>
      <c r="L67" s="33">
        <f t="shared" si="5"/>
        <v>208.34</v>
      </c>
      <c r="M67" s="39"/>
      <c r="N67" s="39"/>
      <c r="O67" s="289" t="s">
        <v>330</v>
      </c>
      <c r="P67" s="290">
        <v>49</v>
      </c>
    </row>
    <row r="68" spans="1:16" ht="63.75">
      <c r="A68" s="27">
        <v>58</v>
      </c>
      <c r="B68" s="40" t="s">
        <v>330</v>
      </c>
      <c r="C68" s="252"/>
      <c r="D68" s="39">
        <v>1</v>
      </c>
      <c r="E68" s="184" t="s">
        <v>178</v>
      </c>
      <c r="F68" s="185" t="s">
        <v>179</v>
      </c>
      <c r="G68" s="39" t="s">
        <v>50</v>
      </c>
      <c r="H68" s="39" t="s">
        <v>54</v>
      </c>
      <c r="I68" s="48">
        <v>484.31</v>
      </c>
      <c r="J68" s="49"/>
      <c r="K68" s="32">
        <f t="shared" si="4"/>
        <v>484.31</v>
      </c>
      <c r="L68" s="33">
        <f t="shared" si="5"/>
        <v>484.31</v>
      </c>
      <c r="M68" s="39"/>
      <c r="N68" s="39"/>
      <c r="O68" s="289" t="s">
        <v>330</v>
      </c>
      <c r="P68" s="300">
        <v>50</v>
      </c>
    </row>
    <row r="69" spans="1:16" ht="38.25">
      <c r="A69" s="27">
        <v>59</v>
      </c>
      <c r="B69" s="40" t="s">
        <v>330</v>
      </c>
      <c r="C69" s="252"/>
      <c r="D69" s="235">
        <v>1</v>
      </c>
      <c r="E69" s="238" t="s">
        <v>287</v>
      </c>
      <c r="F69" s="286" t="s">
        <v>288</v>
      </c>
      <c r="G69" s="235" t="s">
        <v>50</v>
      </c>
      <c r="H69" s="235" t="s">
        <v>54</v>
      </c>
      <c r="I69" s="245">
        <v>190.59</v>
      </c>
      <c r="J69" s="247"/>
      <c r="K69" s="32">
        <f t="shared" si="4"/>
        <v>190.59</v>
      </c>
      <c r="L69" s="33">
        <f t="shared" si="5"/>
        <v>190.59</v>
      </c>
      <c r="M69" s="39"/>
      <c r="N69" s="39"/>
      <c r="O69" s="289" t="s">
        <v>330</v>
      </c>
      <c r="P69" s="290">
        <v>59</v>
      </c>
    </row>
    <row r="70" spans="1:16">
      <c r="A70" s="27">
        <v>66</v>
      </c>
      <c r="B70" s="40" t="s">
        <v>330</v>
      </c>
      <c r="C70" s="252"/>
      <c r="D70" s="233">
        <v>1</v>
      </c>
      <c r="E70" s="236" t="s">
        <v>277</v>
      </c>
      <c r="F70" s="239" t="s">
        <v>278</v>
      </c>
      <c r="G70" s="233" t="s">
        <v>93</v>
      </c>
      <c r="H70" s="233" t="s">
        <v>93</v>
      </c>
      <c r="I70" s="242">
        <v>688.54</v>
      </c>
      <c r="J70" s="247">
        <v>0.4</v>
      </c>
      <c r="K70" s="32">
        <f t="shared" ref="K70:K82" si="6">IF(D70="X","----",IF(D70=0,"",IF(D70="NR","NR",IF(J70="N",I70,(I70-(I70*J70))))))</f>
        <v>413.12399999999997</v>
      </c>
      <c r="L70" s="33">
        <f t="shared" ref="L70:L82" si="7">IF(D70="X","----",IF(D70=0,"",IF(D70="NR","NR",(D70*K70))))</f>
        <v>413.12399999999997</v>
      </c>
      <c r="M70" s="39"/>
      <c r="N70" s="39"/>
      <c r="O70" s="289" t="s">
        <v>330</v>
      </c>
      <c r="P70" s="290" t="s">
        <v>362</v>
      </c>
    </row>
    <row r="71" spans="1:16">
      <c r="A71" s="27">
        <v>67</v>
      </c>
      <c r="B71" s="40" t="s">
        <v>330</v>
      </c>
      <c r="C71" s="252"/>
      <c r="D71" s="29">
        <v>1</v>
      </c>
      <c r="E71" s="29" t="s">
        <v>279</v>
      </c>
      <c r="F71" s="29" t="s">
        <v>280</v>
      </c>
      <c r="G71" s="29" t="s">
        <v>93</v>
      </c>
      <c r="H71" s="29" t="s">
        <v>93</v>
      </c>
      <c r="I71" s="30">
        <v>619.01</v>
      </c>
      <c r="J71" s="31">
        <v>0.4</v>
      </c>
      <c r="K71" s="32">
        <f t="shared" si="6"/>
        <v>371.40599999999995</v>
      </c>
      <c r="L71" s="33">
        <f t="shared" si="7"/>
        <v>371.40599999999995</v>
      </c>
      <c r="M71" s="39"/>
      <c r="N71" s="39"/>
      <c r="O71" s="289" t="s">
        <v>330</v>
      </c>
      <c r="P71" s="290" t="s">
        <v>362</v>
      </c>
    </row>
    <row r="72" spans="1:16">
      <c r="A72" s="27">
        <v>68</v>
      </c>
      <c r="B72" s="40" t="s">
        <v>330</v>
      </c>
      <c r="C72" s="252"/>
      <c r="D72" s="29">
        <v>2</v>
      </c>
      <c r="E72" s="29" t="s">
        <v>281</v>
      </c>
      <c r="F72" s="29" t="s">
        <v>282</v>
      </c>
      <c r="G72" s="29" t="s">
        <v>93</v>
      </c>
      <c r="H72" s="29" t="s">
        <v>93</v>
      </c>
      <c r="I72" s="30">
        <v>132.41</v>
      </c>
      <c r="J72" s="31">
        <v>0.4</v>
      </c>
      <c r="K72" s="32">
        <f t="shared" si="6"/>
        <v>79.445999999999998</v>
      </c>
      <c r="L72" s="33">
        <f t="shared" si="7"/>
        <v>158.892</v>
      </c>
      <c r="M72" s="39"/>
      <c r="N72" s="39"/>
      <c r="O72" s="289" t="s">
        <v>330</v>
      </c>
      <c r="P72" s="290" t="s">
        <v>362</v>
      </c>
    </row>
    <row r="73" spans="1:16" ht="38.25">
      <c r="A73" s="27">
        <v>69</v>
      </c>
      <c r="B73" s="40" t="s">
        <v>330</v>
      </c>
      <c r="C73" s="252"/>
      <c r="D73" s="34">
        <v>1</v>
      </c>
      <c r="E73" s="34" t="s">
        <v>175</v>
      </c>
      <c r="F73" s="34" t="s">
        <v>176</v>
      </c>
      <c r="G73" s="34" t="s">
        <v>50</v>
      </c>
      <c r="H73" s="34" t="s">
        <v>54</v>
      </c>
      <c r="I73" s="244">
        <v>277.75</v>
      </c>
      <c r="J73" s="246"/>
      <c r="K73" s="32">
        <f t="shared" si="6"/>
        <v>277.75</v>
      </c>
      <c r="L73" s="33">
        <f t="shared" si="7"/>
        <v>277.75</v>
      </c>
      <c r="M73" s="39"/>
      <c r="N73" s="39"/>
      <c r="O73" s="289" t="s">
        <v>330</v>
      </c>
      <c r="P73" s="290" t="s">
        <v>365</v>
      </c>
    </row>
    <row r="74" spans="1:16" ht="51">
      <c r="A74" s="27">
        <v>70</v>
      </c>
      <c r="B74" s="40" t="s">
        <v>330</v>
      </c>
      <c r="C74" s="252"/>
      <c r="D74" s="34">
        <v>2</v>
      </c>
      <c r="E74" s="34" t="s">
        <v>170</v>
      </c>
      <c r="F74" s="34" t="s">
        <v>171</v>
      </c>
      <c r="G74" s="234" t="s">
        <v>167</v>
      </c>
      <c r="H74" s="234" t="s">
        <v>110</v>
      </c>
      <c r="I74" s="243">
        <v>42</v>
      </c>
      <c r="J74" s="246"/>
      <c r="K74" s="32">
        <f t="shared" si="6"/>
        <v>42</v>
      </c>
      <c r="L74" s="33">
        <f t="shared" si="7"/>
        <v>84</v>
      </c>
      <c r="M74" s="39"/>
      <c r="N74" s="39"/>
      <c r="O74" s="289" t="s">
        <v>330</v>
      </c>
      <c r="P74" s="290" t="s">
        <v>364</v>
      </c>
    </row>
    <row r="75" spans="1:16" ht="25.5">
      <c r="A75" s="27">
        <v>71</v>
      </c>
      <c r="B75" s="40" t="s">
        <v>330</v>
      </c>
      <c r="C75" s="252"/>
      <c r="D75" s="34">
        <v>1</v>
      </c>
      <c r="E75" s="34" t="s">
        <v>266</v>
      </c>
      <c r="F75" s="34" t="s">
        <v>268</v>
      </c>
      <c r="G75" s="234" t="s">
        <v>255</v>
      </c>
      <c r="H75" s="234" t="s">
        <v>256</v>
      </c>
      <c r="I75" s="243">
        <v>5.9</v>
      </c>
      <c r="J75" s="246"/>
      <c r="K75" s="32">
        <f t="shared" si="6"/>
        <v>5.9</v>
      </c>
      <c r="L75" s="33">
        <f t="shared" si="7"/>
        <v>5.9</v>
      </c>
      <c r="M75" s="39"/>
      <c r="N75" s="39"/>
      <c r="O75" s="289" t="s">
        <v>330</v>
      </c>
      <c r="P75" s="290" t="s">
        <v>363</v>
      </c>
    </row>
    <row r="76" spans="1:16" ht="51">
      <c r="A76" s="27">
        <v>72</v>
      </c>
      <c r="B76" s="40" t="s">
        <v>330</v>
      </c>
      <c r="C76" s="252"/>
      <c r="D76" s="34">
        <v>1</v>
      </c>
      <c r="E76" s="34" t="s">
        <v>262</v>
      </c>
      <c r="F76" s="34" t="s">
        <v>263</v>
      </c>
      <c r="G76" s="234" t="s">
        <v>255</v>
      </c>
      <c r="H76" s="234" t="s">
        <v>256</v>
      </c>
      <c r="I76" s="243">
        <v>7.15</v>
      </c>
      <c r="J76" s="246"/>
      <c r="K76" s="32">
        <f t="shared" si="6"/>
        <v>7.15</v>
      </c>
      <c r="L76" s="33">
        <f t="shared" si="7"/>
        <v>7.15</v>
      </c>
      <c r="M76" s="39"/>
      <c r="N76" s="39"/>
      <c r="O76" s="289" t="s">
        <v>330</v>
      </c>
      <c r="P76" s="290" t="s">
        <v>363</v>
      </c>
    </row>
    <row r="77" spans="1:16" ht="25.5">
      <c r="A77" s="27">
        <v>73</v>
      </c>
      <c r="B77" s="40" t="s">
        <v>330</v>
      </c>
      <c r="C77" s="252"/>
      <c r="D77" s="234">
        <v>2</v>
      </c>
      <c r="E77" s="234" t="s">
        <v>260</v>
      </c>
      <c r="F77" s="234" t="s">
        <v>257</v>
      </c>
      <c r="G77" s="234" t="s">
        <v>255</v>
      </c>
      <c r="H77" s="234" t="s">
        <v>256</v>
      </c>
      <c r="I77" s="243">
        <v>6.75</v>
      </c>
      <c r="J77" s="246"/>
      <c r="K77" s="32">
        <f t="shared" si="6"/>
        <v>6.75</v>
      </c>
      <c r="L77" s="33">
        <f t="shared" si="7"/>
        <v>13.5</v>
      </c>
      <c r="M77" s="39"/>
      <c r="N77" s="39"/>
      <c r="O77" s="289" t="s">
        <v>330</v>
      </c>
      <c r="P77" s="290" t="s">
        <v>363</v>
      </c>
    </row>
    <row r="78" spans="1:16" ht="25.5">
      <c r="A78" s="27">
        <v>74</v>
      </c>
      <c r="B78" s="40" t="s">
        <v>330</v>
      </c>
      <c r="C78" s="252"/>
      <c r="D78" s="234">
        <v>2</v>
      </c>
      <c r="E78" s="234" t="s">
        <v>259</v>
      </c>
      <c r="F78" s="234" t="s">
        <v>254</v>
      </c>
      <c r="G78" s="234" t="s">
        <v>255</v>
      </c>
      <c r="H78" s="234" t="s">
        <v>256</v>
      </c>
      <c r="I78" s="243">
        <v>6.75</v>
      </c>
      <c r="J78" s="246"/>
      <c r="K78" s="32">
        <f t="shared" si="6"/>
        <v>6.75</v>
      </c>
      <c r="L78" s="33">
        <f t="shared" si="7"/>
        <v>13.5</v>
      </c>
      <c r="M78" s="39"/>
      <c r="N78" s="39"/>
      <c r="O78" s="289" t="s">
        <v>330</v>
      </c>
      <c r="P78" s="290" t="s">
        <v>363</v>
      </c>
    </row>
    <row r="79" spans="1:16" ht="25.5">
      <c r="A79" s="27">
        <v>75</v>
      </c>
      <c r="B79" s="40" t="s">
        <v>330</v>
      </c>
      <c r="C79" s="252"/>
      <c r="D79" s="234">
        <v>1</v>
      </c>
      <c r="E79" s="234" t="s">
        <v>267</v>
      </c>
      <c r="F79" s="234" t="s">
        <v>269</v>
      </c>
      <c r="G79" s="234" t="s">
        <v>255</v>
      </c>
      <c r="H79" s="234" t="s">
        <v>256</v>
      </c>
      <c r="I79" s="243">
        <v>5.9</v>
      </c>
      <c r="J79" s="246"/>
      <c r="K79" s="32">
        <f t="shared" si="6"/>
        <v>5.9</v>
      </c>
      <c r="L79" s="33">
        <f t="shared" si="7"/>
        <v>5.9</v>
      </c>
      <c r="M79" s="39"/>
      <c r="N79" s="39"/>
      <c r="O79" s="289" t="s">
        <v>330</v>
      </c>
      <c r="P79" s="290" t="s">
        <v>363</v>
      </c>
    </row>
    <row r="80" spans="1:16" ht="51">
      <c r="A80" s="27">
        <v>76</v>
      </c>
      <c r="B80" s="40" t="s">
        <v>330</v>
      </c>
      <c r="C80" s="252"/>
      <c r="D80" s="234">
        <v>2</v>
      </c>
      <c r="E80" s="234" t="s">
        <v>264</v>
      </c>
      <c r="F80" s="234" t="s">
        <v>265</v>
      </c>
      <c r="G80" s="234" t="s">
        <v>255</v>
      </c>
      <c r="H80" s="234" t="s">
        <v>256</v>
      </c>
      <c r="I80" s="243">
        <v>7.15</v>
      </c>
      <c r="J80" s="246"/>
      <c r="K80" s="32">
        <f t="shared" si="6"/>
        <v>7.15</v>
      </c>
      <c r="L80" s="33">
        <f t="shared" si="7"/>
        <v>14.3</v>
      </c>
      <c r="M80" s="39"/>
      <c r="N80" s="39"/>
      <c r="O80" s="289" t="s">
        <v>330</v>
      </c>
      <c r="P80" s="290" t="s">
        <v>363</v>
      </c>
    </row>
    <row r="81" spans="1:16" ht="25.5">
      <c r="A81" s="27">
        <v>77</v>
      </c>
      <c r="B81" s="40" t="s">
        <v>330</v>
      </c>
      <c r="C81" s="252"/>
      <c r="D81" s="234">
        <v>3</v>
      </c>
      <c r="E81" s="234" t="s">
        <v>261</v>
      </c>
      <c r="F81" s="234" t="s">
        <v>258</v>
      </c>
      <c r="G81" s="234" t="s">
        <v>255</v>
      </c>
      <c r="H81" s="234" t="s">
        <v>256</v>
      </c>
      <c r="I81" s="243">
        <v>6.75</v>
      </c>
      <c r="J81" s="246"/>
      <c r="K81" s="32">
        <f t="shared" si="6"/>
        <v>6.75</v>
      </c>
      <c r="L81" s="33">
        <f t="shared" si="7"/>
        <v>20.25</v>
      </c>
      <c r="M81" s="39"/>
      <c r="N81" s="39"/>
      <c r="O81" s="289" t="s">
        <v>330</v>
      </c>
      <c r="P81" s="290" t="s">
        <v>363</v>
      </c>
    </row>
    <row r="82" spans="1:16">
      <c r="A82" s="27">
        <v>78</v>
      </c>
      <c r="B82" s="40" t="s">
        <v>330</v>
      </c>
      <c r="C82" s="252"/>
      <c r="D82" s="29">
        <v>50</v>
      </c>
      <c r="E82" s="29" t="s">
        <v>162</v>
      </c>
      <c r="F82" s="29" t="s">
        <v>158</v>
      </c>
      <c r="G82" s="35" t="s">
        <v>41</v>
      </c>
      <c r="H82" s="35" t="s">
        <v>110</v>
      </c>
      <c r="I82" s="36">
        <v>1.7254</v>
      </c>
      <c r="J82" s="246"/>
      <c r="K82" s="32">
        <f t="shared" si="6"/>
        <v>1.7254</v>
      </c>
      <c r="L82" s="33">
        <f t="shared" si="7"/>
        <v>86.27</v>
      </c>
      <c r="M82" s="39"/>
      <c r="N82" s="39"/>
      <c r="O82" s="289" t="s">
        <v>330</v>
      </c>
      <c r="P82" s="290"/>
    </row>
    <row r="83" spans="1:16">
      <c r="A83" s="27">
        <v>79</v>
      </c>
      <c r="B83" s="40"/>
      <c r="C83" s="252"/>
      <c r="D83" s="29"/>
      <c r="E83" s="29"/>
      <c r="F83" s="29"/>
      <c r="G83" s="35"/>
      <c r="H83" s="35"/>
      <c r="I83" s="36"/>
      <c r="J83" s="246"/>
      <c r="K83" s="32"/>
      <c r="L83" s="33"/>
      <c r="M83" s="39"/>
      <c r="N83" s="39"/>
      <c r="O83" s="289"/>
      <c r="P83" s="290"/>
    </row>
    <row r="84" spans="1:16">
      <c r="A84" s="27">
        <v>80</v>
      </c>
      <c r="B84" s="40"/>
      <c r="C84" s="254"/>
      <c r="D84" s="35"/>
      <c r="E84" s="35"/>
      <c r="F84" s="35"/>
      <c r="G84" s="35"/>
      <c r="H84" s="35"/>
      <c r="I84" s="36"/>
      <c r="J84" s="31"/>
      <c r="K84" s="32" t="str">
        <f t="shared" ref="K84:K115" si="8">IF(D84="X","----",IF(D84=0,"",IF(D84="NR","NR",IF(J84="N",I84,(I84-(I84*J84))))))</f>
        <v/>
      </c>
      <c r="L84" s="33" t="str">
        <f t="shared" ref="L84:L115" si="9">IF(D84="X","----",IF(D84=0,"",IF(D84="NR","NR",(D84*K84))))</f>
        <v/>
      </c>
      <c r="M84" s="39"/>
      <c r="N84" s="39"/>
      <c r="O84" s="289"/>
      <c r="P84" s="290"/>
    </row>
    <row r="85" spans="1:16">
      <c r="A85" s="27">
        <v>81</v>
      </c>
      <c r="B85" s="40"/>
      <c r="C85" s="252"/>
      <c r="D85" s="35"/>
      <c r="E85" s="35"/>
      <c r="F85" s="35"/>
      <c r="G85" s="35"/>
      <c r="H85" s="35"/>
      <c r="I85" s="36"/>
      <c r="J85" s="246"/>
      <c r="K85" s="32" t="str">
        <f t="shared" si="8"/>
        <v/>
      </c>
      <c r="L85" s="33" t="str">
        <f t="shared" si="9"/>
        <v/>
      </c>
      <c r="M85" s="39"/>
      <c r="N85" s="39"/>
      <c r="O85" s="289"/>
      <c r="P85" s="290"/>
    </row>
    <row r="86" spans="1:16">
      <c r="A86" s="27">
        <v>82</v>
      </c>
      <c r="B86" s="40"/>
      <c r="C86" s="252"/>
      <c r="D86" s="234"/>
      <c r="E86" s="234"/>
      <c r="F86" s="234"/>
      <c r="G86" s="234"/>
      <c r="H86" s="234"/>
      <c r="I86" s="243"/>
      <c r="J86" s="246"/>
      <c r="K86" s="32" t="str">
        <f t="shared" si="8"/>
        <v/>
      </c>
      <c r="L86" s="33" t="str">
        <f t="shared" si="9"/>
        <v/>
      </c>
      <c r="M86" s="39"/>
      <c r="N86" s="39"/>
      <c r="O86" s="289"/>
      <c r="P86" s="290"/>
    </row>
    <row r="87" spans="1:16">
      <c r="A87" s="27">
        <v>83</v>
      </c>
      <c r="B87" s="40"/>
      <c r="C87" s="252"/>
      <c r="D87" s="234"/>
      <c r="E87" s="234"/>
      <c r="F87" s="234"/>
      <c r="G87" s="234"/>
      <c r="H87" s="234"/>
      <c r="I87" s="243"/>
      <c r="J87" s="246"/>
      <c r="K87" s="32" t="str">
        <f t="shared" si="8"/>
        <v/>
      </c>
      <c r="L87" s="33" t="str">
        <f t="shared" si="9"/>
        <v/>
      </c>
      <c r="M87" s="39"/>
      <c r="N87" s="39"/>
      <c r="O87" s="289"/>
      <c r="P87" s="290"/>
    </row>
    <row r="88" spans="1:16">
      <c r="A88" s="27">
        <v>84</v>
      </c>
      <c r="B88" s="40"/>
      <c r="C88" s="252"/>
      <c r="D88" s="234"/>
      <c r="E88" s="234"/>
      <c r="F88" s="234"/>
      <c r="G88" s="234"/>
      <c r="H88" s="234"/>
      <c r="I88" s="243"/>
      <c r="J88" s="246"/>
      <c r="K88" s="32" t="str">
        <f t="shared" si="8"/>
        <v/>
      </c>
      <c r="L88" s="33" t="str">
        <f t="shared" si="9"/>
        <v/>
      </c>
      <c r="M88" s="39"/>
      <c r="N88" s="39"/>
      <c r="O88" s="289"/>
      <c r="P88" s="290"/>
    </row>
    <row r="89" spans="1:16">
      <c r="A89" s="27">
        <v>85</v>
      </c>
      <c r="B89" s="40"/>
      <c r="C89" s="252"/>
      <c r="D89" s="234"/>
      <c r="E89" s="234"/>
      <c r="F89" s="234"/>
      <c r="G89" s="234"/>
      <c r="H89" s="234"/>
      <c r="I89" s="243"/>
      <c r="J89" s="246"/>
      <c r="K89" s="32" t="str">
        <f t="shared" si="8"/>
        <v/>
      </c>
      <c r="L89" s="33" t="str">
        <f t="shared" si="9"/>
        <v/>
      </c>
      <c r="M89" s="39"/>
      <c r="N89" s="39"/>
      <c r="O89" s="289"/>
      <c r="P89" s="290"/>
    </row>
    <row r="90" spans="1:16">
      <c r="A90" s="27">
        <v>86</v>
      </c>
      <c r="B90" s="40"/>
      <c r="C90" s="252"/>
      <c r="D90" s="234"/>
      <c r="E90" s="234"/>
      <c r="F90" s="234"/>
      <c r="G90" s="234"/>
      <c r="H90" s="234"/>
      <c r="I90" s="243"/>
      <c r="J90" s="246"/>
      <c r="K90" s="32" t="str">
        <f t="shared" si="8"/>
        <v/>
      </c>
      <c r="L90" s="33" t="str">
        <f t="shared" si="9"/>
        <v/>
      </c>
      <c r="M90" s="39"/>
      <c r="N90" s="39"/>
      <c r="O90" s="289"/>
      <c r="P90" s="290"/>
    </row>
    <row r="91" spans="1:16">
      <c r="A91" s="27">
        <v>87</v>
      </c>
      <c r="B91" s="40"/>
      <c r="C91" s="252"/>
      <c r="D91" s="234"/>
      <c r="E91" s="234"/>
      <c r="F91" s="234"/>
      <c r="G91" s="234"/>
      <c r="H91" s="234"/>
      <c r="I91" s="243"/>
      <c r="J91" s="246"/>
      <c r="K91" s="32" t="str">
        <f t="shared" si="8"/>
        <v/>
      </c>
      <c r="L91" s="33" t="str">
        <f t="shared" si="9"/>
        <v/>
      </c>
      <c r="M91" s="39"/>
      <c r="N91" s="39"/>
      <c r="O91" s="289"/>
      <c r="P91" s="290"/>
    </row>
    <row r="92" spans="1:16">
      <c r="A92" s="27">
        <v>88</v>
      </c>
      <c r="B92" s="40"/>
      <c r="C92" s="252"/>
      <c r="D92" s="35"/>
      <c r="E92" s="35"/>
      <c r="F92" s="35"/>
      <c r="G92" s="35"/>
      <c r="H92" s="35"/>
      <c r="I92" s="36"/>
      <c r="J92" s="38"/>
      <c r="K92" s="32" t="str">
        <f t="shared" si="8"/>
        <v/>
      </c>
      <c r="L92" s="33" t="str">
        <f t="shared" si="9"/>
        <v/>
      </c>
      <c r="M92" s="39"/>
      <c r="N92" s="39"/>
      <c r="O92" s="289"/>
      <c r="P92" s="290"/>
    </row>
    <row r="93" spans="1:16">
      <c r="A93" s="27">
        <v>89</v>
      </c>
      <c r="B93" s="40"/>
      <c r="C93" s="252"/>
      <c r="D93" s="42"/>
      <c r="E93" s="42"/>
      <c r="F93" s="42"/>
      <c r="G93" s="35"/>
      <c r="H93" s="42"/>
      <c r="I93" s="43"/>
      <c r="J93" s="44"/>
      <c r="K93" s="32" t="str">
        <f t="shared" si="8"/>
        <v/>
      </c>
      <c r="L93" s="33" t="str">
        <f t="shared" si="9"/>
        <v/>
      </c>
      <c r="M93" s="39"/>
      <c r="N93" s="39"/>
      <c r="O93" s="289"/>
      <c r="P93" s="290"/>
    </row>
    <row r="94" spans="1:16">
      <c r="A94" s="27">
        <v>90</v>
      </c>
      <c r="B94" s="40"/>
      <c r="C94" s="252"/>
      <c r="D94" s="39"/>
      <c r="E94" s="46"/>
      <c r="F94" s="47"/>
      <c r="G94" s="39"/>
      <c r="H94" s="39"/>
      <c r="I94" s="48"/>
      <c r="J94" s="49"/>
      <c r="K94" s="32" t="str">
        <f t="shared" si="8"/>
        <v/>
      </c>
      <c r="L94" s="33" t="str">
        <f t="shared" si="9"/>
        <v/>
      </c>
      <c r="M94" s="39"/>
      <c r="N94" s="39"/>
      <c r="O94" s="289"/>
      <c r="P94" s="290"/>
    </row>
    <row r="95" spans="1:16">
      <c r="A95" s="27">
        <v>91</v>
      </c>
      <c r="B95" s="40"/>
      <c r="C95" s="252"/>
      <c r="D95" s="39"/>
      <c r="E95" s="46"/>
      <c r="F95" s="47"/>
      <c r="G95" s="39"/>
      <c r="H95" s="39"/>
      <c r="I95" s="48"/>
      <c r="J95" s="49"/>
      <c r="K95" s="32" t="str">
        <f t="shared" si="8"/>
        <v/>
      </c>
      <c r="L95" s="33" t="str">
        <f t="shared" si="9"/>
        <v/>
      </c>
      <c r="M95" s="39"/>
      <c r="N95" s="39"/>
      <c r="O95" s="289"/>
      <c r="P95" s="290"/>
    </row>
    <row r="96" spans="1:16">
      <c r="A96" s="27">
        <v>92</v>
      </c>
      <c r="B96" s="40"/>
      <c r="C96" s="252"/>
      <c r="D96" s="39"/>
      <c r="E96" s="46"/>
      <c r="F96" s="47"/>
      <c r="G96" s="39"/>
      <c r="H96" s="39"/>
      <c r="I96" s="48"/>
      <c r="J96" s="49"/>
      <c r="K96" s="32" t="str">
        <f t="shared" si="8"/>
        <v/>
      </c>
      <c r="L96" s="33" t="str">
        <f t="shared" si="9"/>
        <v/>
      </c>
      <c r="M96" s="39"/>
      <c r="N96" s="39"/>
      <c r="O96" s="289"/>
      <c r="P96" s="290"/>
    </row>
    <row r="97" spans="1:16">
      <c r="A97" s="27">
        <v>93</v>
      </c>
      <c r="B97" s="40"/>
      <c r="C97" s="252"/>
      <c r="D97" s="39"/>
      <c r="E97" s="46"/>
      <c r="F97" s="47"/>
      <c r="G97" s="39"/>
      <c r="H97" s="39"/>
      <c r="I97" s="48"/>
      <c r="J97" s="49"/>
      <c r="K97" s="32" t="str">
        <f t="shared" si="8"/>
        <v/>
      </c>
      <c r="L97" s="33" t="str">
        <f t="shared" si="9"/>
        <v/>
      </c>
      <c r="M97" s="39"/>
      <c r="N97" s="39"/>
      <c r="O97" s="289"/>
      <c r="P97" s="290"/>
    </row>
    <row r="98" spans="1:16">
      <c r="A98" s="27">
        <v>94</v>
      </c>
      <c r="B98" s="40"/>
      <c r="C98" s="252"/>
      <c r="D98" s="39"/>
      <c r="E98" s="46"/>
      <c r="F98" s="47"/>
      <c r="G98" s="39"/>
      <c r="H98" s="39"/>
      <c r="I98" s="48"/>
      <c r="J98" s="49"/>
      <c r="K98" s="32" t="str">
        <f t="shared" si="8"/>
        <v/>
      </c>
      <c r="L98" s="33" t="str">
        <f t="shared" si="9"/>
        <v/>
      </c>
      <c r="M98" s="39"/>
      <c r="N98" s="39"/>
      <c r="O98" s="289"/>
      <c r="P98" s="290"/>
    </row>
    <row r="99" spans="1:16">
      <c r="A99" s="27">
        <v>95</v>
      </c>
      <c r="B99" s="40"/>
      <c r="C99" s="252"/>
      <c r="D99" s="39"/>
      <c r="E99" s="46"/>
      <c r="F99" s="47"/>
      <c r="G99" s="39"/>
      <c r="H99" s="39"/>
      <c r="I99" s="48"/>
      <c r="J99" s="49"/>
      <c r="K99" s="32" t="str">
        <f t="shared" si="8"/>
        <v/>
      </c>
      <c r="L99" s="33" t="str">
        <f t="shared" si="9"/>
        <v/>
      </c>
      <c r="M99" s="39"/>
      <c r="N99" s="39"/>
      <c r="O99" s="289"/>
      <c r="P99" s="290"/>
    </row>
    <row r="100" spans="1:16">
      <c r="A100" s="27">
        <v>96</v>
      </c>
      <c r="B100" s="40"/>
      <c r="C100" s="252"/>
      <c r="D100" s="39"/>
      <c r="E100" s="46"/>
      <c r="F100" s="47"/>
      <c r="G100" s="39"/>
      <c r="H100" s="39"/>
      <c r="I100" s="48"/>
      <c r="J100" s="49"/>
      <c r="K100" s="32" t="str">
        <f t="shared" si="8"/>
        <v/>
      </c>
      <c r="L100" s="33" t="str">
        <f t="shared" si="9"/>
        <v/>
      </c>
      <c r="M100" s="39"/>
      <c r="N100" s="39"/>
      <c r="O100" s="289"/>
      <c r="P100" s="290"/>
    </row>
    <row r="101" spans="1:16">
      <c r="A101" s="27">
        <v>97</v>
      </c>
      <c r="B101" s="40"/>
      <c r="C101" s="252"/>
      <c r="D101" s="39"/>
      <c r="E101" s="46"/>
      <c r="F101" s="47"/>
      <c r="G101" s="39"/>
      <c r="H101" s="39"/>
      <c r="I101" s="48"/>
      <c r="J101" s="49"/>
      <c r="K101" s="32" t="str">
        <f t="shared" si="8"/>
        <v/>
      </c>
      <c r="L101" s="33" t="str">
        <f t="shared" si="9"/>
        <v/>
      </c>
      <c r="M101" s="39"/>
      <c r="N101" s="39"/>
      <c r="O101" s="289"/>
      <c r="P101" s="290"/>
    </row>
    <row r="102" spans="1:16">
      <c r="A102" s="27">
        <v>98</v>
      </c>
      <c r="B102" s="40"/>
      <c r="C102" s="252"/>
      <c r="D102" s="39"/>
      <c r="E102" s="46"/>
      <c r="F102" s="47"/>
      <c r="G102" s="39"/>
      <c r="H102" s="39"/>
      <c r="I102" s="48"/>
      <c r="J102" s="49"/>
      <c r="K102" s="32" t="str">
        <f t="shared" si="8"/>
        <v/>
      </c>
      <c r="L102" s="33" t="str">
        <f t="shared" si="9"/>
        <v/>
      </c>
      <c r="M102" s="39"/>
      <c r="N102" s="39"/>
      <c r="O102" s="289"/>
      <c r="P102" s="290"/>
    </row>
    <row r="103" spans="1:16">
      <c r="A103" s="27">
        <v>99</v>
      </c>
      <c r="B103" s="40"/>
      <c r="C103" s="252"/>
      <c r="D103" s="39"/>
      <c r="E103" s="46"/>
      <c r="F103" s="47"/>
      <c r="G103" s="39"/>
      <c r="H103" s="39"/>
      <c r="I103" s="48"/>
      <c r="J103" s="49"/>
      <c r="K103" s="32" t="str">
        <f t="shared" si="8"/>
        <v/>
      </c>
      <c r="L103" s="33" t="str">
        <f t="shared" si="9"/>
        <v/>
      </c>
      <c r="M103" s="39"/>
      <c r="N103" s="39"/>
      <c r="O103" s="289"/>
      <c r="P103" s="290"/>
    </row>
    <row r="104" spans="1:16">
      <c r="A104" s="27">
        <v>100</v>
      </c>
      <c r="B104" s="40"/>
      <c r="C104" s="252"/>
      <c r="D104" s="39"/>
      <c r="E104" s="46"/>
      <c r="F104" s="47"/>
      <c r="G104" s="39"/>
      <c r="H104" s="39"/>
      <c r="I104" s="48"/>
      <c r="J104" s="49"/>
      <c r="K104" s="32" t="str">
        <f t="shared" si="8"/>
        <v/>
      </c>
      <c r="L104" s="33" t="str">
        <f t="shared" si="9"/>
        <v/>
      </c>
      <c r="M104" s="39"/>
      <c r="N104" s="39"/>
      <c r="O104" s="289"/>
      <c r="P104" s="290"/>
    </row>
    <row r="105" spans="1:16">
      <c r="A105" s="27">
        <v>101</v>
      </c>
      <c r="B105" s="40"/>
      <c r="C105" s="252"/>
      <c r="D105" s="39"/>
      <c r="E105" s="46"/>
      <c r="F105" s="47"/>
      <c r="G105" s="39"/>
      <c r="H105" s="39"/>
      <c r="I105" s="48"/>
      <c r="J105" s="49"/>
      <c r="K105" s="32" t="str">
        <f t="shared" si="8"/>
        <v/>
      </c>
      <c r="L105" s="33" t="str">
        <f t="shared" si="9"/>
        <v/>
      </c>
      <c r="M105" s="39"/>
      <c r="N105" s="39"/>
      <c r="O105" s="289"/>
      <c r="P105" s="290"/>
    </row>
    <row r="106" spans="1:16">
      <c r="A106" s="27">
        <v>102</v>
      </c>
      <c r="B106" s="40"/>
      <c r="C106" s="252"/>
      <c r="D106" s="39"/>
      <c r="E106" s="46"/>
      <c r="F106" s="47"/>
      <c r="G106" s="39"/>
      <c r="H106" s="39"/>
      <c r="I106" s="48"/>
      <c r="J106" s="49"/>
      <c r="K106" s="32" t="str">
        <f t="shared" si="8"/>
        <v/>
      </c>
      <c r="L106" s="33" t="str">
        <f t="shared" si="9"/>
        <v/>
      </c>
      <c r="M106" s="39"/>
      <c r="N106" s="39"/>
      <c r="O106" s="289"/>
      <c r="P106" s="290"/>
    </row>
    <row r="107" spans="1:16">
      <c r="A107" s="27">
        <v>103</v>
      </c>
      <c r="B107" s="40"/>
      <c r="C107" s="252"/>
      <c r="D107" s="39"/>
      <c r="E107" s="46"/>
      <c r="F107" s="47"/>
      <c r="G107" s="39"/>
      <c r="H107" s="39"/>
      <c r="I107" s="48"/>
      <c r="J107" s="49"/>
      <c r="K107" s="32" t="str">
        <f t="shared" si="8"/>
        <v/>
      </c>
      <c r="L107" s="33" t="str">
        <f t="shared" si="9"/>
        <v/>
      </c>
      <c r="M107" s="39"/>
      <c r="N107" s="39"/>
      <c r="O107" s="289"/>
      <c r="P107" s="290"/>
    </row>
    <row r="108" spans="1:16">
      <c r="A108" s="27">
        <v>104</v>
      </c>
      <c r="B108" s="40"/>
      <c r="C108" s="252"/>
      <c r="D108" s="39"/>
      <c r="E108" s="46"/>
      <c r="F108" s="47"/>
      <c r="G108" s="39"/>
      <c r="H108" s="39"/>
      <c r="I108" s="48"/>
      <c r="J108" s="49"/>
      <c r="K108" s="32" t="str">
        <f t="shared" si="8"/>
        <v/>
      </c>
      <c r="L108" s="33" t="str">
        <f t="shared" si="9"/>
        <v/>
      </c>
      <c r="M108" s="39"/>
      <c r="N108" s="39"/>
      <c r="O108" s="289"/>
      <c r="P108" s="290"/>
    </row>
    <row r="109" spans="1:16">
      <c r="A109" s="27">
        <v>105</v>
      </c>
      <c r="B109" s="40"/>
      <c r="C109" s="252"/>
      <c r="D109" s="39"/>
      <c r="E109" s="46"/>
      <c r="F109" s="47"/>
      <c r="G109" s="39"/>
      <c r="H109" s="39"/>
      <c r="I109" s="48"/>
      <c r="J109" s="49"/>
      <c r="K109" s="32" t="str">
        <f t="shared" si="8"/>
        <v/>
      </c>
      <c r="L109" s="33" t="str">
        <f t="shared" si="9"/>
        <v/>
      </c>
      <c r="M109" s="39"/>
      <c r="N109" s="39"/>
      <c r="O109" s="289"/>
      <c r="P109" s="290"/>
    </row>
    <row r="110" spans="1:16">
      <c r="A110" s="27">
        <v>106</v>
      </c>
      <c r="B110" s="40"/>
      <c r="C110" s="252"/>
      <c r="D110" s="39"/>
      <c r="E110" s="46"/>
      <c r="F110" s="47"/>
      <c r="G110" s="39"/>
      <c r="H110" s="39"/>
      <c r="I110" s="48"/>
      <c r="J110" s="49"/>
      <c r="K110" s="32" t="str">
        <f t="shared" si="8"/>
        <v/>
      </c>
      <c r="L110" s="33" t="str">
        <f t="shared" si="9"/>
        <v/>
      </c>
      <c r="M110" s="39"/>
      <c r="N110" s="39"/>
      <c r="O110" s="289"/>
      <c r="P110" s="290"/>
    </row>
    <row r="111" spans="1:16">
      <c r="A111" s="27">
        <v>107</v>
      </c>
      <c r="B111" s="40"/>
      <c r="C111" s="252"/>
      <c r="D111" s="39"/>
      <c r="E111" s="46"/>
      <c r="F111" s="47"/>
      <c r="G111" s="39"/>
      <c r="H111" s="39"/>
      <c r="I111" s="48"/>
      <c r="J111" s="49"/>
      <c r="K111" s="32" t="str">
        <f t="shared" si="8"/>
        <v/>
      </c>
      <c r="L111" s="33" t="str">
        <f t="shared" si="9"/>
        <v/>
      </c>
      <c r="M111" s="39"/>
      <c r="N111" s="39"/>
      <c r="O111" s="289"/>
      <c r="P111" s="290"/>
    </row>
    <row r="112" spans="1:16">
      <c r="A112" s="27">
        <v>108</v>
      </c>
      <c r="B112" s="40"/>
      <c r="C112" s="252"/>
      <c r="D112" s="39"/>
      <c r="E112" s="46"/>
      <c r="F112" s="47"/>
      <c r="G112" s="39"/>
      <c r="H112" s="39"/>
      <c r="I112" s="48"/>
      <c r="J112" s="49"/>
      <c r="K112" s="32" t="str">
        <f t="shared" si="8"/>
        <v/>
      </c>
      <c r="L112" s="33" t="str">
        <f t="shared" si="9"/>
        <v/>
      </c>
      <c r="M112" s="39"/>
      <c r="N112" s="39"/>
      <c r="O112" s="289"/>
      <c r="P112" s="290"/>
    </row>
    <row r="113" spans="1:16">
      <c r="A113" s="27">
        <v>109</v>
      </c>
      <c r="B113" s="40"/>
      <c r="C113" s="252"/>
      <c r="D113" s="39"/>
      <c r="E113" s="46"/>
      <c r="F113" s="47"/>
      <c r="G113" s="39"/>
      <c r="H113" s="39"/>
      <c r="I113" s="48"/>
      <c r="J113" s="49"/>
      <c r="K113" s="32" t="str">
        <f t="shared" si="8"/>
        <v/>
      </c>
      <c r="L113" s="33" t="str">
        <f t="shared" si="9"/>
        <v/>
      </c>
      <c r="M113" s="39"/>
      <c r="N113" s="39"/>
      <c r="O113" s="289"/>
      <c r="P113" s="290"/>
    </row>
    <row r="114" spans="1:16">
      <c r="A114" s="27">
        <v>110</v>
      </c>
      <c r="B114" s="40"/>
      <c r="C114" s="252"/>
      <c r="D114" s="39"/>
      <c r="E114" s="46"/>
      <c r="F114" s="47"/>
      <c r="G114" s="39"/>
      <c r="H114" s="39"/>
      <c r="I114" s="48"/>
      <c r="J114" s="49"/>
      <c r="K114" s="32" t="str">
        <f t="shared" si="8"/>
        <v/>
      </c>
      <c r="L114" s="33" t="str">
        <f t="shared" si="9"/>
        <v/>
      </c>
      <c r="M114" s="39"/>
      <c r="N114" s="39"/>
      <c r="O114" s="289"/>
      <c r="P114" s="290"/>
    </row>
    <row r="115" spans="1:16">
      <c r="A115" s="27">
        <v>111</v>
      </c>
      <c r="B115" s="40"/>
      <c r="C115" s="252"/>
      <c r="D115" s="39"/>
      <c r="E115" s="46"/>
      <c r="F115" s="47"/>
      <c r="G115" s="39"/>
      <c r="H115" s="39"/>
      <c r="I115" s="48"/>
      <c r="J115" s="49"/>
      <c r="K115" s="32" t="str">
        <f t="shared" si="8"/>
        <v/>
      </c>
      <c r="L115" s="33" t="str">
        <f t="shared" si="9"/>
        <v/>
      </c>
      <c r="M115" s="39"/>
      <c r="N115" s="39"/>
      <c r="O115" s="289"/>
      <c r="P115" s="290"/>
    </row>
    <row r="116" spans="1:16">
      <c r="A116" s="27">
        <v>112</v>
      </c>
      <c r="B116" s="40"/>
      <c r="C116" s="252"/>
      <c r="D116" s="39"/>
      <c r="E116" s="46"/>
      <c r="F116" s="47"/>
      <c r="G116" s="39"/>
      <c r="H116" s="39"/>
      <c r="I116" s="48"/>
      <c r="J116" s="49"/>
      <c r="K116" s="32" t="str">
        <f t="shared" ref="K116:K132" si="10">IF(D116="X","----",IF(D116=0,"",IF(D116="NR","NR",IF(J116="N",I116,(I116-(I116*J116))))))</f>
        <v/>
      </c>
      <c r="L116" s="33" t="str">
        <f t="shared" ref="L116:L132" si="11">IF(D116="X","----",IF(D116=0,"",IF(D116="NR","NR",(D116*K116))))</f>
        <v/>
      </c>
      <c r="M116" s="39"/>
      <c r="N116" s="39"/>
      <c r="O116" s="289"/>
      <c r="P116" s="290"/>
    </row>
    <row r="117" spans="1:16">
      <c r="A117" s="27">
        <v>113</v>
      </c>
      <c r="B117" s="40"/>
      <c r="C117" s="252"/>
      <c r="D117" s="39"/>
      <c r="E117" s="46"/>
      <c r="F117" s="47"/>
      <c r="G117" s="39"/>
      <c r="H117" s="39"/>
      <c r="I117" s="48"/>
      <c r="J117" s="49"/>
      <c r="K117" s="32" t="str">
        <f t="shared" si="10"/>
        <v/>
      </c>
      <c r="L117" s="33" t="str">
        <f t="shared" si="11"/>
        <v/>
      </c>
      <c r="M117" s="39"/>
      <c r="N117" s="39"/>
      <c r="O117" s="289"/>
      <c r="P117" s="290"/>
    </row>
    <row r="118" spans="1:16">
      <c r="A118" s="27">
        <v>114</v>
      </c>
      <c r="B118" s="40"/>
      <c r="C118" s="252"/>
      <c r="D118" s="39"/>
      <c r="E118" s="46"/>
      <c r="F118" s="47"/>
      <c r="G118" s="39"/>
      <c r="H118" s="39"/>
      <c r="I118" s="48"/>
      <c r="J118" s="49"/>
      <c r="K118" s="32" t="str">
        <f t="shared" si="10"/>
        <v/>
      </c>
      <c r="L118" s="33" t="str">
        <f t="shared" si="11"/>
        <v/>
      </c>
      <c r="M118" s="39"/>
      <c r="N118" s="39"/>
      <c r="O118" s="289"/>
      <c r="P118" s="290"/>
    </row>
    <row r="119" spans="1:16">
      <c r="A119" s="27">
        <v>115</v>
      </c>
      <c r="B119" s="40"/>
      <c r="C119" s="252"/>
      <c r="D119" s="39"/>
      <c r="E119" s="46"/>
      <c r="F119" s="47"/>
      <c r="G119" s="39"/>
      <c r="H119" s="39"/>
      <c r="I119" s="48"/>
      <c r="J119" s="49"/>
      <c r="K119" s="32" t="str">
        <f t="shared" si="10"/>
        <v/>
      </c>
      <c r="L119" s="33" t="str">
        <f t="shared" si="11"/>
        <v/>
      </c>
      <c r="M119" s="39"/>
      <c r="N119" s="39"/>
      <c r="O119" s="289"/>
      <c r="P119" s="290"/>
    </row>
    <row r="120" spans="1:16">
      <c r="A120" s="27">
        <v>116</v>
      </c>
      <c r="B120" s="40"/>
      <c r="C120" s="252"/>
      <c r="D120" s="39"/>
      <c r="E120" s="46"/>
      <c r="F120" s="47"/>
      <c r="G120" s="39"/>
      <c r="H120" s="39"/>
      <c r="I120" s="48"/>
      <c r="J120" s="49"/>
      <c r="K120" s="32" t="str">
        <f t="shared" si="10"/>
        <v/>
      </c>
      <c r="L120" s="33" t="str">
        <f t="shared" si="11"/>
        <v/>
      </c>
      <c r="M120" s="39"/>
      <c r="N120" s="39"/>
      <c r="O120" s="289"/>
      <c r="P120" s="290"/>
    </row>
    <row r="121" spans="1:16">
      <c r="A121" s="27">
        <v>117</v>
      </c>
      <c r="B121" s="40"/>
      <c r="C121" s="252"/>
      <c r="D121" s="39"/>
      <c r="E121" s="46"/>
      <c r="F121" s="47"/>
      <c r="G121" s="39"/>
      <c r="H121" s="39"/>
      <c r="I121" s="48"/>
      <c r="J121" s="49"/>
      <c r="K121" s="32" t="str">
        <f t="shared" si="10"/>
        <v/>
      </c>
      <c r="L121" s="33" t="str">
        <f t="shared" si="11"/>
        <v/>
      </c>
      <c r="M121" s="39"/>
      <c r="N121" s="39"/>
      <c r="O121" s="289"/>
      <c r="P121" s="290"/>
    </row>
    <row r="122" spans="1:16">
      <c r="A122" s="27">
        <v>118</v>
      </c>
      <c r="B122" s="40"/>
      <c r="C122" s="252"/>
      <c r="D122" s="39"/>
      <c r="E122" s="46"/>
      <c r="F122" s="47"/>
      <c r="G122" s="39"/>
      <c r="H122" s="39"/>
      <c r="I122" s="48"/>
      <c r="J122" s="49"/>
      <c r="K122" s="32" t="str">
        <f t="shared" si="10"/>
        <v/>
      </c>
      <c r="L122" s="33" t="str">
        <f t="shared" si="11"/>
        <v/>
      </c>
      <c r="M122" s="39"/>
      <c r="N122" s="39"/>
      <c r="O122" s="289"/>
      <c r="P122" s="290"/>
    </row>
    <row r="123" spans="1:16">
      <c r="A123" s="27">
        <v>119</v>
      </c>
      <c r="B123" s="40"/>
      <c r="C123" s="252"/>
      <c r="D123" s="39"/>
      <c r="E123" s="46"/>
      <c r="F123" s="47"/>
      <c r="G123" s="39"/>
      <c r="H123" s="39"/>
      <c r="I123" s="48"/>
      <c r="J123" s="49"/>
      <c r="K123" s="32" t="str">
        <f t="shared" si="10"/>
        <v/>
      </c>
      <c r="L123" s="33" t="str">
        <f t="shared" si="11"/>
        <v/>
      </c>
      <c r="M123" s="39"/>
      <c r="N123" s="39"/>
      <c r="O123" s="289"/>
      <c r="P123" s="290"/>
    </row>
    <row r="124" spans="1:16">
      <c r="A124" s="27">
        <v>120</v>
      </c>
      <c r="B124" s="40"/>
      <c r="C124" s="252"/>
      <c r="D124" s="39"/>
      <c r="E124" s="46"/>
      <c r="F124" s="47"/>
      <c r="G124" s="39"/>
      <c r="H124" s="39"/>
      <c r="I124" s="48"/>
      <c r="J124" s="49"/>
      <c r="K124" s="32" t="str">
        <f t="shared" si="10"/>
        <v/>
      </c>
      <c r="L124" s="33" t="str">
        <f t="shared" si="11"/>
        <v/>
      </c>
      <c r="M124" s="39"/>
      <c r="N124" s="39"/>
      <c r="O124" s="289"/>
      <c r="P124" s="290"/>
    </row>
    <row r="125" spans="1:16">
      <c r="A125" s="27">
        <v>121</v>
      </c>
      <c r="B125" s="40"/>
      <c r="C125" s="252"/>
      <c r="D125" s="39"/>
      <c r="E125" s="46"/>
      <c r="F125" s="47"/>
      <c r="G125" s="39"/>
      <c r="H125" s="39"/>
      <c r="I125" s="48"/>
      <c r="J125" s="49"/>
      <c r="K125" s="32" t="str">
        <f t="shared" si="10"/>
        <v/>
      </c>
      <c r="L125" s="33" t="str">
        <f t="shared" si="11"/>
        <v/>
      </c>
      <c r="M125" s="39"/>
      <c r="N125" s="39"/>
      <c r="O125" s="289"/>
      <c r="P125" s="290"/>
    </row>
    <row r="126" spans="1:16">
      <c r="A126" s="27">
        <v>122</v>
      </c>
      <c r="B126" s="40"/>
      <c r="C126" s="252"/>
      <c r="D126" s="39"/>
      <c r="E126" s="46"/>
      <c r="F126" s="47"/>
      <c r="G126" s="39"/>
      <c r="H126" s="39"/>
      <c r="I126" s="48"/>
      <c r="J126" s="49"/>
      <c r="K126" s="32" t="str">
        <f t="shared" si="10"/>
        <v/>
      </c>
      <c r="L126" s="33" t="str">
        <f t="shared" si="11"/>
        <v/>
      </c>
      <c r="M126" s="39"/>
      <c r="N126" s="39"/>
      <c r="O126" s="289"/>
      <c r="P126" s="290"/>
    </row>
    <row r="127" spans="1:16">
      <c r="A127" s="27">
        <v>123</v>
      </c>
      <c r="B127" s="40"/>
      <c r="C127" s="252"/>
      <c r="D127" s="39"/>
      <c r="E127" s="46"/>
      <c r="F127" s="47"/>
      <c r="G127" s="39"/>
      <c r="H127" s="39"/>
      <c r="I127" s="48"/>
      <c r="J127" s="49"/>
      <c r="K127" s="32" t="str">
        <f t="shared" si="10"/>
        <v/>
      </c>
      <c r="L127" s="33" t="str">
        <f t="shared" si="11"/>
        <v/>
      </c>
      <c r="M127" s="39"/>
      <c r="N127" s="39"/>
      <c r="O127" s="289"/>
      <c r="P127" s="290"/>
    </row>
    <row r="128" spans="1:16">
      <c r="A128" s="27">
        <v>124</v>
      </c>
      <c r="B128" s="40"/>
      <c r="C128" s="252"/>
      <c r="D128" s="39"/>
      <c r="E128" s="46"/>
      <c r="F128" s="47"/>
      <c r="G128" s="39"/>
      <c r="H128" s="39"/>
      <c r="I128" s="48"/>
      <c r="J128" s="49"/>
      <c r="K128" s="32" t="str">
        <f t="shared" si="10"/>
        <v/>
      </c>
      <c r="L128" s="33" t="str">
        <f t="shared" si="11"/>
        <v/>
      </c>
      <c r="M128" s="39"/>
      <c r="N128" s="39"/>
      <c r="O128" s="289"/>
      <c r="P128" s="290"/>
    </row>
    <row r="129" spans="1:16">
      <c r="A129" s="27">
        <v>125</v>
      </c>
      <c r="B129" s="40"/>
      <c r="C129" s="252"/>
      <c r="D129" s="39"/>
      <c r="E129" s="46"/>
      <c r="F129" s="47"/>
      <c r="G129" s="39"/>
      <c r="H129" s="39"/>
      <c r="I129" s="48"/>
      <c r="J129" s="49"/>
      <c r="K129" s="32" t="str">
        <f t="shared" si="10"/>
        <v/>
      </c>
      <c r="L129" s="33" t="str">
        <f t="shared" si="11"/>
        <v/>
      </c>
      <c r="M129" s="39"/>
      <c r="N129" s="39"/>
      <c r="O129" s="289"/>
      <c r="P129" s="290"/>
    </row>
    <row r="130" spans="1:16">
      <c r="A130" s="27">
        <v>126</v>
      </c>
      <c r="B130" s="40"/>
      <c r="C130" s="252"/>
      <c r="D130" s="39"/>
      <c r="E130" s="46"/>
      <c r="F130" s="47"/>
      <c r="G130" s="39"/>
      <c r="H130" s="39"/>
      <c r="I130" s="48"/>
      <c r="J130" s="49"/>
      <c r="K130" s="32" t="str">
        <f t="shared" si="10"/>
        <v/>
      </c>
      <c r="L130" s="33" t="str">
        <f t="shared" si="11"/>
        <v/>
      </c>
      <c r="M130" s="39"/>
      <c r="N130" s="39"/>
      <c r="O130" s="289"/>
      <c r="P130" s="290"/>
    </row>
    <row r="131" spans="1:16">
      <c r="A131" s="27">
        <v>127</v>
      </c>
      <c r="B131" s="40"/>
      <c r="C131" s="252"/>
      <c r="D131" s="39"/>
      <c r="E131" s="46"/>
      <c r="F131" s="47"/>
      <c r="G131" s="39"/>
      <c r="H131" s="39"/>
      <c r="I131" s="48"/>
      <c r="J131" s="49"/>
      <c r="K131" s="32" t="str">
        <f t="shared" si="10"/>
        <v/>
      </c>
      <c r="L131" s="33" t="str">
        <f t="shared" si="11"/>
        <v/>
      </c>
      <c r="M131" s="39"/>
      <c r="N131" s="39"/>
      <c r="O131" s="289"/>
      <c r="P131" s="290"/>
    </row>
    <row r="132" spans="1:16">
      <c r="A132" s="27">
        <v>128</v>
      </c>
      <c r="B132" s="40"/>
      <c r="C132" s="252"/>
      <c r="D132" s="39"/>
      <c r="E132" s="46"/>
      <c r="F132" s="47"/>
      <c r="G132" s="39"/>
      <c r="H132" s="39"/>
      <c r="I132" s="48"/>
      <c r="J132" s="49"/>
      <c r="K132" s="32" t="str">
        <f t="shared" si="10"/>
        <v/>
      </c>
      <c r="L132" s="33" t="str">
        <f t="shared" si="11"/>
        <v/>
      </c>
      <c r="M132" s="39"/>
      <c r="N132" s="39"/>
      <c r="O132" s="289"/>
      <c r="P132" s="290"/>
    </row>
  </sheetData>
  <sortState xmlns:xlrd2="http://schemas.microsoft.com/office/spreadsheetml/2017/richdata2" ref="B6:P82">
    <sortCondition ref="P6:P82"/>
  </sortState>
  <mergeCells count="1">
    <mergeCell ref="A1:A2"/>
  </mergeCells>
  <conditionalFormatting sqref="A5:N5 A10:N132">
    <cfRule type="expression" dxfId="5" priority="5">
      <formula>$B5="X"</formula>
    </cfRule>
  </conditionalFormatting>
  <conditionalFormatting sqref="A5:N132">
    <cfRule type="expression" dxfId="4" priority="3">
      <formula>$C5="X"</formula>
    </cfRule>
  </conditionalFormatting>
  <conditionalFormatting sqref="A6:N6 A8:A9 A12:A13 A15:A16 A18:A20 A22:A23 A25:A26 A28:A29 A31:A32 A34:A35 A40:A41 A43:A44 A46:A47 A49:A50 A52:A53 A55:A56 A58:A59 A61:A62 A64:A65 A67:A68 A71:A72 A74:A75 A77:A78 A80:A81 A83:A84 A86:A87 A89:A90 A92:A93 A95:A96 A98:A99 A101:A102 A104:A105 A107:A108 A110:A111 A113:A114 A116:A117 A119:A120 A122:A123 A125:A126 A128:A129 A131:A132">
    <cfRule type="expression" dxfId="3" priority="7">
      <formula>$B6="X"</formula>
    </cfRule>
  </conditionalFormatting>
  <conditionalFormatting sqref="A7:N9">
    <cfRule type="expression" dxfId="2" priority="1">
      <formula>$B7="X"</formula>
    </cfRule>
  </conditionalFormatting>
  <conditionalFormatting sqref="B6">
    <cfRule type="expression" dxfId="1" priority="6">
      <formula>$C5="X"</formula>
    </cfRule>
  </conditionalFormatting>
  <conditionalFormatting sqref="O5:O132">
    <cfRule type="expression" dxfId="0" priority="2">
      <formula>$O5="x"</formula>
    </cfRule>
  </conditionalFormatting>
  <dataValidations disablePrompts="1" count="1">
    <dataValidation type="list" allowBlank="1" showInputMessage="1" showErrorMessage="1" sqref="C5:C6 C10:C12" xr:uid="{13E22931-0184-432E-BF17-D188704FC6C5}">
      <formula1>",X"</formula1>
    </dataValidation>
  </dataValidations>
  <pageMargins left="0.45" right="0.45" top="0.5" bottom="0.5" header="0.3" footer="0.3"/>
  <pageSetup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0D51-8BBF-447D-90C6-CD71CE807500}">
  <sheetPr>
    <tabColor rgb="FFFF0000"/>
  </sheetPr>
  <dimension ref="A1:M120"/>
  <sheetViews>
    <sheetView topLeftCell="A10" workbookViewId="0">
      <selection activeCell="C25" sqref="C25:H25"/>
    </sheetView>
  </sheetViews>
  <sheetFormatPr defaultRowHeight="15"/>
  <cols>
    <col min="1" max="1" width="8.7109375" customWidth="1"/>
    <col min="2" max="2" width="7.28515625" customWidth="1"/>
    <col min="3" max="3" width="5.7109375" customWidth="1"/>
    <col min="4" max="4" width="25.7109375" style="61" customWidth="1"/>
    <col min="5" max="5" width="40.7109375" style="61" customWidth="1"/>
    <col min="6" max="6" width="20.7109375" customWidth="1"/>
    <col min="7" max="8" width="15.7109375" customWidth="1"/>
    <col min="9" max="9" width="8.7109375" customWidth="1"/>
    <col min="10" max="10" width="15.7109375" style="56" customWidth="1"/>
    <col min="11" max="11" width="15.7109375" customWidth="1"/>
    <col min="12" max="12" width="8.7109375" customWidth="1"/>
    <col min="13" max="13" width="20.7109375" customWidth="1"/>
  </cols>
  <sheetData>
    <row r="1" spans="1:13" ht="25.5">
      <c r="A1" s="314" t="s">
        <v>0</v>
      </c>
      <c r="B1" s="1"/>
      <c r="D1" s="2" t="s">
        <v>37</v>
      </c>
      <c r="E1" s="3" t="str">
        <f>[1]Summary!E1</f>
        <v>ENG-F-008 Bill of Material Worksheet - Rev 008</v>
      </c>
      <c r="F1" s="4" t="s">
        <v>1</v>
      </c>
      <c r="G1" s="5" t="str">
        <f>[1]Summary!B5</f>
        <v>XX-XXX</v>
      </c>
      <c r="H1" s="4" t="s">
        <v>2</v>
      </c>
      <c r="I1" s="6" t="str">
        <f>[1]Summary!B3</f>
        <v>Name</v>
      </c>
      <c r="J1" s="7"/>
    </row>
    <row r="2" spans="1:13" s="11" customFormat="1" ht="20.100000000000001" customHeight="1" thickBot="1">
      <c r="A2" s="315"/>
      <c r="B2"/>
      <c r="C2" s="2">
        <f>[1]Summary!H15</f>
        <v>1</v>
      </c>
      <c r="D2" s="8" t="s">
        <v>38</v>
      </c>
      <c r="E2" s="9"/>
      <c r="F2" s="4" t="s">
        <v>3</v>
      </c>
      <c r="G2" s="10" t="str">
        <f>[1]Summary!B9</f>
        <v>Date</v>
      </c>
      <c r="I2" s="12"/>
      <c r="J2" s="13"/>
      <c r="K2" s="12"/>
    </row>
    <row r="3" spans="1:13" s="19" customFormat="1" ht="30.75" thickBot="1">
      <c r="A3" s="14" t="s">
        <v>4</v>
      </c>
      <c r="B3" s="14" t="s">
        <v>5</v>
      </c>
      <c r="C3" s="14" t="s">
        <v>6</v>
      </c>
      <c r="D3" s="15" t="s">
        <v>7</v>
      </c>
      <c r="E3" s="15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6" t="s">
        <v>13</v>
      </c>
      <c r="K3" s="14" t="s">
        <v>14</v>
      </c>
      <c r="L3" s="17" t="s">
        <v>15</v>
      </c>
      <c r="M3" s="18" t="s">
        <v>16</v>
      </c>
    </row>
    <row r="4" spans="1:13">
      <c r="A4" s="20"/>
      <c r="B4" s="21"/>
      <c r="C4" s="21"/>
      <c r="D4" s="21"/>
      <c r="E4" s="198" t="s">
        <v>202</v>
      </c>
      <c r="F4" s="21"/>
      <c r="G4" s="21"/>
      <c r="H4" s="22"/>
      <c r="I4" s="23"/>
      <c r="J4" s="24" t="str">
        <f>IF(C4="X","----",IF(C4=0,"",IF(C4="NR","NR",IF(I4="N",H4,(H4-(H4*I4))))))</f>
        <v/>
      </c>
      <c r="K4" s="25" t="str">
        <f>IF(C4="X","----",IF(C4=0,"",IF(C4="NR","NR",(C4*J4))))</f>
        <v/>
      </c>
      <c r="L4" s="26"/>
      <c r="M4" s="26"/>
    </row>
    <row r="5" spans="1:13" ht="25.5">
      <c r="A5" s="106">
        <v>1</v>
      </c>
      <c r="B5" s="107"/>
      <c r="C5" s="108">
        <v>1</v>
      </c>
      <c r="D5" s="108" t="s">
        <v>101</v>
      </c>
      <c r="E5" s="108" t="s">
        <v>183</v>
      </c>
      <c r="F5" s="108" t="s">
        <v>93</v>
      </c>
      <c r="G5" s="108" t="s">
        <v>93</v>
      </c>
      <c r="H5" s="109">
        <v>909.63</v>
      </c>
      <c r="I5" s="110">
        <v>0.4</v>
      </c>
      <c r="J5" s="111">
        <f>IF(C5="X","----",IF(C5=0,"",IF(C5="NR","NR",IF(I5="N",H5,(H5-(H5*I5))))))</f>
        <v>545.77800000000002</v>
      </c>
      <c r="K5" s="112">
        <f>IF(C5="X","----",IF(C5=0,"",IF(C5="NR","NR",(C5*J5))))</f>
        <v>545.77800000000002</v>
      </c>
      <c r="L5" s="113"/>
      <c r="M5" s="113"/>
    </row>
    <row r="6" spans="1:13">
      <c r="A6" s="27">
        <v>2</v>
      </c>
      <c r="B6" s="28"/>
      <c r="C6" s="29"/>
      <c r="D6" s="29"/>
      <c r="E6" s="29"/>
      <c r="F6" s="29"/>
      <c r="G6" s="29"/>
      <c r="H6" s="30"/>
      <c r="I6" s="31"/>
      <c r="J6" s="32" t="str">
        <f t="shared" ref="J6:J95" si="0">IF(C6="X","----",IF(C6=0,"",IF(C6="NR","NR",IF(I6="N",H6,(H6-(H6*I6))))))</f>
        <v/>
      </c>
      <c r="K6" s="33" t="str">
        <f t="shared" ref="K6:K95" si="1">IF(C6="X","----",IF(C6=0,"",IF(C6="NR","NR",(C6*J6))))</f>
        <v/>
      </c>
      <c r="L6" s="34"/>
      <c r="M6" s="34"/>
    </row>
    <row r="7" spans="1:13">
      <c r="A7" s="202">
        <v>3</v>
      </c>
      <c r="B7" s="224"/>
      <c r="C7" s="225">
        <v>2</v>
      </c>
      <c r="D7" s="225" t="s">
        <v>102</v>
      </c>
      <c r="E7" s="225" t="s">
        <v>103</v>
      </c>
      <c r="F7" s="225" t="s">
        <v>93</v>
      </c>
      <c r="G7" s="225" t="s">
        <v>93</v>
      </c>
      <c r="H7" s="226">
        <v>189.16</v>
      </c>
      <c r="I7" s="206">
        <v>0.4</v>
      </c>
      <c r="J7" s="196">
        <f t="shared" si="0"/>
        <v>113.496</v>
      </c>
      <c r="K7" s="197">
        <f t="shared" si="1"/>
        <v>226.99199999999999</v>
      </c>
      <c r="L7" s="207"/>
      <c r="M7" s="207"/>
    </row>
    <row r="8" spans="1:13">
      <c r="A8" s="202">
        <v>4</v>
      </c>
      <c r="B8" s="224"/>
      <c r="C8" s="225">
        <v>2</v>
      </c>
      <c r="D8" s="225" t="s">
        <v>104</v>
      </c>
      <c r="E8" s="225" t="s">
        <v>105</v>
      </c>
      <c r="F8" s="204" t="s">
        <v>93</v>
      </c>
      <c r="G8" s="204" t="s">
        <v>93</v>
      </c>
      <c r="H8" s="205">
        <v>59.62</v>
      </c>
      <c r="I8" s="206">
        <v>0.4</v>
      </c>
      <c r="J8" s="196">
        <f t="shared" si="0"/>
        <v>35.771999999999998</v>
      </c>
      <c r="K8" s="197">
        <f t="shared" si="1"/>
        <v>71.543999999999997</v>
      </c>
      <c r="L8" s="207"/>
      <c r="M8" s="207"/>
    </row>
    <row r="9" spans="1:13">
      <c r="A9" s="27">
        <v>5</v>
      </c>
      <c r="B9" s="28"/>
      <c r="C9" s="29">
        <v>1</v>
      </c>
      <c r="D9" s="29" t="s">
        <v>106</v>
      </c>
      <c r="E9" s="29" t="s">
        <v>107</v>
      </c>
      <c r="F9" s="35" t="s">
        <v>93</v>
      </c>
      <c r="G9" s="35" t="s">
        <v>93</v>
      </c>
      <c r="H9" s="36">
        <v>214.6</v>
      </c>
      <c r="I9" s="31">
        <v>0.4</v>
      </c>
      <c r="J9" s="32">
        <f t="shared" si="0"/>
        <v>128.76</v>
      </c>
      <c r="K9" s="33">
        <f t="shared" si="1"/>
        <v>128.76</v>
      </c>
      <c r="L9" s="34"/>
      <c r="M9" s="34" t="s">
        <v>297</v>
      </c>
    </row>
    <row r="10" spans="1:13">
      <c r="A10" s="27">
        <v>6</v>
      </c>
      <c r="B10" s="28"/>
      <c r="C10" s="29"/>
      <c r="D10" s="29"/>
      <c r="E10" s="29"/>
      <c r="F10" s="35"/>
      <c r="G10" s="35"/>
      <c r="H10" s="36"/>
      <c r="I10" s="31"/>
      <c r="J10" s="32" t="str">
        <f t="shared" si="0"/>
        <v/>
      </c>
      <c r="K10" s="33" t="str">
        <f t="shared" si="1"/>
        <v/>
      </c>
      <c r="L10" s="34"/>
      <c r="M10" s="34"/>
    </row>
    <row r="11" spans="1:13">
      <c r="A11" s="27">
        <v>7</v>
      </c>
      <c r="B11" s="37"/>
      <c r="C11" s="35"/>
      <c r="D11" s="35"/>
      <c r="E11" s="35"/>
      <c r="F11" s="35"/>
      <c r="G11" s="35"/>
      <c r="H11" s="36"/>
      <c r="I11" s="31"/>
      <c r="J11" s="32" t="str">
        <f t="shared" si="0"/>
        <v/>
      </c>
      <c r="K11" s="33" t="str">
        <f t="shared" si="1"/>
        <v/>
      </c>
      <c r="L11" s="34"/>
      <c r="M11" s="34"/>
    </row>
    <row r="12" spans="1:13">
      <c r="A12" s="27">
        <v>8</v>
      </c>
      <c r="B12" s="37"/>
      <c r="C12" s="35"/>
      <c r="D12" s="35"/>
      <c r="E12" s="35"/>
      <c r="F12" s="35"/>
      <c r="G12" s="35"/>
      <c r="H12" s="36"/>
      <c r="I12" s="31"/>
      <c r="J12" s="32" t="str">
        <f t="shared" si="0"/>
        <v/>
      </c>
      <c r="K12" s="33" t="str">
        <f t="shared" si="1"/>
        <v/>
      </c>
      <c r="L12" s="34"/>
      <c r="M12" s="34"/>
    </row>
    <row r="13" spans="1:13">
      <c r="A13" s="27">
        <v>9</v>
      </c>
      <c r="B13" s="37"/>
      <c r="C13" s="35"/>
      <c r="D13" s="35"/>
      <c r="E13" s="35"/>
      <c r="F13" s="35"/>
      <c r="G13" s="35"/>
      <c r="H13" s="36"/>
      <c r="I13" s="31"/>
      <c r="J13" s="32" t="str">
        <f t="shared" si="0"/>
        <v/>
      </c>
      <c r="K13" s="33" t="str">
        <f t="shared" si="1"/>
        <v/>
      </c>
      <c r="L13" s="34"/>
      <c r="M13" s="34"/>
    </row>
    <row r="14" spans="1:13" ht="25.5">
      <c r="A14" s="202">
        <v>10</v>
      </c>
      <c r="B14" s="203"/>
      <c r="C14" s="204">
        <v>1</v>
      </c>
      <c r="D14" s="204" t="s">
        <v>108</v>
      </c>
      <c r="E14" s="204" t="s">
        <v>109</v>
      </c>
      <c r="F14" s="204" t="s">
        <v>41</v>
      </c>
      <c r="G14" s="204" t="s">
        <v>110</v>
      </c>
      <c r="H14" s="205">
        <v>264.60000000000002</v>
      </c>
      <c r="I14" s="206"/>
      <c r="J14" s="196">
        <f t="shared" si="0"/>
        <v>264.60000000000002</v>
      </c>
      <c r="K14" s="197">
        <f t="shared" si="1"/>
        <v>264.60000000000002</v>
      </c>
      <c r="L14" s="207"/>
      <c r="M14" s="207"/>
    </row>
    <row r="15" spans="1:13" ht="25.5">
      <c r="A15" s="202">
        <v>11</v>
      </c>
      <c r="B15" s="203"/>
      <c r="C15" s="204">
        <v>2</v>
      </c>
      <c r="D15" s="204" t="s">
        <v>154</v>
      </c>
      <c r="E15" s="204" t="s">
        <v>46</v>
      </c>
      <c r="F15" s="204" t="s">
        <v>41</v>
      </c>
      <c r="G15" s="204" t="s">
        <v>110</v>
      </c>
      <c r="H15" s="205">
        <v>10.76</v>
      </c>
      <c r="I15" s="206"/>
      <c r="J15" s="196">
        <f t="shared" si="0"/>
        <v>10.76</v>
      </c>
      <c r="K15" s="197">
        <f t="shared" si="1"/>
        <v>21.52</v>
      </c>
      <c r="L15" s="207"/>
      <c r="M15" s="207"/>
    </row>
    <row r="16" spans="1:13" ht="25.5">
      <c r="A16" s="202">
        <v>12</v>
      </c>
      <c r="B16" s="203"/>
      <c r="C16" s="204">
        <v>5</v>
      </c>
      <c r="D16" s="204" t="s">
        <v>159</v>
      </c>
      <c r="E16" s="204" t="s">
        <v>155</v>
      </c>
      <c r="F16" s="204" t="s">
        <v>41</v>
      </c>
      <c r="G16" s="204" t="s">
        <v>110</v>
      </c>
      <c r="H16" s="205">
        <v>0.99</v>
      </c>
      <c r="I16" s="206"/>
      <c r="J16" s="196">
        <f t="shared" si="0"/>
        <v>0.99</v>
      </c>
      <c r="K16" s="197">
        <f t="shared" si="1"/>
        <v>4.95</v>
      </c>
      <c r="L16" s="207"/>
      <c r="M16" s="207"/>
    </row>
    <row r="17" spans="1:13" ht="25.5">
      <c r="A17" s="202">
        <v>13</v>
      </c>
      <c r="B17" s="203"/>
      <c r="C17" s="204">
        <v>5</v>
      </c>
      <c r="D17" s="204" t="s">
        <v>160</v>
      </c>
      <c r="E17" s="204" t="s">
        <v>156</v>
      </c>
      <c r="F17" s="204" t="s">
        <v>41</v>
      </c>
      <c r="G17" s="204" t="s">
        <v>110</v>
      </c>
      <c r="H17" s="205">
        <v>0.76</v>
      </c>
      <c r="I17" s="206"/>
      <c r="J17" s="196">
        <f t="shared" si="0"/>
        <v>0.76</v>
      </c>
      <c r="K17" s="197">
        <f t="shared" si="1"/>
        <v>3.8</v>
      </c>
      <c r="L17" s="207"/>
      <c r="M17" s="207"/>
    </row>
    <row r="18" spans="1:13" ht="25.5">
      <c r="A18" s="202">
        <v>14</v>
      </c>
      <c r="B18" s="203"/>
      <c r="C18" s="204">
        <v>5</v>
      </c>
      <c r="D18" s="204" t="s">
        <v>161</v>
      </c>
      <c r="E18" s="204" t="s">
        <v>157</v>
      </c>
      <c r="F18" s="204" t="s">
        <v>41</v>
      </c>
      <c r="G18" s="204" t="s">
        <v>110</v>
      </c>
      <c r="H18" s="205">
        <v>0.76</v>
      </c>
      <c r="I18" s="206"/>
      <c r="J18" s="196">
        <f t="shared" si="0"/>
        <v>0.76</v>
      </c>
      <c r="K18" s="197">
        <f t="shared" si="1"/>
        <v>3.8</v>
      </c>
      <c r="L18" s="207"/>
      <c r="M18" s="207"/>
    </row>
    <row r="19" spans="1:13">
      <c r="A19" s="202">
        <v>15</v>
      </c>
      <c r="B19" s="203"/>
      <c r="C19" s="204">
        <v>50</v>
      </c>
      <c r="D19" s="204" t="s">
        <v>162</v>
      </c>
      <c r="E19" s="204" t="s">
        <v>158</v>
      </c>
      <c r="F19" s="204" t="s">
        <v>41</v>
      </c>
      <c r="G19" s="204" t="s">
        <v>110</v>
      </c>
      <c r="H19" s="205">
        <v>1.7254</v>
      </c>
      <c r="I19" s="208"/>
      <c r="J19" s="196">
        <f t="shared" si="0"/>
        <v>1.7254</v>
      </c>
      <c r="K19" s="197">
        <f t="shared" si="1"/>
        <v>86.27</v>
      </c>
      <c r="L19" s="191"/>
      <c r="M19" s="191"/>
    </row>
    <row r="20" spans="1:13" ht="25.5">
      <c r="A20" s="189">
        <v>16</v>
      </c>
      <c r="B20" s="209"/>
      <c r="C20" s="210">
        <v>1</v>
      </c>
      <c r="D20" s="210" t="s">
        <v>163</v>
      </c>
      <c r="E20" s="210" t="s">
        <v>164</v>
      </c>
      <c r="F20" s="204" t="s">
        <v>41</v>
      </c>
      <c r="G20" s="210" t="s">
        <v>110</v>
      </c>
      <c r="H20" s="211">
        <v>11.71</v>
      </c>
      <c r="I20" s="212"/>
      <c r="J20" s="196">
        <f t="shared" si="0"/>
        <v>11.71</v>
      </c>
      <c r="K20" s="197">
        <f t="shared" si="1"/>
        <v>11.71</v>
      </c>
      <c r="L20" s="191"/>
      <c r="M20" s="191"/>
    </row>
    <row r="21" spans="1:13" ht="25.5">
      <c r="A21" s="189">
        <v>17</v>
      </c>
      <c r="B21" s="209"/>
      <c r="C21" s="210">
        <v>2</v>
      </c>
      <c r="D21" s="210" t="s">
        <v>166</v>
      </c>
      <c r="E21" s="210" t="s">
        <v>165</v>
      </c>
      <c r="F21" s="210" t="s">
        <v>41</v>
      </c>
      <c r="G21" s="210" t="s">
        <v>110</v>
      </c>
      <c r="H21" s="211">
        <v>8.56</v>
      </c>
      <c r="I21" s="212"/>
      <c r="J21" s="196">
        <f t="shared" si="0"/>
        <v>8.56</v>
      </c>
      <c r="K21" s="197">
        <f t="shared" si="1"/>
        <v>17.12</v>
      </c>
      <c r="L21" s="191"/>
      <c r="M21" s="191"/>
    </row>
    <row r="22" spans="1:13">
      <c r="A22" s="189">
        <v>18</v>
      </c>
      <c r="B22" s="209"/>
      <c r="C22" s="210">
        <v>50</v>
      </c>
      <c r="D22" s="210" t="s">
        <v>273</v>
      </c>
      <c r="E22" s="210" t="s">
        <v>274</v>
      </c>
      <c r="F22" s="210" t="s">
        <v>275</v>
      </c>
      <c r="G22" s="210" t="s">
        <v>110</v>
      </c>
      <c r="H22" s="211">
        <v>0.2944</v>
      </c>
      <c r="I22" s="212"/>
      <c r="J22" s="196">
        <f t="shared" si="0"/>
        <v>0.2944</v>
      </c>
      <c r="K22" s="197">
        <f t="shared" si="1"/>
        <v>14.719999999999999</v>
      </c>
      <c r="L22" s="191"/>
      <c r="M22" s="191"/>
    </row>
    <row r="23" spans="1:13">
      <c r="A23" s="40">
        <v>19</v>
      </c>
      <c r="B23" s="45"/>
      <c r="C23" s="39"/>
      <c r="D23" s="46"/>
      <c r="E23" s="47"/>
      <c r="F23" s="39"/>
      <c r="G23" s="39"/>
      <c r="H23" s="48"/>
      <c r="I23" s="49"/>
      <c r="J23" s="32" t="str">
        <f t="shared" si="0"/>
        <v/>
      </c>
      <c r="K23" s="33" t="str">
        <f t="shared" si="1"/>
        <v/>
      </c>
      <c r="L23" s="39"/>
      <c r="M23" s="39"/>
    </row>
    <row r="24" spans="1:13" ht="51">
      <c r="A24" s="189">
        <v>20</v>
      </c>
      <c r="B24" s="190"/>
      <c r="C24" s="191">
        <v>1</v>
      </c>
      <c r="D24" s="192" t="s">
        <v>148</v>
      </c>
      <c r="E24" s="193" t="s">
        <v>149</v>
      </c>
      <c r="F24" s="191" t="s">
        <v>111</v>
      </c>
      <c r="G24" s="191" t="s">
        <v>112</v>
      </c>
      <c r="H24" s="194">
        <v>198</v>
      </c>
      <c r="I24" s="195"/>
      <c r="J24" s="196">
        <f t="shared" si="0"/>
        <v>198</v>
      </c>
      <c r="K24" s="197">
        <f t="shared" si="1"/>
        <v>198</v>
      </c>
      <c r="L24" s="191"/>
      <c r="M24" s="191"/>
    </row>
    <row r="25" spans="1:13" ht="63.75">
      <c r="A25" s="189">
        <v>21</v>
      </c>
      <c r="B25" s="190"/>
      <c r="C25" s="191">
        <v>1</v>
      </c>
      <c r="D25" s="192" t="s">
        <v>150</v>
      </c>
      <c r="E25" s="193" t="s">
        <v>151</v>
      </c>
      <c r="F25" s="191" t="s">
        <v>111</v>
      </c>
      <c r="G25" s="191" t="s">
        <v>112</v>
      </c>
      <c r="H25" s="194">
        <v>6.25</v>
      </c>
      <c r="I25" s="195"/>
      <c r="J25" s="196">
        <f t="shared" si="0"/>
        <v>6.25</v>
      </c>
      <c r="K25" s="197">
        <f t="shared" si="1"/>
        <v>6.25</v>
      </c>
      <c r="L25" s="191"/>
      <c r="M25" s="191"/>
    </row>
    <row r="26" spans="1:13" ht="51">
      <c r="A26" s="189">
        <v>22</v>
      </c>
      <c r="B26" s="190"/>
      <c r="C26" s="191">
        <v>1</v>
      </c>
      <c r="D26" s="192" t="s">
        <v>113</v>
      </c>
      <c r="E26" s="193" t="s">
        <v>114</v>
      </c>
      <c r="F26" s="191" t="s">
        <v>115</v>
      </c>
      <c r="G26" s="191" t="s">
        <v>112</v>
      </c>
      <c r="H26" s="194">
        <v>105</v>
      </c>
      <c r="I26" s="195"/>
      <c r="J26" s="196">
        <f t="shared" si="0"/>
        <v>105</v>
      </c>
      <c r="K26" s="197">
        <f t="shared" si="1"/>
        <v>105</v>
      </c>
      <c r="L26" s="191"/>
      <c r="M26" s="191"/>
    </row>
    <row r="27" spans="1:13" ht="38.25">
      <c r="A27" s="189">
        <v>23</v>
      </c>
      <c r="B27" s="190"/>
      <c r="C27" s="191">
        <v>1</v>
      </c>
      <c r="D27" s="192" t="s">
        <v>116</v>
      </c>
      <c r="E27" s="193" t="s">
        <v>117</v>
      </c>
      <c r="F27" s="191" t="s">
        <v>115</v>
      </c>
      <c r="G27" s="191" t="s">
        <v>112</v>
      </c>
      <c r="H27" s="194">
        <v>12.5</v>
      </c>
      <c r="I27" s="195"/>
      <c r="J27" s="196">
        <f t="shared" si="0"/>
        <v>12.5</v>
      </c>
      <c r="K27" s="197">
        <f t="shared" si="1"/>
        <v>12.5</v>
      </c>
      <c r="L27" s="191"/>
      <c r="M27" s="191"/>
    </row>
    <row r="28" spans="1:13" ht="38.25">
      <c r="A28" s="189">
        <v>24</v>
      </c>
      <c r="B28" s="190"/>
      <c r="C28" s="191">
        <v>1</v>
      </c>
      <c r="D28" s="192" t="s">
        <v>122</v>
      </c>
      <c r="E28" s="193" t="s">
        <v>123</v>
      </c>
      <c r="F28" s="191" t="s">
        <v>124</v>
      </c>
      <c r="G28" s="191" t="s">
        <v>112</v>
      </c>
      <c r="H28" s="194">
        <v>129</v>
      </c>
      <c r="I28" s="195"/>
      <c r="J28" s="196">
        <f t="shared" si="0"/>
        <v>129</v>
      </c>
      <c r="K28" s="197">
        <f t="shared" si="1"/>
        <v>129</v>
      </c>
      <c r="L28" s="191"/>
      <c r="M28" s="191"/>
    </row>
    <row r="29" spans="1:13" ht="25.5">
      <c r="A29" s="189">
        <v>25</v>
      </c>
      <c r="B29" s="190"/>
      <c r="C29" s="191">
        <v>2</v>
      </c>
      <c r="D29" s="192" t="s">
        <v>245</v>
      </c>
      <c r="E29" s="193" t="s">
        <v>246</v>
      </c>
      <c r="F29" s="191" t="s">
        <v>247</v>
      </c>
      <c r="G29" s="191" t="s">
        <v>112</v>
      </c>
      <c r="H29" s="194">
        <v>11</v>
      </c>
      <c r="I29" s="195"/>
      <c r="J29" s="196">
        <f t="shared" si="0"/>
        <v>11</v>
      </c>
      <c r="K29" s="197">
        <f t="shared" si="1"/>
        <v>22</v>
      </c>
      <c r="L29" s="191"/>
      <c r="M29" s="191"/>
    </row>
    <row r="30" spans="1:13" ht="38.25">
      <c r="A30" s="189">
        <v>26</v>
      </c>
      <c r="B30" s="190"/>
      <c r="C30" s="191">
        <v>3</v>
      </c>
      <c r="D30" s="192" t="s">
        <v>233</v>
      </c>
      <c r="E30" s="193" t="s">
        <v>250</v>
      </c>
      <c r="F30" s="191" t="s">
        <v>249</v>
      </c>
      <c r="G30" s="191" t="s">
        <v>112</v>
      </c>
      <c r="H30" s="194">
        <v>34</v>
      </c>
      <c r="I30" s="195"/>
      <c r="J30" s="196">
        <f t="shared" si="0"/>
        <v>34</v>
      </c>
      <c r="K30" s="197">
        <f t="shared" si="1"/>
        <v>102</v>
      </c>
      <c r="L30" s="191"/>
      <c r="M30" s="191"/>
    </row>
    <row r="31" spans="1:13" ht="38.25">
      <c r="A31" s="189">
        <v>27</v>
      </c>
      <c r="B31" s="190"/>
      <c r="C31" s="191">
        <v>2</v>
      </c>
      <c r="D31" s="192" t="s">
        <v>239</v>
      </c>
      <c r="E31" s="193" t="s">
        <v>248</v>
      </c>
      <c r="F31" s="191" t="s">
        <v>249</v>
      </c>
      <c r="G31" s="191" t="s">
        <v>112</v>
      </c>
      <c r="H31" s="194">
        <v>28</v>
      </c>
      <c r="I31" s="195"/>
      <c r="J31" s="196">
        <f t="shared" si="0"/>
        <v>28</v>
      </c>
      <c r="K31" s="197">
        <f t="shared" si="1"/>
        <v>56</v>
      </c>
      <c r="L31" s="191"/>
      <c r="M31" s="191"/>
    </row>
    <row r="32" spans="1:13">
      <c r="A32" s="40">
        <v>28</v>
      </c>
      <c r="B32" s="45"/>
      <c r="C32" s="39"/>
      <c r="D32" s="46"/>
      <c r="E32" s="47"/>
      <c r="F32" s="39"/>
      <c r="G32" s="39"/>
      <c r="H32" s="48"/>
      <c r="I32" s="49"/>
      <c r="J32" s="32" t="str">
        <f t="shared" si="0"/>
        <v/>
      </c>
      <c r="K32" s="33" t="str">
        <f t="shared" si="1"/>
        <v/>
      </c>
      <c r="L32" s="39"/>
      <c r="M32" s="39"/>
    </row>
    <row r="33" spans="1:13">
      <c r="A33" s="40">
        <v>29</v>
      </c>
      <c r="B33" s="45"/>
      <c r="C33" s="39"/>
      <c r="D33" s="46"/>
      <c r="E33" s="223" t="s">
        <v>296</v>
      </c>
      <c r="F33" s="39"/>
      <c r="G33" s="39"/>
      <c r="H33" s="48"/>
      <c r="I33" s="49"/>
      <c r="J33" s="32" t="str">
        <f t="shared" si="0"/>
        <v/>
      </c>
      <c r="K33" s="33" t="str">
        <f t="shared" si="1"/>
        <v/>
      </c>
      <c r="L33" s="39"/>
      <c r="M33" s="39"/>
    </row>
    <row r="34" spans="1:13" ht="25.5">
      <c r="A34" s="120">
        <v>30</v>
      </c>
      <c r="B34" s="121"/>
      <c r="C34" s="122">
        <v>1</v>
      </c>
      <c r="D34" s="123" t="s">
        <v>184</v>
      </c>
      <c r="E34" s="124" t="s">
        <v>185</v>
      </c>
      <c r="F34" s="122" t="s">
        <v>93</v>
      </c>
      <c r="G34" s="122" t="s">
        <v>93</v>
      </c>
      <c r="H34" s="125">
        <v>1817.9</v>
      </c>
      <c r="I34" s="126">
        <v>0.4</v>
      </c>
      <c r="J34" s="111">
        <f t="shared" si="0"/>
        <v>1090.74</v>
      </c>
      <c r="K34" s="112">
        <f t="shared" si="1"/>
        <v>1090.74</v>
      </c>
      <c r="L34" s="122"/>
      <c r="M34" s="122"/>
    </row>
    <row r="35" spans="1:13">
      <c r="A35" s="120">
        <v>31</v>
      </c>
      <c r="B35" s="121"/>
      <c r="C35" s="122">
        <v>1</v>
      </c>
      <c r="D35" s="123" t="s">
        <v>186</v>
      </c>
      <c r="E35" s="124" t="s">
        <v>187</v>
      </c>
      <c r="F35" s="122" t="s">
        <v>93</v>
      </c>
      <c r="G35" s="122" t="s">
        <v>93</v>
      </c>
      <c r="H35" s="125">
        <v>287.42</v>
      </c>
      <c r="I35" s="126">
        <v>0.4</v>
      </c>
      <c r="J35" s="111">
        <f t="shared" si="0"/>
        <v>172.452</v>
      </c>
      <c r="K35" s="112">
        <f t="shared" si="1"/>
        <v>172.452</v>
      </c>
      <c r="L35" s="122"/>
      <c r="M35" s="122"/>
    </row>
    <row r="36" spans="1:13">
      <c r="A36" s="120">
        <v>32</v>
      </c>
      <c r="B36" s="121"/>
      <c r="C36" s="122">
        <v>1</v>
      </c>
      <c r="D36" s="123" t="s">
        <v>188</v>
      </c>
      <c r="E36" s="124" t="s">
        <v>189</v>
      </c>
      <c r="F36" s="122" t="s">
        <v>93</v>
      </c>
      <c r="G36" s="122" t="s">
        <v>93</v>
      </c>
      <c r="H36" s="125">
        <v>206.42</v>
      </c>
      <c r="I36" s="126">
        <v>0.4</v>
      </c>
      <c r="J36" s="111">
        <f t="shared" si="0"/>
        <v>123.85199999999999</v>
      </c>
      <c r="K36" s="112">
        <f t="shared" si="1"/>
        <v>123.85199999999999</v>
      </c>
      <c r="L36" s="122"/>
      <c r="M36" s="122"/>
    </row>
    <row r="37" spans="1:13">
      <c r="A37" s="40">
        <v>33</v>
      </c>
      <c r="B37" s="45"/>
      <c r="C37" s="39"/>
      <c r="D37" s="46"/>
      <c r="E37" s="47"/>
      <c r="F37" s="39"/>
      <c r="G37" s="39"/>
      <c r="H37" s="48"/>
      <c r="I37" s="49"/>
      <c r="J37" s="32" t="str">
        <f t="shared" si="0"/>
        <v/>
      </c>
      <c r="K37" s="33" t="str">
        <f t="shared" si="1"/>
        <v/>
      </c>
      <c r="L37" s="39"/>
      <c r="M37" s="39"/>
    </row>
    <row r="38" spans="1:13">
      <c r="A38" s="40">
        <v>34</v>
      </c>
      <c r="B38" s="45"/>
      <c r="C38" s="39"/>
      <c r="D38" s="46"/>
      <c r="E38" s="47"/>
      <c r="F38" s="39"/>
      <c r="G38" s="39"/>
      <c r="H38" s="48"/>
      <c r="I38" s="49"/>
      <c r="J38" s="32" t="str">
        <f t="shared" si="0"/>
        <v/>
      </c>
      <c r="K38" s="33" t="str">
        <f t="shared" si="1"/>
        <v/>
      </c>
      <c r="L38" s="39"/>
      <c r="M38" s="39"/>
    </row>
    <row r="39" spans="1:13">
      <c r="A39" s="189">
        <v>35</v>
      </c>
      <c r="B39" s="190"/>
      <c r="C39" s="191">
        <v>2</v>
      </c>
      <c r="D39" s="192" t="s">
        <v>251</v>
      </c>
      <c r="E39" s="193" t="s">
        <v>252</v>
      </c>
      <c r="F39" s="191" t="s">
        <v>253</v>
      </c>
      <c r="G39" s="191" t="s">
        <v>253</v>
      </c>
      <c r="H39" s="194">
        <v>31.06</v>
      </c>
      <c r="I39" s="195"/>
      <c r="J39" s="196">
        <f t="shared" si="0"/>
        <v>31.06</v>
      </c>
      <c r="K39" s="197">
        <f t="shared" si="1"/>
        <v>62.12</v>
      </c>
      <c r="L39" s="191"/>
      <c r="M39" s="191"/>
    </row>
    <row r="40" spans="1:13">
      <c r="A40" s="40">
        <v>36</v>
      </c>
      <c r="B40" s="45"/>
      <c r="C40" s="39"/>
      <c r="D40" s="46"/>
      <c r="E40" s="47"/>
      <c r="F40" s="39"/>
      <c r="G40" s="39"/>
      <c r="H40" s="48"/>
      <c r="I40" s="49"/>
      <c r="J40" s="32" t="str">
        <f t="shared" si="0"/>
        <v/>
      </c>
      <c r="K40" s="33" t="str">
        <f t="shared" si="1"/>
        <v/>
      </c>
      <c r="L40" s="39"/>
      <c r="M40" s="39"/>
    </row>
    <row r="41" spans="1:13" ht="122.1" customHeight="1">
      <c r="A41" s="189">
        <v>37</v>
      </c>
      <c r="B41" s="190"/>
      <c r="C41" s="191">
        <v>2</v>
      </c>
      <c r="D41" s="192" t="s">
        <v>259</v>
      </c>
      <c r="E41" s="193" t="s">
        <v>254</v>
      </c>
      <c r="F41" s="191" t="s">
        <v>255</v>
      </c>
      <c r="G41" s="191" t="s">
        <v>256</v>
      </c>
      <c r="H41" s="194">
        <v>6.75</v>
      </c>
      <c r="I41" s="195"/>
      <c r="J41" s="196">
        <f t="shared" si="0"/>
        <v>6.75</v>
      </c>
      <c r="K41" s="197">
        <f t="shared" si="1"/>
        <v>13.5</v>
      </c>
      <c r="L41" s="191"/>
      <c r="M41" s="39"/>
    </row>
    <row r="42" spans="1:13" ht="122.1" customHeight="1">
      <c r="A42" s="189">
        <v>38</v>
      </c>
      <c r="B42" s="190"/>
      <c r="C42" s="191">
        <v>2</v>
      </c>
      <c r="D42" s="192" t="s">
        <v>260</v>
      </c>
      <c r="E42" s="193" t="s">
        <v>257</v>
      </c>
      <c r="F42" s="191" t="s">
        <v>255</v>
      </c>
      <c r="G42" s="191" t="s">
        <v>256</v>
      </c>
      <c r="H42" s="194">
        <v>6.75</v>
      </c>
      <c r="I42" s="195"/>
      <c r="J42" s="196">
        <f t="shared" si="0"/>
        <v>6.75</v>
      </c>
      <c r="K42" s="197">
        <f t="shared" si="1"/>
        <v>13.5</v>
      </c>
      <c r="L42" s="191"/>
      <c r="M42" s="39"/>
    </row>
    <row r="43" spans="1:13" ht="122.1" customHeight="1">
      <c r="A43" s="189">
        <v>39</v>
      </c>
      <c r="B43" s="213"/>
      <c r="C43" s="214">
        <v>1</v>
      </c>
      <c r="D43" s="215" t="s">
        <v>261</v>
      </c>
      <c r="E43" s="193" t="s">
        <v>258</v>
      </c>
      <c r="F43" s="214" t="s">
        <v>255</v>
      </c>
      <c r="G43" s="214" t="s">
        <v>256</v>
      </c>
      <c r="H43" s="216">
        <v>6.75</v>
      </c>
      <c r="I43" s="217"/>
      <c r="J43" s="196">
        <f t="shared" si="0"/>
        <v>6.75</v>
      </c>
      <c r="K43" s="197">
        <f t="shared" si="1"/>
        <v>6.75</v>
      </c>
      <c r="L43" s="214"/>
      <c r="M43" s="183"/>
    </row>
    <row r="44" spans="1:13" ht="51" customHeight="1">
      <c r="A44" s="189">
        <v>40</v>
      </c>
      <c r="B44" s="213"/>
      <c r="C44" s="214">
        <v>1</v>
      </c>
      <c r="D44" s="215" t="s">
        <v>262</v>
      </c>
      <c r="E44" s="218" t="s">
        <v>263</v>
      </c>
      <c r="F44" s="214" t="s">
        <v>255</v>
      </c>
      <c r="G44" s="214" t="s">
        <v>256</v>
      </c>
      <c r="H44" s="216">
        <v>7.15</v>
      </c>
      <c r="I44" s="217"/>
      <c r="J44" s="196">
        <f t="shared" si="0"/>
        <v>7.15</v>
      </c>
      <c r="K44" s="197">
        <f t="shared" si="1"/>
        <v>7.15</v>
      </c>
      <c r="L44" s="214"/>
      <c r="M44" s="183"/>
    </row>
    <row r="45" spans="1:13" ht="51" customHeight="1">
      <c r="A45" s="189">
        <v>41</v>
      </c>
      <c r="B45" s="213"/>
      <c r="C45" s="214">
        <v>2</v>
      </c>
      <c r="D45" s="215" t="s">
        <v>264</v>
      </c>
      <c r="E45" s="218" t="s">
        <v>265</v>
      </c>
      <c r="F45" s="214" t="s">
        <v>255</v>
      </c>
      <c r="G45" s="214" t="s">
        <v>256</v>
      </c>
      <c r="H45" s="216">
        <v>7.15</v>
      </c>
      <c r="I45" s="217"/>
      <c r="J45" s="196">
        <f t="shared" si="0"/>
        <v>7.15</v>
      </c>
      <c r="K45" s="197">
        <f t="shared" si="1"/>
        <v>14.3</v>
      </c>
      <c r="L45" s="214"/>
      <c r="M45" s="183"/>
    </row>
    <row r="46" spans="1:13" ht="51" customHeight="1">
      <c r="A46" s="189">
        <v>42</v>
      </c>
      <c r="B46" s="213"/>
      <c r="C46" s="214">
        <v>1</v>
      </c>
      <c r="D46" s="215" t="s">
        <v>266</v>
      </c>
      <c r="E46" s="218" t="s">
        <v>268</v>
      </c>
      <c r="F46" s="214" t="s">
        <v>255</v>
      </c>
      <c r="G46" s="214" t="s">
        <v>256</v>
      </c>
      <c r="H46" s="216">
        <v>5.9</v>
      </c>
      <c r="I46" s="217"/>
      <c r="J46" s="196">
        <f t="shared" si="0"/>
        <v>5.9</v>
      </c>
      <c r="K46" s="197">
        <f t="shared" si="1"/>
        <v>5.9</v>
      </c>
      <c r="L46" s="214"/>
      <c r="M46" s="183"/>
    </row>
    <row r="47" spans="1:13" ht="51" customHeight="1">
      <c r="A47" s="189">
        <v>43</v>
      </c>
      <c r="B47" s="213"/>
      <c r="C47" s="214">
        <v>1</v>
      </c>
      <c r="D47" s="215" t="s">
        <v>267</v>
      </c>
      <c r="E47" s="218" t="s">
        <v>269</v>
      </c>
      <c r="F47" s="214" t="s">
        <v>255</v>
      </c>
      <c r="G47" s="214" t="s">
        <v>256</v>
      </c>
      <c r="H47" s="216">
        <v>5.9</v>
      </c>
      <c r="I47" s="217"/>
      <c r="J47" s="196">
        <f t="shared" si="0"/>
        <v>5.9</v>
      </c>
      <c r="K47" s="197">
        <f t="shared" si="1"/>
        <v>5.9</v>
      </c>
      <c r="L47" s="214"/>
      <c r="M47" s="183"/>
    </row>
    <row r="48" spans="1:13">
      <c r="A48" s="40">
        <v>44</v>
      </c>
      <c r="B48" s="45"/>
      <c r="C48" s="39"/>
      <c r="D48" s="46"/>
      <c r="E48" s="47"/>
      <c r="F48" s="39"/>
      <c r="G48" s="39"/>
      <c r="H48" s="48"/>
      <c r="I48" s="49"/>
      <c r="J48" s="32" t="str">
        <f t="shared" si="0"/>
        <v/>
      </c>
      <c r="K48" s="33" t="str">
        <f t="shared" si="1"/>
        <v/>
      </c>
      <c r="L48" s="39"/>
      <c r="M48" s="39"/>
    </row>
    <row r="49" spans="1:13" ht="51">
      <c r="A49" s="189">
        <v>45</v>
      </c>
      <c r="B49" s="190"/>
      <c r="C49" s="191">
        <v>1</v>
      </c>
      <c r="D49" s="192" t="s">
        <v>118</v>
      </c>
      <c r="E49" s="193" t="s">
        <v>119</v>
      </c>
      <c r="F49" s="191" t="s">
        <v>50</v>
      </c>
      <c r="G49" s="191" t="s">
        <v>54</v>
      </c>
      <c r="H49" s="194">
        <v>1363.57</v>
      </c>
      <c r="I49" s="195"/>
      <c r="J49" s="196">
        <f t="shared" si="0"/>
        <v>1363.57</v>
      </c>
      <c r="K49" s="197">
        <f t="shared" si="1"/>
        <v>1363.57</v>
      </c>
      <c r="L49" s="191"/>
      <c r="M49" s="191"/>
    </row>
    <row r="50" spans="1:13" ht="51">
      <c r="A50" s="189">
        <v>46</v>
      </c>
      <c r="B50" s="190"/>
      <c r="C50" s="191">
        <v>3</v>
      </c>
      <c r="D50" s="192" t="s">
        <v>120</v>
      </c>
      <c r="E50" s="193" t="s">
        <v>121</v>
      </c>
      <c r="F50" s="191" t="s">
        <v>50</v>
      </c>
      <c r="G50" s="191" t="s">
        <v>54</v>
      </c>
      <c r="H50" s="194">
        <v>941.18</v>
      </c>
      <c r="I50" s="195"/>
      <c r="J50" s="196">
        <f t="shared" si="0"/>
        <v>941.18</v>
      </c>
      <c r="K50" s="197">
        <f t="shared" si="1"/>
        <v>2823.54</v>
      </c>
      <c r="L50" s="191"/>
      <c r="M50" s="191"/>
    </row>
    <row r="51" spans="1:13" ht="25.5">
      <c r="A51" s="189">
        <v>47</v>
      </c>
      <c r="B51" s="190"/>
      <c r="C51" s="191">
        <v>1</v>
      </c>
      <c r="D51" s="192" t="s">
        <v>125</v>
      </c>
      <c r="E51" s="193" t="s">
        <v>126</v>
      </c>
      <c r="F51" s="191" t="s">
        <v>50</v>
      </c>
      <c r="G51" s="191" t="s">
        <v>54</v>
      </c>
      <c r="H51" s="194">
        <v>906.86</v>
      </c>
      <c r="I51" s="195"/>
      <c r="J51" s="196">
        <f t="shared" si="0"/>
        <v>906.86</v>
      </c>
      <c r="K51" s="197">
        <f t="shared" si="1"/>
        <v>906.86</v>
      </c>
      <c r="L51" s="191"/>
      <c r="M51" s="191"/>
    </row>
    <row r="52" spans="1:13" ht="38.25">
      <c r="A52" s="189">
        <v>48</v>
      </c>
      <c r="B52" s="190"/>
      <c r="C52" s="191">
        <v>1</v>
      </c>
      <c r="D52" s="192" t="s">
        <v>127</v>
      </c>
      <c r="E52" s="193" t="s">
        <v>128</v>
      </c>
      <c r="F52" s="191" t="s">
        <v>50</v>
      </c>
      <c r="G52" s="191" t="s">
        <v>54</v>
      </c>
      <c r="H52" s="194">
        <v>318.76</v>
      </c>
      <c r="I52" s="195"/>
      <c r="J52" s="196">
        <f t="shared" si="0"/>
        <v>318.76</v>
      </c>
      <c r="K52" s="197">
        <f t="shared" si="1"/>
        <v>318.76</v>
      </c>
      <c r="L52" s="191"/>
      <c r="M52" s="191"/>
    </row>
    <row r="53" spans="1:13" ht="38.25">
      <c r="A53" s="189">
        <v>49</v>
      </c>
      <c r="B53" s="190"/>
      <c r="C53" s="191">
        <v>1</v>
      </c>
      <c r="D53" s="192" t="s">
        <v>130</v>
      </c>
      <c r="E53" s="193" t="s">
        <v>129</v>
      </c>
      <c r="F53" s="191" t="s">
        <v>50</v>
      </c>
      <c r="G53" s="191" t="s">
        <v>54</v>
      </c>
      <c r="H53" s="194">
        <v>221.94</v>
      </c>
      <c r="I53" s="195"/>
      <c r="J53" s="196">
        <f t="shared" si="0"/>
        <v>221.94</v>
      </c>
      <c r="K53" s="197">
        <f t="shared" si="1"/>
        <v>221.94</v>
      </c>
      <c r="L53" s="191"/>
      <c r="M53" s="191"/>
    </row>
    <row r="54" spans="1:13" ht="38.25">
      <c r="A54" s="189">
        <v>50</v>
      </c>
      <c r="B54" s="190"/>
      <c r="C54" s="191">
        <v>3</v>
      </c>
      <c r="D54" s="192" t="s">
        <v>131</v>
      </c>
      <c r="E54" s="193" t="s">
        <v>132</v>
      </c>
      <c r="F54" s="191" t="s">
        <v>50</v>
      </c>
      <c r="G54" s="191" t="s">
        <v>54</v>
      </c>
      <c r="H54" s="194">
        <v>223.07</v>
      </c>
      <c r="I54" s="195"/>
      <c r="J54" s="196">
        <f t="shared" si="0"/>
        <v>223.07</v>
      </c>
      <c r="K54" s="197">
        <f t="shared" si="1"/>
        <v>669.21</v>
      </c>
      <c r="L54" s="191"/>
      <c r="M54" s="191"/>
    </row>
    <row r="55" spans="1:13" ht="38.25">
      <c r="A55" s="189">
        <v>51</v>
      </c>
      <c r="B55" s="190"/>
      <c r="C55" s="191">
        <v>1</v>
      </c>
      <c r="D55" s="192" t="s">
        <v>133</v>
      </c>
      <c r="E55" s="193" t="s">
        <v>134</v>
      </c>
      <c r="F55" s="191" t="s">
        <v>50</v>
      </c>
      <c r="G55" s="191" t="s">
        <v>54</v>
      </c>
      <c r="H55" s="194">
        <v>221.94</v>
      </c>
      <c r="I55" s="195"/>
      <c r="J55" s="196">
        <f t="shared" si="0"/>
        <v>221.94</v>
      </c>
      <c r="K55" s="197">
        <f t="shared" si="1"/>
        <v>221.94</v>
      </c>
      <c r="L55" s="191"/>
      <c r="M55" s="191"/>
    </row>
    <row r="56" spans="1:13" ht="25.5">
      <c r="A56" s="189">
        <v>52</v>
      </c>
      <c r="B56" s="190"/>
      <c r="C56" s="191">
        <v>2</v>
      </c>
      <c r="D56" s="192" t="s">
        <v>135</v>
      </c>
      <c r="E56" s="193" t="s">
        <v>136</v>
      </c>
      <c r="F56" s="191" t="s">
        <v>50</v>
      </c>
      <c r="G56" s="191" t="s">
        <v>54</v>
      </c>
      <c r="H56" s="194">
        <v>225.38</v>
      </c>
      <c r="I56" s="195"/>
      <c r="J56" s="196">
        <f t="shared" si="0"/>
        <v>225.38</v>
      </c>
      <c r="K56" s="197">
        <f t="shared" si="1"/>
        <v>450.76</v>
      </c>
      <c r="L56" s="191"/>
      <c r="M56" s="191"/>
    </row>
    <row r="57" spans="1:13" ht="38.25">
      <c r="A57" s="189">
        <v>53</v>
      </c>
      <c r="B57" s="190"/>
      <c r="C57" s="191">
        <v>1</v>
      </c>
      <c r="D57" s="192" t="s">
        <v>137</v>
      </c>
      <c r="E57" s="193" t="s">
        <v>138</v>
      </c>
      <c r="F57" s="191" t="s">
        <v>50</v>
      </c>
      <c r="G57" s="191" t="s">
        <v>54</v>
      </c>
      <c r="H57" s="194">
        <v>161</v>
      </c>
      <c r="I57" s="195"/>
      <c r="J57" s="196">
        <f t="shared" si="0"/>
        <v>161</v>
      </c>
      <c r="K57" s="197">
        <f t="shared" si="1"/>
        <v>161</v>
      </c>
      <c r="L57" s="191"/>
      <c r="M57" s="191"/>
    </row>
    <row r="58" spans="1:13" ht="38.25">
      <c r="A58" s="189">
        <v>54</v>
      </c>
      <c r="B58" s="190"/>
      <c r="C58" s="191">
        <v>1</v>
      </c>
      <c r="D58" s="192" t="s">
        <v>139</v>
      </c>
      <c r="E58" s="193" t="s">
        <v>140</v>
      </c>
      <c r="F58" s="191" t="s">
        <v>50</v>
      </c>
      <c r="G58" s="191" t="s">
        <v>54</v>
      </c>
      <c r="H58" s="194">
        <v>84.32</v>
      </c>
      <c r="I58" s="195"/>
      <c r="J58" s="196">
        <f t="shared" si="0"/>
        <v>84.32</v>
      </c>
      <c r="K58" s="197">
        <f t="shared" si="1"/>
        <v>84.32</v>
      </c>
      <c r="L58" s="191"/>
      <c r="M58" s="191"/>
    </row>
    <row r="59" spans="1:13" ht="38.25">
      <c r="A59" s="189">
        <v>55</v>
      </c>
      <c r="B59" s="190"/>
      <c r="C59" s="191">
        <v>3</v>
      </c>
      <c r="D59" s="192" t="s">
        <v>143</v>
      </c>
      <c r="E59" s="193" t="s">
        <v>144</v>
      </c>
      <c r="F59" s="191" t="s">
        <v>50</v>
      </c>
      <c r="G59" s="191" t="s">
        <v>54</v>
      </c>
      <c r="H59" s="194">
        <v>84.32</v>
      </c>
      <c r="I59" s="195"/>
      <c r="J59" s="196">
        <f t="shared" ref="J59:J92" si="2">IF(C59="X","----",IF(C59=0,"",IF(C59="NR","NR",IF(I59="N",H59,(H59-(H59*I59))))))</f>
        <v>84.32</v>
      </c>
      <c r="K59" s="197">
        <f t="shared" ref="K59:K92" si="3">IF(C59="X","----",IF(C59=0,"",IF(C59="NR","NR",(C59*J59))))</f>
        <v>252.95999999999998</v>
      </c>
      <c r="L59" s="191"/>
      <c r="M59" s="191"/>
    </row>
    <row r="60" spans="1:13" ht="38.25">
      <c r="A60" s="189">
        <v>56</v>
      </c>
      <c r="B60" s="190"/>
      <c r="C60" s="191">
        <v>10</v>
      </c>
      <c r="D60" s="192" t="s">
        <v>141</v>
      </c>
      <c r="E60" s="193" t="s">
        <v>142</v>
      </c>
      <c r="F60" s="191" t="s">
        <v>50</v>
      </c>
      <c r="G60" s="191" t="s">
        <v>54</v>
      </c>
      <c r="H60" s="194">
        <v>84.32</v>
      </c>
      <c r="I60" s="195"/>
      <c r="J60" s="196">
        <f t="shared" si="2"/>
        <v>84.32</v>
      </c>
      <c r="K60" s="197">
        <f t="shared" si="3"/>
        <v>843.19999999999993</v>
      </c>
      <c r="L60" s="191"/>
      <c r="M60" s="191"/>
    </row>
    <row r="61" spans="1:13" ht="38.25">
      <c r="A61" s="189">
        <v>57</v>
      </c>
      <c r="B61" s="190"/>
      <c r="C61" s="191">
        <v>1</v>
      </c>
      <c r="D61" s="192" t="s">
        <v>145</v>
      </c>
      <c r="E61" s="193" t="s">
        <v>146</v>
      </c>
      <c r="F61" s="191" t="s">
        <v>50</v>
      </c>
      <c r="G61" s="191" t="s">
        <v>54</v>
      </c>
      <c r="H61" s="194">
        <v>84.32</v>
      </c>
      <c r="I61" s="195"/>
      <c r="J61" s="196">
        <f t="shared" si="2"/>
        <v>84.32</v>
      </c>
      <c r="K61" s="197">
        <f t="shared" si="3"/>
        <v>84.32</v>
      </c>
      <c r="L61" s="191"/>
      <c r="M61" s="191"/>
    </row>
    <row r="62" spans="1:13" ht="25.5">
      <c r="A62" s="189">
        <v>58</v>
      </c>
      <c r="B62" s="190"/>
      <c r="C62" s="191">
        <v>1</v>
      </c>
      <c r="D62" s="192" t="s">
        <v>152</v>
      </c>
      <c r="E62" s="193" t="s">
        <v>153</v>
      </c>
      <c r="F62" s="191" t="s">
        <v>50</v>
      </c>
      <c r="G62" s="191" t="s">
        <v>54</v>
      </c>
      <c r="H62" s="194">
        <v>70.180000000000007</v>
      </c>
      <c r="I62" s="195"/>
      <c r="J62" s="196">
        <f t="shared" si="2"/>
        <v>70.180000000000007</v>
      </c>
      <c r="K62" s="197">
        <f t="shared" si="3"/>
        <v>70.180000000000007</v>
      </c>
      <c r="L62" s="191"/>
      <c r="M62" s="191"/>
    </row>
    <row r="63" spans="1:13" ht="38.25">
      <c r="A63" s="189">
        <v>59</v>
      </c>
      <c r="B63" s="190"/>
      <c r="C63" s="191">
        <v>1</v>
      </c>
      <c r="D63" s="192" t="s">
        <v>175</v>
      </c>
      <c r="E63" s="193" t="s">
        <v>176</v>
      </c>
      <c r="F63" s="191" t="s">
        <v>50</v>
      </c>
      <c r="G63" s="191" t="s">
        <v>54</v>
      </c>
      <c r="H63" s="194">
        <v>277.75</v>
      </c>
      <c r="I63" s="195"/>
      <c r="J63" s="196">
        <f t="shared" si="2"/>
        <v>277.75</v>
      </c>
      <c r="K63" s="197">
        <f t="shared" si="3"/>
        <v>277.75</v>
      </c>
      <c r="L63" s="191"/>
      <c r="M63" s="191" t="s">
        <v>177</v>
      </c>
    </row>
    <row r="64" spans="1:13" ht="51">
      <c r="A64" s="189">
        <v>60</v>
      </c>
      <c r="B64" s="190"/>
      <c r="C64" s="191">
        <v>1</v>
      </c>
      <c r="D64" s="192" t="s">
        <v>178</v>
      </c>
      <c r="E64" s="193" t="s">
        <v>179</v>
      </c>
      <c r="F64" s="191" t="s">
        <v>50</v>
      </c>
      <c r="G64" s="191" t="s">
        <v>54</v>
      </c>
      <c r="H64" s="194">
        <v>484.31</v>
      </c>
      <c r="I64" s="195"/>
      <c r="J64" s="196">
        <f t="shared" si="2"/>
        <v>484.31</v>
      </c>
      <c r="K64" s="197">
        <f t="shared" si="3"/>
        <v>484.31</v>
      </c>
      <c r="L64" s="191"/>
      <c r="M64" s="191" t="s">
        <v>174</v>
      </c>
    </row>
    <row r="65" spans="1:13" ht="89.25">
      <c r="A65" s="189">
        <v>61</v>
      </c>
      <c r="B65" s="190"/>
      <c r="C65" s="191">
        <v>1</v>
      </c>
      <c r="D65" s="192" t="s">
        <v>190</v>
      </c>
      <c r="E65" s="193" t="s">
        <v>191</v>
      </c>
      <c r="F65" s="191" t="s">
        <v>50</v>
      </c>
      <c r="G65" s="191" t="s">
        <v>54</v>
      </c>
      <c r="H65" s="194">
        <v>208.34</v>
      </c>
      <c r="I65" s="195"/>
      <c r="J65" s="196">
        <f t="shared" si="2"/>
        <v>208.34</v>
      </c>
      <c r="K65" s="197">
        <f t="shared" si="3"/>
        <v>208.34</v>
      </c>
      <c r="L65" s="191"/>
      <c r="M65" s="191"/>
    </row>
    <row r="66" spans="1:13" ht="51">
      <c r="A66" s="189">
        <v>62</v>
      </c>
      <c r="B66" s="190"/>
      <c r="C66" s="191">
        <v>1</v>
      </c>
      <c r="D66" s="192" t="s">
        <v>192</v>
      </c>
      <c r="E66" s="193" t="s">
        <v>193</v>
      </c>
      <c r="F66" s="191" t="s">
        <v>50</v>
      </c>
      <c r="G66" s="191" t="s">
        <v>54</v>
      </c>
      <c r="H66" s="194">
        <v>4.1900000000000004</v>
      </c>
      <c r="I66" s="195"/>
      <c r="J66" s="196">
        <f t="shared" si="2"/>
        <v>4.1900000000000004</v>
      </c>
      <c r="K66" s="197">
        <f t="shared" si="3"/>
        <v>4.1900000000000004</v>
      </c>
      <c r="L66" s="191"/>
      <c r="M66" s="191"/>
    </row>
    <row r="67" spans="1:13" ht="51">
      <c r="A67" s="189">
        <v>63</v>
      </c>
      <c r="B67" s="190"/>
      <c r="C67" s="191">
        <v>3</v>
      </c>
      <c r="D67" s="192" t="s">
        <v>194</v>
      </c>
      <c r="E67" s="193" t="s">
        <v>195</v>
      </c>
      <c r="F67" s="191" t="s">
        <v>50</v>
      </c>
      <c r="G67" s="191" t="s">
        <v>54</v>
      </c>
      <c r="H67" s="194">
        <v>24.91</v>
      </c>
      <c r="I67" s="195"/>
      <c r="J67" s="196">
        <f t="shared" si="2"/>
        <v>24.91</v>
      </c>
      <c r="K67" s="197">
        <f t="shared" si="3"/>
        <v>74.73</v>
      </c>
      <c r="L67" s="191"/>
      <c r="M67" s="191"/>
    </row>
    <row r="68" spans="1:13" ht="25.5">
      <c r="A68" s="189">
        <v>64</v>
      </c>
      <c r="B68" s="190"/>
      <c r="C68" s="191">
        <v>7</v>
      </c>
      <c r="D68" s="192" t="s">
        <v>196</v>
      </c>
      <c r="E68" s="193" t="s">
        <v>197</v>
      </c>
      <c r="F68" s="191" t="s">
        <v>50</v>
      </c>
      <c r="G68" s="191" t="s">
        <v>54</v>
      </c>
      <c r="H68" s="194">
        <v>8.98</v>
      </c>
      <c r="I68" s="195"/>
      <c r="J68" s="196">
        <f t="shared" si="2"/>
        <v>8.98</v>
      </c>
      <c r="K68" s="197">
        <f t="shared" si="3"/>
        <v>62.86</v>
      </c>
      <c r="L68" s="191"/>
      <c r="M68" s="191"/>
    </row>
    <row r="69" spans="1:13" ht="38.25">
      <c r="A69" s="189">
        <v>65</v>
      </c>
      <c r="B69" s="190"/>
      <c r="C69" s="191">
        <v>7</v>
      </c>
      <c r="D69" s="219" t="s">
        <v>198</v>
      </c>
      <c r="E69" s="220" t="s">
        <v>199</v>
      </c>
      <c r="F69" s="191" t="s">
        <v>50</v>
      </c>
      <c r="G69" s="191" t="s">
        <v>54</v>
      </c>
      <c r="H69" s="194">
        <v>15.92</v>
      </c>
      <c r="I69" s="195"/>
      <c r="J69" s="196">
        <f t="shared" si="2"/>
        <v>15.92</v>
      </c>
      <c r="K69" s="197">
        <f t="shared" si="3"/>
        <v>111.44</v>
      </c>
      <c r="L69" s="191"/>
      <c r="M69" s="191"/>
    </row>
    <row r="70" spans="1:13" ht="25.5">
      <c r="A70" s="189">
        <v>66</v>
      </c>
      <c r="B70" s="190"/>
      <c r="C70" s="191">
        <v>7</v>
      </c>
      <c r="D70" s="219" t="s">
        <v>200</v>
      </c>
      <c r="E70" s="220" t="s">
        <v>201</v>
      </c>
      <c r="F70" s="191" t="s">
        <v>50</v>
      </c>
      <c r="G70" s="191" t="s">
        <v>54</v>
      </c>
      <c r="H70" s="194">
        <v>45.97</v>
      </c>
      <c r="I70" s="195"/>
      <c r="J70" s="196">
        <f t="shared" si="2"/>
        <v>45.97</v>
      </c>
      <c r="K70" s="197">
        <f t="shared" si="3"/>
        <v>321.78999999999996</v>
      </c>
      <c r="L70" s="191"/>
      <c r="M70" s="191"/>
    </row>
    <row r="71" spans="1:13" ht="38.25">
      <c r="A71" s="189">
        <v>67</v>
      </c>
      <c r="B71" s="190"/>
      <c r="C71" s="191">
        <v>2</v>
      </c>
      <c r="D71" s="219" t="s">
        <v>209</v>
      </c>
      <c r="E71" s="220" t="s">
        <v>210</v>
      </c>
      <c r="F71" s="191" t="s">
        <v>50</v>
      </c>
      <c r="G71" s="191" t="s">
        <v>54</v>
      </c>
      <c r="H71" s="194">
        <v>24.91</v>
      </c>
      <c r="I71" s="195"/>
      <c r="J71" s="196">
        <f t="shared" si="2"/>
        <v>24.91</v>
      </c>
      <c r="K71" s="197">
        <f t="shared" si="3"/>
        <v>49.82</v>
      </c>
      <c r="L71" s="191"/>
      <c r="M71" s="191"/>
    </row>
    <row r="72" spans="1:13" ht="51">
      <c r="A72" s="189">
        <v>68</v>
      </c>
      <c r="B72" s="190"/>
      <c r="C72" s="191">
        <v>2</v>
      </c>
      <c r="D72" s="219" t="s">
        <v>203</v>
      </c>
      <c r="E72" s="220" t="s">
        <v>204</v>
      </c>
      <c r="F72" s="191" t="s">
        <v>50</v>
      </c>
      <c r="G72" s="191" t="s">
        <v>54</v>
      </c>
      <c r="H72" s="194">
        <v>24.91</v>
      </c>
      <c r="I72" s="195"/>
      <c r="J72" s="196">
        <f t="shared" si="2"/>
        <v>24.91</v>
      </c>
      <c r="K72" s="197">
        <f t="shared" si="3"/>
        <v>49.82</v>
      </c>
      <c r="L72" s="191"/>
      <c r="M72" s="191"/>
    </row>
    <row r="73" spans="1:13" ht="25.5">
      <c r="A73" s="189">
        <v>69</v>
      </c>
      <c r="B73" s="190"/>
      <c r="C73" s="191">
        <v>1</v>
      </c>
      <c r="D73" s="219" t="s">
        <v>205</v>
      </c>
      <c r="E73" s="220" t="s">
        <v>206</v>
      </c>
      <c r="F73" s="191" t="s">
        <v>50</v>
      </c>
      <c r="G73" s="191" t="s">
        <v>54</v>
      </c>
      <c r="H73" s="194">
        <v>326.24</v>
      </c>
      <c r="I73" s="195"/>
      <c r="J73" s="196">
        <f t="shared" si="2"/>
        <v>326.24</v>
      </c>
      <c r="K73" s="197">
        <f t="shared" si="3"/>
        <v>326.24</v>
      </c>
      <c r="L73" s="191"/>
      <c r="M73" s="191"/>
    </row>
    <row r="74" spans="1:13" ht="25.5">
      <c r="A74" s="189">
        <v>70</v>
      </c>
      <c r="B74" s="190"/>
      <c r="C74" s="191">
        <v>1</v>
      </c>
      <c r="D74" s="219" t="s">
        <v>207</v>
      </c>
      <c r="E74" s="220" t="s">
        <v>208</v>
      </c>
      <c r="F74" s="191" t="s">
        <v>50</v>
      </c>
      <c r="G74" s="191" t="s">
        <v>54</v>
      </c>
      <c r="H74" s="194">
        <v>326.24</v>
      </c>
      <c r="I74" s="195"/>
      <c r="J74" s="196">
        <f t="shared" si="2"/>
        <v>326.24</v>
      </c>
      <c r="K74" s="197">
        <f t="shared" si="3"/>
        <v>326.24</v>
      </c>
      <c r="L74" s="191"/>
      <c r="M74" s="191"/>
    </row>
    <row r="75" spans="1:13" ht="25.5">
      <c r="A75" s="189">
        <v>71</v>
      </c>
      <c r="B75" s="190"/>
      <c r="C75" s="191">
        <v>1</v>
      </c>
      <c r="D75" s="219" t="s">
        <v>211</v>
      </c>
      <c r="E75" s="220" t="s">
        <v>212</v>
      </c>
      <c r="F75" s="191" t="s">
        <v>50</v>
      </c>
      <c r="G75" s="191" t="s">
        <v>54</v>
      </c>
      <c r="H75" s="194">
        <v>182.7</v>
      </c>
      <c r="I75" s="195"/>
      <c r="J75" s="196">
        <f t="shared" si="2"/>
        <v>182.7</v>
      </c>
      <c r="K75" s="197">
        <f t="shared" si="3"/>
        <v>182.7</v>
      </c>
      <c r="L75" s="191"/>
      <c r="M75" s="191"/>
    </row>
    <row r="76" spans="1:13" ht="38.25">
      <c r="A76" s="189">
        <v>72</v>
      </c>
      <c r="B76" s="190"/>
      <c r="C76" s="191">
        <v>1</v>
      </c>
      <c r="D76" s="219" t="s">
        <v>215</v>
      </c>
      <c r="E76" s="220" t="s">
        <v>216</v>
      </c>
      <c r="F76" s="191" t="s">
        <v>50</v>
      </c>
      <c r="G76" s="191" t="s">
        <v>54</v>
      </c>
      <c r="H76" s="194">
        <v>182.7</v>
      </c>
      <c r="I76" s="195"/>
      <c r="J76" s="196">
        <f t="shared" si="2"/>
        <v>182.7</v>
      </c>
      <c r="K76" s="197">
        <f t="shared" si="3"/>
        <v>182.7</v>
      </c>
      <c r="L76" s="191"/>
      <c r="M76" s="191"/>
    </row>
    <row r="77" spans="1:13" ht="38.25">
      <c r="A77" s="189">
        <v>73</v>
      </c>
      <c r="B77" s="190"/>
      <c r="C77" s="191">
        <v>1</v>
      </c>
      <c r="D77" s="219" t="s">
        <v>213</v>
      </c>
      <c r="E77" s="220" t="s">
        <v>214</v>
      </c>
      <c r="F77" s="191" t="s">
        <v>50</v>
      </c>
      <c r="G77" s="191" t="s">
        <v>54</v>
      </c>
      <c r="H77" s="194">
        <v>182.7</v>
      </c>
      <c r="I77" s="195"/>
      <c r="J77" s="196">
        <f t="shared" si="2"/>
        <v>182.7</v>
      </c>
      <c r="K77" s="197">
        <f t="shared" si="3"/>
        <v>182.7</v>
      </c>
      <c r="L77" s="191"/>
      <c r="M77" s="191"/>
    </row>
    <row r="78" spans="1:13" ht="51">
      <c r="A78" s="189">
        <v>74</v>
      </c>
      <c r="B78" s="190"/>
      <c r="C78" s="191">
        <v>1</v>
      </c>
      <c r="D78" s="219" t="s">
        <v>219</v>
      </c>
      <c r="E78" s="220" t="s">
        <v>220</v>
      </c>
      <c r="F78" s="191" t="s">
        <v>50</v>
      </c>
      <c r="G78" s="191" t="s">
        <v>54</v>
      </c>
      <c r="H78" s="194">
        <v>105.82</v>
      </c>
      <c r="I78" s="195"/>
      <c r="J78" s="196">
        <f t="shared" si="2"/>
        <v>105.82</v>
      </c>
      <c r="K78" s="197">
        <f t="shared" si="3"/>
        <v>105.82</v>
      </c>
      <c r="L78" s="191"/>
      <c r="M78" s="191"/>
    </row>
    <row r="79" spans="1:13" ht="51">
      <c r="A79" s="189">
        <v>75</v>
      </c>
      <c r="B79" s="190"/>
      <c r="C79" s="191">
        <v>1</v>
      </c>
      <c r="D79" s="192" t="s">
        <v>217</v>
      </c>
      <c r="E79" s="193" t="s">
        <v>218</v>
      </c>
      <c r="F79" s="191" t="s">
        <v>50</v>
      </c>
      <c r="G79" s="191" t="s">
        <v>54</v>
      </c>
      <c r="H79" s="194">
        <v>157.13999999999999</v>
      </c>
      <c r="I79" s="195"/>
      <c r="J79" s="196">
        <f t="shared" si="2"/>
        <v>157.13999999999999</v>
      </c>
      <c r="K79" s="197">
        <f t="shared" si="3"/>
        <v>157.13999999999999</v>
      </c>
      <c r="L79" s="191"/>
      <c r="M79" s="191"/>
    </row>
    <row r="80" spans="1:13" ht="38.25">
      <c r="A80" s="189">
        <v>76</v>
      </c>
      <c r="B80" s="213"/>
      <c r="C80" s="214">
        <v>1</v>
      </c>
      <c r="D80" s="215" t="s">
        <v>283</v>
      </c>
      <c r="E80" s="218" t="s">
        <v>284</v>
      </c>
      <c r="F80" s="214" t="s">
        <v>50</v>
      </c>
      <c r="G80" s="214" t="s">
        <v>54</v>
      </c>
      <c r="H80" s="216">
        <v>221.94</v>
      </c>
      <c r="I80" s="217"/>
      <c r="J80" s="196">
        <f t="shared" ref="J80:J89" si="4">IF(C80="X","----",IF(C80=0,"",IF(C80="NR","NR",IF(I80="N",H80,(H80-(H80*I80))))))</f>
        <v>221.94</v>
      </c>
      <c r="K80" s="197">
        <f t="shared" ref="K80:K89" si="5">IF(C80="X","----",IF(C80=0,"",IF(C80="NR","NR",(C80*J80))))</f>
        <v>221.94</v>
      </c>
      <c r="L80" s="214"/>
      <c r="M80" s="214"/>
    </row>
    <row r="81" spans="1:13">
      <c r="A81" s="40">
        <v>77</v>
      </c>
      <c r="B81" s="182"/>
      <c r="C81" s="183"/>
      <c r="D81" s="184"/>
      <c r="E81" s="185"/>
      <c r="F81" s="183"/>
      <c r="G81" s="183"/>
      <c r="H81" s="186"/>
      <c r="I81" s="187"/>
      <c r="J81" s="32" t="str">
        <f t="shared" si="4"/>
        <v/>
      </c>
      <c r="K81" s="33" t="str">
        <f t="shared" si="5"/>
        <v/>
      </c>
      <c r="L81" s="183"/>
      <c r="M81" s="183"/>
    </row>
    <row r="82" spans="1:13">
      <c r="A82" s="40">
        <v>78</v>
      </c>
      <c r="B82" s="182"/>
      <c r="C82" s="183"/>
      <c r="D82" s="184"/>
      <c r="E82" s="199" t="s">
        <v>276</v>
      </c>
      <c r="F82" s="183"/>
      <c r="G82" s="183"/>
      <c r="H82" s="186"/>
      <c r="I82" s="187"/>
      <c r="J82" s="32" t="str">
        <f t="shared" si="4"/>
        <v/>
      </c>
      <c r="K82" s="33" t="str">
        <f t="shared" si="5"/>
        <v/>
      </c>
      <c r="L82" s="183"/>
      <c r="M82" s="183"/>
    </row>
    <row r="83" spans="1:13">
      <c r="A83" s="189">
        <v>79</v>
      </c>
      <c r="B83" s="213"/>
      <c r="C83" s="214">
        <v>1</v>
      </c>
      <c r="D83" s="215" t="s">
        <v>277</v>
      </c>
      <c r="E83" s="218" t="s">
        <v>278</v>
      </c>
      <c r="F83" s="214" t="s">
        <v>93</v>
      </c>
      <c r="G83" s="214" t="s">
        <v>93</v>
      </c>
      <c r="H83" s="216">
        <v>688.54</v>
      </c>
      <c r="I83" s="217">
        <v>0.4</v>
      </c>
      <c r="J83" s="196">
        <f t="shared" si="4"/>
        <v>413.12399999999997</v>
      </c>
      <c r="K83" s="197">
        <f t="shared" si="5"/>
        <v>413.12399999999997</v>
      </c>
      <c r="L83" s="214"/>
      <c r="M83" s="214"/>
    </row>
    <row r="84" spans="1:13">
      <c r="A84" s="189">
        <v>80</v>
      </c>
      <c r="B84" s="213"/>
      <c r="C84" s="214">
        <v>1</v>
      </c>
      <c r="D84" s="215" t="s">
        <v>279</v>
      </c>
      <c r="E84" s="218" t="s">
        <v>280</v>
      </c>
      <c r="F84" s="214" t="s">
        <v>93</v>
      </c>
      <c r="G84" s="214" t="s">
        <v>93</v>
      </c>
      <c r="H84" s="216">
        <v>619.01</v>
      </c>
      <c r="I84" s="217">
        <v>0.4</v>
      </c>
      <c r="J84" s="196">
        <f t="shared" si="4"/>
        <v>371.40599999999995</v>
      </c>
      <c r="K84" s="197">
        <f t="shared" si="5"/>
        <v>371.40599999999995</v>
      </c>
      <c r="L84" s="214"/>
      <c r="M84" s="214"/>
    </row>
    <row r="85" spans="1:13">
      <c r="A85" s="189">
        <v>81</v>
      </c>
      <c r="B85" s="213"/>
      <c r="C85" s="214">
        <v>2</v>
      </c>
      <c r="D85" s="215" t="s">
        <v>281</v>
      </c>
      <c r="E85" s="218" t="s">
        <v>282</v>
      </c>
      <c r="F85" s="214" t="s">
        <v>93</v>
      </c>
      <c r="G85" s="214" t="s">
        <v>93</v>
      </c>
      <c r="H85" s="216">
        <v>132.41</v>
      </c>
      <c r="I85" s="217">
        <v>0.4</v>
      </c>
      <c r="J85" s="196">
        <f t="shared" si="4"/>
        <v>79.445999999999998</v>
      </c>
      <c r="K85" s="197">
        <f t="shared" si="5"/>
        <v>158.892</v>
      </c>
      <c r="L85" s="214"/>
      <c r="M85" s="214"/>
    </row>
    <row r="86" spans="1:13">
      <c r="A86" s="40">
        <v>82</v>
      </c>
      <c r="B86" s="182"/>
      <c r="C86" s="183"/>
      <c r="D86" s="184"/>
      <c r="E86" s="185"/>
      <c r="F86" s="183"/>
      <c r="G86" s="183"/>
      <c r="H86" s="186"/>
      <c r="I86" s="187"/>
      <c r="J86" s="32" t="str">
        <f t="shared" si="4"/>
        <v/>
      </c>
      <c r="K86" s="33" t="str">
        <f t="shared" si="5"/>
        <v/>
      </c>
      <c r="L86" s="183"/>
      <c r="M86" s="183"/>
    </row>
    <row r="87" spans="1:13">
      <c r="A87" s="40">
        <v>83</v>
      </c>
      <c r="B87" s="182"/>
      <c r="C87" s="183"/>
      <c r="D87" s="184"/>
      <c r="E87" s="185"/>
      <c r="F87" s="183"/>
      <c r="G87" s="183"/>
      <c r="H87" s="186"/>
      <c r="I87" s="187"/>
      <c r="J87" s="32" t="str">
        <f t="shared" si="4"/>
        <v/>
      </c>
      <c r="K87" s="33" t="str">
        <f t="shared" si="5"/>
        <v/>
      </c>
      <c r="L87" s="183"/>
      <c r="M87" s="183"/>
    </row>
    <row r="88" spans="1:13" ht="38.25">
      <c r="A88" s="189">
        <v>84</v>
      </c>
      <c r="B88" s="213"/>
      <c r="C88" s="214">
        <v>1</v>
      </c>
      <c r="D88" s="215" t="s">
        <v>270</v>
      </c>
      <c r="E88" s="218" t="s">
        <v>271</v>
      </c>
      <c r="F88" s="214" t="s">
        <v>272</v>
      </c>
      <c r="G88" s="214" t="s">
        <v>40</v>
      </c>
      <c r="H88" s="216">
        <v>360.47</v>
      </c>
      <c r="I88" s="217"/>
      <c r="J88" s="196">
        <f t="shared" si="4"/>
        <v>360.47</v>
      </c>
      <c r="K88" s="197">
        <f t="shared" si="5"/>
        <v>360.47</v>
      </c>
      <c r="L88" s="214"/>
      <c r="M88" s="214"/>
    </row>
    <row r="89" spans="1:13">
      <c r="A89" s="40">
        <v>85</v>
      </c>
      <c r="B89" s="45"/>
      <c r="C89" s="39"/>
      <c r="D89" s="46"/>
      <c r="E89" s="47"/>
      <c r="F89" s="39"/>
      <c r="G89" s="39"/>
      <c r="H89" s="48"/>
      <c r="I89" s="49"/>
      <c r="J89" s="32" t="str">
        <f t="shared" si="4"/>
        <v/>
      </c>
      <c r="K89" s="33" t="str">
        <f t="shared" si="5"/>
        <v/>
      </c>
      <c r="L89" s="39"/>
      <c r="M89" s="39"/>
    </row>
    <row r="90" spans="1:13" ht="63.75">
      <c r="A90" s="189">
        <v>86</v>
      </c>
      <c r="B90" s="190"/>
      <c r="C90" s="191">
        <v>3</v>
      </c>
      <c r="D90" s="192" t="s">
        <v>168</v>
      </c>
      <c r="E90" s="193" t="s">
        <v>169</v>
      </c>
      <c r="F90" s="191" t="s">
        <v>167</v>
      </c>
      <c r="G90" s="191"/>
      <c r="H90" s="194"/>
      <c r="I90" s="195"/>
      <c r="J90" s="196">
        <f t="shared" si="2"/>
        <v>0</v>
      </c>
      <c r="K90" s="197">
        <f t="shared" si="3"/>
        <v>0</v>
      </c>
      <c r="L90" s="191"/>
      <c r="M90" s="191" t="s">
        <v>174</v>
      </c>
    </row>
    <row r="91" spans="1:13" ht="51">
      <c r="A91" s="189">
        <v>87</v>
      </c>
      <c r="B91" s="190"/>
      <c r="C91" s="191">
        <v>2</v>
      </c>
      <c r="D91" s="192" t="s">
        <v>170</v>
      </c>
      <c r="E91" s="193" t="s">
        <v>171</v>
      </c>
      <c r="F91" s="191" t="s">
        <v>167</v>
      </c>
      <c r="G91" s="191"/>
      <c r="H91" s="194"/>
      <c r="I91" s="195"/>
      <c r="J91" s="196">
        <f t="shared" si="2"/>
        <v>0</v>
      </c>
      <c r="K91" s="197">
        <f t="shared" si="3"/>
        <v>0</v>
      </c>
      <c r="L91" s="191"/>
      <c r="M91" s="191" t="s">
        <v>174</v>
      </c>
    </row>
    <row r="92" spans="1:13" ht="38.25">
      <c r="A92" s="189">
        <v>88</v>
      </c>
      <c r="B92" s="190"/>
      <c r="C92" s="191">
        <v>3</v>
      </c>
      <c r="D92" s="192" t="s">
        <v>172</v>
      </c>
      <c r="E92" s="193" t="s">
        <v>173</v>
      </c>
      <c r="F92" s="191" t="s">
        <v>167</v>
      </c>
      <c r="G92" s="191"/>
      <c r="H92" s="194"/>
      <c r="I92" s="195"/>
      <c r="J92" s="196">
        <f t="shared" si="2"/>
        <v>0</v>
      </c>
      <c r="K92" s="197">
        <f t="shared" si="3"/>
        <v>0</v>
      </c>
      <c r="L92" s="191"/>
      <c r="M92" s="191" t="s">
        <v>174</v>
      </c>
    </row>
    <row r="93" spans="1:13">
      <c r="A93" s="40">
        <v>89</v>
      </c>
      <c r="B93" s="182"/>
      <c r="C93" s="183"/>
      <c r="D93" s="184"/>
      <c r="E93" s="185"/>
      <c r="F93" s="183"/>
      <c r="G93" s="183"/>
      <c r="H93" s="186"/>
      <c r="I93" s="187"/>
      <c r="J93" s="32"/>
      <c r="K93" s="33"/>
      <c r="L93" s="183"/>
      <c r="M93" s="183"/>
    </row>
    <row r="94" spans="1:13" ht="76.5">
      <c r="A94" s="189">
        <v>90</v>
      </c>
      <c r="B94" s="190"/>
      <c r="C94" s="191">
        <v>3</v>
      </c>
      <c r="D94" s="192" t="s">
        <v>180</v>
      </c>
      <c r="E94" s="193" t="s">
        <v>182</v>
      </c>
      <c r="F94" s="191" t="s">
        <v>181</v>
      </c>
      <c r="G94" s="191"/>
      <c r="H94" s="194"/>
      <c r="I94" s="195"/>
      <c r="J94" s="196">
        <f t="shared" si="0"/>
        <v>0</v>
      </c>
      <c r="K94" s="197">
        <f t="shared" si="1"/>
        <v>0</v>
      </c>
      <c r="L94" s="191"/>
      <c r="M94" s="191" t="s">
        <v>174</v>
      </c>
    </row>
    <row r="95" spans="1:13">
      <c r="A95" s="50"/>
      <c r="B95" s="50"/>
      <c r="C95" s="50"/>
      <c r="D95" s="51"/>
      <c r="E95" s="52"/>
      <c r="F95" s="50"/>
      <c r="G95" s="50"/>
      <c r="H95" s="53"/>
      <c r="I95" s="54"/>
      <c r="J95" s="24" t="str">
        <f t="shared" si="0"/>
        <v/>
      </c>
      <c r="K95" s="25" t="str">
        <f t="shared" si="1"/>
        <v/>
      </c>
      <c r="L95" s="50"/>
      <c r="M95" s="50"/>
    </row>
    <row r="96" spans="1:13">
      <c r="D96" s="55"/>
      <c r="E96" s="55"/>
      <c r="F96" t="s">
        <v>17</v>
      </c>
      <c r="K96" s="57">
        <f>SUM(K3:K95)</f>
        <v>16655.460000000003</v>
      </c>
    </row>
    <row r="97" spans="1:11">
      <c r="D97" s="55"/>
      <c r="E97" s="55"/>
      <c r="F97" t="s">
        <v>18</v>
      </c>
      <c r="G97" s="58" t="s">
        <v>19</v>
      </c>
      <c r="J97" s="59">
        <v>0</v>
      </c>
    </row>
    <row r="98" spans="1:11">
      <c r="D98" s="60"/>
      <c r="E98" s="60"/>
      <c r="G98" t="s">
        <v>20</v>
      </c>
      <c r="J98" s="59">
        <v>0</v>
      </c>
    </row>
    <row r="99" spans="1:11">
      <c r="D99" s="55"/>
      <c r="E99" s="55"/>
      <c r="G99" t="s">
        <v>21</v>
      </c>
      <c r="J99" s="59">
        <v>0</v>
      </c>
    </row>
    <row r="100" spans="1:11">
      <c r="D100" s="55"/>
      <c r="E100" s="55"/>
      <c r="G100" t="s">
        <v>22</v>
      </c>
      <c r="J100" s="59">
        <v>0</v>
      </c>
    </row>
    <row r="101" spans="1:11">
      <c r="E101" s="55"/>
      <c r="G101" s="61" t="s">
        <v>23</v>
      </c>
      <c r="J101" s="59">
        <v>0</v>
      </c>
    </row>
    <row r="102" spans="1:11">
      <c r="F102" s="61"/>
      <c r="G102" s="61" t="s">
        <v>24</v>
      </c>
      <c r="J102" s="59">
        <v>0</v>
      </c>
    </row>
    <row r="103" spans="1:11">
      <c r="F103" s="61"/>
      <c r="G103" s="62" t="s">
        <v>25</v>
      </c>
      <c r="H103" s="62"/>
      <c r="I103" s="62"/>
      <c r="J103" s="63">
        <v>0</v>
      </c>
      <c r="K103" s="62"/>
    </row>
    <row r="104" spans="1:11">
      <c r="D104" s="64"/>
      <c r="F104" s="62" t="s">
        <v>26</v>
      </c>
      <c r="G104" s="62"/>
      <c r="H104" s="62"/>
      <c r="I104" s="62"/>
      <c r="J104" s="65"/>
      <c r="K104" s="66">
        <f>SUM(J97:J103)</f>
        <v>0</v>
      </c>
    </row>
    <row r="105" spans="1:11">
      <c r="D105" s="64"/>
      <c r="F105" s="61" t="s">
        <v>27</v>
      </c>
      <c r="K105" s="67">
        <f>+K104+K96</f>
        <v>16655.460000000003</v>
      </c>
    </row>
    <row r="106" spans="1:11">
      <c r="F106" s="61" t="s">
        <v>28</v>
      </c>
      <c r="J106" s="68">
        <f>[1]Rates!B12</f>
        <v>0.08</v>
      </c>
      <c r="K106" s="69">
        <f>K105*J106</f>
        <v>1332.4368000000002</v>
      </c>
    </row>
    <row r="107" spans="1:11">
      <c r="D107" s="64"/>
      <c r="E107" s="64"/>
      <c r="F107" s="62" t="s">
        <v>29</v>
      </c>
      <c r="G107" s="70">
        <f>[1]WBS!D190</f>
        <v>0</v>
      </c>
      <c r="H107" s="71">
        <f>[1]Rates!B3</f>
        <v>112</v>
      </c>
      <c r="I107" s="72" t="s">
        <v>30</v>
      </c>
      <c r="J107" s="73"/>
      <c r="K107" s="69">
        <f>G107*H107</f>
        <v>0</v>
      </c>
    </row>
    <row r="108" spans="1:11">
      <c r="E108" s="64"/>
      <c r="F108" t="s">
        <v>31</v>
      </c>
      <c r="K108" s="74">
        <f>SUM(K105:K107)</f>
        <v>17987.896800000002</v>
      </c>
    </row>
    <row r="109" spans="1:11">
      <c r="A109" s="61"/>
      <c r="B109" s="61"/>
      <c r="E109" s="64"/>
      <c r="G109" s="61"/>
      <c r="H109" s="11"/>
      <c r="I109" s="75"/>
      <c r="J109" s="75"/>
      <c r="K109" s="75"/>
    </row>
    <row r="110" spans="1:11">
      <c r="E110" s="64"/>
      <c r="F110" s="76" t="s">
        <v>32</v>
      </c>
      <c r="G110" s="76"/>
      <c r="H110" s="76"/>
      <c r="I110" s="76"/>
      <c r="J110" s="77"/>
      <c r="K110" s="74">
        <f>SUM(K108:K108)</f>
        <v>17987.896800000002</v>
      </c>
    </row>
    <row r="111" spans="1:11">
      <c r="E111" s="64"/>
    </row>
    <row r="112" spans="1:11">
      <c r="F112" s="78" t="s">
        <v>33</v>
      </c>
      <c r="H112" s="79">
        <f>IF(K112=0,"",(K112-K110)/K112)</f>
        <v>0.35</v>
      </c>
      <c r="K112" s="67">
        <f>+K110/(1-[1]Summary!D17)</f>
        <v>27673.687384615387</v>
      </c>
    </row>
    <row r="114" spans="5:11">
      <c r="J114" s="80"/>
      <c r="K114" s="81"/>
    </row>
    <row r="115" spans="5:11">
      <c r="F115" s="82" t="s">
        <v>34</v>
      </c>
      <c r="G115" s="82"/>
      <c r="H115" s="82" t="s">
        <v>35</v>
      </c>
      <c r="J115" s="83"/>
      <c r="K115" s="84"/>
    </row>
    <row r="116" spans="5:11">
      <c r="E116" s="85" t="s">
        <v>36</v>
      </c>
      <c r="F116" s="86">
        <v>0.25</v>
      </c>
      <c r="G116" s="11"/>
      <c r="H116" s="87">
        <f>K$103/(1-F116)</f>
        <v>0</v>
      </c>
      <c r="J116" s="83"/>
      <c r="K116" s="84"/>
    </row>
    <row r="117" spans="5:11">
      <c r="F117" s="86">
        <v>0.3</v>
      </c>
      <c r="G117" s="11"/>
      <c r="H117" s="87">
        <f>K$103/(1-F117)</f>
        <v>0</v>
      </c>
      <c r="J117" s="83"/>
      <c r="K117" s="84"/>
    </row>
    <row r="118" spans="5:11">
      <c r="F118" s="86">
        <v>0.32</v>
      </c>
      <c r="G118" s="11"/>
      <c r="H118" s="87">
        <f>K$103/(1-F118)</f>
        <v>0</v>
      </c>
    </row>
    <row r="119" spans="5:11">
      <c r="F119" s="86">
        <v>0.35</v>
      </c>
      <c r="G119" s="11"/>
      <c r="H119" s="87">
        <f>K$103/(1-F119)</f>
        <v>0</v>
      </c>
    </row>
    <row r="120" spans="5:11">
      <c r="F120" s="86">
        <v>0.4</v>
      </c>
      <c r="G120" s="11"/>
      <c r="H120" s="87">
        <f>K$103/(1-F120)</f>
        <v>0</v>
      </c>
    </row>
  </sheetData>
  <mergeCells count="1">
    <mergeCell ref="A1:A2"/>
  </mergeCells>
  <dataValidations disablePrompts="1" count="1">
    <dataValidation type="list" allowBlank="1" showInputMessage="1" showErrorMessage="1" sqref="B5:B10" xr:uid="{759498FA-D3BC-41B2-A078-FAA6C4C4030F}">
      <formula1>",X"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840E-A2E6-48DD-B19F-34912A5AD1A4}">
  <sheetPr>
    <tabColor rgb="FFFFC000"/>
  </sheetPr>
  <dimension ref="A1:M105"/>
  <sheetViews>
    <sheetView topLeftCell="A66" workbookViewId="0">
      <selection activeCell="F17" sqref="F17"/>
    </sheetView>
  </sheetViews>
  <sheetFormatPr defaultRowHeight="15"/>
  <cols>
    <col min="1" max="1" width="8.7109375" customWidth="1"/>
    <col min="2" max="2" width="7.28515625" customWidth="1"/>
    <col min="3" max="3" width="5.7109375" customWidth="1"/>
    <col min="4" max="4" width="25.7109375" style="61" customWidth="1"/>
    <col min="5" max="5" width="40.7109375" style="61" customWidth="1"/>
    <col min="6" max="6" width="20.7109375" customWidth="1"/>
    <col min="7" max="8" width="15.7109375" customWidth="1"/>
    <col min="9" max="9" width="8.7109375" customWidth="1"/>
    <col min="10" max="10" width="15.7109375" style="56" customWidth="1"/>
    <col min="11" max="11" width="15.7109375" customWidth="1"/>
    <col min="12" max="12" width="8.7109375" customWidth="1"/>
    <col min="13" max="13" width="20.7109375" customWidth="1"/>
  </cols>
  <sheetData>
    <row r="1" spans="1:13" ht="25.5">
      <c r="A1" s="314" t="s">
        <v>0</v>
      </c>
      <c r="B1" s="1"/>
      <c r="D1" s="2" t="s">
        <v>37</v>
      </c>
      <c r="E1" s="3" t="str">
        <f>[1]Summary!E1</f>
        <v>ENG-F-008 Bill of Material Worksheet - Rev 008</v>
      </c>
      <c r="F1" s="4" t="s">
        <v>1</v>
      </c>
      <c r="G1" s="5" t="str">
        <f>[1]Summary!B5</f>
        <v>XX-XXX</v>
      </c>
      <c r="H1" s="4" t="s">
        <v>2</v>
      </c>
      <c r="I1" s="6" t="str">
        <f>[1]Summary!B3</f>
        <v>Name</v>
      </c>
      <c r="J1" s="7"/>
    </row>
    <row r="2" spans="1:13" s="11" customFormat="1" ht="20.100000000000001" customHeight="1" thickBot="1">
      <c r="A2" s="315"/>
      <c r="B2"/>
      <c r="C2" s="2">
        <f>[1]Summary!H15</f>
        <v>1</v>
      </c>
      <c r="D2" s="8" t="s">
        <v>38</v>
      </c>
      <c r="E2" s="9"/>
      <c r="F2" s="4" t="s">
        <v>3</v>
      </c>
      <c r="G2" s="10" t="str">
        <f>[1]Summary!B9</f>
        <v>Date</v>
      </c>
      <c r="I2" s="12"/>
      <c r="J2" s="13"/>
      <c r="K2" s="12"/>
    </row>
    <row r="3" spans="1:13" s="19" customFormat="1" ht="30.75" thickBot="1">
      <c r="A3" s="14" t="s">
        <v>4</v>
      </c>
      <c r="B3" s="14" t="s">
        <v>5</v>
      </c>
      <c r="C3" s="14" t="s">
        <v>6</v>
      </c>
      <c r="D3" s="15" t="s">
        <v>7</v>
      </c>
      <c r="E3" s="15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6" t="s">
        <v>13</v>
      </c>
      <c r="K3" s="14" t="s">
        <v>14</v>
      </c>
      <c r="L3" s="17" t="s">
        <v>15</v>
      </c>
      <c r="M3" s="18" t="s">
        <v>16</v>
      </c>
    </row>
    <row r="4" spans="1:13">
      <c r="A4" s="20"/>
      <c r="B4" s="21"/>
      <c r="C4" s="21"/>
      <c r="D4" s="21"/>
      <c r="E4" s="21"/>
      <c r="F4" s="21"/>
      <c r="G4" s="21"/>
      <c r="H4" s="22"/>
      <c r="I4" s="23"/>
      <c r="J4" s="24" t="str">
        <f>IF(C4="X","----",IF(C4=0,"",IF(C4="NR","NR",IF(I4="N",H4,(H4-(H4*I4))))))</f>
        <v/>
      </c>
      <c r="K4" s="25" t="str">
        <f>IF(C4="X","----",IF(C4=0,"",IF(C4="NR","NR",(C4*J4))))</f>
        <v/>
      </c>
      <c r="L4" s="26"/>
      <c r="M4" s="26"/>
    </row>
    <row r="5" spans="1:13" ht="25.5">
      <c r="A5" s="27">
        <v>1</v>
      </c>
      <c r="B5" s="28"/>
      <c r="C5" s="35">
        <v>1</v>
      </c>
      <c r="D5" s="35" t="s">
        <v>108</v>
      </c>
      <c r="E5" s="35" t="s">
        <v>109</v>
      </c>
      <c r="F5" s="116" t="s">
        <v>41</v>
      </c>
      <c r="G5" s="35" t="s">
        <v>110</v>
      </c>
      <c r="H5" s="36">
        <v>264.60000000000002</v>
      </c>
      <c r="I5" s="31"/>
      <c r="J5" s="32">
        <f>IF(C5="X","----",IF(C5=0,"",IF(C5="NR","NR",IF(I5="N",H5,(H5-(H5*I5))))))</f>
        <v>264.60000000000002</v>
      </c>
      <c r="K5" s="33">
        <f>IF(C5="X","----",IF(C5=0,"",IF(C5="NR","NR",(C5*J5))))</f>
        <v>264.60000000000002</v>
      </c>
      <c r="L5" s="34"/>
      <c r="M5" s="34"/>
    </row>
    <row r="6" spans="1:13" ht="25.5">
      <c r="A6" s="27">
        <v>2</v>
      </c>
      <c r="B6" s="28"/>
      <c r="C6" s="35">
        <v>2</v>
      </c>
      <c r="D6" s="35" t="s">
        <v>154</v>
      </c>
      <c r="E6" s="35" t="s">
        <v>46</v>
      </c>
      <c r="F6" s="116" t="s">
        <v>41</v>
      </c>
      <c r="G6" s="35" t="s">
        <v>110</v>
      </c>
      <c r="H6" s="36">
        <v>10.76</v>
      </c>
      <c r="I6" s="31"/>
      <c r="J6" s="32">
        <f t="shared" ref="J6:J80" si="0">IF(C6="X","----",IF(C6=0,"",IF(C6="NR","NR",IF(I6="N",H6,(H6-(H6*I6))))))</f>
        <v>10.76</v>
      </c>
      <c r="K6" s="33">
        <f t="shared" ref="K6:K80" si="1">IF(C6="X","----",IF(C6=0,"",IF(C6="NR","NR",(C6*J6))))</f>
        <v>21.52</v>
      </c>
      <c r="L6" s="34"/>
      <c r="M6" s="34"/>
    </row>
    <row r="7" spans="1:13" ht="25.5">
      <c r="A7" s="27">
        <v>3</v>
      </c>
      <c r="B7" s="28"/>
      <c r="C7" s="35">
        <v>5</v>
      </c>
      <c r="D7" s="35" t="s">
        <v>159</v>
      </c>
      <c r="E7" s="35" t="s">
        <v>155</v>
      </c>
      <c r="F7" s="35" t="s">
        <v>41</v>
      </c>
      <c r="G7" s="35" t="s">
        <v>110</v>
      </c>
      <c r="H7" s="36">
        <v>0.99</v>
      </c>
      <c r="I7" s="31"/>
      <c r="J7" s="32">
        <f t="shared" si="0"/>
        <v>0.99</v>
      </c>
      <c r="K7" s="33">
        <f t="shared" si="1"/>
        <v>4.95</v>
      </c>
      <c r="L7" s="34"/>
      <c r="M7" s="34"/>
    </row>
    <row r="8" spans="1:13" ht="25.5">
      <c r="A8" s="27">
        <v>4</v>
      </c>
      <c r="B8" s="28"/>
      <c r="C8" s="35">
        <v>5</v>
      </c>
      <c r="D8" s="35" t="s">
        <v>160</v>
      </c>
      <c r="E8" s="35" t="s">
        <v>156</v>
      </c>
      <c r="F8" s="35" t="s">
        <v>41</v>
      </c>
      <c r="G8" s="35" t="s">
        <v>110</v>
      </c>
      <c r="H8" s="36">
        <v>0.76</v>
      </c>
      <c r="I8" s="31"/>
      <c r="J8" s="32">
        <f t="shared" si="0"/>
        <v>0.76</v>
      </c>
      <c r="K8" s="33">
        <f t="shared" si="1"/>
        <v>3.8</v>
      </c>
      <c r="L8" s="34"/>
      <c r="M8" s="34"/>
    </row>
    <row r="9" spans="1:13" ht="25.5">
      <c r="A9" s="27">
        <v>5</v>
      </c>
      <c r="B9" s="28"/>
      <c r="C9" s="35">
        <v>5</v>
      </c>
      <c r="D9" s="35" t="s">
        <v>161</v>
      </c>
      <c r="E9" s="35" t="s">
        <v>157</v>
      </c>
      <c r="F9" s="35" t="s">
        <v>41</v>
      </c>
      <c r="G9" s="35" t="s">
        <v>110</v>
      </c>
      <c r="H9" s="36">
        <v>0.76</v>
      </c>
      <c r="I9" s="31"/>
      <c r="J9" s="32">
        <f t="shared" si="0"/>
        <v>0.76</v>
      </c>
      <c r="K9" s="33">
        <f t="shared" si="1"/>
        <v>3.8</v>
      </c>
      <c r="L9" s="34"/>
      <c r="M9" s="34"/>
    </row>
    <row r="10" spans="1:13">
      <c r="A10" s="27">
        <v>6</v>
      </c>
      <c r="B10" s="28"/>
      <c r="C10" s="35">
        <v>50</v>
      </c>
      <c r="D10" s="35" t="s">
        <v>162</v>
      </c>
      <c r="E10" s="35" t="s">
        <v>158</v>
      </c>
      <c r="F10" s="35" t="s">
        <v>41</v>
      </c>
      <c r="G10" s="35" t="s">
        <v>110</v>
      </c>
      <c r="H10" s="36">
        <v>1.7254</v>
      </c>
      <c r="I10" s="31"/>
      <c r="J10" s="32">
        <f t="shared" si="0"/>
        <v>1.7254</v>
      </c>
      <c r="K10" s="33">
        <f t="shared" si="1"/>
        <v>86.27</v>
      </c>
      <c r="L10" s="34"/>
      <c r="M10" s="34"/>
    </row>
    <row r="11" spans="1:13" ht="25.5">
      <c r="A11" s="27">
        <v>7</v>
      </c>
      <c r="B11" s="37"/>
      <c r="C11" s="42">
        <v>1</v>
      </c>
      <c r="D11" s="42" t="s">
        <v>163</v>
      </c>
      <c r="E11" s="42" t="s">
        <v>164</v>
      </c>
      <c r="F11" s="35" t="s">
        <v>41</v>
      </c>
      <c r="G11" s="42" t="s">
        <v>110</v>
      </c>
      <c r="H11" s="43">
        <v>11.71</v>
      </c>
      <c r="I11" s="31"/>
      <c r="J11" s="32">
        <f t="shared" si="0"/>
        <v>11.71</v>
      </c>
      <c r="K11" s="33">
        <f t="shared" si="1"/>
        <v>11.71</v>
      </c>
      <c r="L11" s="34"/>
      <c r="M11" s="34"/>
    </row>
    <row r="12" spans="1:13" ht="25.5">
      <c r="A12" s="27">
        <v>8</v>
      </c>
      <c r="B12" s="37"/>
      <c r="C12" s="42">
        <v>2</v>
      </c>
      <c r="D12" s="42" t="s">
        <v>166</v>
      </c>
      <c r="E12" s="42" t="s">
        <v>165</v>
      </c>
      <c r="F12" s="42" t="s">
        <v>41</v>
      </c>
      <c r="G12" s="42" t="s">
        <v>110</v>
      </c>
      <c r="H12" s="43">
        <v>8.56</v>
      </c>
      <c r="I12" s="31"/>
      <c r="J12" s="32">
        <f t="shared" si="0"/>
        <v>8.56</v>
      </c>
      <c r="K12" s="33">
        <f t="shared" si="1"/>
        <v>17.12</v>
      </c>
      <c r="L12" s="34"/>
      <c r="M12" s="34"/>
    </row>
    <row r="13" spans="1:13">
      <c r="A13" s="27">
        <v>9</v>
      </c>
      <c r="B13" s="37"/>
      <c r="C13" s="42">
        <v>50</v>
      </c>
      <c r="D13" s="42" t="s">
        <v>273</v>
      </c>
      <c r="E13" s="42" t="s">
        <v>274</v>
      </c>
      <c r="F13" s="42" t="s">
        <v>275</v>
      </c>
      <c r="G13" s="42" t="s">
        <v>110</v>
      </c>
      <c r="H13" s="43">
        <v>0.2944</v>
      </c>
      <c r="I13" s="31"/>
      <c r="J13" s="32">
        <f t="shared" si="0"/>
        <v>0.2944</v>
      </c>
      <c r="K13" s="33">
        <f t="shared" si="1"/>
        <v>14.719999999999999</v>
      </c>
      <c r="L13" s="34"/>
      <c r="M13" s="34"/>
    </row>
    <row r="14" spans="1:13">
      <c r="A14" s="27">
        <v>10</v>
      </c>
      <c r="B14" s="37"/>
      <c r="C14" s="35"/>
      <c r="D14" s="35"/>
      <c r="E14" s="35"/>
      <c r="F14" s="35"/>
      <c r="G14" s="35"/>
      <c r="H14" s="36"/>
      <c r="I14" s="31"/>
      <c r="J14" s="32" t="str">
        <f t="shared" si="0"/>
        <v/>
      </c>
      <c r="K14" s="33" t="str">
        <f t="shared" si="1"/>
        <v/>
      </c>
      <c r="L14" s="34"/>
      <c r="M14" s="34"/>
    </row>
    <row r="15" spans="1:13" ht="51">
      <c r="A15" s="27">
        <v>11</v>
      </c>
      <c r="B15" s="37"/>
      <c r="C15" s="39">
        <v>1</v>
      </c>
      <c r="D15" s="46" t="s">
        <v>148</v>
      </c>
      <c r="E15" s="47" t="s">
        <v>149</v>
      </c>
      <c r="F15" s="114" t="s">
        <v>111</v>
      </c>
      <c r="G15" s="39" t="s">
        <v>112</v>
      </c>
      <c r="H15" s="48">
        <v>198</v>
      </c>
      <c r="I15" s="31"/>
      <c r="J15" s="32">
        <f t="shared" si="0"/>
        <v>198</v>
      </c>
      <c r="K15" s="33">
        <f t="shared" si="1"/>
        <v>198</v>
      </c>
      <c r="L15" s="34"/>
      <c r="M15" s="34"/>
    </row>
    <row r="16" spans="1:13" ht="63.75">
      <c r="A16" s="27">
        <v>12</v>
      </c>
      <c r="B16" s="37"/>
      <c r="C16" s="39">
        <v>1</v>
      </c>
      <c r="D16" s="46" t="s">
        <v>150</v>
      </c>
      <c r="E16" s="47" t="s">
        <v>151</v>
      </c>
      <c r="F16" s="39" t="s">
        <v>111</v>
      </c>
      <c r="G16" s="39" t="s">
        <v>112</v>
      </c>
      <c r="H16" s="48">
        <v>6.25</v>
      </c>
      <c r="I16" s="31"/>
      <c r="J16" s="32">
        <f t="shared" si="0"/>
        <v>6.25</v>
      </c>
      <c r="K16" s="33">
        <f t="shared" si="1"/>
        <v>6.25</v>
      </c>
      <c r="L16" s="34"/>
      <c r="M16" s="34"/>
    </row>
    <row r="17" spans="1:13" ht="51">
      <c r="A17" s="27">
        <v>13</v>
      </c>
      <c r="B17" s="37"/>
      <c r="C17" s="39">
        <v>1</v>
      </c>
      <c r="D17" s="46" t="s">
        <v>113</v>
      </c>
      <c r="E17" s="47" t="s">
        <v>114</v>
      </c>
      <c r="F17" s="114" t="s">
        <v>115</v>
      </c>
      <c r="G17" s="39" t="s">
        <v>112</v>
      </c>
      <c r="H17" s="48">
        <v>105</v>
      </c>
      <c r="I17" s="31"/>
      <c r="J17" s="32">
        <f t="shared" si="0"/>
        <v>105</v>
      </c>
      <c r="K17" s="33">
        <f t="shared" si="1"/>
        <v>105</v>
      </c>
      <c r="L17" s="34"/>
      <c r="M17" s="34"/>
    </row>
    <row r="18" spans="1:13" ht="38.25">
      <c r="A18" s="27">
        <v>14</v>
      </c>
      <c r="B18" s="37"/>
      <c r="C18" s="39">
        <v>1</v>
      </c>
      <c r="D18" s="46" t="s">
        <v>116</v>
      </c>
      <c r="E18" s="47" t="s">
        <v>117</v>
      </c>
      <c r="F18" s="39" t="s">
        <v>115</v>
      </c>
      <c r="G18" s="39" t="s">
        <v>112</v>
      </c>
      <c r="H18" s="48">
        <v>12.5</v>
      </c>
      <c r="I18" s="31"/>
      <c r="J18" s="32">
        <f t="shared" si="0"/>
        <v>12.5</v>
      </c>
      <c r="K18" s="33">
        <f t="shared" si="1"/>
        <v>12.5</v>
      </c>
      <c r="L18" s="34"/>
      <c r="M18" s="34"/>
    </row>
    <row r="19" spans="1:13" ht="38.25">
      <c r="A19" s="27">
        <v>15</v>
      </c>
      <c r="B19" s="37"/>
      <c r="C19" s="39">
        <v>1</v>
      </c>
      <c r="D19" s="46" t="s">
        <v>122</v>
      </c>
      <c r="E19" s="47" t="s">
        <v>123</v>
      </c>
      <c r="F19" s="114" t="s">
        <v>124</v>
      </c>
      <c r="G19" s="39" t="s">
        <v>112</v>
      </c>
      <c r="H19" s="48">
        <v>129</v>
      </c>
      <c r="I19" s="38"/>
      <c r="J19" s="32">
        <f t="shared" si="0"/>
        <v>129</v>
      </c>
      <c r="K19" s="33">
        <f t="shared" si="1"/>
        <v>129</v>
      </c>
      <c r="L19" s="39"/>
      <c r="M19" s="39"/>
    </row>
    <row r="20" spans="1:13" ht="25.5">
      <c r="A20" s="40">
        <v>16</v>
      </c>
      <c r="B20" s="41"/>
      <c r="C20" s="39">
        <v>2</v>
      </c>
      <c r="D20" s="46" t="s">
        <v>245</v>
      </c>
      <c r="E20" s="47" t="s">
        <v>246</v>
      </c>
      <c r="F20" s="114" t="s">
        <v>247</v>
      </c>
      <c r="G20" s="39" t="s">
        <v>112</v>
      </c>
      <c r="H20" s="48">
        <v>11</v>
      </c>
      <c r="I20" s="44"/>
      <c r="J20" s="32">
        <f t="shared" si="0"/>
        <v>11</v>
      </c>
      <c r="K20" s="33">
        <f t="shared" si="1"/>
        <v>22</v>
      </c>
      <c r="L20" s="39"/>
      <c r="M20" s="39"/>
    </row>
    <row r="21" spans="1:13" ht="38.25">
      <c r="A21" s="40">
        <v>17</v>
      </c>
      <c r="B21" s="41"/>
      <c r="C21" s="39">
        <v>3</v>
      </c>
      <c r="D21" s="46" t="s">
        <v>233</v>
      </c>
      <c r="E21" s="47" t="s">
        <v>250</v>
      </c>
      <c r="F21" s="114" t="s">
        <v>249</v>
      </c>
      <c r="G21" s="39" t="s">
        <v>112</v>
      </c>
      <c r="H21" s="48">
        <v>34</v>
      </c>
      <c r="I21" s="44"/>
      <c r="J21" s="32">
        <f t="shared" si="0"/>
        <v>34</v>
      </c>
      <c r="K21" s="33">
        <f t="shared" si="1"/>
        <v>102</v>
      </c>
      <c r="L21" s="39"/>
      <c r="M21" s="39"/>
    </row>
    <row r="22" spans="1:13" ht="38.25">
      <c r="A22" s="40">
        <v>18</v>
      </c>
      <c r="B22" s="41"/>
      <c r="C22" s="39">
        <v>2</v>
      </c>
      <c r="D22" s="46" t="s">
        <v>239</v>
      </c>
      <c r="E22" s="47" t="s">
        <v>248</v>
      </c>
      <c r="F22" s="114" t="s">
        <v>249</v>
      </c>
      <c r="G22" s="39" t="s">
        <v>112</v>
      </c>
      <c r="H22" s="48">
        <v>28</v>
      </c>
      <c r="I22" s="44"/>
      <c r="J22" s="32">
        <f t="shared" si="0"/>
        <v>28</v>
      </c>
      <c r="K22" s="33">
        <f t="shared" si="1"/>
        <v>56</v>
      </c>
      <c r="L22" s="39"/>
      <c r="M22" s="39"/>
    </row>
    <row r="23" spans="1:13">
      <c r="A23" s="40">
        <v>19</v>
      </c>
      <c r="B23" s="45"/>
      <c r="C23" s="39"/>
      <c r="D23" s="46"/>
      <c r="E23" s="47"/>
      <c r="F23" s="39"/>
      <c r="G23" s="39"/>
      <c r="H23" s="48"/>
      <c r="I23" s="49"/>
      <c r="J23" s="32" t="str">
        <f t="shared" si="0"/>
        <v/>
      </c>
      <c r="K23" s="33" t="str">
        <f t="shared" si="1"/>
        <v/>
      </c>
      <c r="L23" s="39"/>
      <c r="M23" s="39"/>
    </row>
    <row r="24" spans="1:13">
      <c r="A24" s="40">
        <v>20</v>
      </c>
      <c r="B24" s="45"/>
      <c r="C24" s="39">
        <v>2</v>
      </c>
      <c r="D24" s="46" t="s">
        <v>251</v>
      </c>
      <c r="E24" s="47" t="s">
        <v>252</v>
      </c>
      <c r="F24" s="114" t="s">
        <v>253</v>
      </c>
      <c r="G24" s="39" t="s">
        <v>253</v>
      </c>
      <c r="H24" s="48">
        <v>31.06</v>
      </c>
      <c r="I24" s="49"/>
      <c r="J24" s="32">
        <f t="shared" si="0"/>
        <v>31.06</v>
      </c>
      <c r="K24" s="33">
        <f t="shared" si="1"/>
        <v>62.12</v>
      </c>
      <c r="L24" s="39"/>
      <c r="M24" s="39"/>
    </row>
    <row r="25" spans="1:13">
      <c r="A25" s="40">
        <v>21</v>
      </c>
      <c r="B25" s="45"/>
      <c r="C25" s="39"/>
      <c r="D25" s="46"/>
      <c r="E25" s="47"/>
      <c r="F25" s="39"/>
      <c r="G25" s="39"/>
      <c r="H25" s="48"/>
      <c r="I25" s="49"/>
      <c r="J25" s="32" t="str">
        <f t="shared" si="0"/>
        <v/>
      </c>
      <c r="K25" s="33" t="str">
        <f t="shared" si="1"/>
        <v/>
      </c>
      <c r="L25" s="39"/>
      <c r="M25" s="39"/>
    </row>
    <row r="26" spans="1:13" ht="120" customHeight="1">
      <c r="A26" s="40">
        <v>22</v>
      </c>
      <c r="B26" s="45"/>
      <c r="C26" s="39">
        <v>2</v>
      </c>
      <c r="D26" s="46" t="s">
        <v>259</v>
      </c>
      <c r="E26" s="47" t="s">
        <v>254</v>
      </c>
      <c r="F26" s="114" t="s">
        <v>255</v>
      </c>
      <c r="G26" s="39" t="s">
        <v>256</v>
      </c>
      <c r="H26" s="48">
        <v>6.75</v>
      </c>
      <c r="I26" s="49"/>
      <c r="J26" s="32">
        <f t="shared" si="0"/>
        <v>6.75</v>
      </c>
      <c r="K26" s="33">
        <f t="shared" si="1"/>
        <v>13.5</v>
      </c>
      <c r="L26" s="39"/>
      <c r="M26" s="39"/>
    </row>
    <row r="27" spans="1:13" ht="123" customHeight="1">
      <c r="A27" s="40">
        <v>23</v>
      </c>
      <c r="B27" s="45"/>
      <c r="C27" s="39">
        <v>2</v>
      </c>
      <c r="D27" s="46" t="s">
        <v>260</v>
      </c>
      <c r="E27" s="47" t="s">
        <v>257</v>
      </c>
      <c r="F27" s="114" t="s">
        <v>255</v>
      </c>
      <c r="G27" s="39" t="s">
        <v>256</v>
      </c>
      <c r="H27" s="48">
        <v>6.75</v>
      </c>
      <c r="I27" s="49"/>
      <c r="J27" s="32">
        <f t="shared" si="0"/>
        <v>6.75</v>
      </c>
      <c r="K27" s="33">
        <f t="shared" si="1"/>
        <v>13.5</v>
      </c>
      <c r="L27" s="39"/>
      <c r="M27" s="39"/>
    </row>
    <row r="28" spans="1:13" ht="122.25" customHeight="1">
      <c r="A28" s="40">
        <v>24</v>
      </c>
      <c r="B28" s="45"/>
      <c r="C28" s="183">
        <v>3</v>
      </c>
      <c r="D28" s="184" t="s">
        <v>261</v>
      </c>
      <c r="E28" s="47" t="s">
        <v>258</v>
      </c>
      <c r="F28" s="188" t="s">
        <v>255</v>
      </c>
      <c r="G28" s="183" t="s">
        <v>256</v>
      </c>
      <c r="H28" s="186">
        <v>6.75</v>
      </c>
      <c r="I28" s="49"/>
      <c r="J28" s="32">
        <f t="shared" si="0"/>
        <v>6.75</v>
      </c>
      <c r="K28" s="33">
        <f t="shared" si="1"/>
        <v>20.25</v>
      </c>
      <c r="L28" s="39"/>
      <c r="M28" s="39"/>
    </row>
    <row r="29" spans="1:13" ht="51">
      <c r="A29" s="40">
        <v>25</v>
      </c>
      <c r="B29" s="45"/>
      <c r="C29" s="183">
        <v>1</v>
      </c>
      <c r="D29" s="184" t="s">
        <v>262</v>
      </c>
      <c r="E29" s="185" t="s">
        <v>263</v>
      </c>
      <c r="F29" s="188" t="s">
        <v>255</v>
      </c>
      <c r="G29" s="183" t="s">
        <v>256</v>
      </c>
      <c r="H29" s="186">
        <v>7.15</v>
      </c>
      <c r="I29" s="49"/>
      <c r="J29" s="32">
        <f t="shared" si="0"/>
        <v>7.15</v>
      </c>
      <c r="K29" s="33">
        <f t="shared" si="1"/>
        <v>7.15</v>
      </c>
      <c r="L29" s="39"/>
      <c r="M29" s="39"/>
    </row>
    <row r="30" spans="1:13" ht="38.25">
      <c r="A30" s="40">
        <v>26</v>
      </c>
      <c r="B30" s="45"/>
      <c r="C30" s="183">
        <v>2</v>
      </c>
      <c r="D30" s="184" t="s">
        <v>264</v>
      </c>
      <c r="E30" s="185" t="s">
        <v>265</v>
      </c>
      <c r="F30" s="188" t="s">
        <v>255</v>
      </c>
      <c r="G30" s="183" t="s">
        <v>256</v>
      </c>
      <c r="H30" s="186">
        <v>7.15</v>
      </c>
      <c r="I30" s="49"/>
      <c r="J30" s="32">
        <f t="shared" si="0"/>
        <v>7.15</v>
      </c>
      <c r="K30" s="33">
        <f t="shared" si="1"/>
        <v>14.3</v>
      </c>
      <c r="L30" s="39"/>
      <c r="M30" s="39"/>
    </row>
    <row r="31" spans="1:13" ht="49.5" customHeight="1">
      <c r="A31" s="40">
        <v>27</v>
      </c>
      <c r="B31" s="45"/>
      <c r="C31" s="183">
        <v>1</v>
      </c>
      <c r="D31" s="184" t="s">
        <v>266</v>
      </c>
      <c r="E31" s="185" t="s">
        <v>268</v>
      </c>
      <c r="F31" s="188" t="s">
        <v>255</v>
      </c>
      <c r="G31" s="183" t="s">
        <v>256</v>
      </c>
      <c r="H31" s="186">
        <v>5.9</v>
      </c>
      <c r="I31" s="49"/>
      <c r="J31" s="32">
        <f t="shared" si="0"/>
        <v>5.9</v>
      </c>
      <c r="K31" s="33">
        <f t="shared" si="1"/>
        <v>5.9</v>
      </c>
      <c r="L31" s="39"/>
      <c r="M31" s="39"/>
    </row>
    <row r="32" spans="1:13" ht="53.25" customHeight="1">
      <c r="A32" s="40">
        <v>28</v>
      </c>
      <c r="B32" s="45"/>
      <c r="C32" s="183">
        <v>1</v>
      </c>
      <c r="D32" s="184" t="s">
        <v>267</v>
      </c>
      <c r="E32" s="185" t="s">
        <v>269</v>
      </c>
      <c r="F32" s="188" t="s">
        <v>255</v>
      </c>
      <c r="G32" s="183" t="s">
        <v>256</v>
      </c>
      <c r="H32" s="186">
        <v>5.9</v>
      </c>
      <c r="I32" s="49"/>
      <c r="J32" s="32">
        <f t="shared" si="0"/>
        <v>5.9</v>
      </c>
      <c r="K32" s="33">
        <f t="shared" si="1"/>
        <v>5.9</v>
      </c>
      <c r="L32" s="39"/>
      <c r="M32" s="39"/>
    </row>
    <row r="33" spans="1:13">
      <c r="A33" s="40">
        <v>29</v>
      </c>
      <c r="B33" s="45"/>
      <c r="C33" s="39"/>
      <c r="D33" s="46"/>
      <c r="E33" s="47"/>
      <c r="F33" s="39"/>
      <c r="G33" s="39"/>
      <c r="H33" s="48"/>
      <c r="I33" s="49"/>
      <c r="J33" s="32" t="str">
        <f t="shared" si="0"/>
        <v/>
      </c>
      <c r="K33" s="33" t="str">
        <f t="shared" si="1"/>
        <v/>
      </c>
      <c r="L33" s="39"/>
      <c r="M33" s="39"/>
    </row>
    <row r="34" spans="1:13" ht="51">
      <c r="A34" s="40">
        <v>30</v>
      </c>
      <c r="B34" s="45"/>
      <c r="C34" s="39">
        <v>1</v>
      </c>
      <c r="D34" s="46" t="s">
        <v>118</v>
      </c>
      <c r="E34" s="47" t="s">
        <v>119</v>
      </c>
      <c r="F34" s="114" t="s">
        <v>50</v>
      </c>
      <c r="G34" s="39" t="s">
        <v>54</v>
      </c>
      <c r="H34" s="48">
        <v>1363.57</v>
      </c>
      <c r="I34" s="49"/>
      <c r="J34" s="32">
        <f t="shared" si="0"/>
        <v>1363.57</v>
      </c>
      <c r="K34" s="33">
        <f t="shared" si="1"/>
        <v>1363.57</v>
      </c>
      <c r="L34" s="39"/>
      <c r="M34" s="39"/>
    </row>
    <row r="35" spans="1:13" ht="51">
      <c r="A35" s="40">
        <v>31</v>
      </c>
      <c r="B35" s="45"/>
      <c r="C35" s="39">
        <v>3</v>
      </c>
      <c r="D35" s="46" t="s">
        <v>120</v>
      </c>
      <c r="E35" s="47" t="s">
        <v>121</v>
      </c>
      <c r="F35" s="114" t="s">
        <v>50</v>
      </c>
      <c r="G35" s="39" t="s">
        <v>54</v>
      </c>
      <c r="H35" s="48">
        <v>941.18</v>
      </c>
      <c r="I35" s="49"/>
      <c r="J35" s="32">
        <f t="shared" si="0"/>
        <v>941.18</v>
      </c>
      <c r="K35" s="33">
        <f t="shared" si="1"/>
        <v>2823.54</v>
      </c>
      <c r="L35" s="39"/>
      <c r="M35" s="39"/>
    </row>
    <row r="36" spans="1:13" ht="25.5">
      <c r="A36" s="40">
        <v>32</v>
      </c>
      <c r="B36" s="45"/>
      <c r="C36" s="39">
        <v>1</v>
      </c>
      <c r="D36" s="46" t="s">
        <v>125</v>
      </c>
      <c r="E36" s="47" t="s">
        <v>126</v>
      </c>
      <c r="F36" s="114" t="s">
        <v>50</v>
      </c>
      <c r="G36" s="39" t="s">
        <v>54</v>
      </c>
      <c r="H36" s="48">
        <v>906.86</v>
      </c>
      <c r="I36" s="49"/>
      <c r="J36" s="32">
        <f t="shared" si="0"/>
        <v>906.86</v>
      </c>
      <c r="K36" s="33">
        <f t="shared" si="1"/>
        <v>906.86</v>
      </c>
      <c r="L36" s="39"/>
      <c r="M36" s="39"/>
    </row>
    <row r="37" spans="1:13" ht="38.25">
      <c r="A37" s="40">
        <v>33</v>
      </c>
      <c r="B37" s="45"/>
      <c r="C37" s="39">
        <v>1</v>
      </c>
      <c r="D37" s="46" t="s">
        <v>127</v>
      </c>
      <c r="E37" s="47" t="s">
        <v>128</v>
      </c>
      <c r="F37" s="114" t="s">
        <v>50</v>
      </c>
      <c r="G37" s="39" t="s">
        <v>54</v>
      </c>
      <c r="H37" s="48">
        <v>318.76</v>
      </c>
      <c r="I37" s="49"/>
      <c r="J37" s="32">
        <f t="shared" si="0"/>
        <v>318.76</v>
      </c>
      <c r="K37" s="33">
        <f t="shared" si="1"/>
        <v>318.76</v>
      </c>
      <c r="L37" s="39"/>
      <c r="M37" s="39"/>
    </row>
    <row r="38" spans="1:13" ht="38.25">
      <c r="A38" s="40">
        <v>34</v>
      </c>
      <c r="B38" s="45"/>
      <c r="C38" s="39">
        <v>1</v>
      </c>
      <c r="D38" s="46" t="s">
        <v>130</v>
      </c>
      <c r="E38" s="47" t="s">
        <v>129</v>
      </c>
      <c r="F38" s="114" t="s">
        <v>50</v>
      </c>
      <c r="G38" s="39" t="s">
        <v>54</v>
      </c>
      <c r="H38" s="48">
        <v>221.94</v>
      </c>
      <c r="I38" s="49"/>
      <c r="J38" s="32">
        <f t="shared" si="0"/>
        <v>221.94</v>
      </c>
      <c r="K38" s="33">
        <f t="shared" si="1"/>
        <v>221.94</v>
      </c>
      <c r="L38" s="39"/>
      <c r="M38" s="39"/>
    </row>
    <row r="39" spans="1:13" ht="38.25">
      <c r="A39" s="40">
        <v>35</v>
      </c>
      <c r="B39" s="45"/>
      <c r="C39" s="39">
        <v>3</v>
      </c>
      <c r="D39" s="46" t="s">
        <v>131</v>
      </c>
      <c r="E39" s="47" t="s">
        <v>132</v>
      </c>
      <c r="F39" s="114" t="s">
        <v>50</v>
      </c>
      <c r="G39" s="39" t="s">
        <v>54</v>
      </c>
      <c r="H39" s="48">
        <v>223.07</v>
      </c>
      <c r="I39" s="49"/>
      <c r="J39" s="32">
        <f t="shared" si="0"/>
        <v>223.07</v>
      </c>
      <c r="K39" s="33">
        <f t="shared" si="1"/>
        <v>669.21</v>
      </c>
      <c r="L39" s="39"/>
      <c r="M39" s="39"/>
    </row>
    <row r="40" spans="1:13" ht="38.25">
      <c r="A40" s="40">
        <v>36</v>
      </c>
      <c r="B40" s="45"/>
      <c r="C40" s="39">
        <v>1</v>
      </c>
      <c r="D40" s="46" t="s">
        <v>133</v>
      </c>
      <c r="E40" s="47" t="s">
        <v>134</v>
      </c>
      <c r="F40" s="114" t="s">
        <v>50</v>
      </c>
      <c r="G40" s="39" t="s">
        <v>54</v>
      </c>
      <c r="H40" s="48">
        <v>221.94</v>
      </c>
      <c r="I40" s="49"/>
      <c r="J40" s="32">
        <f t="shared" si="0"/>
        <v>221.94</v>
      </c>
      <c r="K40" s="33">
        <f t="shared" si="1"/>
        <v>221.94</v>
      </c>
      <c r="L40" s="39"/>
      <c r="M40" s="39"/>
    </row>
    <row r="41" spans="1:13" ht="25.5">
      <c r="A41" s="40">
        <v>37</v>
      </c>
      <c r="B41" s="45"/>
      <c r="C41" s="39">
        <v>2</v>
      </c>
      <c r="D41" s="46" t="s">
        <v>135</v>
      </c>
      <c r="E41" s="47" t="s">
        <v>136</v>
      </c>
      <c r="F41" s="114" t="s">
        <v>50</v>
      </c>
      <c r="G41" s="39" t="s">
        <v>54</v>
      </c>
      <c r="H41" s="48">
        <v>225.38</v>
      </c>
      <c r="I41" s="49"/>
      <c r="J41" s="32">
        <f t="shared" si="0"/>
        <v>225.38</v>
      </c>
      <c r="K41" s="33">
        <f t="shared" si="1"/>
        <v>450.76</v>
      </c>
      <c r="L41" s="39"/>
      <c r="M41" s="39"/>
    </row>
    <row r="42" spans="1:13" ht="38.25">
      <c r="A42" s="40">
        <v>38</v>
      </c>
      <c r="B42" s="45"/>
      <c r="C42" s="39">
        <v>1</v>
      </c>
      <c r="D42" s="46" t="s">
        <v>137</v>
      </c>
      <c r="E42" s="47" t="s">
        <v>138</v>
      </c>
      <c r="F42" s="114" t="s">
        <v>50</v>
      </c>
      <c r="G42" s="39" t="s">
        <v>54</v>
      </c>
      <c r="H42" s="48">
        <v>161</v>
      </c>
      <c r="I42" s="49"/>
      <c r="J42" s="32">
        <f t="shared" si="0"/>
        <v>161</v>
      </c>
      <c r="K42" s="33">
        <f t="shared" si="1"/>
        <v>161</v>
      </c>
      <c r="L42" s="39"/>
      <c r="M42" s="39"/>
    </row>
    <row r="43" spans="1:13" ht="38.25">
      <c r="A43" s="40">
        <v>39</v>
      </c>
      <c r="B43" s="45"/>
      <c r="C43" s="39">
        <v>1</v>
      </c>
      <c r="D43" s="46" t="s">
        <v>139</v>
      </c>
      <c r="E43" s="47" t="s">
        <v>140</v>
      </c>
      <c r="F43" s="114" t="s">
        <v>50</v>
      </c>
      <c r="G43" s="39" t="s">
        <v>54</v>
      </c>
      <c r="H43" s="48">
        <v>84.32</v>
      </c>
      <c r="I43" s="49"/>
      <c r="J43" s="32">
        <f t="shared" si="0"/>
        <v>84.32</v>
      </c>
      <c r="K43" s="33">
        <f t="shared" si="1"/>
        <v>84.32</v>
      </c>
      <c r="L43" s="39"/>
      <c r="M43" s="39"/>
    </row>
    <row r="44" spans="1:13" ht="38.25">
      <c r="A44" s="40">
        <v>40</v>
      </c>
      <c r="B44" s="45"/>
      <c r="C44" s="39">
        <v>3</v>
      </c>
      <c r="D44" s="46" t="s">
        <v>143</v>
      </c>
      <c r="E44" s="47" t="s">
        <v>144</v>
      </c>
      <c r="F44" s="114" t="s">
        <v>50</v>
      </c>
      <c r="G44" s="39" t="s">
        <v>54</v>
      </c>
      <c r="H44" s="48">
        <v>84.32</v>
      </c>
      <c r="I44" s="49"/>
      <c r="J44" s="32">
        <f t="shared" si="0"/>
        <v>84.32</v>
      </c>
      <c r="K44" s="33">
        <f t="shared" si="1"/>
        <v>252.95999999999998</v>
      </c>
      <c r="L44" s="39"/>
      <c r="M44" s="39"/>
    </row>
    <row r="45" spans="1:13" ht="38.25">
      <c r="A45" s="40">
        <v>41</v>
      </c>
      <c r="B45" s="45"/>
      <c r="C45" s="39">
        <v>10</v>
      </c>
      <c r="D45" s="46" t="s">
        <v>141</v>
      </c>
      <c r="E45" s="47" t="s">
        <v>142</v>
      </c>
      <c r="F45" s="114" t="s">
        <v>50</v>
      </c>
      <c r="G45" s="39" t="s">
        <v>54</v>
      </c>
      <c r="H45" s="48">
        <v>84.32</v>
      </c>
      <c r="I45" s="49"/>
      <c r="J45" s="32">
        <f t="shared" si="0"/>
        <v>84.32</v>
      </c>
      <c r="K45" s="33">
        <f t="shared" si="1"/>
        <v>843.19999999999993</v>
      </c>
      <c r="L45" s="39"/>
      <c r="M45" s="39"/>
    </row>
    <row r="46" spans="1:13" ht="38.25">
      <c r="A46" s="40">
        <v>42</v>
      </c>
      <c r="B46" s="45"/>
      <c r="C46" s="39">
        <v>1</v>
      </c>
      <c r="D46" s="46" t="s">
        <v>145</v>
      </c>
      <c r="E46" s="47" t="s">
        <v>146</v>
      </c>
      <c r="F46" s="114" t="s">
        <v>50</v>
      </c>
      <c r="G46" s="39" t="s">
        <v>54</v>
      </c>
      <c r="H46" s="48">
        <v>84.32</v>
      </c>
      <c r="I46" s="49"/>
      <c r="J46" s="32">
        <f t="shared" si="0"/>
        <v>84.32</v>
      </c>
      <c r="K46" s="33">
        <f t="shared" si="1"/>
        <v>84.32</v>
      </c>
      <c r="L46" s="39"/>
      <c r="M46" s="39"/>
    </row>
    <row r="47" spans="1:13" ht="25.5">
      <c r="A47" s="40">
        <v>43</v>
      </c>
      <c r="B47" s="45"/>
      <c r="C47" s="39">
        <v>1</v>
      </c>
      <c r="D47" s="46" t="s">
        <v>152</v>
      </c>
      <c r="E47" s="47" t="s">
        <v>153</v>
      </c>
      <c r="F47" s="114" t="s">
        <v>50</v>
      </c>
      <c r="G47" s="39" t="s">
        <v>54</v>
      </c>
      <c r="H47" s="48">
        <v>70.180000000000007</v>
      </c>
      <c r="I47" s="49"/>
      <c r="J47" s="32">
        <f t="shared" si="0"/>
        <v>70.180000000000007</v>
      </c>
      <c r="K47" s="33">
        <f t="shared" si="1"/>
        <v>70.180000000000007</v>
      </c>
      <c r="L47" s="39"/>
      <c r="M47" s="39"/>
    </row>
    <row r="48" spans="1:13" ht="38.25">
      <c r="A48" s="40">
        <v>44</v>
      </c>
      <c r="B48" s="45"/>
      <c r="C48" s="39">
        <v>1</v>
      </c>
      <c r="D48" s="46" t="s">
        <v>175</v>
      </c>
      <c r="E48" s="47" t="s">
        <v>176</v>
      </c>
      <c r="F48" s="39" t="s">
        <v>50</v>
      </c>
      <c r="G48" s="39" t="s">
        <v>54</v>
      </c>
      <c r="H48" s="48">
        <v>277.75</v>
      </c>
      <c r="I48" s="49"/>
      <c r="J48" s="32">
        <f t="shared" si="0"/>
        <v>277.75</v>
      </c>
      <c r="K48" s="33">
        <f t="shared" si="1"/>
        <v>277.75</v>
      </c>
      <c r="L48" s="39"/>
      <c r="M48" s="39" t="s">
        <v>177</v>
      </c>
    </row>
    <row r="49" spans="1:13" ht="51">
      <c r="A49" s="40">
        <v>45</v>
      </c>
      <c r="B49" s="45"/>
      <c r="C49" s="39">
        <v>1</v>
      </c>
      <c r="D49" s="46" t="s">
        <v>178</v>
      </c>
      <c r="E49" s="47" t="s">
        <v>179</v>
      </c>
      <c r="F49" s="114" t="s">
        <v>50</v>
      </c>
      <c r="G49" s="39" t="s">
        <v>54</v>
      </c>
      <c r="H49" s="48">
        <v>484.31</v>
      </c>
      <c r="I49" s="49"/>
      <c r="J49" s="32">
        <f t="shared" si="0"/>
        <v>484.31</v>
      </c>
      <c r="K49" s="33">
        <f t="shared" si="1"/>
        <v>484.31</v>
      </c>
      <c r="L49" s="39"/>
      <c r="M49" s="39" t="s">
        <v>174</v>
      </c>
    </row>
    <row r="50" spans="1:13" ht="89.25">
      <c r="A50" s="40">
        <v>46</v>
      </c>
      <c r="B50" s="45"/>
      <c r="C50" s="39">
        <v>1</v>
      </c>
      <c r="D50" s="46" t="s">
        <v>190</v>
      </c>
      <c r="E50" s="47" t="s">
        <v>191</v>
      </c>
      <c r="F50" s="114" t="s">
        <v>50</v>
      </c>
      <c r="G50" s="39" t="s">
        <v>54</v>
      </c>
      <c r="H50" s="48">
        <v>208.34</v>
      </c>
      <c r="I50" s="49"/>
      <c r="J50" s="32">
        <f t="shared" si="0"/>
        <v>208.34</v>
      </c>
      <c r="K50" s="33">
        <f t="shared" si="1"/>
        <v>208.34</v>
      </c>
      <c r="L50" s="39"/>
      <c r="M50" s="39"/>
    </row>
    <row r="51" spans="1:13" ht="51">
      <c r="A51" s="40">
        <v>47</v>
      </c>
      <c r="B51" s="45"/>
      <c r="C51" s="39">
        <v>1</v>
      </c>
      <c r="D51" s="46" t="s">
        <v>192</v>
      </c>
      <c r="E51" s="47" t="s">
        <v>193</v>
      </c>
      <c r="F51" s="114" t="s">
        <v>50</v>
      </c>
      <c r="G51" s="39" t="s">
        <v>54</v>
      </c>
      <c r="H51" s="48">
        <v>4.1900000000000004</v>
      </c>
      <c r="I51" s="49"/>
      <c r="J51" s="32">
        <f t="shared" si="0"/>
        <v>4.1900000000000004</v>
      </c>
      <c r="K51" s="33">
        <f t="shared" si="1"/>
        <v>4.1900000000000004</v>
      </c>
      <c r="L51" s="39"/>
      <c r="M51" s="39"/>
    </row>
    <row r="52" spans="1:13" ht="51">
      <c r="A52" s="40">
        <v>48</v>
      </c>
      <c r="B52" s="45"/>
      <c r="C52" s="39">
        <v>3</v>
      </c>
      <c r="D52" s="46" t="s">
        <v>194</v>
      </c>
      <c r="E52" s="47" t="s">
        <v>195</v>
      </c>
      <c r="F52" s="114" t="s">
        <v>50</v>
      </c>
      <c r="G52" s="39" t="s">
        <v>54</v>
      </c>
      <c r="H52" s="48">
        <v>24.91</v>
      </c>
      <c r="I52" s="49"/>
      <c r="J52" s="32">
        <f t="shared" si="0"/>
        <v>24.91</v>
      </c>
      <c r="K52" s="33">
        <f t="shared" si="1"/>
        <v>74.73</v>
      </c>
      <c r="L52" s="39"/>
      <c r="M52" s="39"/>
    </row>
    <row r="53" spans="1:13" ht="25.5">
      <c r="A53" s="40">
        <v>49</v>
      </c>
      <c r="B53" s="45"/>
      <c r="C53" s="39">
        <v>7</v>
      </c>
      <c r="D53" s="46" t="s">
        <v>196</v>
      </c>
      <c r="E53" s="47" t="s">
        <v>197</v>
      </c>
      <c r="F53" s="39" t="s">
        <v>50</v>
      </c>
      <c r="G53" s="39" t="s">
        <v>54</v>
      </c>
      <c r="H53" s="48">
        <v>8.98</v>
      </c>
      <c r="I53" s="49"/>
      <c r="J53" s="32">
        <f t="shared" si="0"/>
        <v>8.98</v>
      </c>
      <c r="K53" s="33">
        <f t="shared" si="1"/>
        <v>62.86</v>
      </c>
      <c r="L53" s="39"/>
      <c r="M53" s="39"/>
    </row>
    <row r="54" spans="1:13" ht="38.25">
      <c r="A54" s="40">
        <v>50</v>
      </c>
      <c r="B54" s="45"/>
      <c r="C54" s="39">
        <v>7</v>
      </c>
      <c r="D54" s="127" t="s">
        <v>198</v>
      </c>
      <c r="E54" s="128" t="s">
        <v>199</v>
      </c>
      <c r="F54" s="39" t="s">
        <v>50</v>
      </c>
      <c r="G54" s="39" t="s">
        <v>54</v>
      </c>
      <c r="H54" s="48">
        <v>15.92</v>
      </c>
      <c r="I54" s="49"/>
      <c r="J54" s="200"/>
      <c r="K54" s="201"/>
      <c r="L54" s="39"/>
      <c r="M54" s="39"/>
    </row>
    <row r="55" spans="1:13" ht="25.5">
      <c r="A55" s="40">
        <v>51</v>
      </c>
      <c r="B55" s="45"/>
      <c r="C55" s="39">
        <v>7</v>
      </c>
      <c r="D55" s="127" t="s">
        <v>200</v>
      </c>
      <c r="E55" s="128" t="s">
        <v>201</v>
      </c>
      <c r="F55" s="39" t="s">
        <v>50</v>
      </c>
      <c r="G55" s="39" t="s">
        <v>54</v>
      </c>
      <c r="H55" s="48">
        <v>45.97</v>
      </c>
      <c r="I55" s="49"/>
      <c r="J55" s="200"/>
      <c r="K55" s="201"/>
      <c r="L55" s="39"/>
      <c r="M55" s="39"/>
    </row>
    <row r="56" spans="1:13" ht="38.25">
      <c r="A56" s="40">
        <v>52</v>
      </c>
      <c r="B56" s="45"/>
      <c r="C56" s="39">
        <v>2</v>
      </c>
      <c r="D56" s="127" t="s">
        <v>209</v>
      </c>
      <c r="E56" s="128" t="s">
        <v>210</v>
      </c>
      <c r="F56" s="114" t="s">
        <v>50</v>
      </c>
      <c r="G56" s="39" t="s">
        <v>54</v>
      </c>
      <c r="H56" s="48">
        <v>24.91</v>
      </c>
      <c r="I56" s="49"/>
      <c r="J56" s="200"/>
      <c r="K56" s="201"/>
      <c r="L56" s="39"/>
      <c r="M56" s="39"/>
    </row>
    <row r="57" spans="1:13" ht="51">
      <c r="A57" s="40">
        <v>53</v>
      </c>
      <c r="B57" s="45"/>
      <c r="C57" s="39">
        <v>2</v>
      </c>
      <c r="D57" s="127" t="s">
        <v>203</v>
      </c>
      <c r="E57" s="128" t="s">
        <v>204</v>
      </c>
      <c r="F57" s="114" t="s">
        <v>50</v>
      </c>
      <c r="G57" s="39" t="s">
        <v>54</v>
      </c>
      <c r="H57" s="48">
        <v>24.91</v>
      </c>
      <c r="I57" s="49"/>
      <c r="J57" s="200"/>
      <c r="K57" s="201"/>
      <c r="L57" s="39"/>
      <c r="M57" s="39"/>
    </row>
    <row r="58" spans="1:13" ht="25.5">
      <c r="A58" s="40">
        <v>54</v>
      </c>
      <c r="B58" s="45"/>
      <c r="C58" s="39">
        <v>1</v>
      </c>
      <c r="D58" s="127" t="s">
        <v>205</v>
      </c>
      <c r="E58" s="128" t="s">
        <v>206</v>
      </c>
      <c r="F58" s="114" t="s">
        <v>50</v>
      </c>
      <c r="G58" s="39" t="s">
        <v>54</v>
      </c>
      <c r="H58" s="48">
        <v>326.24</v>
      </c>
      <c r="I58" s="49"/>
      <c r="J58" s="200"/>
      <c r="K58" s="201"/>
      <c r="L58" s="39"/>
      <c r="M58" s="39"/>
    </row>
    <row r="59" spans="1:13" ht="25.5">
      <c r="A59" s="40">
        <v>55</v>
      </c>
      <c r="B59" s="45"/>
      <c r="C59" s="39">
        <v>1</v>
      </c>
      <c r="D59" s="127" t="s">
        <v>207</v>
      </c>
      <c r="E59" s="128" t="s">
        <v>208</v>
      </c>
      <c r="F59" s="114" t="s">
        <v>50</v>
      </c>
      <c r="G59" s="39" t="s">
        <v>54</v>
      </c>
      <c r="H59" s="48">
        <v>326.24</v>
      </c>
      <c r="I59" s="49"/>
      <c r="J59" s="200"/>
      <c r="K59" s="201"/>
      <c r="L59" s="39"/>
      <c r="M59" s="39"/>
    </row>
    <row r="60" spans="1:13" ht="25.5">
      <c r="A60" s="40">
        <v>56</v>
      </c>
      <c r="B60" s="45"/>
      <c r="C60" s="39">
        <v>1</v>
      </c>
      <c r="D60" s="127" t="s">
        <v>211</v>
      </c>
      <c r="E60" s="128" t="s">
        <v>212</v>
      </c>
      <c r="F60" s="114" t="s">
        <v>50</v>
      </c>
      <c r="G60" s="39" t="s">
        <v>54</v>
      </c>
      <c r="H60" s="48">
        <v>182.7</v>
      </c>
      <c r="I60" s="49"/>
      <c r="J60" s="200"/>
      <c r="K60" s="201"/>
      <c r="L60" s="39"/>
      <c r="M60" s="39"/>
    </row>
    <row r="61" spans="1:13" ht="38.25">
      <c r="A61" s="40">
        <v>57</v>
      </c>
      <c r="B61" s="45"/>
      <c r="C61" s="39">
        <v>1</v>
      </c>
      <c r="D61" s="127" t="s">
        <v>215</v>
      </c>
      <c r="E61" s="128" t="s">
        <v>216</v>
      </c>
      <c r="F61" s="114" t="s">
        <v>50</v>
      </c>
      <c r="G61" s="39" t="s">
        <v>54</v>
      </c>
      <c r="H61" s="48">
        <v>182.7</v>
      </c>
      <c r="I61" s="49"/>
      <c r="J61" s="200"/>
      <c r="K61" s="201"/>
      <c r="L61" s="39"/>
      <c r="M61" s="39"/>
    </row>
    <row r="62" spans="1:13" ht="38.25">
      <c r="A62" s="40">
        <v>58</v>
      </c>
      <c r="B62" s="45"/>
      <c r="C62" s="39">
        <v>1</v>
      </c>
      <c r="D62" s="127" t="s">
        <v>213</v>
      </c>
      <c r="E62" s="128" t="s">
        <v>214</v>
      </c>
      <c r="F62" s="114" t="s">
        <v>50</v>
      </c>
      <c r="G62" s="39" t="s">
        <v>54</v>
      </c>
      <c r="H62" s="48">
        <v>182.7</v>
      </c>
      <c r="I62" s="49"/>
      <c r="J62" s="200"/>
      <c r="K62" s="201"/>
      <c r="L62" s="39"/>
      <c r="M62" s="39"/>
    </row>
    <row r="63" spans="1:13" ht="51">
      <c r="A63" s="40">
        <v>59</v>
      </c>
      <c r="B63" s="45"/>
      <c r="C63" s="39">
        <v>1</v>
      </c>
      <c r="D63" s="127" t="s">
        <v>219</v>
      </c>
      <c r="E63" s="128" t="s">
        <v>220</v>
      </c>
      <c r="F63" s="114" t="s">
        <v>50</v>
      </c>
      <c r="G63" s="39" t="s">
        <v>54</v>
      </c>
      <c r="H63" s="48">
        <v>105.82</v>
      </c>
      <c r="I63" s="49"/>
      <c r="J63" s="200"/>
      <c r="K63" s="201"/>
      <c r="L63" s="39"/>
      <c r="M63" s="39"/>
    </row>
    <row r="64" spans="1:13" ht="51">
      <c r="A64" s="40">
        <v>60</v>
      </c>
      <c r="B64" s="45"/>
      <c r="C64" s="39">
        <v>1</v>
      </c>
      <c r="D64" s="46" t="s">
        <v>217</v>
      </c>
      <c r="E64" s="47" t="s">
        <v>218</v>
      </c>
      <c r="F64" s="114" t="s">
        <v>50</v>
      </c>
      <c r="G64" s="39" t="s">
        <v>54</v>
      </c>
      <c r="H64" s="48">
        <v>157.13999999999999</v>
      </c>
      <c r="I64" s="49"/>
      <c r="J64" s="200"/>
      <c r="K64" s="201"/>
      <c r="L64" s="39"/>
      <c r="M64" s="39"/>
    </row>
    <row r="65" spans="1:13">
      <c r="A65" s="40">
        <v>61</v>
      </c>
      <c r="B65" s="45"/>
      <c r="C65" s="39"/>
      <c r="D65" s="184"/>
      <c r="E65" s="185"/>
      <c r="F65" s="39"/>
      <c r="G65" s="39"/>
      <c r="H65" s="48"/>
      <c r="I65" s="49"/>
      <c r="J65" s="200"/>
      <c r="K65" s="201"/>
      <c r="L65" s="39"/>
      <c r="M65" s="39"/>
    </row>
    <row r="66" spans="1:13" ht="38.25">
      <c r="A66" s="40">
        <v>62</v>
      </c>
      <c r="B66" s="45"/>
      <c r="C66" s="183">
        <v>1</v>
      </c>
      <c r="D66" s="184" t="s">
        <v>270</v>
      </c>
      <c r="E66" s="185" t="s">
        <v>271</v>
      </c>
      <c r="F66" s="183" t="s">
        <v>272</v>
      </c>
      <c r="G66" s="183" t="s">
        <v>40</v>
      </c>
      <c r="H66" s="186">
        <v>360.47</v>
      </c>
      <c r="I66" s="49"/>
      <c r="J66" s="200"/>
      <c r="K66" s="201"/>
      <c r="L66" s="39"/>
      <c r="M66" s="39"/>
    </row>
    <row r="67" spans="1:13">
      <c r="A67" s="40">
        <v>63</v>
      </c>
      <c r="B67" s="45"/>
      <c r="C67" s="39"/>
      <c r="D67" s="184"/>
      <c r="E67" s="185"/>
      <c r="F67" s="39"/>
      <c r="G67" s="39"/>
      <c r="H67" s="48"/>
      <c r="I67" s="49"/>
      <c r="J67" s="200"/>
      <c r="K67" s="201"/>
      <c r="L67" s="39"/>
      <c r="M67" s="39"/>
    </row>
    <row r="68" spans="1:13" ht="63.75">
      <c r="A68" s="40">
        <v>64</v>
      </c>
      <c r="B68" s="45"/>
      <c r="C68" s="39">
        <v>3</v>
      </c>
      <c r="D68" s="46" t="s">
        <v>168</v>
      </c>
      <c r="E68" s="47" t="s">
        <v>169</v>
      </c>
      <c r="F68" s="39" t="s">
        <v>167</v>
      </c>
      <c r="G68" s="39"/>
      <c r="H68" s="48"/>
      <c r="I68" s="49"/>
      <c r="J68" s="200"/>
      <c r="K68" s="201"/>
      <c r="L68" s="39"/>
      <c r="M68" s="39" t="s">
        <v>174</v>
      </c>
    </row>
    <row r="69" spans="1:13" ht="51">
      <c r="A69" s="40">
        <v>65</v>
      </c>
      <c r="B69" s="45"/>
      <c r="C69" s="39">
        <v>2</v>
      </c>
      <c r="D69" s="46" t="s">
        <v>170</v>
      </c>
      <c r="E69" s="47" t="s">
        <v>171</v>
      </c>
      <c r="F69" s="39" t="s">
        <v>167</v>
      </c>
      <c r="G69" s="39"/>
      <c r="H69" s="48"/>
      <c r="I69" s="49"/>
      <c r="J69" s="200"/>
      <c r="K69" s="201"/>
      <c r="L69" s="39"/>
      <c r="M69" s="39" t="s">
        <v>174</v>
      </c>
    </row>
    <row r="70" spans="1:13" ht="38.25">
      <c r="A70" s="40">
        <v>66</v>
      </c>
      <c r="B70" s="45"/>
      <c r="C70" s="39">
        <v>3</v>
      </c>
      <c r="D70" s="46" t="s">
        <v>172</v>
      </c>
      <c r="E70" s="47" t="s">
        <v>173</v>
      </c>
      <c r="F70" s="39" t="s">
        <v>167</v>
      </c>
      <c r="G70" s="39"/>
      <c r="H70" s="48"/>
      <c r="I70" s="49"/>
      <c r="J70" s="200"/>
      <c r="K70" s="201"/>
      <c r="L70" s="39"/>
      <c r="M70" s="39" t="s">
        <v>174</v>
      </c>
    </row>
    <row r="71" spans="1:13">
      <c r="A71" s="40">
        <v>67</v>
      </c>
      <c r="B71" s="45"/>
      <c r="C71" s="39"/>
      <c r="D71" s="184"/>
      <c r="E71" s="185"/>
      <c r="F71" s="39"/>
      <c r="G71" s="39"/>
      <c r="H71" s="48"/>
      <c r="I71" s="49"/>
      <c r="J71" s="200"/>
      <c r="K71" s="201"/>
      <c r="L71" s="39"/>
      <c r="M71" s="183"/>
    </row>
    <row r="72" spans="1:13" ht="76.5">
      <c r="A72" s="40">
        <v>68</v>
      </c>
      <c r="B72" s="45"/>
      <c r="C72" s="39">
        <v>3</v>
      </c>
      <c r="D72" s="46" t="s">
        <v>180</v>
      </c>
      <c r="E72" s="47" t="s">
        <v>182</v>
      </c>
      <c r="F72" s="39" t="s">
        <v>181</v>
      </c>
      <c r="G72" s="39"/>
      <c r="H72" s="48"/>
      <c r="I72" s="49"/>
      <c r="J72" s="200"/>
      <c r="K72" s="201"/>
      <c r="L72" s="39"/>
      <c r="M72" s="39" t="s">
        <v>174</v>
      </c>
    </row>
    <row r="73" spans="1:13">
      <c r="A73" s="40">
        <v>69</v>
      </c>
      <c r="B73" s="45"/>
      <c r="C73" s="39"/>
      <c r="D73" s="184"/>
      <c r="E73" s="185"/>
      <c r="F73" s="39"/>
      <c r="G73" s="39"/>
      <c r="H73" s="48"/>
      <c r="I73" s="49"/>
      <c r="J73" s="200"/>
      <c r="K73" s="201"/>
      <c r="L73" s="39"/>
      <c r="M73" s="39"/>
    </row>
    <row r="74" spans="1:13">
      <c r="A74" s="40">
        <v>70</v>
      </c>
      <c r="B74" s="45"/>
      <c r="C74" s="39"/>
      <c r="D74" s="184"/>
      <c r="E74" s="185"/>
      <c r="F74" s="39"/>
      <c r="G74" s="39"/>
      <c r="H74" s="48"/>
      <c r="I74" s="49"/>
      <c r="J74" s="200"/>
      <c r="K74" s="201"/>
      <c r="L74" s="39"/>
      <c r="M74" s="39"/>
    </row>
    <row r="75" spans="1:13">
      <c r="A75" s="40">
        <v>71</v>
      </c>
      <c r="B75" s="45"/>
      <c r="C75" s="39"/>
      <c r="D75" s="184"/>
      <c r="E75" s="185"/>
      <c r="F75" s="39"/>
      <c r="G75" s="39"/>
      <c r="H75" s="48"/>
      <c r="I75" s="49"/>
      <c r="J75" s="200"/>
      <c r="K75" s="201"/>
      <c r="L75" s="39"/>
      <c r="M75" s="39"/>
    </row>
    <row r="76" spans="1:13">
      <c r="A76" s="40">
        <v>72</v>
      </c>
      <c r="B76" s="45"/>
      <c r="C76" s="39"/>
      <c r="D76" s="184"/>
      <c r="E76" s="185"/>
      <c r="F76" s="39"/>
      <c r="G76" s="39"/>
      <c r="H76" s="48"/>
      <c r="I76" s="49"/>
      <c r="J76" s="200"/>
      <c r="K76" s="201"/>
      <c r="L76" s="39"/>
      <c r="M76" s="39"/>
    </row>
    <row r="77" spans="1:13">
      <c r="A77" s="40">
        <v>73</v>
      </c>
      <c r="B77" s="45"/>
      <c r="C77" s="39"/>
      <c r="D77" s="184"/>
      <c r="E77" s="185"/>
      <c r="F77" s="39"/>
      <c r="G77" s="39"/>
      <c r="H77" s="48"/>
      <c r="I77" s="49"/>
      <c r="J77" s="200"/>
      <c r="K77" s="201"/>
      <c r="L77" s="39"/>
      <c r="M77" s="39"/>
    </row>
    <row r="78" spans="1:13">
      <c r="A78" s="40">
        <v>74</v>
      </c>
      <c r="B78" s="45"/>
      <c r="C78" s="39"/>
      <c r="D78" s="184"/>
      <c r="E78" s="185"/>
      <c r="F78" s="39"/>
      <c r="G78" s="39"/>
      <c r="H78" s="48"/>
      <c r="I78" s="49"/>
      <c r="J78" s="200"/>
      <c r="K78" s="201"/>
      <c r="L78" s="39"/>
      <c r="M78" s="39"/>
    </row>
    <row r="79" spans="1:13">
      <c r="A79" s="40">
        <v>75</v>
      </c>
      <c r="B79" s="45"/>
      <c r="C79" s="39"/>
      <c r="D79" s="46"/>
      <c r="E79" s="47"/>
      <c r="F79" s="39"/>
      <c r="G79" s="39"/>
      <c r="H79" s="48"/>
      <c r="I79" s="49"/>
      <c r="J79" s="32" t="str">
        <f t="shared" si="0"/>
        <v/>
      </c>
      <c r="K79" s="33" t="str">
        <f t="shared" si="1"/>
        <v/>
      </c>
      <c r="L79" s="39"/>
      <c r="M79" s="39"/>
    </row>
    <row r="80" spans="1:13">
      <c r="A80" s="50"/>
      <c r="B80" s="50"/>
      <c r="C80" s="50"/>
      <c r="D80" s="51"/>
      <c r="E80" s="52"/>
      <c r="F80" s="50"/>
      <c r="G80" s="50"/>
      <c r="H80" s="53"/>
      <c r="I80" s="54"/>
      <c r="J80" s="24" t="str">
        <f t="shared" si="0"/>
        <v/>
      </c>
      <c r="K80" s="25" t="str">
        <f t="shared" si="1"/>
        <v/>
      </c>
      <c r="L80" s="50"/>
      <c r="M80" s="50"/>
    </row>
    <row r="81" spans="1:11">
      <c r="D81" s="55"/>
      <c r="E81" s="55"/>
      <c r="F81" t="s">
        <v>17</v>
      </c>
      <c r="K81" s="57">
        <f>SUM(K3:K80)</f>
        <v>10786.599999999999</v>
      </c>
    </row>
    <row r="82" spans="1:11">
      <c r="D82" s="55"/>
      <c r="E82" s="55"/>
      <c r="F82" t="s">
        <v>18</v>
      </c>
      <c r="G82" s="58" t="s">
        <v>19</v>
      </c>
      <c r="J82" s="59">
        <v>0</v>
      </c>
    </row>
    <row r="83" spans="1:11">
      <c r="D83" s="60"/>
      <c r="E83" s="60"/>
      <c r="G83" t="s">
        <v>20</v>
      </c>
      <c r="J83" s="59">
        <v>0</v>
      </c>
    </row>
    <row r="84" spans="1:11">
      <c r="D84" s="55"/>
      <c r="E84" s="55"/>
      <c r="G84" t="s">
        <v>21</v>
      </c>
      <c r="J84" s="59">
        <v>0</v>
      </c>
    </row>
    <row r="85" spans="1:11">
      <c r="D85" s="55"/>
      <c r="E85" s="55"/>
      <c r="G85" t="s">
        <v>22</v>
      </c>
      <c r="J85" s="59">
        <v>0</v>
      </c>
    </row>
    <row r="86" spans="1:11">
      <c r="E86" s="55"/>
      <c r="G86" s="61" t="s">
        <v>23</v>
      </c>
      <c r="J86" s="59">
        <v>0</v>
      </c>
    </row>
    <row r="87" spans="1:11">
      <c r="F87" s="61"/>
      <c r="G87" s="61" t="s">
        <v>24</v>
      </c>
      <c r="J87" s="59">
        <v>0</v>
      </c>
    </row>
    <row r="88" spans="1:11">
      <c r="F88" s="61"/>
      <c r="G88" s="62" t="s">
        <v>25</v>
      </c>
      <c r="H88" s="62"/>
      <c r="I88" s="62"/>
      <c r="J88" s="63">
        <v>0</v>
      </c>
      <c r="K88" s="62"/>
    </row>
    <row r="89" spans="1:11">
      <c r="D89" s="64"/>
      <c r="F89" s="62" t="s">
        <v>26</v>
      </c>
      <c r="G89" s="62"/>
      <c r="H89" s="62"/>
      <c r="I89" s="62"/>
      <c r="J89" s="65"/>
      <c r="K89" s="66">
        <f>SUM(J82:J88)</f>
        <v>0</v>
      </c>
    </row>
    <row r="90" spans="1:11">
      <c r="D90" s="64"/>
      <c r="F90" s="61" t="s">
        <v>27</v>
      </c>
      <c r="K90" s="67">
        <f>+K89+K81</f>
        <v>10786.599999999999</v>
      </c>
    </row>
    <row r="91" spans="1:11">
      <c r="F91" s="61" t="s">
        <v>28</v>
      </c>
      <c r="J91" s="68">
        <f>[1]Rates!B12</f>
        <v>0.08</v>
      </c>
      <c r="K91" s="69">
        <f>K90*J91</f>
        <v>862.92799999999988</v>
      </c>
    </row>
    <row r="92" spans="1:11">
      <c r="D92" s="64"/>
      <c r="E92" s="64"/>
      <c r="F92" s="62" t="s">
        <v>29</v>
      </c>
      <c r="G92" s="70">
        <f>[1]WBS!D190</f>
        <v>0</v>
      </c>
      <c r="H92" s="71">
        <f>[1]Rates!B3</f>
        <v>112</v>
      </c>
      <c r="I92" s="72" t="s">
        <v>30</v>
      </c>
      <c r="J92" s="73"/>
      <c r="K92" s="69">
        <f>G92*H92</f>
        <v>0</v>
      </c>
    </row>
    <row r="93" spans="1:11">
      <c r="E93" s="64"/>
      <c r="F93" t="s">
        <v>31</v>
      </c>
      <c r="K93" s="74">
        <f>SUM(K90:K92)</f>
        <v>11649.527999999998</v>
      </c>
    </row>
    <row r="94" spans="1:11">
      <c r="A94" s="61"/>
      <c r="B94" s="61"/>
      <c r="E94" s="64"/>
      <c r="G94" s="61"/>
      <c r="H94" s="11"/>
      <c r="I94" s="75"/>
      <c r="J94" s="75"/>
      <c r="K94" s="75"/>
    </row>
    <row r="95" spans="1:11">
      <c r="E95" s="64"/>
      <c r="F95" s="76" t="s">
        <v>32</v>
      </c>
      <c r="G95" s="76"/>
      <c r="H95" s="76"/>
      <c r="I95" s="76"/>
      <c r="J95" s="77"/>
      <c r="K95" s="74">
        <f>SUM(K93:K93)</f>
        <v>11649.527999999998</v>
      </c>
    </row>
    <row r="96" spans="1:11">
      <c r="E96" s="64"/>
    </row>
    <row r="97" spans="5:11">
      <c r="F97" s="78" t="s">
        <v>33</v>
      </c>
      <c r="H97" s="79">
        <f>IF(K97=0,"",(K97-K95)/K97)</f>
        <v>0.34999999999999992</v>
      </c>
      <c r="K97" s="67">
        <f>+K95/(1-[1]Summary!D17)</f>
        <v>17922.350769230765</v>
      </c>
    </row>
    <row r="99" spans="5:11">
      <c r="J99" s="80"/>
      <c r="K99" s="81"/>
    </row>
    <row r="100" spans="5:11">
      <c r="F100" s="82" t="s">
        <v>34</v>
      </c>
      <c r="G100" s="82"/>
      <c r="H100" s="82" t="s">
        <v>35</v>
      </c>
      <c r="J100" s="83"/>
      <c r="K100" s="84"/>
    </row>
    <row r="101" spans="5:11">
      <c r="E101" s="85" t="s">
        <v>36</v>
      </c>
      <c r="F101" s="86">
        <v>0.25</v>
      </c>
      <c r="G101" s="11"/>
      <c r="H101" s="87">
        <f>K$88/(1-F101)</f>
        <v>0</v>
      </c>
      <c r="J101" s="83"/>
      <c r="K101" s="84"/>
    </row>
    <row r="102" spans="5:11">
      <c r="F102" s="86">
        <v>0.3</v>
      </c>
      <c r="G102" s="11"/>
      <c r="H102" s="87">
        <f>K$88/(1-F102)</f>
        <v>0</v>
      </c>
      <c r="J102" s="83"/>
      <c r="K102" s="84"/>
    </row>
    <row r="103" spans="5:11">
      <c r="F103" s="86">
        <v>0.32</v>
      </c>
      <c r="G103" s="11"/>
      <c r="H103" s="87">
        <f>K$88/(1-F103)</f>
        <v>0</v>
      </c>
    </row>
    <row r="104" spans="5:11">
      <c r="F104" s="86">
        <v>0.35</v>
      </c>
      <c r="G104" s="11"/>
      <c r="H104" s="87">
        <f>K$88/(1-F104)</f>
        <v>0</v>
      </c>
    </row>
    <row r="105" spans="5:11">
      <c r="F105" s="86">
        <v>0.4</v>
      </c>
      <c r="G105" s="11"/>
      <c r="H105" s="87">
        <f>K$88/(1-F105)</f>
        <v>0</v>
      </c>
    </row>
  </sheetData>
  <mergeCells count="1">
    <mergeCell ref="A1:A2"/>
  </mergeCells>
  <dataValidations disablePrompts="1" count="1">
    <dataValidation type="list" allowBlank="1" showInputMessage="1" showErrorMessage="1" sqref="B5:B10" xr:uid="{C9E721EE-A087-4E79-8EAC-9592F9B251F9}">
      <formula1>",X"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0A5C-6E66-4830-81C8-2DEEB0B5AF21}">
  <sheetPr>
    <tabColor rgb="FFFFFF00"/>
  </sheetPr>
  <dimension ref="A1:M80"/>
  <sheetViews>
    <sheetView topLeftCell="A35" workbookViewId="0">
      <selection activeCell="C5" sqref="C5:I15"/>
    </sheetView>
  </sheetViews>
  <sheetFormatPr defaultRowHeight="15"/>
  <cols>
    <col min="1" max="1" width="8.7109375" customWidth="1"/>
    <col min="2" max="2" width="7.28515625" customWidth="1"/>
    <col min="3" max="3" width="5.7109375" customWidth="1"/>
    <col min="4" max="4" width="25.7109375" style="61" customWidth="1"/>
    <col min="5" max="5" width="40.7109375" style="61" customWidth="1"/>
    <col min="6" max="6" width="20.7109375" customWidth="1"/>
    <col min="7" max="8" width="15.7109375" customWidth="1"/>
    <col min="9" max="9" width="8.7109375" customWidth="1"/>
    <col min="10" max="10" width="15.7109375" style="56" customWidth="1"/>
    <col min="11" max="11" width="15.7109375" customWidth="1"/>
    <col min="12" max="12" width="8.7109375" customWidth="1"/>
    <col min="13" max="13" width="20.7109375" customWidth="1"/>
  </cols>
  <sheetData>
    <row r="1" spans="1:13" ht="25.5">
      <c r="A1" s="314" t="s">
        <v>0</v>
      </c>
      <c r="B1" s="1"/>
      <c r="D1" s="2" t="s">
        <v>37</v>
      </c>
      <c r="E1" s="3" t="str">
        <f>[1]Summary!E1</f>
        <v>ENG-F-008 Bill of Material Worksheet - Rev 008</v>
      </c>
      <c r="F1" s="4" t="s">
        <v>1</v>
      </c>
      <c r="G1" s="5" t="str">
        <f>[1]Summary!B5</f>
        <v>XX-XXX</v>
      </c>
      <c r="H1" s="4" t="s">
        <v>2</v>
      </c>
      <c r="I1" s="6" t="str">
        <f>[1]Summary!B3</f>
        <v>Name</v>
      </c>
      <c r="J1" s="7"/>
    </row>
    <row r="2" spans="1:13" s="11" customFormat="1" ht="20.100000000000001" customHeight="1" thickBot="1">
      <c r="A2" s="315"/>
      <c r="B2"/>
      <c r="C2" s="2">
        <f>[1]Summary!H15</f>
        <v>1</v>
      </c>
      <c r="D2" s="8" t="s">
        <v>38</v>
      </c>
      <c r="E2" s="9"/>
      <c r="F2" s="4" t="s">
        <v>3</v>
      </c>
      <c r="G2" s="10" t="str">
        <f>[1]Summary!B9</f>
        <v>Date</v>
      </c>
      <c r="I2" s="12"/>
      <c r="J2" s="13"/>
      <c r="K2" s="12"/>
    </row>
    <row r="3" spans="1:13" s="19" customFormat="1" ht="30.75" thickBot="1">
      <c r="A3" s="14" t="s">
        <v>4</v>
      </c>
      <c r="B3" s="14" t="s">
        <v>5</v>
      </c>
      <c r="C3" s="14" t="s">
        <v>6</v>
      </c>
      <c r="D3" s="15" t="s">
        <v>7</v>
      </c>
      <c r="E3" s="15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6" t="s">
        <v>13</v>
      </c>
      <c r="K3" s="14" t="s">
        <v>14</v>
      </c>
      <c r="L3" s="17" t="s">
        <v>15</v>
      </c>
      <c r="M3" s="18" t="s">
        <v>16</v>
      </c>
    </row>
    <row r="4" spans="1:13">
      <c r="A4" s="20"/>
      <c r="B4" s="21"/>
      <c r="C4" s="21"/>
      <c r="D4" s="21"/>
      <c r="E4" s="222" t="s">
        <v>286</v>
      </c>
      <c r="F4" s="21"/>
      <c r="G4" s="21"/>
      <c r="H4" s="22"/>
      <c r="I4" s="23"/>
      <c r="J4" s="24" t="str">
        <f>IF(C4="X","----",IF(C4=0,"",IF(C4="NR","NR",IF(I4="N",H4,(H4-(H4*I4))))))</f>
        <v/>
      </c>
      <c r="K4" s="25" t="str">
        <f>IF(C4="X","----",IF(C4=0,"",IF(C4="NR","NR",(C4*J4))))</f>
        <v/>
      </c>
      <c r="L4" s="26"/>
      <c r="M4" s="26"/>
    </row>
    <row r="5" spans="1:13" ht="51">
      <c r="A5" s="27">
        <v>1</v>
      </c>
      <c r="B5" s="28"/>
      <c r="C5" s="29">
        <v>2</v>
      </c>
      <c r="D5" s="29" t="s">
        <v>102</v>
      </c>
      <c r="E5" s="29" t="s">
        <v>103</v>
      </c>
      <c r="F5" s="29" t="s">
        <v>93</v>
      </c>
      <c r="G5" s="29" t="s">
        <v>93</v>
      </c>
      <c r="H5" s="30">
        <v>189.16</v>
      </c>
      <c r="I5" s="31">
        <v>0.4</v>
      </c>
      <c r="J5" s="32">
        <f>IF(C5="X","----",IF(C5=0,"",IF(C5="NR","NR",IF(I5="N",H5,(H5-(H5*I5))))))</f>
        <v>113.496</v>
      </c>
      <c r="K5" s="33">
        <f>IF(C5="X","----",IF(C5=0,"",IF(C5="NR","NR",(C5*J5))))</f>
        <v>226.99199999999999</v>
      </c>
      <c r="L5" s="34"/>
      <c r="M5" s="230" t="s">
        <v>327</v>
      </c>
    </row>
    <row r="6" spans="1:13" ht="51">
      <c r="A6" s="27">
        <v>2</v>
      </c>
      <c r="B6" s="28"/>
      <c r="C6" s="29">
        <v>2</v>
      </c>
      <c r="D6" s="29" t="s">
        <v>104</v>
      </c>
      <c r="E6" s="29" t="s">
        <v>105</v>
      </c>
      <c r="F6" s="29" t="s">
        <v>93</v>
      </c>
      <c r="G6" s="29" t="s">
        <v>93</v>
      </c>
      <c r="H6" s="30">
        <v>59.62</v>
      </c>
      <c r="I6" s="31">
        <v>0.4</v>
      </c>
      <c r="J6" s="32">
        <f t="shared" ref="J6:J55" si="0">IF(C6="X","----",IF(C6=0,"",IF(C6="NR","NR",IF(I6="N",H6,(H6-(H6*I6))))))</f>
        <v>35.771999999999998</v>
      </c>
      <c r="K6" s="33">
        <f t="shared" ref="K6:K55" si="1">IF(C6="X","----",IF(C6=0,"",IF(C6="NR","NR",(C6*J6))))</f>
        <v>71.543999999999997</v>
      </c>
      <c r="L6" s="34"/>
      <c r="M6" s="230" t="s">
        <v>327</v>
      </c>
    </row>
    <row r="7" spans="1:13" ht="51">
      <c r="A7" s="27">
        <v>3</v>
      </c>
      <c r="B7" s="28"/>
      <c r="C7" s="29">
        <v>1</v>
      </c>
      <c r="D7" s="29" t="s">
        <v>277</v>
      </c>
      <c r="E7" s="29" t="s">
        <v>278</v>
      </c>
      <c r="F7" s="29" t="s">
        <v>93</v>
      </c>
      <c r="G7" s="29" t="s">
        <v>93</v>
      </c>
      <c r="H7" s="30">
        <v>688.54</v>
      </c>
      <c r="I7" s="31">
        <v>0.4</v>
      </c>
      <c r="J7" s="32">
        <f t="shared" si="0"/>
        <v>413.12399999999997</v>
      </c>
      <c r="K7" s="33">
        <f t="shared" si="1"/>
        <v>413.12399999999997</v>
      </c>
      <c r="L7" s="34"/>
      <c r="M7" s="230" t="s">
        <v>327</v>
      </c>
    </row>
    <row r="8" spans="1:13" ht="51">
      <c r="A8" s="27">
        <v>4</v>
      </c>
      <c r="B8" s="28"/>
      <c r="C8" s="29">
        <v>1</v>
      </c>
      <c r="D8" s="29" t="s">
        <v>279</v>
      </c>
      <c r="E8" s="29" t="s">
        <v>280</v>
      </c>
      <c r="F8" s="35" t="s">
        <v>93</v>
      </c>
      <c r="G8" s="35" t="s">
        <v>93</v>
      </c>
      <c r="H8" s="36">
        <v>619.01</v>
      </c>
      <c r="I8" s="31">
        <v>0.4</v>
      </c>
      <c r="J8" s="32">
        <f t="shared" si="0"/>
        <v>371.40599999999995</v>
      </c>
      <c r="K8" s="33">
        <f t="shared" si="1"/>
        <v>371.40599999999995</v>
      </c>
      <c r="L8" s="34"/>
      <c r="M8" s="230" t="s">
        <v>327</v>
      </c>
    </row>
    <row r="9" spans="1:13" ht="51">
      <c r="A9" s="27">
        <v>5</v>
      </c>
      <c r="B9" s="28"/>
      <c r="C9" s="29">
        <v>2</v>
      </c>
      <c r="D9" s="29" t="s">
        <v>281</v>
      </c>
      <c r="E9" s="29" t="s">
        <v>282</v>
      </c>
      <c r="F9" s="35" t="s">
        <v>93</v>
      </c>
      <c r="G9" s="35" t="s">
        <v>93</v>
      </c>
      <c r="H9" s="36">
        <v>132.41</v>
      </c>
      <c r="I9" s="31">
        <v>0.4</v>
      </c>
      <c r="J9" s="32">
        <f t="shared" si="0"/>
        <v>79.445999999999998</v>
      </c>
      <c r="K9" s="33">
        <f t="shared" si="1"/>
        <v>158.892</v>
      </c>
      <c r="L9" s="34"/>
      <c r="M9" s="230" t="s">
        <v>327</v>
      </c>
    </row>
    <row r="10" spans="1:13">
      <c r="A10" s="27">
        <v>6</v>
      </c>
      <c r="B10" s="28"/>
      <c r="C10" s="29"/>
      <c r="D10" s="29"/>
      <c r="E10" s="29"/>
      <c r="F10" s="35"/>
      <c r="G10" s="35"/>
      <c r="H10" s="36"/>
      <c r="I10" s="31"/>
      <c r="J10" s="32" t="str">
        <f t="shared" si="0"/>
        <v/>
      </c>
      <c r="K10" s="33" t="str">
        <f t="shared" si="1"/>
        <v/>
      </c>
      <c r="L10" s="34"/>
      <c r="M10" s="34"/>
    </row>
    <row r="11" spans="1:13" ht="38.25">
      <c r="A11" s="27">
        <v>7</v>
      </c>
      <c r="B11" s="37"/>
      <c r="C11" s="35">
        <v>1</v>
      </c>
      <c r="D11" s="35" t="s">
        <v>287</v>
      </c>
      <c r="E11" s="35" t="s">
        <v>288</v>
      </c>
      <c r="F11" s="35" t="s">
        <v>50</v>
      </c>
      <c r="G11" s="35" t="s">
        <v>54</v>
      </c>
      <c r="H11" s="36">
        <v>190.59</v>
      </c>
      <c r="I11" s="31"/>
      <c r="J11" s="32">
        <f t="shared" si="0"/>
        <v>190.59</v>
      </c>
      <c r="K11" s="33">
        <f t="shared" si="1"/>
        <v>190.59</v>
      </c>
      <c r="L11" s="34"/>
      <c r="M11" s="34"/>
    </row>
    <row r="12" spans="1:13" ht="25.5">
      <c r="A12" s="27">
        <v>8</v>
      </c>
      <c r="B12" s="37"/>
      <c r="C12" s="35">
        <v>1</v>
      </c>
      <c r="D12" s="35" t="s">
        <v>289</v>
      </c>
      <c r="E12" s="35" t="s">
        <v>290</v>
      </c>
      <c r="F12" s="35" t="s">
        <v>50</v>
      </c>
      <c r="G12" s="35" t="s">
        <v>54</v>
      </c>
      <c r="H12" s="36">
        <v>816.63</v>
      </c>
      <c r="I12" s="31"/>
      <c r="J12" s="32">
        <f t="shared" si="0"/>
        <v>816.63</v>
      </c>
      <c r="K12" s="33">
        <f t="shared" si="1"/>
        <v>816.63</v>
      </c>
      <c r="L12" s="34"/>
      <c r="M12" s="34"/>
    </row>
    <row r="13" spans="1:13">
      <c r="A13" s="27">
        <v>9</v>
      </c>
      <c r="B13" s="37"/>
      <c r="C13" s="35"/>
      <c r="D13" s="35"/>
      <c r="E13" s="35"/>
      <c r="F13" s="35"/>
      <c r="G13" s="35"/>
      <c r="H13" s="36"/>
      <c r="I13" s="31"/>
      <c r="J13" s="32" t="str">
        <f t="shared" si="0"/>
        <v/>
      </c>
      <c r="K13" s="33" t="str">
        <f t="shared" si="1"/>
        <v/>
      </c>
      <c r="L13" s="34"/>
      <c r="M13" s="34"/>
    </row>
    <row r="14" spans="1:13" ht="51">
      <c r="A14" s="27">
        <v>10</v>
      </c>
      <c r="B14" s="37"/>
      <c r="C14" s="35">
        <v>1</v>
      </c>
      <c r="D14" s="35" t="s">
        <v>298</v>
      </c>
      <c r="E14" s="35" t="s">
        <v>291</v>
      </c>
      <c r="F14" s="35" t="s">
        <v>292</v>
      </c>
      <c r="G14" s="35" t="s">
        <v>293</v>
      </c>
      <c r="H14" s="36">
        <v>230.68</v>
      </c>
      <c r="I14" s="31"/>
      <c r="J14" s="32">
        <f t="shared" si="0"/>
        <v>230.68</v>
      </c>
      <c r="K14" s="33">
        <f t="shared" si="1"/>
        <v>230.68</v>
      </c>
      <c r="L14" s="34"/>
      <c r="M14" s="34"/>
    </row>
    <row r="15" spans="1:13">
      <c r="A15" s="27">
        <v>11</v>
      </c>
      <c r="B15" s="37"/>
      <c r="C15" s="35">
        <v>1</v>
      </c>
      <c r="D15" s="35" t="s">
        <v>294</v>
      </c>
      <c r="E15" s="35" t="s">
        <v>295</v>
      </c>
      <c r="F15" s="35" t="s">
        <v>292</v>
      </c>
      <c r="G15" s="35" t="s">
        <v>293</v>
      </c>
      <c r="H15" s="36">
        <v>279.66000000000003</v>
      </c>
      <c r="I15" s="31"/>
      <c r="J15" s="32">
        <f t="shared" si="0"/>
        <v>279.66000000000003</v>
      </c>
      <c r="K15" s="33">
        <f t="shared" si="1"/>
        <v>279.66000000000003</v>
      </c>
      <c r="L15" s="34"/>
      <c r="M15" s="34"/>
    </row>
    <row r="16" spans="1:13">
      <c r="A16" s="27">
        <v>12</v>
      </c>
      <c r="B16" s="37"/>
      <c r="C16" s="35"/>
      <c r="D16" s="35"/>
      <c r="E16" s="35"/>
      <c r="F16" s="35"/>
      <c r="G16" s="35"/>
      <c r="H16" s="36"/>
      <c r="I16" s="31"/>
      <c r="J16" s="32" t="str">
        <f t="shared" si="0"/>
        <v/>
      </c>
      <c r="K16" s="33" t="str">
        <f t="shared" si="1"/>
        <v/>
      </c>
      <c r="L16" s="34"/>
      <c r="M16" s="34"/>
    </row>
    <row r="17" spans="1:13">
      <c r="A17" s="27">
        <v>13</v>
      </c>
      <c r="B17" s="37"/>
      <c r="C17" s="35"/>
      <c r="D17" s="35"/>
      <c r="E17" s="35"/>
      <c r="F17" s="35"/>
      <c r="G17" s="35"/>
      <c r="H17" s="36"/>
      <c r="I17" s="31"/>
      <c r="J17" s="32" t="str">
        <f t="shared" si="0"/>
        <v/>
      </c>
      <c r="K17" s="33" t="str">
        <f t="shared" si="1"/>
        <v/>
      </c>
      <c r="L17" s="34"/>
      <c r="M17" s="34"/>
    </row>
    <row r="18" spans="1:13">
      <c r="A18" s="27">
        <v>14</v>
      </c>
      <c r="B18" s="37"/>
      <c r="C18" s="35"/>
      <c r="D18" s="35"/>
      <c r="E18" s="35"/>
      <c r="F18" s="35"/>
      <c r="G18" s="35"/>
      <c r="H18" s="36"/>
      <c r="I18" s="31"/>
      <c r="J18" s="32" t="str">
        <f t="shared" si="0"/>
        <v/>
      </c>
      <c r="K18" s="33" t="str">
        <f t="shared" si="1"/>
        <v/>
      </c>
      <c r="L18" s="34"/>
      <c r="M18" s="34"/>
    </row>
    <row r="19" spans="1:13">
      <c r="A19" s="27">
        <v>15</v>
      </c>
      <c r="B19" s="37"/>
      <c r="C19" s="35"/>
      <c r="D19" s="35"/>
      <c r="E19" s="35"/>
      <c r="F19" s="35"/>
      <c r="G19" s="35"/>
      <c r="H19" s="36"/>
      <c r="I19" s="38"/>
      <c r="J19" s="32" t="str">
        <f t="shared" si="0"/>
        <v/>
      </c>
      <c r="K19" s="33" t="str">
        <f t="shared" si="1"/>
        <v/>
      </c>
      <c r="L19" s="39"/>
      <c r="M19" s="39"/>
    </row>
    <row r="20" spans="1:13">
      <c r="A20" s="40">
        <v>16</v>
      </c>
      <c r="B20" s="41"/>
      <c r="C20" s="42"/>
      <c r="D20" s="42"/>
      <c r="E20" s="42"/>
      <c r="F20" s="35"/>
      <c r="G20" s="42"/>
      <c r="H20" s="43"/>
      <c r="I20" s="44"/>
      <c r="J20" s="32" t="str">
        <f t="shared" si="0"/>
        <v/>
      </c>
      <c r="K20" s="33" t="str">
        <f t="shared" si="1"/>
        <v/>
      </c>
      <c r="L20" s="39"/>
      <c r="M20" s="39"/>
    </row>
    <row r="21" spans="1:13">
      <c r="A21" s="40">
        <v>17</v>
      </c>
      <c r="B21" s="41"/>
      <c r="C21" s="42"/>
      <c r="D21" s="42"/>
      <c r="E21" s="42"/>
      <c r="F21" s="42"/>
      <c r="G21" s="42"/>
      <c r="H21" s="43"/>
      <c r="I21" s="44"/>
      <c r="J21" s="32" t="str">
        <f t="shared" si="0"/>
        <v/>
      </c>
      <c r="K21" s="33" t="str">
        <f t="shared" si="1"/>
        <v/>
      </c>
      <c r="L21" s="39"/>
      <c r="M21" s="39"/>
    </row>
    <row r="22" spans="1:13">
      <c r="A22" s="96">
        <v>18</v>
      </c>
      <c r="B22" s="97"/>
      <c r="C22" s="98"/>
      <c r="D22" s="98"/>
      <c r="E22" s="221" t="s">
        <v>285</v>
      </c>
      <c r="F22" s="98"/>
      <c r="G22" s="98"/>
      <c r="H22" s="99"/>
      <c r="I22" s="100"/>
      <c r="J22" s="93" t="str">
        <f t="shared" si="0"/>
        <v/>
      </c>
      <c r="K22" s="94" t="str">
        <f t="shared" si="1"/>
        <v/>
      </c>
      <c r="L22" s="95"/>
      <c r="M22" s="95"/>
    </row>
    <row r="23" spans="1:13" ht="25.5">
      <c r="A23" s="96">
        <v>19</v>
      </c>
      <c r="B23" s="101"/>
      <c r="C23" s="95">
        <v>1</v>
      </c>
      <c r="D23" s="102" t="s">
        <v>184</v>
      </c>
      <c r="E23" s="103" t="s">
        <v>185</v>
      </c>
      <c r="F23" s="95" t="s">
        <v>93</v>
      </c>
      <c r="G23" s="95" t="s">
        <v>93</v>
      </c>
      <c r="H23" s="104">
        <v>1817.9</v>
      </c>
      <c r="I23" s="105">
        <v>0.4</v>
      </c>
      <c r="J23" s="93">
        <f t="shared" si="0"/>
        <v>1090.74</v>
      </c>
      <c r="K23" s="94">
        <f t="shared" si="1"/>
        <v>1090.74</v>
      </c>
      <c r="L23" s="95"/>
      <c r="M23" s="95"/>
    </row>
    <row r="24" spans="1:13">
      <c r="A24" s="96">
        <v>20</v>
      </c>
      <c r="B24" s="101"/>
      <c r="C24" s="95">
        <v>1</v>
      </c>
      <c r="D24" s="102" t="s">
        <v>186</v>
      </c>
      <c r="E24" s="103" t="s">
        <v>187</v>
      </c>
      <c r="F24" s="95" t="s">
        <v>93</v>
      </c>
      <c r="G24" s="95" t="s">
        <v>93</v>
      </c>
      <c r="H24" s="104">
        <v>287.42</v>
      </c>
      <c r="I24" s="105">
        <v>0.4</v>
      </c>
      <c r="J24" s="93">
        <f t="shared" si="0"/>
        <v>172.452</v>
      </c>
      <c r="K24" s="94">
        <f t="shared" si="1"/>
        <v>172.452</v>
      </c>
      <c r="L24" s="95"/>
      <c r="M24" s="95"/>
    </row>
    <row r="25" spans="1:13">
      <c r="A25" s="96">
        <v>21</v>
      </c>
      <c r="B25" s="101"/>
      <c r="C25" s="95">
        <v>1</v>
      </c>
      <c r="D25" s="102" t="s">
        <v>188</v>
      </c>
      <c r="E25" s="103" t="s">
        <v>189</v>
      </c>
      <c r="F25" s="95" t="s">
        <v>93</v>
      </c>
      <c r="G25" s="95" t="s">
        <v>93</v>
      </c>
      <c r="H25" s="104">
        <v>206.42</v>
      </c>
      <c r="I25" s="105">
        <v>0.4</v>
      </c>
      <c r="J25" s="93">
        <f t="shared" si="0"/>
        <v>123.85199999999999</v>
      </c>
      <c r="K25" s="94">
        <f t="shared" si="1"/>
        <v>123.85199999999999</v>
      </c>
      <c r="L25" s="95"/>
      <c r="M25" s="95"/>
    </row>
    <row r="26" spans="1:13">
      <c r="A26" s="40">
        <v>22</v>
      </c>
      <c r="B26" s="45"/>
      <c r="C26" s="39"/>
      <c r="D26" s="46"/>
      <c r="E26" s="47"/>
      <c r="F26" s="39"/>
      <c r="G26" s="39"/>
      <c r="H26" s="48"/>
      <c r="I26" s="49"/>
      <c r="J26" s="32" t="str">
        <f t="shared" si="0"/>
        <v/>
      </c>
      <c r="K26" s="33" t="str">
        <f t="shared" si="1"/>
        <v/>
      </c>
      <c r="L26" s="39"/>
      <c r="M26" s="39"/>
    </row>
    <row r="27" spans="1:13">
      <c r="A27" s="40">
        <v>23</v>
      </c>
      <c r="B27" s="45"/>
      <c r="C27" s="39"/>
      <c r="D27" s="46"/>
      <c r="E27" s="47"/>
      <c r="F27" s="39"/>
      <c r="G27" s="39"/>
      <c r="H27" s="48"/>
      <c r="I27" s="49"/>
      <c r="J27" s="32" t="str">
        <f t="shared" si="0"/>
        <v/>
      </c>
      <c r="K27" s="33" t="str">
        <f t="shared" si="1"/>
        <v/>
      </c>
      <c r="L27" s="39"/>
      <c r="M27" s="39"/>
    </row>
    <row r="28" spans="1:13">
      <c r="A28" s="40">
        <v>24</v>
      </c>
      <c r="B28" s="45"/>
      <c r="C28" s="39"/>
      <c r="D28" s="46"/>
      <c r="E28" s="47"/>
      <c r="F28" s="39"/>
      <c r="G28" s="39"/>
      <c r="H28" s="48"/>
      <c r="I28" s="49"/>
      <c r="J28" s="32" t="str">
        <f t="shared" si="0"/>
        <v/>
      </c>
      <c r="K28" s="33" t="str">
        <f t="shared" si="1"/>
        <v/>
      </c>
      <c r="L28" s="39"/>
      <c r="M28" s="39"/>
    </row>
    <row r="29" spans="1:13">
      <c r="A29" s="40">
        <v>25</v>
      </c>
      <c r="B29" s="45"/>
      <c r="C29" s="39"/>
      <c r="D29" s="46"/>
      <c r="E29" s="47"/>
      <c r="F29" s="39"/>
      <c r="G29" s="39"/>
      <c r="H29" s="48"/>
      <c r="I29" s="49"/>
      <c r="J29" s="32" t="str">
        <f t="shared" si="0"/>
        <v/>
      </c>
      <c r="K29" s="33" t="str">
        <f t="shared" si="1"/>
        <v/>
      </c>
      <c r="L29" s="39"/>
      <c r="M29" s="39"/>
    </row>
    <row r="30" spans="1:13">
      <c r="A30" s="40">
        <v>26</v>
      </c>
      <c r="B30" s="45"/>
      <c r="C30" s="39"/>
      <c r="D30" s="46"/>
      <c r="E30" s="47"/>
      <c r="F30" s="39"/>
      <c r="G30" s="39"/>
      <c r="H30" s="48"/>
      <c r="I30" s="49"/>
      <c r="J30" s="32" t="str">
        <f t="shared" si="0"/>
        <v/>
      </c>
      <c r="K30" s="33" t="str">
        <f t="shared" si="1"/>
        <v/>
      </c>
      <c r="L30" s="39"/>
      <c r="M30" s="39"/>
    </row>
    <row r="31" spans="1:13">
      <c r="A31" s="40">
        <v>27</v>
      </c>
      <c r="B31" s="45"/>
      <c r="C31" s="39"/>
      <c r="D31" s="46"/>
      <c r="E31" s="47"/>
      <c r="F31" s="39"/>
      <c r="G31" s="39"/>
      <c r="H31" s="48"/>
      <c r="I31" s="49"/>
      <c r="J31" s="32" t="str">
        <f t="shared" si="0"/>
        <v/>
      </c>
      <c r="K31" s="33" t="str">
        <f t="shared" si="1"/>
        <v/>
      </c>
      <c r="L31" s="39"/>
      <c r="M31" s="39"/>
    </row>
    <row r="32" spans="1:13">
      <c r="A32" s="40">
        <v>28</v>
      </c>
      <c r="B32" s="45"/>
      <c r="C32" s="39"/>
      <c r="D32" s="46"/>
      <c r="E32" s="47"/>
      <c r="F32" s="39"/>
      <c r="G32" s="39"/>
      <c r="H32" s="48"/>
      <c r="I32" s="49"/>
      <c r="J32" s="32" t="str">
        <f t="shared" si="0"/>
        <v/>
      </c>
      <c r="K32" s="33" t="str">
        <f t="shared" si="1"/>
        <v/>
      </c>
      <c r="L32" s="39"/>
      <c r="M32" s="39"/>
    </row>
    <row r="33" spans="1:13">
      <c r="A33" s="40">
        <v>29</v>
      </c>
      <c r="B33" s="45"/>
      <c r="C33" s="39"/>
      <c r="D33" s="46"/>
      <c r="E33" s="47"/>
      <c r="F33" s="39"/>
      <c r="G33" s="39"/>
      <c r="H33" s="48"/>
      <c r="I33" s="49"/>
      <c r="J33" s="32" t="str">
        <f t="shared" si="0"/>
        <v/>
      </c>
      <c r="K33" s="33" t="str">
        <f t="shared" si="1"/>
        <v/>
      </c>
      <c r="L33" s="39"/>
      <c r="M33" s="39"/>
    </row>
    <row r="34" spans="1:13">
      <c r="A34" s="40">
        <v>30</v>
      </c>
      <c r="B34" s="45"/>
      <c r="C34" s="39"/>
      <c r="D34" s="46"/>
      <c r="E34" s="47"/>
      <c r="F34" s="39"/>
      <c r="G34" s="39"/>
      <c r="H34" s="48"/>
      <c r="I34" s="49"/>
      <c r="J34" s="32" t="str">
        <f t="shared" si="0"/>
        <v/>
      </c>
      <c r="K34" s="33" t="str">
        <f t="shared" si="1"/>
        <v/>
      </c>
      <c r="L34" s="39"/>
      <c r="M34" s="39"/>
    </row>
    <row r="35" spans="1:13">
      <c r="A35" s="40">
        <v>31</v>
      </c>
      <c r="B35" s="45"/>
      <c r="C35" s="39"/>
      <c r="D35" s="46"/>
      <c r="E35" s="47"/>
      <c r="F35" s="39"/>
      <c r="G35" s="39"/>
      <c r="H35" s="48"/>
      <c r="I35" s="49"/>
      <c r="J35" s="32" t="str">
        <f t="shared" si="0"/>
        <v/>
      </c>
      <c r="K35" s="33" t="str">
        <f t="shared" si="1"/>
        <v/>
      </c>
      <c r="L35" s="39"/>
      <c r="M35" s="39"/>
    </row>
    <row r="36" spans="1:13">
      <c r="A36" s="40">
        <v>32</v>
      </c>
      <c r="B36" s="45"/>
      <c r="C36" s="39"/>
      <c r="D36" s="46"/>
      <c r="E36" s="47"/>
      <c r="F36" s="39"/>
      <c r="G36" s="39"/>
      <c r="H36" s="48"/>
      <c r="I36" s="49"/>
      <c r="J36" s="32" t="str">
        <f t="shared" si="0"/>
        <v/>
      </c>
      <c r="K36" s="33" t="str">
        <f t="shared" si="1"/>
        <v/>
      </c>
      <c r="L36" s="39"/>
      <c r="M36" s="39"/>
    </row>
    <row r="37" spans="1:13">
      <c r="A37" s="40">
        <v>33</v>
      </c>
      <c r="B37" s="45"/>
      <c r="C37" s="39"/>
      <c r="D37" s="46"/>
      <c r="E37" s="47"/>
      <c r="F37" s="39"/>
      <c r="G37" s="39"/>
      <c r="H37" s="48"/>
      <c r="I37" s="49"/>
      <c r="J37" s="32" t="str">
        <f t="shared" si="0"/>
        <v/>
      </c>
      <c r="K37" s="33" t="str">
        <f t="shared" si="1"/>
        <v/>
      </c>
      <c r="L37" s="39"/>
      <c r="M37" s="39"/>
    </row>
    <row r="38" spans="1:13">
      <c r="A38" s="40">
        <v>34</v>
      </c>
      <c r="B38" s="45"/>
      <c r="C38" s="39"/>
      <c r="D38" s="46"/>
      <c r="E38" s="47"/>
      <c r="F38" s="39"/>
      <c r="G38" s="39"/>
      <c r="H38" s="48"/>
      <c r="I38" s="49"/>
      <c r="J38" s="32" t="str">
        <f t="shared" si="0"/>
        <v/>
      </c>
      <c r="K38" s="33" t="str">
        <f t="shared" si="1"/>
        <v/>
      </c>
      <c r="L38" s="39"/>
      <c r="M38" s="39"/>
    </row>
    <row r="39" spans="1:13">
      <c r="A39" s="40">
        <v>35</v>
      </c>
      <c r="B39" s="45"/>
      <c r="C39" s="39"/>
      <c r="D39" s="46"/>
      <c r="E39" s="47"/>
      <c r="F39" s="39"/>
      <c r="G39" s="39"/>
      <c r="H39" s="48"/>
      <c r="I39" s="49"/>
      <c r="J39" s="32" t="str">
        <f t="shared" si="0"/>
        <v/>
      </c>
      <c r="K39" s="33" t="str">
        <f t="shared" si="1"/>
        <v/>
      </c>
      <c r="L39" s="39"/>
      <c r="M39" s="39"/>
    </row>
    <row r="40" spans="1:13">
      <c r="A40" s="40">
        <v>36</v>
      </c>
      <c r="B40" s="45"/>
      <c r="C40" s="39"/>
      <c r="D40" s="46"/>
      <c r="E40" s="47"/>
      <c r="F40" s="39"/>
      <c r="G40" s="39"/>
      <c r="H40" s="48"/>
      <c r="I40" s="49"/>
      <c r="J40" s="32" t="str">
        <f t="shared" si="0"/>
        <v/>
      </c>
      <c r="K40" s="33" t="str">
        <f t="shared" si="1"/>
        <v/>
      </c>
      <c r="L40" s="39"/>
      <c r="M40" s="39"/>
    </row>
    <row r="41" spans="1:13">
      <c r="A41" s="40">
        <v>37</v>
      </c>
      <c r="B41" s="45"/>
      <c r="C41" s="39"/>
      <c r="D41" s="46"/>
      <c r="E41" s="47"/>
      <c r="F41" s="39"/>
      <c r="G41" s="39"/>
      <c r="H41" s="48"/>
      <c r="I41" s="49"/>
      <c r="J41" s="32" t="str">
        <f t="shared" si="0"/>
        <v/>
      </c>
      <c r="K41" s="33" t="str">
        <f t="shared" si="1"/>
        <v/>
      </c>
      <c r="L41" s="39"/>
      <c r="M41" s="39"/>
    </row>
    <row r="42" spans="1:13">
      <c r="A42" s="40">
        <v>38</v>
      </c>
      <c r="B42" s="45"/>
      <c r="C42" s="39"/>
      <c r="D42" s="46"/>
      <c r="E42" s="47"/>
      <c r="F42" s="39"/>
      <c r="G42" s="39"/>
      <c r="H42" s="48"/>
      <c r="I42" s="49"/>
      <c r="J42" s="32" t="str">
        <f t="shared" si="0"/>
        <v/>
      </c>
      <c r="K42" s="33" t="str">
        <f t="shared" si="1"/>
        <v/>
      </c>
      <c r="L42" s="39"/>
      <c r="M42" s="39"/>
    </row>
    <row r="43" spans="1:13">
      <c r="A43" s="40">
        <v>39</v>
      </c>
      <c r="B43" s="45"/>
      <c r="C43" s="39"/>
      <c r="D43" s="46"/>
      <c r="E43" s="47"/>
      <c r="F43" s="39"/>
      <c r="G43" s="39"/>
      <c r="H43" s="48"/>
      <c r="I43" s="49"/>
      <c r="J43" s="32" t="str">
        <f t="shared" si="0"/>
        <v/>
      </c>
      <c r="K43" s="33" t="str">
        <f t="shared" si="1"/>
        <v/>
      </c>
      <c r="L43" s="39"/>
      <c r="M43" s="39"/>
    </row>
    <row r="44" spans="1:13">
      <c r="A44" s="40">
        <v>40</v>
      </c>
      <c r="B44" s="45"/>
      <c r="C44" s="39"/>
      <c r="D44" s="46"/>
      <c r="E44" s="47"/>
      <c r="F44" s="39"/>
      <c r="G44" s="39"/>
      <c r="H44" s="48"/>
      <c r="I44" s="49"/>
      <c r="J44" s="32" t="str">
        <f t="shared" si="0"/>
        <v/>
      </c>
      <c r="K44" s="33" t="str">
        <f t="shared" si="1"/>
        <v/>
      </c>
      <c r="L44" s="39"/>
      <c r="M44" s="39"/>
    </row>
    <row r="45" spans="1:13">
      <c r="A45" s="40">
        <v>41</v>
      </c>
      <c r="B45" s="45"/>
      <c r="C45" s="39"/>
      <c r="D45" s="46"/>
      <c r="E45" s="47"/>
      <c r="F45" s="39"/>
      <c r="G45" s="39"/>
      <c r="H45" s="48"/>
      <c r="I45" s="49"/>
      <c r="J45" s="32" t="str">
        <f t="shared" si="0"/>
        <v/>
      </c>
      <c r="K45" s="33" t="str">
        <f t="shared" si="1"/>
        <v/>
      </c>
      <c r="L45" s="39"/>
      <c r="M45" s="39"/>
    </row>
    <row r="46" spans="1:13">
      <c r="A46" s="40">
        <v>42</v>
      </c>
      <c r="B46" s="45"/>
      <c r="C46" s="39"/>
      <c r="D46" s="46"/>
      <c r="E46" s="47"/>
      <c r="F46" s="39"/>
      <c r="G46" s="39"/>
      <c r="H46" s="48"/>
      <c r="I46" s="49"/>
      <c r="J46" s="32" t="str">
        <f t="shared" si="0"/>
        <v/>
      </c>
      <c r="K46" s="33" t="str">
        <f t="shared" si="1"/>
        <v/>
      </c>
      <c r="L46" s="39"/>
      <c r="M46" s="39"/>
    </row>
    <row r="47" spans="1:13">
      <c r="A47" s="40">
        <v>43</v>
      </c>
      <c r="B47" s="45"/>
      <c r="C47" s="39"/>
      <c r="D47" s="46"/>
      <c r="E47" s="47"/>
      <c r="F47" s="39"/>
      <c r="G47" s="39"/>
      <c r="H47" s="48"/>
      <c r="I47" s="49"/>
      <c r="J47" s="32" t="str">
        <f t="shared" si="0"/>
        <v/>
      </c>
      <c r="K47" s="33" t="str">
        <f t="shared" si="1"/>
        <v/>
      </c>
      <c r="L47" s="39"/>
      <c r="M47" s="39"/>
    </row>
    <row r="48" spans="1:13">
      <c r="A48" s="40">
        <v>44</v>
      </c>
      <c r="B48" s="45"/>
      <c r="C48" s="39"/>
      <c r="D48" s="46"/>
      <c r="E48" s="47"/>
      <c r="F48" s="39"/>
      <c r="G48" s="39"/>
      <c r="H48" s="48"/>
      <c r="I48" s="49"/>
      <c r="J48" s="32" t="str">
        <f t="shared" si="0"/>
        <v/>
      </c>
      <c r="K48" s="33" t="str">
        <f t="shared" si="1"/>
        <v/>
      </c>
      <c r="L48" s="39"/>
      <c r="M48" s="39"/>
    </row>
    <row r="49" spans="1:13">
      <c r="A49" s="40">
        <v>45</v>
      </c>
      <c r="B49" s="45"/>
      <c r="C49" s="39"/>
      <c r="D49" s="46"/>
      <c r="E49" s="47"/>
      <c r="F49" s="39"/>
      <c r="G49" s="39"/>
      <c r="H49" s="48"/>
      <c r="I49" s="49"/>
      <c r="J49" s="32" t="str">
        <f t="shared" si="0"/>
        <v/>
      </c>
      <c r="K49" s="33" t="str">
        <f t="shared" si="1"/>
        <v/>
      </c>
      <c r="L49" s="39"/>
      <c r="M49" s="39"/>
    </row>
    <row r="50" spans="1:13">
      <c r="A50" s="40">
        <v>46</v>
      </c>
      <c r="B50" s="45"/>
      <c r="C50" s="39"/>
      <c r="D50" s="46"/>
      <c r="E50" s="47"/>
      <c r="F50" s="39"/>
      <c r="G50" s="39"/>
      <c r="H50" s="48"/>
      <c r="I50" s="49"/>
      <c r="J50" s="32" t="str">
        <f t="shared" si="0"/>
        <v/>
      </c>
      <c r="K50" s="33" t="str">
        <f t="shared" si="1"/>
        <v/>
      </c>
      <c r="L50" s="39"/>
      <c r="M50" s="39"/>
    </row>
    <row r="51" spans="1:13">
      <c r="A51" s="40">
        <v>47</v>
      </c>
      <c r="B51" s="45"/>
      <c r="C51" s="39"/>
      <c r="D51" s="46"/>
      <c r="E51" s="47"/>
      <c r="F51" s="39"/>
      <c r="G51" s="39"/>
      <c r="H51" s="48"/>
      <c r="I51" s="49"/>
      <c r="J51" s="32" t="str">
        <f t="shared" si="0"/>
        <v/>
      </c>
      <c r="K51" s="33" t="str">
        <f t="shared" si="1"/>
        <v/>
      </c>
      <c r="L51" s="39"/>
      <c r="M51" s="39"/>
    </row>
    <row r="52" spans="1:13">
      <c r="A52" s="40">
        <v>48</v>
      </c>
      <c r="B52" s="45"/>
      <c r="C52" s="39"/>
      <c r="D52" s="46"/>
      <c r="E52" s="47"/>
      <c r="F52" s="39"/>
      <c r="G52" s="39"/>
      <c r="H52" s="48"/>
      <c r="I52" s="49"/>
      <c r="J52" s="32" t="str">
        <f t="shared" si="0"/>
        <v/>
      </c>
      <c r="K52" s="33" t="str">
        <f t="shared" si="1"/>
        <v/>
      </c>
      <c r="L52" s="39"/>
      <c r="M52" s="39"/>
    </row>
    <row r="53" spans="1:13">
      <c r="A53" s="40">
        <v>49</v>
      </c>
      <c r="B53" s="45"/>
      <c r="C53" s="39"/>
      <c r="D53" s="46"/>
      <c r="E53" s="47"/>
      <c r="F53" s="39"/>
      <c r="G53" s="39"/>
      <c r="H53" s="48"/>
      <c r="I53" s="49"/>
      <c r="J53" s="32" t="str">
        <f t="shared" si="0"/>
        <v/>
      </c>
      <c r="K53" s="33" t="str">
        <f t="shared" si="1"/>
        <v/>
      </c>
      <c r="L53" s="39"/>
      <c r="M53" s="39"/>
    </row>
    <row r="54" spans="1:13">
      <c r="A54" s="40">
        <v>50</v>
      </c>
      <c r="B54" s="45"/>
      <c r="C54" s="39"/>
      <c r="D54" s="46"/>
      <c r="E54" s="47"/>
      <c r="F54" s="39"/>
      <c r="G54" s="39"/>
      <c r="H54" s="48"/>
      <c r="I54" s="49"/>
      <c r="J54" s="32" t="str">
        <f t="shared" si="0"/>
        <v/>
      </c>
      <c r="K54" s="33" t="str">
        <f t="shared" si="1"/>
        <v/>
      </c>
      <c r="L54" s="39"/>
      <c r="M54" s="39"/>
    </row>
    <row r="55" spans="1:13">
      <c r="A55" s="50"/>
      <c r="B55" s="50"/>
      <c r="C55" s="50"/>
      <c r="D55" s="51"/>
      <c r="E55" s="52"/>
      <c r="F55" s="50"/>
      <c r="G55" s="50"/>
      <c r="H55" s="53"/>
      <c r="I55" s="54"/>
      <c r="J55" s="24" t="str">
        <f t="shared" si="0"/>
        <v/>
      </c>
      <c r="K55" s="25" t="str">
        <f t="shared" si="1"/>
        <v/>
      </c>
      <c r="L55" s="50"/>
      <c r="M55" s="50"/>
    </row>
    <row r="56" spans="1:13">
      <c r="D56" s="55"/>
      <c r="E56" s="55"/>
      <c r="F56" t="s">
        <v>17</v>
      </c>
      <c r="K56" s="57">
        <f>SUM(K3:K55)</f>
        <v>4146.5619999999999</v>
      </c>
    </row>
    <row r="57" spans="1:13">
      <c r="D57" s="55"/>
      <c r="E57" s="55"/>
      <c r="F57" t="s">
        <v>18</v>
      </c>
      <c r="G57" s="58" t="s">
        <v>19</v>
      </c>
      <c r="J57" s="59">
        <v>0</v>
      </c>
    </row>
    <row r="58" spans="1:13">
      <c r="D58" s="60"/>
      <c r="E58" s="60"/>
      <c r="G58" t="s">
        <v>20</v>
      </c>
      <c r="J58" s="59">
        <v>0</v>
      </c>
    </row>
    <row r="59" spans="1:13">
      <c r="D59" s="55"/>
      <c r="E59" s="55"/>
      <c r="G59" t="s">
        <v>21</v>
      </c>
      <c r="J59" s="59">
        <v>0</v>
      </c>
    </row>
    <row r="60" spans="1:13">
      <c r="D60" s="55"/>
      <c r="E60" s="55"/>
      <c r="G60" t="s">
        <v>22</v>
      </c>
      <c r="J60" s="59">
        <v>0</v>
      </c>
    </row>
    <row r="61" spans="1:13">
      <c r="E61" s="55"/>
      <c r="G61" s="61" t="s">
        <v>23</v>
      </c>
      <c r="J61" s="59">
        <v>0</v>
      </c>
    </row>
    <row r="62" spans="1:13">
      <c r="F62" s="61"/>
      <c r="G62" s="61" t="s">
        <v>24</v>
      </c>
      <c r="J62" s="59">
        <v>0</v>
      </c>
    </row>
    <row r="63" spans="1:13">
      <c r="F63" s="61"/>
      <c r="G63" s="62" t="s">
        <v>25</v>
      </c>
      <c r="H63" s="62"/>
      <c r="I63" s="62"/>
      <c r="J63" s="63">
        <v>0</v>
      </c>
      <c r="K63" s="62"/>
    </row>
    <row r="64" spans="1:13">
      <c r="D64" s="64"/>
      <c r="F64" s="62" t="s">
        <v>26</v>
      </c>
      <c r="G64" s="62"/>
      <c r="H64" s="62"/>
      <c r="I64" s="62"/>
      <c r="J64" s="65"/>
      <c r="K64" s="66">
        <f>SUM(J57:J63)</f>
        <v>0</v>
      </c>
    </row>
    <row r="65" spans="1:11">
      <c r="D65" s="64"/>
      <c r="F65" s="61" t="s">
        <v>27</v>
      </c>
      <c r="K65" s="67">
        <f>+K64+K56</f>
        <v>4146.5619999999999</v>
      </c>
    </row>
    <row r="66" spans="1:11">
      <c r="F66" s="61" t="s">
        <v>28</v>
      </c>
      <c r="J66" s="68">
        <f>[1]Rates!B12</f>
        <v>0.08</v>
      </c>
      <c r="K66" s="69">
        <f>K65*J66</f>
        <v>331.72496000000001</v>
      </c>
    </row>
    <row r="67" spans="1:11">
      <c r="D67" s="64"/>
      <c r="E67" s="64"/>
      <c r="F67" s="62" t="s">
        <v>29</v>
      </c>
      <c r="G67" s="70">
        <f>[1]WBS!D190</f>
        <v>0</v>
      </c>
      <c r="H67" s="71">
        <f>[1]Rates!B3</f>
        <v>112</v>
      </c>
      <c r="I67" s="72" t="s">
        <v>30</v>
      </c>
      <c r="J67" s="73"/>
      <c r="K67" s="69">
        <f>G67*H67</f>
        <v>0</v>
      </c>
    </row>
    <row r="68" spans="1:11">
      <c r="E68" s="64"/>
      <c r="F68" t="s">
        <v>31</v>
      </c>
      <c r="K68" s="74">
        <f>SUM(K65:K67)</f>
        <v>4478.2869599999995</v>
      </c>
    </row>
    <row r="69" spans="1:11">
      <c r="A69" s="61"/>
      <c r="B69" s="61"/>
      <c r="E69" s="64"/>
      <c r="G69" s="61"/>
      <c r="H69" s="11"/>
      <c r="I69" s="75"/>
      <c r="J69" s="75"/>
      <c r="K69" s="75"/>
    </row>
    <row r="70" spans="1:11">
      <c r="E70" s="64"/>
      <c r="F70" s="76" t="s">
        <v>32</v>
      </c>
      <c r="G70" s="76"/>
      <c r="H70" s="76"/>
      <c r="I70" s="76"/>
      <c r="J70" s="77"/>
      <c r="K70" s="74">
        <f>SUM(K68:K68)</f>
        <v>4478.2869599999995</v>
      </c>
    </row>
    <row r="71" spans="1:11">
      <c r="E71" s="64"/>
    </row>
    <row r="72" spans="1:11">
      <c r="F72" s="78" t="s">
        <v>33</v>
      </c>
      <c r="H72" s="79">
        <f>IF(K72=0,"",(K72-K70)/K72)</f>
        <v>0.34999999999999992</v>
      </c>
      <c r="K72" s="67">
        <f>+K70/(1-[1]Summary!D17)</f>
        <v>6889.6722461538448</v>
      </c>
    </row>
    <row r="74" spans="1:11">
      <c r="J74" s="80"/>
      <c r="K74" s="81"/>
    </row>
    <row r="75" spans="1:11">
      <c r="F75" s="82" t="s">
        <v>34</v>
      </c>
      <c r="G75" s="82"/>
      <c r="H75" s="82" t="s">
        <v>35</v>
      </c>
      <c r="J75" s="83"/>
      <c r="K75" s="84"/>
    </row>
    <row r="76" spans="1:11">
      <c r="E76" s="85" t="s">
        <v>36</v>
      </c>
      <c r="F76" s="86">
        <v>0.25</v>
      </c>
      <c r="G76" s="11"/>
      <c r="H76" s="87">
        <f>K$63/(1-F76)</f>
        <v>0</v>
      </c>
      <c r="J76" s="83"/>
      <c r="K76" s="84"/>
    </row>
    <row r="77" spans="1:11">
      <c r="F77" s="86">
        <v>0.3</v>
      </c>
      <c r="G77" s="11"/>
      <c r="H77" s="87">
        <f>K$63/(1-F77)</f>
        <v>0</v>
      </c>
      <c r="J77" s="83"/>
      <c r="K77" s="84"/>
    </row>
    <row r="78" spans="1:11">
      <c r="F78" s="86">
        <v>0.32</v>
      </c>
      <c r="G78" s="11"/>
      <c r="H78" s="87">
        <f>K$63/(1-F78)</f>
        <v>0</v>
      </c>
    </row>
    <row r="79" spans="1:11">
      <c r="F79" s="86">
        <v>0.35</v>
      </c>
      <c r="G79" s="11"/>
      <c r="H79" s="87">
        <f>K$63/(1-F79)</f>
        <v>0</v>
      </c>
    </row>
    <row r="80" spans="1:11">
      <c r="F80" s="86">
        <v>0.4</v>
      </c>
      <c r="G80" s="11"/>
      <c r="H80" s="87">
        <f>K$63/(1-F80)</f>
        <v>0</v>
      </c>
    </row>
  </sheetData>
  <mergeCells count="1">
    <mergeCell ref="A1:A2"/>
  </mergeCells>
  <dataValidations disablePrompts="1" count="1">
    <dataValidation type="list" allowBlank="1" showInputMessage="1" showErrorMessage="1" sqref="B5:B10" xr:uid="{160975B1-B8A3-4614-92E7-F95E9B13DA2B}">
      <formula1>",X"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76F6-241E-4BDB-BC57-8DE194A7CEA6}">
  <sheetPr>
    <tabColor rgb="FF92D050"/>
  </sheetPr>
  <dimension ref="A1:M80"/>
  <sheetViews>
    <sheetView topLeftCell="A39" workbookViewId="0">
      <selection activeCell="F48" sqref="F48"/>
    </sheetView>
  </sheetViews>
  <sheetFormatPr defaultRowHeight="15"/>
  <cols>
    <col min="1" max="1" width="8.7109375" customWidth="1"/>
    <col min="2" max="2" width="7.28515625" customWidth="1"/>
    <col min="3" max="3" width="5.7109375" customWidth="1"/>
    <col min="4" max="4" width="25.7109375" style="61" customWidth="1"/>
    <col min="5" max="5" width="40.7109375" style="61" customWidth="1"/>
    <col min="6" max="6" width="20.7109375" customWidth="1"/>
    <col min="7" max="8" width="15.7109375" customWidth="1"/>
    <col min="9" max="9" width="8.7109375" customWidth="1"/>
    <col min="10" max="10" width="15.7109375" style="56" customWidth="1"/>
    <col min="11" max="11" width="15.7109375" customWidth="1"/>
    <col min="12" max="12" width="8.7109375" customWidth="1"/>
    <col min="13" max="13" width="20.7109375" customWidth="1"/>
  </cols>
  <sheetData>
    <row r="1" spans="1:13" ht="25.5">
      <c r="A1" s="314" t="s">
        <v>0</v>
      </c>
      <c r="B1" s="1"/>
      <c r="D1" s="2" t="s">
        <v>37</v>
      </c>
      <c r="E1" s="3" t="str">
        <f>[1]Summary!E1</f>
        <v>ENG-F-008 Bill of Material Worksheet - Rev 008</v>
      </c>
      <c r="F1" s="4" t="s">
        <v>1</v>
      </c>
      <c r="G1" s="5" t="str">
        <f>[1]Summary!B5</f>
        <v>XX-XXX</v>
      </c>
      <c r="H1" s="4" t="s">
        <v>2</v>
      </c>
      <c r="I1" s="6" t="str">
        <f>[1]Summary!B3</f>
        <v>Name</v>
      </c>
      <c r="J1" s="7"/>
    </row>
    <row r="2" spans="1:13" s="11" customFormat="1" ht="20.100000000000001" customHeight="1" thickBot="1">
      <c r="A2" s="315"/>
      <c r="B2"/>
      <c r="C2" s="2">
        <f>[1]Summary!H15</f>
        <v>1</v>
      </c>
      <c r="D2" s="8" t="s">
        <v>38</v>
      </c>
      <c r="E2" s="9"/>
      <c r="F2" s="4" t="s">
        <v>3</v>
      </c>
      <c r="G2" s="10" t="str">
        <f>[1]Summary!B9</f>
        <v>Date</v>
      </c>
      <c r="I2" s="12"/>
      <c r="J2" s="13"/>
      <c r="K2" s="12"/>
    </row>
    <row r="3" spans="1:13" s="19" customFormat="1" ht="30.75" thickBot="1">
      <c r="A3" s="14" t="s">
        <v>4</v>
      </c>
      <c r="B3" s="14" t="s">
        <v>5</v>
      </c>
      <c r="C3" s="14" t="s">
        <v>6</v>
      </c>
      <c r="D3" s="15" t="s">
        <v>7</v>
      </c>
      <c r="E3" s="15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6" t="s">
        <v>13</v>
      </c>
      <c r="K3" s="14" t="s">
        <v>14</v>
      </c>
      <c r="L3" s="17" t="s">
        <v>15</v>
      </c>
      <c r="M3" s="18" t="s">
        <v>16</v>
      </c>
    </row>
    <row r="4" spans="1:13">
      <c r="A4" s="20"/>
      <c r="B4" s="21"/>
      <c r="C4" s="21"/>
      <c r="D4" s="21"/>
      <c r="E4" s="229" t="s">
        <v>300</v>
      </c>
      <c r="F4" s="21"/>
      <c r="G4" s="21"/>
      <c r="H4" s="22"/>
      <c r="I4" s="23"/>
      <c r="J4" s="24" t="str">
        <f>IF(C4="X","----",IF(C4=0,"",IF(C4="NR","NR",IF(I4="N",H4,(H4-(H4*I4))))))</f>
        <v/>
      </c>
      <c r="K4" s="25" t="str">
        <f>IF(C4="X","----",IF(C4=0,"",IF(C4="NR","NR",(C4*J4))))</f>
        <v/>
      </c>
      <c r="L4" s="26"/>
      <c r="M4" s="26"/>
    </row>
    <row r="5" spans="1:13" ht="25.5">
      <c r="A5" s="106">
        <v>1</v>
      </c>
      <c r="B5" s="107"/>
      <c r="C5" s="108">
        <v>1</v>
      </c>
      <c r="D5" s="108" t="s">
        <v>283</v>
      </c>
      <c r="E5" s="108" t="s">
        <v>299</v>
      </c>
      <c r="F5" s="108" t="s">
        <v>50</v>
      </c>
      <c r="G5" s="108" t="s">
        <v>54</v>
      </c>
      <c r="H5" s="109"/>
      <c r="I5" s="110"/>
      <c r="J5" s="111">
        <f>IF(C5="X","----",IF(C5=0,"",IF(C5="NR","NR",IF(I5="N",H5,(H5-(H5*I5))))))</f>
        <v>0</v>
      </c>
      <c r="K5" s="112">
        <f>IF(C5="X","----",IF(C5=0,"",IF(C5="NR","NR",(C5*J5))))</f>
        <v>0</v>
      </c>
      <c r="L5" s="113"/>
      <c r="M5" s="113"/>
    </row>
    <row r="6" spans="1:13">
      <c r="A6" s="27">
        <v>2</v>
      </c>
      <c r="B6" s="28"/>
      <c r="C6" s="29"/>
      <c r="D6" s="29"/>
      <c r="E6" s="29"/>
      <c r="F6" s="29"/>
      <c r="G6" s="29"/>
      <c r="H6" s="30"/>
      <c r="I6" s="31"/>
      <c r="J6" s="32" t="str">
        <f t="shared" ref="J6:J55" si="0">IF(C6="X","----",IF(C6=0,"",IF(C6="NR","NR",IF(I6="N",H6,(H6-(H6*I6))))))</f>
        <v/>
      </c>
      <c r="K6" s="33" t="str">
        <f t="shared" ref="K6:K55" si="1">IF(C6="X","----",IF(C6=0,"",IF(C6="NR","NR",(C6*J6))))</f>
        <v/>
      </c>
      <c r="L6" s="34"/>
      <c r="M6" s="34"/>
    </row>
    <row r="7" spans="1:13">
      <c r="A7" s="27">
        <v>3</v>
      </c>
      <c r="B7" s="28"/>
      <c r="C7" s="29"/>
      <c r="D7" s="29"/>
      <c r="E7" s="29"/>
      <c r="F7" s="29"/>
      <c r="G7" s="29"/>
      <c r="H7" s="30"/>
      <c r="I7" s="31"/>
      <c r="J7" s="32" t="str">
        <f t="shared" si="0"/>
        <v/>
      </c>
      <c r="K7" s="33" t="str">
        <f t="shared" si="1"/>
        <v/>
      </c>
      <c r="L7" s="34"/>
      <c r="M7" s="34"/>
    </row>
    <row r="8" spans="1:13">
      <c r="A8" s="27">
        <v>4</v>
      </c>
      <c r="B8" s="28"/>
      <c r="C8" s="29"/>
      <c r="D8" s="29"/>
      <c r="E8" s="229" t="s">
        <v>333</v>
      </c>
      <c r="F8" s="35"/>
      <c r="G8" s="35"/>
      <c r="H8" s="36"/>
      <c r="I8" s="31"/>
      <c r="J8" s="32" t="str">
        <f t="shared" si="0"/>
        <v/>
      </c>
      <c r="K8" s="33" t="str">
        <f t="shared" si="1"/>
        <v/>
      </c>
      <c r="L8" s="34"/>
      <c r="M8" s="34"/>
    </row>
    <row r="9" spans="1:13" ht="25.5">
      <c r="A9" s="106">
        <v>5</v>
      </c>
      <c r="B9" s="107"/>
      <c r="C9" s="108">
        <v>2</v>
      </c>
      <c r="D9" s="108" t="s">
        <v>302</v>
      </c>
      <c r="E9" s="108" t="s">
        <v>301</v>
      </c>
      <c r="F9" s="262" t="s">
        <v>253</v>
      </c>
      <c r="G9" s="262" t="s">
        <v>253</v>
      </c>
      <c r="H9" s="263">
        <v>9.6999999999999993</v>
      </c>
      <c r="I9" s="110"/>
      <c r="J9" s="111">
        <f t="shared" si="0"/>
        <v>9.6999999999999993</v>
      </c>
      <c r="K9" s="112">
        <f t="shared" si="1"/>
        <v>19.399999999999999</v>
      </c>
      <c r="L9" s="113"/>
      <c r="M9" s="113"/>
    </row>
    <row r="10" spans="1:13" ht="25.5">
      <c r="A10" s="106">
        <v>6</v>
      </c>
      <c r="B10" s="107"/>
      <c r="C10" s="108">
        <v>2</v>
      </c>
      <c r="D10" s="108" t="s">
        <v>304</v>
      </c>
      <c r="E10" s="108" t="s">
        <v>303</v>
      </c>
      <c r="F10" s="262" t="s">
        <v>253</v>
      </c>
      <c r="G10" s="262" t="s">
        <v>253</v>
      </c>
      <c r="H10" s="263">
        <v>6.8</v>
      </c>
      <c r="I10" s="110"/>
      <c r="J10" s="111">
        <f t="shared" si="0"/>
        <v>6.8</v>
      </c>
      <c r="K10" s="112">
        <f t="shared" si="1"/>
        <v>13.6</v>
      </c>
      <c r="L10" s="113"/>
      <c r="M10" s="113"/>
    </row>
    <row r="11" spans="1:13" ht="25.5">
      <c r="A11" s="106">
        <v>7</v>
      </c>
      <c r="B11" s="264"/>
      <c r="C11" s="262">
        <v>2</v>
      </c>
      <c r="D11" s="262" t="s">
        <v>308</v>
      </c>
      <c r="E11" s="262" t="s">
        <v>307</v>
      </c>
      <c r="F11" s="262" t="s">
        <v>253</v>
      </c>
      <c r="G11" s="262" t="s">
        <v>253</v>
      </c>
      <c r="H11" s="263">
        <v>11.72</v>
      </c>
      <c r="I11" s="110"/>
      <c r="J11" s="111">
        <f t="shared" si="0"/>
        <v>11.72</v>
      </c>
      <c r="K11" s="112">
        <f t="shared" si="1"/>
        <v>23.44</v>
      </c>
      <c r="L11" s="113"/>
      <c r="M11" s="113"/>
    </row>
    <row r="12" spans="1:13" ht="25.5">
      <c r="A12" s="106">
        <v>8</v>
      </c>
      <c r="B12" s="264"/>
      <c r="C12" s="262">
        <v>2</v>
      </c>
      <c r="D12" s="262" t="s">
        <v>305</v>
      </c>
      <c r="E12" s="262" t="s">
        <v>306</v>
      </c>
      <c r="F12" s="262" t="s">
        <v>253</v>
      </c>
      <c r="G12" s="262" t="s">
        <v>253</v>
      </c>
      <c r="H12" s="263">
        <v>6.67</v>
      </c>
      <c r="I12" s="110"/>
      <c r="J12" s="111">
        <f t="shared" si="0"/>
        <v>6.67</v>
      </c>
      <c r="K12" s="112">
        <f t="shared" si="1"/>
        <v>13.34</v>
      </c>
      <c r="L12" s="113"/>
      <c r="M12" s="113"/>
    </row>
    <row r="13" spans="1:13" ht="25.5">
      <c r="A13" s="106">
        <v>9</v>
      </c>
      <c r="B13" s="264"/>
      <c r="C13" s="262">
        <v>1</v>
      </c>
      <c r="D13" s="262" t="s">
        <v>312</v>
      </c>
      <c r="E13" s="262" t="s">
        <v>311</v>
      </c>
      <c r="F13" s="262" t="s">
        <v>253</v>
      </c>
      <c r="G13" s="262" t="s">
        <v>253</v>
      </c>
      <c r="H13" s="263">
        <v>21.57</v>
      </c>
      <c r="I13" s="110"/>
      <c r="J13" s="111">
        <f t="shared" si="0"/>
        <v>21.57</v>
      </c>
      <c r="K13" s="112">
        <f t="shared" si="1"/>
        <v>21.57</v>
      </c>
      <c r="L13" s="265" t="s">
        <v>326</v>
      </c>
      <c r="M13" s="265" t="s">
        <v>325</v>
      </c>
    </row>
    <row r="14" spans="1:13" ht="25.5">
      <c r="A14" s="106">
        <v>10</v>
      </c>
      <c r="B14" s="264"/>
      <c r="C14" s="262">
        <v>1</v>
      </c>
      <c r="D14" s="262" t="s">
        <v>310</v>
      </c>
      <c r="E14" s="262" t="s">
        <v>309</v>
      </c>
      <c r="F14" s="262" t="s">
        <v>253</v>
      </c>
      <c r="G14" s="262" t="s">
        <v>253</v>
      </c>
      <c r="H14" s="263">
        <v>12.68</v>
      </c>
      <c r="I14" s="110"/>
      <c r="J14" s="111">
        <f t="shared" si="0"/>
        <v>12.68</v>
      </c>
      <c r="K14" s="112">
        <f t="shared" si="1"/>
        <v>12.68</v>
      </c>
      <c r="L14" s="265" t="s">
        <v>326</v>
      </c>
      <c r="M14" s="265" t="s">
        <v>325</v>
      </c>
    </row>
    <row r="15" spans="1:13" ht="76.5">
      <c r="A15" s="106">
        <v>11</v>
      </c>
      <c r="B15" s="264"/>
      <c r="C15" s="262">
        <v>1</v>
      </c>
      <c r="D15" s="262" t="s">
        <v>313</v>
      </c>
      <c r="E15" s="262" t="s">
        <v>315</v>
      </c>
      <c r="F15" s="262" t="s">
        <v>253</v>
      </c>
      <c r="G15" s="262" t="s">
        <v>253</v>
      </c>
      <c r="H15" s="263">
        <v>12.49</v>
      </c>
      <c r="I15" s="110"/>
      <c r="J15" s="111">
        <f t="shared" si="0"/>
        <v>12.49</v>
      </c>
      <c r="K15" s="112">
        <f t="shared" si="1"/>
        <v>12.49</v>
      </c>
      <c r="L15" s="113"/>
      <c r="M15" s="113"/>
    </row>
    <row r="16" spans="1:13" ht="89.25">
      <c r="A16" s="106">
        <v>12</v>
      </c>
      <c r="B16" s="264"/>
      <c r="C16" s="262">
        <v>1</v>
      </c>
      <c r="D16" s="262" t="s">
        <v>314</v>
      </c>
      <c r="E16" s="262" t="s">
        <v>316</v>
      </c>
      <c r="F16" s="262" t="s">
        <v>253</v>
      </c>
      <c r="G16" s="262" t="s">
        <v>253</v>
      </c>
      <c r="H16" s="263">
        <v>11.73</v>
      </c>
      <c r="I16" s="110"/>
      <c r="J16" s="111">
        <f t="shared" si="0"/>
        <v>11.73</v>
      </c>
      <c r="K16" s="112">
        <f t="shared" si="1"/>
        <v>11.73</v>
      </c>
      <c r="L16" s="113"/>
      <c r="M16" s="113"/>
    </row>
    <row r="17" spans="1:13" ht="25.5">
      <c r="A17" s="106">
        <v>13</v>
      </c>
      <c r="B17" s="264"/>
      <c r="C17" s="262">
        <v>2</v>
      </c>
      <c r="D17" s="262" t="s">
        <v>318</v>
      </c>
      <c r="E17" s="262" t="s">
        <v>317</v>
      </c>
      <c r="F17" s="262" t="s">
        <v>253</v>
      </c>
      <c r="G17" s="262" t="s">
        <v>253</v>
      </c>
      <c r="H17" s="263">
        <v>19.98</v>
      </c>
      <c r="I17" s="110"/>
      <c r="J17" s="111">
        <f t="shared" si="0"/>
        <v>19.98</v>
      </c>
      <c r="K17" s="112">
        <f t="shared" si="1"/>
        <v>39.96</v>
      </c>
      <c r="L17" s="113"/>
      <c r="M17" s="113"/>
    </row>
    <row r="18" spans="1:13" ht="25.5">
      <c r="A18" s="106">
        <v>14</v>
      </c>
      <c r="B18" s="264"/>
      <c r="C18" s="262">
        <v>2</v>
      </c>
      <c r="D18" s="262" t="s">
        <v>320</v>
      </c>
      <c r="E18" s="262" t="s">
        <v>319</v>
      </c>
      <c r="F18" s="262" t="s">
        <v>253</v>
      </c>
      <c r="G18" s="262" t="s">
        <v>253</v>
      </c>
      <c r="H18" s="263">
        <v>3.48</v>
      </c>
      <c r="I18" s="110"/>
      <c r="J18" s="111">
        <f t="shared" si="0"/>
        <v>3.48</v>
      </c>
      <c r="K18" s="112">
        <f t="shared" si="1"/>
        <v>6.96</v>
      </c>
      <c r="L18" s="113"/>
      <c r="M18" s="113"/>
    </row>
    <row r="19" spans="1:13" ht="25.5">
      <c r="A19" s="106">
        <v>15</v>
      </c>
      <c r="B19" s="264"/>
      <c r="C19" s="262">
        <v>2</v>
      </c>
      <c r="D19" s="262" t="s">
        <v>322</v>
      </c>
      <c r="E19" s="262" t="s">
        <v>321</v>
      </c>
      <c r="F19" s="262" t="s">
        <v>253</v>
      </c>
      <c r="G19" s="262" t="s">
        <v>253</v>
      </c>
      <c r="H19" s="263">
        <v>2.33</v>
      </c>
      <c r="I19" s="266"/>
      <c r="J19" s="111">
        <f t="shared" si="0"/>
        <v>2.33</v>
      </c>
      <c r="K19" s="112">
        <f t="shared" si="1"/>
        <v>4.66</v>
      </c>
      <c r="L19" s="122"/>
      <c r="M19" s="122"/>
    </row>
    <row r="20" spans="1:13" ht="25.5">
      <c r="A20" s="120">
        <v>16</v>
      </c>
      <c r="B20" s="267"/>
      <c r="C20" s="268">
        <v>2</v>
      </c>
      <c r="D20" s="268" t="s">
        <v>323</v>
      </c>
      <c r="E20" s="268" t="s">
        <v>324</v>
      </c>
      <c r="F20" s="262" t="s">
        <v>253</v>
      </c>
      <c r="G20" s="268" t="s">
        <v>253</v>
      </c>
      <c r="H20" s="269">
        <v>1.1299999999999999</v>
      </c>
      <c r="I20" s="270"/>
      <c r="J20" s="111">
        <f t="shared" si="0"/>
        <v>1.1299999999999999</v>
      </c>
      <c r="K20" s="112">
        <f t="shared" si="1"/>
        <v>2.2599999999999998</v>
      </c>
      <c r="L20" s="122"/>
      <c r="M20" s="122"/>
    </row>
    <row r="21" spans="1:13">
      <c r="A21" s="40">
        <v>17</v>
      </c>
      <c r="B21" s="41"/>
      <c r="C21" s="42"/>
      <c r="D21" s="42"/>
      <c r="E21" s="42"/>
      <c r="F21" s="42"/>
      <c r="G21" s="42"/>
      <c r="H21" s="43"/>
      <c r="I21" s="44"/>
      <c r="J21" s="32" t="str">
        <f t="shared" si="0"/>
        <v/>
      </c>
      <c r="K21" s="33" t="str">
        <f t="shared" si="1"/>
        <v/>
      </c>
      <c r="L21" s="39"/>
      <c r="M21" s="39"/>
    </row>
    <row r="22" spans="1:13">
      <c r="A22" s="40">
        <v>18</v>
      </c>
      <c r="B22" s="41"/>
      <c r="C22" s="42"/>
      <c r="D22" s="42"/>
      <c r="E22" s="42"/>
      <c r="F22" s="42"/>
      <c r="G22" s="42"/>
      <c r="H22" s="43"/>
      <c r="I22" s="44"/>
      <c r="J22" s="32" t="str">
        <f t="shared" si="0"/>
        <v/>
      </c>
      <c r="K22" s="33" t="str">
        <f t="shared" si="1"/>
        <v/>
      </c>
      <c r="L22" s="39"/>
      <c r="M22" s="39"/>
    </row>
    <row r="23" spans="1:13">
      <c r="A23" s="40">
        <v>19</v>
      </c>
      <c r="B23" s="45"/>
      <c r="C23" s="39"/>
      <c r="D23" s="46"/>
      <c r="E23" s="229" t="s">
        <v>333</v>
      </c>
      <c r="F23" s="39"/>
      <c r="G23" s="39"/>
      <c r="H23" s="48"/>
      <c r="I23" s="49"/>
      <c r="J23" s="32" t="str">
        <f t="shared" si="0"/>
        <v/>
      </c>
      <c r="K23" s="33" t="str">
        <f t="shared" si="1"/>
        <v/>
      </c>
      <c r="L23" s="39"/>
      <c r="M23" s="39"/>
    </row>
    <row r="24" spans="1:13" ht="38.25">
      <c r="A24" s="120">
        <v>20</v>
      </c>
      <c r="B24" s="121"/>
      <c r="C24" s="122">
        <v>1</v>
      </c>
      <c r="D24" s="123" t="s">
        <v>139</v>
      </c>
      <c r="E24" s="124" t="s">
        <v>140</v>
      </c>
      <c r="F24" s="122" t="s">
        <v>50</v>
      </c>
      <c r="G24" s="122" t="s">
        <v>54</v>
      </c>
      <c r="H24" s="125">
        <v>84.32</v>
      </c>
      <c r="I24" s="126"/>
      <c r="J24" s="111">
        <f t="shared" si="0"/>
        <v>84.32</v>
      </c>
      <c r="K24" s="112">
        <f t="shared" si="1"/>
        <v>84.32</v>
      </c>
      <c r="L24" s="122"/>
      <c r="M24" s="122"/>
    </row>
    <row r="25" spans="1:13">
      <c r="A25" s="40">
        <v>21</v>
      </c>
      <c r="B25" s="45"/>
      <c r="C25" s="39"/>
      <c r="D25" s="46"/>
      <c r="E25" s="229" t="s">
        <v>344</v>
      </c>
      <c r="F25" s="39"/>
      <c r="G25" s="39"/>
      <c r="H25" s="48"/>
      <c r="I25" s="49"/>
      <c r="J25" s="32" t="str">
        <f t="shared" si="0"/>
        <v/>
      </c>
      <c r="K25" s="33" t="str">
        <f t="shared" si="1"/>
        <v/>
      </c>
      <c r="L25" s="39"/>
      <c r="M25" s="39"/>
    </row>
    <row r="26" spans="1:13" ht="38.25">
      <c r="A26" s="120">
        <v>22</v>
      </c>
      <c r="B26" s="121"/>
      <c r="C26" s="122">
        <v>1</v>
      </c>
      <c r="D26" s="123" t="s">
        <v>342</v>
      </c>
      <c r="E26" s="124" t="s">
        <v>343</v>
      </c>
      <c r="F26" s="122" t="s">
        <v>50</v>
      </c>
      <c r="G26" s="122" t="s">
        <v>54</v>
      </c>
      <c r="H26" s="125">
        <v>229.47</v>
      </c>
      <c r="I26" s="126"/>
      <c r="J26" s="111">
        <f t="shared" si="0"/>
        <v>229.47</v>
      </c>
      <c r="K26" s="112">
        <f t="shared" si="1"/>
        <v>229.47</v>
      </c>
      <c r="L26" s="122"/>
      <c r="M26" s="122"/>
    </row>
    <row r="27" spans="1:13">
      <c r="A27" s="40">
        <v>23</v>
      </c>
      <c r="B27" s="45"/>
      <c r="C27" s="39"/>
      <c r="D27" s="46"/>
      <c r="E27" s="47"/>
      <c r="F27" s="39"/>
      <c r="G27" s="39"/>
      <c r="H27" s="48"/>
      <c r="I27" s="49"/>
      <c r="J27" s="32" t="str">
        <f t="shared" si="0"/>
        <v/>
      </c>
      <c r="K27" s="33" t="str">
        <f t="shared" si="1"/>
        <v/>
      </c>
      <c r="L27" s="39"/>
      <c r="M27" s="39"/>
    </row>
    <row r="28" spans="1:13">
      <c r="A28" s="40">
        <v>24</v>
      </c>
      <c r="B28" s="45"/>
      <c r="C28" s="39"/>
      <c r="D28" s="46"/>
      <c r="E28" s="47"/>
      <c r="F28" s="39"/>
      <c r="G28" s="39"/>
      <c r="H28" s="48"/>
      <c r="I28" s="49"/>
      <c r="J28" s="32" t="str">
        <f t="shared" si="0"/>
        <v/>
      </c>
      <c r="K28" s="33" t="str">
        <f t="shared" si="1"/>
        <v/>
      </c>
      <c r="L28" s="39"/>
      <c r="M28" s="39"/>
    </row>
    <row r="29" spans="1:13">
      <c r="A29" s="40">
        <v>25</v>
      </c>
      <c r="B29" s="45"/>
      <c r="C29" s="39"/>
      <c r="D29" s="46"/>
      <c r="E29" s="229" t="s">
        <v>352</v>
      </c>
      <c r="F29" s="39"/>
      <c r="G29" s="39"/>
      <c r="H29" s="48"/>
      <c r="I29" s="49"/>
      <c r="J29" s="32" t="str">
        <f t="shared" si="0"/>
        <v/>
      </c>
      <c r="K29" s="33" t="str">
        <f t="shared" si="1"/>
        <v/>
      </c>
      <c r="L29" s="39"/>
      <c r="M29" s="39"/>
    </row>
    <row r="30" spans="1:13" ht="25.5">
      <c r="A30" s="120">
        <v>26</v>
      </c>
      <c r="B30" s="121"/>
      <c r="C30" s="122">
        <v>2</v>
      </c>
      <c r="D30" s="123" t="s">
        <v>346</v>
      </c>
      <c r="E30" s="124" t="s">
        <v>348</v>
      </c>
      <c r="F30" s="122" t="s">
        <v>41</v>
      </c>
      <c r="G30" s="122" t="s">
        <v>110</v>
      </c>
      <c r="H30" s="125">
        <v>11.57</v>
      </c>
      <c r="I30" s="126"/>
      <c r="J30" s="111">
        <f t="shared" si="0"/>
        <v>11.57</v>
      </c>
      <c r="K30" s="112">
        <f t="shared" si="1"/>
        <v>23.14</v>
      </c>
      <c r="L30" s="122"/>
      <c r="M30" s="122"/>
    </row>
    <row r="31" spans="1:13" ht="25.5">
      <c r="A31" s="120">
        <v>27</v>
      </c>
      <c r="B31" s="121"/>
      <c r="C31" s="122">
        <v>2</v>
      </c>
      <c r="D31" s="123" t="s">
        <v>347</v>
      </c>
      <c r="E31" s="124" t="s">
        <v>349</v>
      </c>
      <c r="F31" s="122" t="s">
        <v>41</v>
      </c>
      <c r="G31" s="122" t="s">
        <v>110</v>
      </c>
      <c r="H31" s="125">
        <v>9.01</v>
      </c>
      <c r="I31" s="126"/>
      <c r="J31" s="111">
        <f t="shared" si="0"/>
        <v>9.01</v>
      </c>
      <c r="K31" s="112">
        <f t="shared" si="1"/>
        <v>18.02</v>
      </c>
      <c r="L31" s="122"/>
      <c r="M31" s="122"/>
    </row>
    <row r="32" spans="1:13" ht="25.5">
      <c r="A32" s="120">
        <v>28</v>
      </c>
      <c r="B32" s="121"/>
      <c r="C32" s="122">
        <v>2</v>
      </c>
      <c r="D32" s="123" t="s">
        <v>350</v>
      </c>
      <c r="E32" s="124" t="s">
        <v>351</v>
      </c>
      <c r="F32" s="122" t="s">
        <v>41</v>
      </c>
      <c r="G32" s="122" t="s">
        <v>110</v>
      </c>
      <c r="H32" s="125">
        <v>9.7100000000000009</v>
      </c>
      <c r="I32" s="126"/>
      <c r="J32" s="111">
        <f t="shared" si="0"/>
        <v>9.7100000000000009</v>
      </c>
      <c r="K32" s="112">
        <f t="shared" si="1"/>
        <v>19.420000000000002</v>
      </c>
      <c r="L32" s="122"/>
      <c r="M32" s="122"/>
    </row>
    <row r="33" spans="1:13">
      <c r="A33" s="40">
        <v>29</v>
      </c>
      <c r="B33" s="45"/>
      <c r="C33" s="39"/>
      <c r="D33" s="46"/>
      <c r="E33" s="47"/>
      <c r="F33" s="39"/>
      <c r="G33" s="39"/>
      <c r="H33" s="48"/>
      <c r="I33" s="49"/>
      <c r="J33" s="32" t="str">
        <f t="shared" si="0"/>
        <v/>
      </c>
      <c r="K33" s="33" t="str">
        <f t="shared" si="1"/>
        <v/>
      </c>
      <c r="L33" s="39"/>
      <c r="M33" s="39"/>
    </row>
    <row r="34" spans="1:13">
      <c r="A34" s="40">
        <v>30</v>
      </c>
      <c r="B34" s="45"/>
      <c r="C34" s="39"/>
      <c r="D34" s="46"/>
      <c r="E34" s="47"/>
      <c r="F34" s="39"/>
      <c r="G34" s="39"/>
      <c r="H34" s="48"/>
      <c r="I34" s="49"/>
      <c r="J34" s="32" t="str">
        <f t="shared" si="0"/>
        <v/>
      </c>
      <c r="K34" s="33" t="str">
        <f t="shared" si="1"/>
        <v/>
      </c>
      <c r="L34" s="39"/>
      <c r="M34" s="39"/>
    </row>
    <row r="35" spans="1:13">
      <c r="A35" s="40">
        <v>31</v>
      </c>
      <c r="B35" s="45"/>
      <c r="C35" s="39"/>
      <c r="D35" s="46"/>
      <c r="E35" s="229" t="s">
        <v>383</v>
      </c>
      <c r="F35" s="39"/>
      <c r="G35" s="39"/>
      <c r="H35" s="48"/>
      <c r="I35" s="49"/>
      <c r="J35" s="32" t="str">
        <f t="shared" si="0"/>
        <v/>
      </c>
      <c r="K35" s="33" t="str">
        <f t="shared" si="1"/>
        <v/>
      </c>
      <c r="L35" s="39"/>
      <c r="M35" s="39"/>
    </row>
    <row r="36" spans="1:13">
      <c r="A36" s="120">
        <v>32</v>
      </c>
      <c r="B36" s="121"/>
      <c r="C36" s="122">
        <v>2</v>
      </c>
      <c r="D36" s="123" t="s">
        <v>366</v>
      </c>
      <c r="E36" s="124" t="s">
        <v>367</v>
      </c>
      <c r="F36" s="122" t="s">
        <v>368</v>
      </c>
      <c r="G36" s="122" t="s">
        <v>368</v>
      </c>
      <c r="H36" s="125">
        <v>80</v>
      </c>
      <c r="I36" s="126"/>
      <c r="J36" s="111">
        <f t="shared" si="0"/>
        <v>80</v>
      </c>
      <c r="K36" s="112">
        <f t="shared" si="1"/>
        <v>160</v>
      </c>
      <c r="L36" s="122"/>
      <c r="M36" s="122"/>
    </row>
    <row r="37" spans="1:13">
      <c r="A37" s="120">
        <v>33</v>
      </c>
      <c r="B37" s="121"/>
      <c r="C37" s="122">
        <v>2</v>
      </c>
      <c r="D37" s="123" t="s">
        <v>369</v>
      </c>
      <c r="E37" s="124" t="s">
        <v>370</v>
      </c>
      <c r="F37" s="122" t="s">
        <v>368</v>
      </c>
      <c r="G37" s="122" t="s">
        <v>368</v>
      </c>
      <c r="H37" s="125">
        <v>48</v>
      </c>
      <c r="I37" s="126"/>
      <c r="J37" s="111">
        <f t="shared" si="0"/>
        <v>48</v>
      </c>
      <c r="K37" s="112">
        <f t="shared" si="1"/>
        <v>96</v>
      </c>
      <c r="L37" s="122"/>
      <c r="M37" s="122"/>
    </row>
    <row r="38" spans="1:13">
      <c r="A38" s="120">
        <v>34</v>
      </c>
      <c r="B38" s="121"/>
      <c r="C38" s="122">
        <v>2</v>
      </c>
      <c r="D38" s="123" t="s">
        <v>371</v>
      </c>
      <c r="E38" s="124" t="s">
        <v>372</v>
      </c>
      <c r="F38" s="122" t="s">
        <v>368</v>
      </c>
      <c r="G38" s="122" t="s">
        <v>368</v>
      </c>
      <c r="H38" s="125">
        <v>18</v>
      </c>
      <c r="I38" s="126"/>
      <c r="J38" s="111">
        <f t="shared" si="0"/>
        <v>18</v>
      </c>
      <c r="K38" s="112">
        <f t="shared" si="1"/>
        <v>36</v>
      </c>
      <c r="L38" s="122"/>
      <c r="M38" s="122"/>
    </row>
    <row r="39" spans="1:13">
      <c r="A39" s="120">
        <v>35</v>
      </c>
      <c r="B39" s="121"/>
      <c r="C39" s="122">
        <v>1</v>
      </c>
      <c r="D39" s="123" t="s">
        <v>373</v>
      </c>
      <c r="E39" s="124" t="s">
        <v>374</v>
      </c>
      <c r="F39" s="122" t="s">
        <v>368</v>
      </c>
      <c r="G39" s="122" t="s">
        <v>368</v>
      </c>
      <c r="H39" s="125">
        <v>2111</v>
      </c>
      <c r="I39" s="126"/>
      <c r="J39" s="111">
        <f t="shared" si="0"/>
        <v>2111</v>
      </c>
      <c r="K39" s="112">
        <f t="shared" si="1"/>
        <v>2111</v>
      </c>
      <c r="L39" s="122"/>
      <c r="M39" s="122"/>
    </row>
    <row r="40" spans="1:13" ht="38.25">
      <c r="A40" s="120">
        <v>36</v>
      </c>
      <c r="B40" s="121"/>
      <c r="C40" s="108">
        <v>10</v>
      </c>
      <c r="D40" s="108" t="s">
        <v>375</v>
      </c>
      <c r="E40" s="108" t="s">
        <v>376</v>
      </c>
      <c r="F40" s="108" t="s">
        <v>41</v>
      </c>
      <c r="G40" s="108" t="s">
        <v>110</v>
      </c>
      <c r="H40" s="109">
        <v>3.67</v>
      </c>
      <c r="I40" s="126"/>
      <c r="J40" s="111">
        <f t="shared" si="0"/>
        <v>3.67</v>
      </c>
      <c r="K40" s="112">
        <f t="shared" si="1"/>
        <v>36.700000000000003</v>
      </c>
      <c r="L40" s="122"/>
      <c r="M40" s="122"/>
    </row>
    <row r="41" spans="1:13" ht="25.5">
      <c r="A41" s="120">
        <v>37</v>
      </c>
      <c r="B41" s="121"/>
      <c r="C41" s="122">
        <v>10</v>
      </c>
      <c r="D41" s="123" t="s">
        <v>378</v>
      </c>
      <c r="E41" s="124" t="s">
        <v>377</v>
      </c>
      <c r="F41" s="122" t="s">
        <v>41</v>
      </c>
      <c r="G41" s="122" t="s">
        <v>110</v>
      </c>
      <c r="H41" s="125">
        <v>4.3</v>
      </c>
      <c r="I41" s="126"/>
      <c r="J41" s="111">
        <f t="shared" si="0"/>
        <v>4.3</v>
      </c>
      <c r="K41" s="112">
        <f t="shared" si="1"/>
        <v>43</v>
      </c>
      <c r="L41" s="122"/>
      <c r="M41" s="122"/>
    </row>
    <row r="42" spans="1:13" ht="25.5">
      <c r="A42" s="120">
        <v>38</v>
      </c>
      <c r="B42" s="121"/>
      <c r="C42" s="122">
        <v>1</v>
      </c>
      <c r="D42" s="123" t="s">
        <v>379</v>
      </c>
      <c r="E42" s="124" t="s">
        <v>380</v>
      </c>
      <c r="F42" s="122" t="s">
        <v>93</v>
      </c>
      <c r="G42" s="122" t="s">
        <v>93</v>
      </c>
      <c r="H42" s="125">
        <v>106.77</v>
      </c>
      <c r="I42" s="126">
        <v>0.4</v>
      </c>
      <c r="J42" s="111">
        <f t="shared" si="0"/>
        <v>64.061999999999998</v>
      </c>
      <c r="K42" s="112">
        <f t="shared" si="1"/>
        <v>64.061999999999998</v>
      </c>
      <c r="L42" s="122"/>
      <c r="M42" s="122"/>
    </row>
    <row r="43" spans="1:13">
      <c r="A43" s="120">
        <v>39</v>
      </c>
      <c r="B43" s="121"/>
      <c r="C43" s="122">
        <v>1</v>
      </c>
      <c r="D43" s="123" t="s">
        <v>381</v>
      </c>
      <c r="E43" s="124" t="s">
        <v>382</v>
      </c>
      <c r="F43" s="122" t="s">
        <v>93</v>
      </c>
      <c r="G43" s="122" t="s">
        <v>93</v>
      </c>
      <c r="H43" s="125">
        <v>8.59</v>
      </c>
      <c r="I43" s="126">
        <v>0.4</v>
      </c>
      <c r="J43" s="111">
        <f t="shared" si="0"/>
        <v>5.1539999999999999</v>
      </c>
      <c r="K43" s="112">
        <f t="shared" si="1"/>
        <v>5.1539999999999999</v>
      </c>
      <c r="L43" s="122"/>
      <c r="M43" s="122"/>
    </row>
    <row r="44" spans="1:13">
      <c r="A44" s="40">
        <v>40</v>
      </c>
      <c r="B44" s="45"/>
      <c r="C44" s="39"/>
      <c r="D44" s="46"/>
      <c r="E44" s="47"/>
      <c r="F44" s="39"/>
      <c r="G44" s="39"/>
      <c r="H44" s="48"/>
      <c r="I44" s="49"/>
      <c r="J44" s="32" t="str">
        <f t="shared" si="0"/>
        <v/>
      </c>
      <c r="K44" s="33" t="str">
        <f t="shared" si="1"/>
        <v/>
      </c>
      <c r="L44" s="39"/>
      <c r="M44" s="39"/>
    </row>
    <row r="45" spans="1:13">
      <c r="A45" s="40">
        <v>41</v>
      </c>
      <c r="B45" s="45"/>
      <c r="C45" s="39"/>
      <c r="D45" s="46"/>
      <c r="E45" s="229" t="s">
        <v>389</v>
      </c>
      <c r="F45" s="39"/>
      <c r="G45" s="39"/>
      <c r="H45" s="48"/>
      <c r="I45" s="49"/>
      <c r="J45" s="32" t="str">
        <f t="shared" si="0"/>
        <v/>
      </c>
      <c r="K45" s="33" t="str">
        <f t="shared" si="1"/>
        <v/>
      </c>
      <c r="L45" s="39"/>
      <c r="M45" s="39"/>
    </row>
    <row r="46" spans="1:13" ht="102">
      <c r="A46" s="120">
        <v>42</v>
      </c>
      <c r="B46" s="121"/>
      <c r="C46" s="122">
        <v>1</v>
      </c>
      <c r="D46" s="123" t="s">
        <v>386</v>
      </c>
      <c r="E46" s="124" t="s">
        <v>387</v>
      </c>
      <c r="F46" s="122" t="s">
        <v>388</v>
      </c>
      <c r="G46" s="122" t="s">
        <v>253</v>
      </c>
      <c r="H46" s="125">
        <v>9.9600000000000009</v>
      </c>
      <c r="I46" s="126"/>
      <c r="J46" s="111">
        <f t="shared" si="0"/>
        <v>9.9600000000000009</v>
      </c>
      <c r="K46" s="112">
        <f t="shared" si="1"/>
        <v>9.9600000000000009</v>
      </c>
      <c r="L46" s="122"/>
      <c r="M46" s="122"/>
    </row>
    <row r="47" spans="1:13">
      <c r="A47" s="40">
        <v>43</v>
      </c>
      <c r="B47" s="45"/>
      <c r="C47" s="39"/>
      <c r="D47" s="46"/>
      <c r="E47" s="47"/>
      <c r="F47" s="39"/>
      <c r="G47" s="39"/>
      <c r="H47" s="48"/>
      <c r="I47" s="49"/>
      <c r="J47" s="32" t="str">
        <f t="shared" si="0"/>
        <v/>
      </c>
      <c r="K47" s="33" t="str">
        <f t="shared" si="1"/>
        <v/>
      </c>
      <c r="L47" s="39"/>
      <c r="M47" s="39"/>
    </row>
    <row r="48" spans="1:13">
      <c r="A48" s="40">
        <v>44</v>
      </c>
      <c r="B48" s="45"/>
      <c r="C48" s="39"/>
      <c r="D48" s="46"/>
      <c r="E48" s="312" t="s">
        <v>392</v>
      </c>
      <c r="F48" s="39"/>
      <c r="G48" s="39"/>
      <c r="H48" s="48"/>
      <c r="I48" s="49"/>
      <c r="J48" s="32" t="str">
        <f t="shared" si="0"/>
        <v/>
      </c>
      <c r="K48" s="33" t="str">
        <f t="shared" si="1"/>
        <v/>
      </c>
      <c r="L48" s="39"/>
      <c r="M48" s="39"/>
    </row>
    <row r="49" spans="1:13">
      <c r="A49" s="120">
        <v>45</v>
      </c>
      <c r="B49" s="121"/>
      <c r="C49" s="122">
        <v>1</v>
      </c>
      <c r="D49" s="123" t="s">
        <v>390</v>
      </c>
      <c r="E49" s="124" t="s">
        <v>61</v>
      </c>
      <c r="F49" s="122" t="s">
        <v>50</v>
      </c>
      <c r="G49" s="122" t="s">
        <v>54</v>
      </c>
      <c r="H49" s="125">
        <v>329.28</v>
      </c>
      <c r="I49" s="126"/>
      <c r="J49" s="111">
        <f t="shared" si="0"/>
        <v>329.28</v>
      </c>
      <c r="K49" s="112">
        <f t="shared" si="1"/>
        <v>329.28</v>
      </c>
      <c r="L49" s="122"/>
      <c r="M49" s="122"/>
    </row>
    <row r="50" spans="1:13">
      <c r="A50" s="120">
        <v>46</v>
      </c>
      <c r="B50" s="121"/>
      <c r="C50" s="122">
        <v>1</v>
      </c>
      <c r="D50" s="123" t="s">
        <v>391</v>
      </c>
      <c r="E50" s="124" t="s">
        <v>66</v>
      </c>
      <c r="F50" s="122" t="s">
        <v>50</v>
      </c>
      <c r="G50" s="122" t="s">
        <v>54</v>
      </c>
      <c r="H50" s="125">
        <v>77.37</v>
      </c>
      <c r="I50" s="126"/>
      <c r="J50" s="111">
        <f t="shared" si="0"/>
        <v>77.37</v>
      </c>
      <c r="K50" s="112">
        <f t="shared" si="1"/>
        <v>77.37</v>
      </c>
      <c r="L50" s="122"/>
      <c r="M50" s="122"/>
    </row>
    <row r="51" spans="1:13" ht="38.25">
      <c r="A51" s="120">
        <v>47</v>
      </c>
      <c r="B51" s="121"/>
      <c r="C51" s="122">
        <v>5</v>
      </c>
      <c r="D51" s="123" t="s">
        <v>375</v>
      </c>
      <c r="E51" s="124" t="s">
        <v>376</v>
      </c>
      <c r="F51" s="122" t="s">
        <v>41</v>
      </c>
      <c r="G51" s="122" t="s">
        <v>110</v>
      </c>
      <c r="H51" s="125">
        <v>3.67</v>
      </c>
      <c r="I51" s="126"/>
      <c r="J51" s="111">
        <f t="shared" si="0"/>
        <v>3.67</v>
      </c>
      <c r="K51" s="112">
        <f t="shared" si="1"/>
        <v>18.350000000000001</v>
      </c>
      <c r="L51" s="122"/>
      <c r="M51" s="122"/>
    </row>
    <row r="52" spans="1:13" ht="25.5">
      <c r="A52" s="120">
        <v>48</v>
      </c>
      <c r="B52" s="121"/>
      <c r="C52" s="122">
        <v>20</v>
      </c>
      <c r="D52" s="123" t="s">
        <v>378</v>
      </c>
      <c r="E52" s="124" t="s">
        <v>377</v>
      </c>
      <c r="F52" s="122" t="s">
        <v>41</v>
      </c>
      <c r="G52" s="122" t="s">
        <v>110</v>
      </c>
      <c r="H52" s="125">
        <v>4.3</v>
      </c>
      <c r="I52" s="126"/>
      <c r="J52" s="111">
        <f t="shared" si="0"/>
        <v>4.3</v>
      </c>
      <c r="K52" s="112">
        <f t="shared" si="1"/>
        <v>86</v>
      </c>
      <c r="L52" s="122"/>
      <c r="M52" s="122"/>
    </row>
    <row r="53" spans="1:13" ht="25.5">
      <c r="A53" s="120">
        <v>49</v>
      </c>
      <c r="B53" s="121"/>
      <c r="C53" s="122">
        <v>1</v>
      </c>
      <c r="D53" s="123" t="s">
        <v>108</v>
      </c>
      <c r="E53" s="124" t="s">
        <v>109</v>
      </c>
      <c r="F53" s="122" t="s">
        <v>41</v>
      </c>
      <c r="G53" s="122" t="s">
        <v>110</v>
      </c>
      <c r="H53" s="125">
        <v>264.60000000000002</v>
      </c>
      <c r="I53" s="126"/>
      <c r="J53" s="111">
        <f t="shared" si="0"/>
        <v>264.60000000000002</v>
      </c>
      <c r="K53" s="112">
        <f t="shared" si="1"/>
        <v>264.60000000000002</v>
      </c>
      <c r="L53" s="122"/>
      <c r="M53" s="122"/>
    </row>
    <row r="54" spans="1:13">
      <c r="A54" s="40">
        <v>50</v>
      </c>
      <c r="B54" s="45"/>
      <c r="C54" s="39"/>
      <c r="D54" s="46"/>
      <c r="E54" s="47"/>
      <c r="F54" s="39"/>
      <c r="G54" s="39"/>
      <c r="H54" s="48"/>
      <c r="I54" s="49"/>
      <c r="J54" s="32" t="str">
        <f t="shared" si="0"/>
        <v/>
      </c>
      <c r="K54" s="33" t="str">
        <f t="shared" si="1"/>
        <v/>
      </c>
      <c r="L54" s="39"/>
      <c r="M54" s="39"/>
    </row>
    <row r="55" spans="1:13">
      <c r="A55" s="50"/>
      <c r="B55" s="50"/>
      <c r="C55" s="50"/>
      <c r="D55" s="51"/>
      <c r="E55" s="52"/>
      <c r="F55" s="50"/>
      <c r="G55" s="50"/>
      <c r="H55" s="53"/>
      <c r="I55" s="54"/>
      <c r="J55" s="24" t="str">
        <f t="shared" si="0"/>
        <v/>
      </c>
      <c r="K55" s="25" t="str">
        <f t="shared" si="1"/>
        <v/>
      </c>
      <c r="L55" s="50"/>
      <c r="M55" s="50"/>
    </row>
    <row r="56" spans="1:13">
      <c r="D56" s="55"/>
      <c r="E56" s="55"/>
      <c r="F56" t="s">
        <v>17</v>
      </c>
      <c r="K56" s="57">
        <f>SUM(K3:K55)</f>
        <v>3893.9359999999997</v>
      </c>
    </row>
    <row r="57" spans="1:13">
      <c r="D57" s="55"/>
      <c r="E57" s="55"/>
      <c r="F57" t="s">
        <v>18</v>
      </c>
      <c r="G57" s="58" t="s">
        <v>19</v>
      </c>
      <c r="J57" s="59">
        <v>0</v>
      </c>
    </row>
    <row r="58" spans="1:13">
      <c r="D58" s="60"/>
      <c r="E58" s="60"/>
      <c r="G58" t="s">
        <v>20</v>
      </c>
      <c r="J58" s="59">
        <v>0</v>
      </c>
    </row>
    <row r="59" spans="1:13">
      <c r="D59" s="55"/>
      <c r="E59" s="55"/>
      <c r="G59" t="s">
        <v>21</v>
      </c>
      <c r="J59" s="59">
        <v>0</v>
      </c>
    </row>
    <row r="60" spans="1:13">
      <c r="D60" s="55"/>
      <c r="E60" s="55"/>
      <c r="G60" t="s">
        <v>22</v>
      </c>
      <c r="J60" s="59">
        <v>0</v>
      </c>
    </row>
    <row r="61" spans="1:13">
      <c r="E61" s="55"/>
      <c r="G61" s="61" t="s">
        <v>23</v>
      </c>
      <c r="J61" s="59">
        <v>0</v>
      </c>
    </row>
    <row r="62" spans="1:13">
      <c r="F62" s="61"/>
      <c r="G62" s="61" t="s">
        <v>24</v>
      </c>
      <c r="J62" s="59">
        <v>0</v>
      </c>
    </row>
    <row r="63" spans="1:13">
      <c r="F63" s="61"/>
      <c r="G63" s="62" t="s">
        <v>25</v>
      </c>
      <c r="H63" s="62"/>
      <c r="I63" s="62"/>
      <c r="J63" s="63">
        <v>0</v>
      </c>
      <c r="K63" s="62"/>
    </row>
    <row r="64" spans="1:13">
      <c r="D64" s="64"/>
      <c r="F64" s="62" t="s">
        <v>26</v>
      </c>
      <c r="G64" s="62"/>
      <c r="H64" s="62"/>
      <c r="I64" s="62"/>
      <c r="J64" s="65"/>
      <c r="K64" s="66">
        <f>SUM(J57:J63)</f>
        <v>0</v>
      </c>
    </row>
    <row r="65" spans="1:11">
      <c r="D65" s="64"/>
      <c r="F65" s="61" t="s">
        <v>27</v>
      </c>
      <c r="K65" s="67">
        <f>+K64+K56</f>
        <v>3893.9359999999997</v>
      </c>
    </row>
    <row r="66" spans="1:11">
      <c r="F66" s="61" t="s">
        <v>28</v>
      </c>
      <c r="J66" s="68">
        <f>[1]Rates!B12</f>
        <v>0.08</v>
      </c>
      <c r="K66" s="69">
        <f>K65*J66</f>
        <v>311.51488000000001</v>
      </c>
    </row>
    <row r="67" spans="1:11">
      <c r="D67" s="64"/>
      <c r="E67" s="64"/>
      <c r="F67" s="62" t="s">
        <v>29</v>
      </c>
      <c r="G67" s="70">
        <f>[1]WBS!D190</f>
        <v>0</v>
      </c>
      <c r="H67" s="71">
        <f>[1]Rates!B3</f>
        <v>112</v>
      </c>
      <c r="I67" s="72" t="s">
        <v>30</v>
      </c>
      <c r="J67" s="73"/>
      <c r="K67" s="69">
        <f>G67*H67</f>
        <v>0</v>
      </c>
    </row>
    <row r="68" spans="1:11">
      <c r="E68" s="64"/>
      <c r="F68" t="s">
        <v>31</v>
      </c>
      <c r="K68" s="74">
        <f>SUM(K65:K67)</f>
        <v>4205.4508799999994</v>
      </c>
    </row>
    <row r="69" spans="1:11">
      <c r="A69" s="61"/>
      <c r="B69" s="61"/>
      <c r="E69" s="64"/>
      <c r="G69" s="61"/>
      <c r="H69" s="11"/>
      <c r="I69" s="75"/>
      <c r="J69" s="75"/>
      <c r="K69" s="75"/>
    </row>
    <row r="70" spans="1:11">
      <c r="E70" s="64"/>
      <c r="F70" s="76" t="s">
        <v>32</v>
      </c>
      <c r="G70" s="76"/>
      <c r="H70" s="76"/>
      <c r="I70" s="76"/>
      <c r="J70" s="77"/>
      <c r="K70" s="74">
        <f>SUM(K68:K68)</f>
        <v>4205.4508799999994</v>
      </c>
    </row>
    <row r="71" spans="1:11">
      <c r="E71" s="64"/>
    </row>
    <row r="72" spans="1:11">
      <c r="F72" s="78" t="s">
        <v>33</v>
      </c>
      <c r="H72" s="79">
        <f>IF(K72=0,"",(K72-K70)/K72)</f>
        <v>0.35</v>
      </c>
      <c r="K72" s="67">
        <f>+K70/(1-[1]Summary!D17)</f>
        <v>6469.9244307692297</v>
      </c>
    </row>
    <row r="74" spans="1:11">
      <c r="J74" s="80"/>
      <c r="K74" s="81"/>
    </row>
    <row r="75" spans="1:11">
      <c r="F75" s="82" t="s">
        <v>34</v>
      </c>
      <c r="G75" s="82"/>
      <c r="H75" s="82" t="s">
        <v>35</v>
      </c>
      <c r="J75" s="83"/>
      <c r="K75" s="84"/>
    </row>
    <row r="76" spans="1:11">
      <c r="E76" s="85" t="s">
        <v>36</v>
      </c>
      <c r="F76" s="86">
        <v>0.25</v>
      </c>
      <c r="G76" s="11"/>
      <c r="H76" s="87">
        <f>K$63/(1-F76)</f>
        <v>0</v>
      </c>
      <c r="J76" s="83"/>
      <c r="K76" s="84"/>
    </row>
    <row r="77" spans="1:11">
      <c r="F77" s="86">
        <v>0.3</v>
      </c>
      <c r="G77" s="11"/>
      <c r="H77" s="87">
        <f>K$63/(1-F77)</f>
        <v>0</v>
      </c>
      <c r="J77" s="83"/>
      <c r="K77" s="84"/>
    </row>
    <row r="78" spans="1:11">
      <c r="F78" s="86">
        <v>0.32</v>
      </c>
      <c r="G78" s="11"/>
      <c r="H78" s="87">
        <f>K$63/(1-F78)</f>
        <v>0</v>
      </c>
    </row>
    <row r="79" spans="1:11">
      <c r="F79" s="86">
        <v>0.35</v>
      </c>
      <c r="G79" s="11"/>
      <c r="H79" s="87">
        <f>K$63/(1-F79)</f>
        <v>0</v>
      </c>
    </row>
    <row r="80" spans="1:11">
      <c r="F80" s="86">
        <v>0.4</v>
      </c>
      <c r="G80" s="11"/>
      <c r="H80" s="87">
        <f>K$63/(1-F80)</f>
        <v>0</v>
      </c>
    </row>
  </sheetData>
  <mergeCells count="1">
    <mergeCell ref="A1:A2"/>
  </mergeCells>
  <conditionalFormatting sqref="C24:H24">
    <cfRule type="expression" dxfId="18" priority="1">
      <formula>$C24="X"</formula>
    </cfRule>
    <cfRule type="expression" dxfId="17" priority="2">
      <formula>$B24="X"</formula>
    </cfRule>
  </conditionalFormatting>
  <dataValidations disablePrompts="1" count="1">
    <dataValidation type="list" allowBlank="1" showInputMessage="1" showErrorMessage="1" sqref="B5:B10" xr:uid="{DA5D14C6-56A7-4F3D-BB8F-5037B47FA5C2}">
      <formula1>",X"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E7E0-A397-48C8-96AA-45545B594D17}">
  <sheetPr>
    <tabColor rgb="FF00B050"/>
  </sheetPr>
  <dimension ref="A1:M80"/>
  <sheetViews>
    <sheetView tabSelected="1" workbookViewId="0">
      <selection activeCell="A11" sqref="A11:M12"/>
    </sheetView>
  </sheetViews>
  <sheetFormatPr defaultRowHeight="15"/>
  <cols>
    <col min="1" max="1" width="8.7109375" customWidth="1"/>
    <col min="2" max="2" width="7.28515625" customWidth="1"/>
    <col min="3" max="3" width="5.7109375" customWidth="1"/>
    <col min="4" max="4" width="25.7109375" style="61" customWidth="1"/>
    <col min="5" max="5" width="40.7109375" style="61" customWidth="1"/>
    <col min="6" max="6" width="20.7109375" customWidth="1"/>
    <col min="7" max="8" width="15.7109375" customWidth="1"/>
    <col min="9" max="9" width="8.7109375" customWidth="1"/>
    <col min="10" max="10" width="15.7109375" style="56" customWidth="1"/>
    <col min="11" max="11" width="15.7109375" customWidth="1"/>
    <col min="12" max="12" width="8.7109375" customWidth="1"/>
    <col min="13" max="13" width="20.7109375" customWidth="1"/>
  </cols>
  <sheetData>
    <row r="1" spans="1:13" ht="25.5">
      <c r="A1" s="314" t="s">
        <v>0</v>
      </c>
      <c r="B1" s="1"/>
      <c r="D1" s="2" t="s">
        <v>37</v>
      </c>
      <c r="E1" s="3" t="str">
        <f>[1]Summary!E1</f>
        <v>ENG-F-008 Bill of Material Worksheet - Rev 008</v>
      </c>
      <c r="F1" s="4" t="s">
        <v>1</v>
      </c>
      <c r="G1" s="5" t="str">
        <f>[1]Summary!B5</f>
        <v>XX-XXX</v>
      </c>
      <c r="H1" s="4" t="s">
        <v>2</v>
      </c>
      <c r="I1" s="6" t="str">
        <f>[1]Summary!B3</f>
        <v>Name</v>
      </c>
      <c r="J1" s="7"/>
    </row>
    <row r="2" spans="1:13" s="11" customFormat="1" ht="20.100000000000001" customHeight="1" thickBot="1">
      <c r="A2" s="315"/>
      <c r="B2"/>
      <c r="C2" s="2">
        <f>[1]Summary!H15</f>
        <v>1</v>
      </c>
      <c r="D2" s="8" t="s">
        <v>38</v>
      </c>
      <c r="E2" s="9"/>
      <c r="F2" s="4" t="s">
        <v>3</v>
      </c>
      <c r="G2" s="10" t="str">
        <f>[1]Summary!B9</f>
        <v>Date</v>
      </c>
      <c r="I2" s="12"/>
      <c r="J2" s="13"/>
      <c r="K2" s="12"/>
    </row>
    <row r="3" spans="1:13" s="19" customFormat="1" ht="30.75" thickBot="1">
      <c r="A3" s="14" t="s">
        <v>4</v>
      </c>
      <c r="B3" s="14" t="s">
        <v>5</v>
      </c>
      <c r="C3" s="14" t="s">
        <v>6</v>
      </c>
      <c r="D3" s="15" t="s">
        <v>7</v>
      </c>
      <c r="E3" s="15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6" t="s">
        <v>13</v>
      </c>
      <c r="K3" s="14" t="s">
        <v>14</v>
      </c>
      <c r="L3" s="17" t="s">
        <v>15</v>
      </c>
      <c r="M3" s="18" t="s">
        <v>16</v>
      </c>
    </row>
    <row r="4" spans="1:13">
      <c r="A4" s="20"/>
      <c r="B4" s="21"/>
      <c r="C4" s="21"/>
      <c r="D4" s="21"/>
      <c r="E4" s="313" t="s">
        <v>402</v>
      </c>
      <c r="F4" s="21"/>
      <c r="G4" s="21"/>
      <c r="H4" s="22"/>
      <c r="I4" s="23"/>
      <c r="J4" s="24" t="str">
        <f>IF(C4="X","----",IF(C4=0,"",IF(C4="NR","NR",IF(I4="N",H4,(H4-(H4*I4))))))</f>
        <v/>
      </c>
      <c r="K4" s="25" t="str">
        <f>IF(C4="X","----",IF(C4=0,"",IF(C4="NR","NR",(C4*J4))))</f>
        <v/>
      </c>
      <c r="L4" s="26"/>
      <c r="M4" s="26"/>
    </row>
    <row r="5" spans="1:13" ht="51">
      <c r="A5" s="106">
        <v>1</v>
      </c>
      <c r="B5" s="107"/>
      <c r="C5" s="108">
        <v>2</v>
      </c>
      <c r="D5" s="108" t="s">
        <v>393</v>
      </c>
      <c r="E5" s="108" t="s">
        <v>394</v>
      </c>
      <c r="F5" s="108" t="s">
        <v>395</v>
      </c>
      <c r="G5" s="108" t="s">
        <v>112</v>
      </c>
      <c r="H5" s="109">
        <v>40.5</v>
      </c>
      <c r="I5" s="110"/>
      <c r="J5" s="111">
        <f>IF(C5="X","----",IF(C5=0,"",IF(C5="NR","NR",IF(I5="N",H5,(H5-(H5*I5))))))</f>
        <v>40.5</v>
      </c>
      <c r="K5" s="112">
        <f>IF(C5="X","----",IF(C5=0,"",IF(C5="NR","NR",(C5*J5))))</f>
        <v>81</v>
      </c>
      <c r="L5" s="113"/>
      <c r="M5" s="113"/>
    </row>
    <row r="6" spans="1:13" ht="76.5">
      <c r="A6" s="106">
        <v>2</v>
      </c>
      <c r="B6" s="107"/>
      <c r="C6" s="108">
        <v>3</v>
      </c>
      <c r="D6" s="108" t="s">
        <v>396</v>
      </c>
      <c r="E6" s="108" t="s">
        <v>397</v>
      </c>
      <c r="F6" s="108" t="s">
        <v>112</v>
      </c>
      <c r="G6" s="108" t="s">
        <v>112</v>
      </c>
      <c r="H6" s="109">
        <v>53</v>
      </c>
      <c r="I6" s="110"/>
      <c r="J6" s="111">
        <f t="shared" ref="J6:J55" si="0">IF(C6="X","----",IF(C6=0,"",IF(C6="NR","NR",IF(I6="N",H6,(H6-(H6*I6))))))</f>
        <v>53</v>
      </c>
      <c r="K6" s="112">
        <f t="shared" ref="K6:K55" si="1">IF(C6="X","----",IF(C6=0,"",IF(C6="NR","NR",(C6*J6))))</f>
        <v>159</v>
      </c>
      <c r="L6" s="113"/>
      <c r="M6" s="113"/>
    </row>
    <row r="7" spans="1:13" ht="51">
      <c r="A7" s="106">
        <v>3</v>
      </c>
      <c r="B7" s="107"/>
      <c r="C7" s="108">
        <v>3</v>
      </c>
      <c r="D7" s="108" t="s">
        <v>398</v>
      </c>
      <c r="E7" s="108" t="s">
        <v>399</v>
      </c>
      <c r="F7" s="108" t="s">
        <v>112</v>
      </c>
      <c r="G7" s="108" t="s">
        <v>112</v>
      </c>
      <c r="H7" s="109">
        <v>22</v>
      </c>
      <c r="I7" s="110"/>
      <c r="J7" s="111">
        <f t="shared" si="0"/>
        <v>22</v>
      </c>
      <c r="K7" s="112">
        <f t="shared" si="1"/>
        <v>66</v>
      </c>
      <c r="L7" s="113"/>
      <c r="M7" s="113"/>
    </row>
    <row r="8" spans="1:13" ht="25.5">
      <c r="A8" s="106">
        <v>4</v>
      </c>
      <c r="B8" s="107"/>
      <c r="C8" s="108">
        <v>1</v>
      </c>
      <c r="D8" s="108" t="s">
        <v>400</v>
      </c>
      <c r="E8" s="108" t="s">
        <v>401</v>
      </c>
      <c r="F8" s="262" t="s">
        <v>41</v>
      </c>
      <c r="G8" s="262" t="s">
        <v>110</v>
      </c>
      <c r="H8" s="263">
        <v>1.1200000000000001</v>
      </c>
      <c r="I8" s="110"/>
      <c r="J8" s="111">
        <f t="shared" si="0"/>
        <v>1.1200000000000001</v>
      </c>
      <c r="K8" s="112">
        <f t="shared" si="1"/>
        <v>1.1200000000000001</v>
      </c>
      <c r="L8" s="113"/>
      <c r="M8" s="113"/>
    </row>
    <row r="9" spans="1:13">
      <c r="A9" s="27">
        <v>5</v>
      </c>
      <c r="B9" s="28"/>
      <c r="C9" s="29"/>
      <c r="D9" s="29"/>
      <c r="E9" s="29"/>
      <c r="F9" s="35"/>
      <c r="G9" s="35"/>
      <c r="H9" s="36"/>
      <c r="I9" s="31"/>
      <c r="J9" s="32" t="str">
        <f t="shared" si="0"/>
        <v/>
      </c>
      <c r="K9" s="33" t="str">
        <f t="shared" si="1"/>
        <v/>
      </c>
      <c r="L9" s="34"/>
      <c r="M9" s="34"/>
    </row>
    <row r="10" spans="1:13">
      <c r="A10" s="27">
        <v>6</v>
      </c>
      <c r="B10" s="28"/>
      <c r="C10" s="29"/>
      <c r="D10" s="29"/>
      <c r="E10" s="313" t="s">
        <v>403</v>
      </c>
      <c r="F10" s="35"/>
      <c r="G10" s="35"/>
      <c r="H10" s="36"/>
      <c r="I10" s="31"/>
      <c r="J10" s="32" t="str">
        <f t="shared" si="0"/>
        <v/>
      </c>
      <c r="K10" s="33" t="str">
        <f t="shared" si="1"/>
        <v/>
      </c>
      <c r="L10" s="34"/>
      <c r="M10" s="34"/>
    </row>
    <row r="11" spans="1:13" ht="63.75">
      <c r="A11" s="106">
        <v>7</v>
      </c>
      <c r="B11" s="264"/>
      <c r="C11" s="262">
        <v>1</v>
      </c>
      <c r="D11" s="262" t="s">
        <v>150</v>
      </c>
      <c r="E11" s="262" t="s">
        <v>151</v>
      </c>
      <c r="F11" s="262" t="s">
        <v>111</v>
      </c>
      <c r="G11" s="262" t="s">
        <v>112</v>
      </c>
      <c r="H11" s="263">
        <v>6.25</v>
      </c>
      <c r="I11" s="110"/>
      <c r="J11" s="111">
        <f t="shared" si="0"/>
        <v>6.25</v>
      </c>
      <c r="K11" s="112">
        <f t="shared" si="1"/>
        <v>6.25</v>
      </c>
      <c r="L11" s="113"/>
      <c r="M11" s="113"/>
    </row>
    <row r="12" spans="1:13" ht="25.5">
      <c r="A12" s="106">
        <v>8</v>
      </c>
      <c r="B12" s="264"/>
      <c r="C12" s="262">
        <v>2</v>
      </c>
      <c r="D12" s="262" t="s">
        <v>163</v>
      </c>
      <c r="E12" s="262" t="s">
        <v>355</v>
      </c>
      <c r="F12" s="262" t="s">
        <v>41</v>
      </c>
      <c r="G12" s="262" t="s">
        <v>110</v>
      </c>
      <c r="H12" s="263">
        <v>11.71</v>
      </c>
      <c r="I12" s="110"/>
      <c r="J12" s="111">
        <f t="shared" si="0"/>
        <v>11.71</v>
      </c>
      <c r="K12" s="112">
        <f t="shared" si="1"/>
        <v>23.42</v>
      </c>
      <c r="L12" s="113"/>
      <c r="M12" s="113"/>
    </row>
    <row r="13" spans="1:13">
      <c r="A13" s="27">
        <v>9</v>
      </c>
      <c r="B13" s="37"/>
      <c r="C13" s="35"/>
      <c r="D13" s="35"/>
      <c r="E13" s="35"/>
      <c r="F13" s="35"/>
      <c r="G13" s="35"/>
      <c r="H13" s="36"/>
      <c r="I13" s="31"/>
      <c r="J13" s="32" t="str">
        <f t="shared" si="0"/>
        <v/>
      </c>
      <c r="K13" s="33" t="str">
        <f t="shared" si="1"/>
        <v/>
      </c>
      <c r="L13" s="34"/>
      <c r="M13" s="34"/>
    </row>
    <row r="14" spans="1:13">
      <c r="A14" s="27">
        <v>10</v>
      </c>
      <c r="B14" s="37"/>
      <c r="C14" s="35"/>
      <c r="D14" s="35"/>
      <c r="E14" s="35"/>
      <c r="F14" s="35"/>
      <c r="G14" s="35"/>
      <c r="H14" s="36"/>
      <c r="I14" s="31"/>
      <c r="J14" s="32" t="str">
        <f t="shared" si="0"/>
        <v/>
      </c>
      <c r="K14" s="33" t="str">
        <f t="shared" si="1"/>
        <v/>
      </c>
      <c r="L14" s="34"/>
      <c r="M14" s="34"/>
    </row>
    <row r="15" spans="1:13">
      <c r="A15" s="27">
        <v>11</v>
      </c>
      <c r="B15" s="37"/>
      <c r="C15" s="35"/>
      <c r="D15" s="35"/>
      <c r="E15" s="35"/>
      <c r="F15" s="35"/>
      <c r="G15" s="35"/>
      <c r="H15" s="36"/>
      <c r="I15" s="31"/>
      <c r="J15" s="32" t="str">
        <f t="shared" si="0"/>
        <v/>
      </c>
      <c r="K15" s="33" t="str">
        <f t="shared" si="1"/>
        <v/>
      </c>
      <c r="L15" s="34"/>
      <c r="M15" s="34"/>
    </row>
    <row r="16" spans="1:13">
      <c r="A16" s="27">
        <v>12</v>
      </c>
      <c r="B16" s="37"/>
      <c r="C16" s="35"/>
      <c r="D16" s="35"/>
      <c r="E16" s="35"/>
      <c r="F16" s="35"/>
      <c r="G16" s="35"/>
      <c r="H16" s="36"/>
      <c r="I16" s="31"/>
      <c r="J16" s="32" t="str">
        <f t="shared" si="0"/>
        <v/>
      </c>
      <c r="K16" s="33" t="str">
        <f t="shared" si="1"/>
        <v/>
      </c>
      <c r="L16" s="34"/>
      <c r="M16" s="34"/>
    </row>
    <row r="17" spans="1:13">
      <c r="A17" s="27">
        <v>13</v>
      </c>
      <c r="B17" s="37"/>
      <c r="C17" s="35"/>
      <c r="D17" s="35"/>
      <c r="E17" s="35"/>
      <c r="F17" s="35"/>
      <c r="G17" s="35"/>
      <c r="H17" s="36"/>
      <c r="I17" s="31"/>
      <c r="J17" s="32" t="str">
        <f t="shared" si="0"/>
        <v/>
      </c>
      <c r="K17" s="33" t="str">
        <f t="shared" si="1"/>
        <v/>
      </c>
      <c r="L17" s="34"/>
      <c r="M17" s="34"/>
    </row>
    <row r="18" spans="1:13">
      <c r="A18" s="27">
        <v>14</v>
      </c>
      <c r="B18" s="37"/>
      <c r="C18" s="35"/>
      <c r="D18" s="35"/>
      <c r="E18" s="35"/>
      <c r="F18" s="35"/>
      <c r="G18" s="35"/>
      <c r="H18" s="36"/>
      <c r="I18" s="31"/>
      <c r="J18" s="32" t="str">
        <f t="shared" si="0"/>
        <v/>
      </c>
      <c r="K18" s="33" t="str">
        <f t="shared" si="1"/>
        <v/>
      </c>
      <c r="L18" s="34"/>
      <c r="M18" s="34"/>
    </row>
    <row r="19" spans="1:13">
      <c r="A19" s="27">
        <v>15</v>
      </c>
      <c r="B19" s="37"/>
      <c r="C19" s="35"/>
      <c r="D19" s="35"/>
      <c r="E19" s="35"/>
      <c r="F19" s="35"/>
      <c r="G19" s="35"/>
      <c r="H19" s="36"/>
      <c r="I19" s="38"/>
      <c r="J19" s="32" t="str">
        <f t="shared" si="0"/>
        <v/>
      </c>
      <c r="K19" s="33" t="str">
        <f t="shared" si="1"/>
        <v/>
      </c>
      <c r="L19" s="39"/>
      <c r="M19" s="39"/>
    </row>
    <row r="20" spans="1:13">
      <c r="A20" s="40">
        <v>16</v>
      </c>
      <c r="B20" s="41"/>
      <c r="C20" s="42"/>
      <c r="D20" s="42"/>
      <c r="E20" s="42"/>
      <c r="F20" s="35"/>
      <c r="G20" s="42"/>
      <c r="H20" s="43"/>
      <c r="I20" s="44"/>
      <c r="J20" s="32" t="str">
        <f t="shared" si="0"/>
        <v/>
      </c>
      <c r="K20" s="33" t="str">
        <f t="shared" si="1"/>
        <v/>
      </c>
      <c r="L20" s="39"/>
      <c r="M20" s="39"/>
    </row>
    <row r="21" spans="1:13">
      <c r="A21" s="40">
        <v>17</v>
      </c>
      <c r="B21" s="41"/>
      <c r="C21" s="42"/>
      <c r="D21" s="42"/>
      <c r="E21" s="42"/>
      <c r="F21" s="42"/>
      <c r="G21" s="42"/>
      <c r="H21" s="43"/>
      <c r="I21" s="44"/>
      <c r="J21" s="32" t="str">
        <f t="shared" si="0"/>
        <v/>
      </c>
      <c r="K21" s="33" t="str">
        <f t="shared" si="1"/>
        <v/>
      </c>
      <c r="L21" s="39"/>
      <c r="M21" s="39"/>
    </row>
    <row r="22" spans="1:13">
      <c r="A22" s="40">
        <v>18</v>
      </c>
      <c r="B22" s="41"/>
      <c r="C22" s="42"/>
      <c r="D22" s="42"/>
      <c r="E22" s="42"/>
      <c r="F22" s="42"/>
      <c r="G22" s="42"/>
      <c r="H22" s="43"/>
      <c r="I22" s="44"/>
      <c r="J22" s="32" t="str">
        <f t="shared" si="0"/>
        <v/>
      </c>
      <c r="K22" s="33" t="str">
        <f t="shared" si="1"/>
        <v/>
      </c>
      <c r="L22" s="39"/>
      <c r="M22" s="39"/>
    </row>
    <row r="23" spans="1:13">
      <c r="A23" s="40">
        <v>19</v>
      </c>
      <c r="B23" s="45"/>
      <c r="C23" s="39"/>
      <c r="D23" s="46"/>
      <c r="E23" s="47"/>
      <c r="F23" s="39"/>
      <c r="G23" s="39"/>
      <c r="H23" s="48"/>
      <c r="I23" s="49"/>
      <c r="J23" s="32" t="str">
        <f t="shared" si="0"/>
        <v/>
      </c>
      <c r="K23" s="33" t="str">
        <f t="shared" si="1"/>
        <v/>
      </c>
      <c r="L23" s="39"/>
      <c r="M23" s="39"/>
    </row>
    <row r="24" spans="1:13">
      <c r="A24" s="40">
        <v>20</v>
      </c>
      <c r="B24" s="45"/>
      <c r="C24" s="39"/>
      <c r="D24" s="46"/>
      <c r="E24" s="47"/>
      <c r="F24" s="39"/>
      <c r="G24" s="39"/>
      <c r="H24" s="48"/>
      <c r="I24" s="49"/>
      <c r="J24" s="32" t="str">
        <f t="shared" si="0"/>
        <v/>
      </c>
      <c r="K24" s="33" t="str">
        <f t="shared" si="1"/>
        <v/>
      </c>
      <c r="L24" s="39"/>
      <c r="M24" s="39"/>
    </row>
    <row r="25" spans="1:13">
      <c r="A25" s="40">
        <v>21</v>
      </c>
      <c r="B25" s="45"/>
      <c r="C25" s="39"/>
      <c r="D25" s="46"/>
      <c r="E25" s="47"/>
      <c r="F25" s="39"/>
      <c r="G25" s="39"/>
      <c r="H25" s="48"/>
      <c r="I25" s="49"/>
      <c r="J25" s="32" t="str">
        <f t="shared" si="0"/>
        <v/>
      </c>
      <c r="K25" s="33" t="str">
        <f t="shared" si="1"/>
        <v/>
      </c>
      <c r="L25" s="39"/>
      <c r="M25" s="39"/>
    </row>
    <row r="26" spans="1:13">
      <c r="A26" s="40">
        <v>22</v>
      </c>
      <c r="B26" s="45"/>
      <c r="C26" s="39"/>
      <c r="D26" s="46"/>
      <c r="E26" s="47"/>
      <c r="F26" s="39"/>
      <c r="G26" s="39"/>
      <c r="H26" s="48"/>
      <c r="I26" s="49"/>
      <c r="J26" s="32" t="str">
        <f t="shared" si="0"/>
        <v/>
      </c>
      <c r="K26" s="33" t="str">
        <f t="shared" si="1"/>
        <v/>
      </c>
      <c r="L26" s="39"/>
      <c r="M26" s="39"/>
    </row>
    <row r="27" spans="1:13">
      <c r="A27" s="40">
        <v>23</v>
      </c>
      <c r="B27" s="45"/>
      <c r="C27" s="39"/>
      <c r="D27" s="46"/>
      <c r="E27" s="47"/>
      <c r="F27" s="39"/>
      <c r="G27" s="39"/>
      <c r="H27" s="48"/>
      <c r="I27" s="49"/>
      <c r="J27" s="32" t="str">
        <f t="shared" si="0"/>
        <v/>
      </c>
      <c r="K27" s="33" t="str">
        <f t="shared" si="1"/>
        <v/>
      </c>
      <c r="L27" s="39"/>
      <c r="M27" s="39"/>
    </row>
    <row r="28" spans="1:13">
      <c r="A28" s="40">
        <v>24</v>
      </c>
      <c r="B28" s="45"/>
      <c r="C28" s="39"/>
      <c r="D28" s="46"/>
      <c r="E28" s="47"/>
      <c r="F28" s="39"/>
      <c r="G28" s="39"/>
      <c r="H28" s="48"/>
      <c r="I28" s="49"/>
      <c r="J28" s="32" t="str">
        <f t="shared" si="0"/>
        <v/>
      </c>
      <c r="K28" s="33" t="str">
        <f t="shared" si="1"/>
        <v/>
      </c>
      <c r="L28" s="39"/>
      <c r="M28" s="39"/>
    </row>
    <row r="29" spans="1:13">
      <c r="A29" s="40">
        <v>25</v>
      </c>
      <c r="B29" s="45"/>
      <c r="C29" s="39"/>
      <c r="D29" s="46"/>
      <c r="E29" s="47"/>
      <c r="F29" s="39"/>
      <c r="G29" s="39"/>
      <c r="H29" s="48"/>
      <c r="I29" s="49"/>
      <c r="J29" s="32" t="str">
        <f t="shared" si="0"/>
        <v/>
      </c>
      <c r="K29" s="33" t="str">
        <f t="shared" si="1"/>
        <v/>
      </c>
      <c r="L29" s="39"/>
      <c r="M29" s="39"/>
    </row>
    <row r="30" spans="1:13">
      <c r="A30" s="40">
        <v>26</v>
      </c>
      <c r="B30" s="45"/>
      <c r="C30" s="39"/>
      <c r="D30" s="46"/>
      <c r="E30" s="47"/>
      <c r="F30" s="39"/>
      <c r="G30" s="39"/>
      <c r="H30" s="48"/>
      <c r="I30" s="49"/>
      <c r="J30" s="32" t="str">
        <f t="shared" si="0"/>
        <v/>
      </c>
      <c r="K30" s="33" t="str">
        <f t="shared" si="1"/>
        <v/>
      </c>
      <c r="L30" s="39"/>
      <c r="M30" s="39"/>
    </row>
    <row r="31" spans="1:13">
      <c r="A31" s="40">
        <v>27</v>
      </c>
      <c r="B31" s="45"/>
      <c r="C31" s="39"/>
      <c r="D31" s="46"/>
      <c r="E31" s="47"/>
      <c r="F31" s="39"/>
      <c r="G31" s="39"/>
      <c r="H31" s="48"/>
      <c r="I31" s="49"/>
      <c r="J31" s="32" t="str">
        <f t="shared" si="0"/>
        <v/>
      </c>
      <c r="K31" s="33" t="str">
        <f t="shared" si="1"/>
        <v/>
      </c>
      <c r="L31" s="39"/>
      <c r="M31" s="39"/>
    </row>
    <row r="32" spans="1:13">
      <c r="A32" s="40">
        <v>28</v>
      </c>
      <c r="B32" s="45"/>
      <c r="C32" s="39"/>
      <c r="D32" s="46"/>
      <c r="E32" s="47"/>
      <c r="F32" s="39"/>
      <c r="G32" s="39"/>
      <c r="H32" s="48"/>
      <c r="I32" s="49"/>
      <c r="J32" s="32" t="str">
        <f t="shared" si="0"/>
        <v/>
      </c>
      <c r="K32" s="33" t="str">
        <f t="shared" si="1"/>
        <v/>
      </c>
      <c r="L32" s="39"/>
      <c r="M32" s="39"/>
    </row>
    <row r="33" spans="1:13">
      <c r="A33" s="40">
        <v>29</v>
      </c>
      <c r="B33" s="45"/>
      <c r="C33" s="39"/>
      <c r="D33" s="46"/>
      <c r="E33" s="47"/>
      <c r="F33" s="39"/>
      <c r="G33" s="39"/>
      <c r="H33" s="48"/>
      <c r="I33" s="49"/>
      <c r="J33" s="32" t="str">
        <f t="shared" si="0"/>
        <v/>
      </c>
      <c r="K33" s="33" t="str">
        <f t="shared" si="1"/>
        <v/>
      </c>
      <c r="L33" s="39"/>
      <c r="M33" s="39"/>
    </row>
    <row r="34" spans="1:13">
      <c r="A34" s="40">
        <v>30</v>
      </c>
      <c r="B34" s="45"/>
      <c r="C34" s="39"/>
      <c r="D34" s="46"/>
      <c r="E34" s="47"/>
      <c r="F34" s="39"/>
      <c r="G34" s="39"/>
      <c r="H34" s="48"/>
      <c r="I34" s="49"/>
      <c r="J34" s="32" t="str">
        <f t="shared" si="0"/>
        <v/>
      </c>
      <c r="K34" s="33" t="str">
        <f t="shared" si="1"/>
        <v/>
      </c>
      <c r="L34" s="39"/>
      <c r="M34" s="39"/>
    </row>
    <row r="35" spans="1:13">
      <c r="A35" s="40">
        <v>31</v>
      </c>
      <c r="B35" s="45"/>
      <c r="C35" s="39"/>
      <c r="D35" s="46"/>
      <c r="E35" s="47"/>
      <c r="F35" s="39"/>
      <c r="G35" s="39"/>
      <c r="H35" s="48"/>
      <c r="I35" s="49"/>
      <c r="J35" s="32" t="str">
        <f t="shared" si="0"/>
        <v/>
      </c>
      <c r="K35" s="33" t="str">
        <f t="shared" si="1"/>
        <v/>
      </c>
      <c r="L35" s="39"/>
      <c r="M35" s="39"/>
    </row>
    <row r="36" spans="1:13">
      <c r="A36" s="40">
        <v>32</v>
      </c>
      <c r="B36" s="45"/>
      <c r="C36" s="39"/>
      <c r="D36" s="46"/>
      <c r="E36" s="47"/>
      <c r="F36" s="39"/>
      <c r="G36" s="39"/>
      <c r="H36" s="48"/>
      <c r="I36" s="49"/>
      <c r="J36" s="32" t="str">
        <f t="shared" si="0"/>
        <v/>
      </c>
      <c r="K36" s="33" t="str">
        <f t="shared" si="1"/>
        <v/>
      </c>
      <c r="L36" s="39"/>
      <c r="M36" s="39"/>
    </row>
    <row r="37" spans="1:13">
      <c r="A37" s="40">
        <v>33</v>
      </c>
      <c r="B37" s="45"/>
      <c r="C37" s="39"/>
      <c r="D37" s="46"/>
      <c r="E37" s="47"/>
      <c r="F37" s="39"/>
      <c r="G37" s="39"/>
      <c r="H37" s="48"/>
      <c r="I37" s="49"/>
      <c r="J37" s="32" t="str">
        <f t="shared" si="0"/>
        <v/>
      </c>
      <c r="K37" s="33" t="str">
        <f t="shared" si="1"/>
        <v/>
      </c>
      <c r="L37" s="39"/>
      <c r="M37" s="39"/>
    </row>
    <row r="38" spans="1:13">
      <c r="A38" s="40">
        <v>34</v>
      </c>
      <c r="B38" s="45"/>
      <c r="C38" s="39"/>
      <c r="D38" s="46"/>
      <c r="E38" s="47"/>
      <c r="F38" s="39"/>
      <c r="G38" s="39"/>
      <c r="H38" s="48"/>
      <c r="I38" s="49"/>
      <c r="J38" s="32" t="str">
        <f t="shared" si="0"/>
        <v/>
      </c>
      <c r="K38" s="33" t="str">
        <f t="shared" si="1"/>
        <v/>
      </c>
      <c r="L38" s="39"/>
      <c r="M38" s="39"/>
    </row>
    <row r="39" spans="1:13">
      <c r="A39" s="40">
        <v>35</v>
      </c>
      <c r="B39" s="45"/>
      <c r="C39" s="39"/>
      <c r="D39" s="46"/>
      <c r="E39" s="47"/>
      <c r="F39" s="39"/>
      <c r="G39" s="39"/>
      <c r="H39" s="48"/>
      <c r="I39" s="49"/>
      <c r="J39" s="32" t="str">
        <f t="shared" si="0"/>
        <v/>
      </c>
      <c r="K39" s="33" t="str">
        <f t="shared" si="1"/>
        <v/>
      </c>
      <c r="L39" s="39"/>
      <c r="M39" s="39"/>
    </row>
    <row r="40" spans="1:13">
      <c r="A40" s="40">
        <v>36</v>
      </c>
      <c r="B40" s="45"/>
      <c r="C40" s="39"/>
      <c r="D40" s="46"/>
      <c r="E40" s="47"/>
      <c r="F40" s="39"/>
      <c r="G40" s="39"/>
      <c r="H40" s="48"/>
      <c r="I40" s="49"/>
      <c r="J40" s="32" t="str">
        <f t="shared" si="0"/>
        <v/>
      </c>
      <c r="K40" s="33" t="str">
        <f t="shared" si="1"/>
        <v/>
      </c>
      <c r="L40" s="39"/>
      <c r="M40" s="39"/>
    </row>
    <row r="41" spans="1:13">
      <c r="A41" s="40">
        <v>37</v>
      </c>
      <c r="B41" s="45"/>
      <c r="C41" s="39"/>
      <c r="D41" s="46"/>
      <c r="E41" s="47"/>
      <c r="F41" s="39"/>
      <c r="G41" s="39"/>
      <c r="H41" s="48"/>
      <c r="I41" s="49"/>
      <c r="J41" s="32" t="str">
        <f t="shared" si="0"/>
        <v/>
      </c>
      <c r="K41" s="33" t="str">
        <f t="shared" si="1"/>
        <v/>
      </c>
      <c r="L41" s="39"/>
      <c r="M41" s="39"/>
    </row>
    <row r="42" spans="1:13">
      <c r="A42" s="40">
        <v>38</v>
      </c>
      <c r="B42" s="45"/>
      <c r="C42" s="39"/>
      <c r="D42" s="46"/>
      <c r="E42" s="47"/>
      <c r="F42" s="39"/>
      <c r="G42" s="39"/>
      <c r="H42" s="48"/>
      <c r="I42" s="49"/>
      <c r="J42" s="32" t="str">
        <f t="shared" si="0"/>
        <v/>
      </c>
      <c r="K42" s="33" t="str">
        <f t="shared" si="1"/>
        <v/>
      </c>
      <c r="L42" s="39"/>
      <c r="M42" s="39"/>
    </row>
    <row r="43" spans="1:13">
      <c r="A43" s="40">
        <v>39</v>
      </c>
      <c r="B43" s="45"/>
      <c r="C43" s="39"/>
      <c r="D43" s="46"/>
      <c r="E43" s="47"/>
      <c r="F43" s="39"/>
      <c r="G43" s="39"/>
      <c r="H43" s="48"/>
      <c r="I43" s="49"/>
      <c r="J43" s="32" t="str">
        <f t="shared" si="0"/>
        <v/>
      </c>
      <c r="K43" s="33" t="str">
        <f t="shared" si="1"/>
        <v/>
      </c>
      <c r="L43" s="39"/>
      <c r="M43" s="39"/>
    </row>
    <row r="44" spans="1:13">
      <c r="A44" s="40">
        <v>40</v>
      </c>
      <c r="B44" s="45"/>
      <c r="C44" s="39"/>
      <c r="D44" s="46"/>
      <c r="E44" s="47"/>
      <c r="F44" s="39"/>
      <c r="G44" s="39"/>
      <c r="H44" s="48"/>
      <c r="I44" s="49"/>
      <c r="J44" s="32" t="str">
        <f t="shared" si="0"/>
        <v/>
      </c>
      <c r="K44" s="33" t="str">
        <f t="shared" si="1"/>
        <v/>
      </c>
      <c r="L44" s="39"/>
      <c r="M44" s="39"/>
    </row>
    <row r="45" spans="1:13">
      <c r="A45" s="40">
        <v>41</v>
      </c>
      <c r="B45" s="45"/>
      <c r="C45" s="39"/>
      <c r="D45" s="46"/>
      <c r="E45" s="47"/>
      <c r="F45" s="39"/>
      <c r="G45" s="39"/>
      <c r="H45" s="48"/>
      <c r="I45" s="49"/>
      <c r="J45" s="32" t="str">
        <f t="shared" si="0"/>
        <v/>
      </c>
      <c r="K45" s="33" t="str">
        <f t="shared" si="1"/>
        <v/>
      </c>
      <c r="L45" s="39"/>
      <c r="M45" s="39"/>
    </row>
    <row r="46" spans="1:13">
      <c r="A46" s="40">
        <v>42</v>
      </c>
      <c r="B46" s="45"/>
      <c r="C46" s="39"/>
      <c r="D46" s="46"/>
      <c r="E46" s="47"/>
      <c r="F46" s="39"/>
      <c r="G46" s="39"/>
      <c r="H46" s="48"/>
      <c r="I46" s="49"/>
      <c r="J46" s="32" t="str">
        <f t="shared" si="0"/>
        <v/>
      </c>
      <c r="K46" s="33" t="str">
        <f t="shared" si="1"/>
        <v/>
      </c>
      <c r="L46" s="39"/>
      <c r="M46" s="39"/>
    </row>
    <row r="47" spans="1:13">
      <c r="A47" s="40">
        <v>43</v>
      </c>
      <c r="B47" s="45"/>
      <c r="C47" s="39"/>
      <c r="D47" s="46"/>
      <c r="E47" s="47"/>
      <c r="F47" s="39"/>
      <c r="G47" s="39"/>
      <c r="H47" s="48"/>
      <c r="I47" s="49"/>
      <c r="J47" s="32" t="str">
        <f t="shared" si="0"/>
        <v/>
      </c>
      <c r="K47" s="33" t="str">
        <f t="shared" si="1"/>
        <v/>
      </c>
      <c r="L47" s="39"/>
      <c r="M47" s="39"/>
    </row>
    <row r="48" spans="1:13">
      <c r="A48" s="40">
        <v>44</v>
      </c>
      <c r="B48" s="45"/>
      <c r="C48" s="39"/>
      <c r="D48" s="46"/>
      <c r="E48" s="47"/>
      <c r="F48" s="39"/>
      <c r="G48" s="39"/>
      <c r="H48" s="48"/>
      <c r="I48" s="49"/>
      <c r="J48" s="32" t="str">
        <f t="shared" si="0"/>
        <v/>
      </c>
      <c r="K48" s="33" t="str">
        <f t="shared" si="1"/>
        <v/>
      </c>
      <c r="L48" s="39"/>
      <c r="M48" s="39"/>
    </row>
    <row r="49" spans="1:13">
      <c r="A49" s="40">
        <v>45</v>
      </c>
      <c r="B49" s="45"/>
      <c r="C49" s="39"/>
      <c r="D49" s="46"/>
      <c r="E49" s="47"/>
      <c r="F49" s="39"/>
      <c r="G49" s="39"/>
      <c r="H49" s="48"/>
      <c r="I49" s="49"/>
      <c r="J49" s="32" t="str">
        <f t="shared" si="0"/>
        <v/>
      </c>
      <c r="K49" s="33" t="str">
        <f t="shared" si="1"/>
        <v/>
      </c>
      <c r="L49" s="39"/>
      <c r="M49" s="39"/>
    </row>
    <row r="50" spans="1:13">
      <c r="A50" s="40">
        <v>46</v>
      </c>
      <c r="B50" s="45"/>
      <c r="C50" s="39"/>
      <c r="D50" s="46"/>
      <c r="E50" s="47"/>
      <c r="F50" s="39"/>
      <c r="G50" s="39"/>
      <c r="H50" s="48"/>
      <c r="I50" s="49"/>
      <c r="J50" s="32" t="str">
        <f t="shared" si="0"/>
        <v/>
      </c>
      <c r="K50" s="33" t="str">
        <f t="shared" si="1"/>
        <v/>
      </c>
      <c r="L50" s="39"/>
      <c r="M50" s="39"/>
    </row>
    <row r="51" spans="1:13">
      <c r="A51" s="40">
        <v>47</v>
      </c>
      <c r="B51" s="45"/>
      <c r="C51" s="39"/>
      <c r="D51" s="46"/>
      <c r="E51" s="47"/>
      <c r="F51" s="39"/>
      <c r="G51" s="39"/>
      <c r="H51" s="48"/>
      <c r="I51" s="49"/>
      <c r="J51" s="32" t="str">
        <f t="shared" si="0"/>
        <v/>
      </c>
      <c r="K51" s="33" t="str">
        <f t="shared" si="1"/>
        <v/>
      </c>
      <c r="L51" s="39"/>
      <c r="M51" s="39"/>
    </row>
    <row r="52" spans="1:13">
      <c r="A52" s="40">
        <v>48</v>
      </c>
      <c r="B52" s="45"/>
      <c r="C52" s="39"/>
      <c r="D52" s="46"/>
      <c r="E52" s="47"/>
      <c r="F52" s="39"/>
      <c r="G52" s="39"/>
      <c r="H52" s="48"/>
      <c r="I52" s="49"/>
      <c r="J52" s="32" t="str">
        <f t="shared" si="0"/>
        <v/>
      </c>
      <c r="K52" s="33" t="str">
        <f t="shared" si="1"/>
        <v/>
      </c>
      <c r="L52" s="39"/>
      <c r="M52" s="39"/>
    </row>
    <row r="53" spans="1:13">
      <c r="A53" s="40">
        <v>49</v>
      </c>
      <c r="B53" s="45"/>
      <c r="C53" s="39"/>
      <c r="D53" s="46"/>
      <c r="E53" s="47"/>
      <c r="F53" s="39"/>
      <c r="G53" s="39"/>
      <c r="H53" s="48"/>
      <c r="I53" s="49"/>
      <c r="J53" s="32" t="str">
        <f t="shared" si="0"/>
        <v/>
      </c>
      <c r="K53" s="33" t="str">
        <f t="shared" si="1"/>
        <v/>
      </c>
      <c r="L53" s="39"/>
      <c r="M53" s="39"/>
    </row>
    <row r="54" spans="1:13">
      <c r="A54" s="40">
        <v>50</v>
      </c>
      <c r="B54" s="45"/>
      <c r="C54" s="39"/>
      <c r="D54" s="46"/>
      <c r="E54" s="47"/>
      <c r="F54" s="39"/>
      <c r="G54" s="39"/>
      <c r="H54" s="48"/>
      <c r="I54" s="49"/>
      <c r="J54" s="32" t="str">
        <f t="shared" si="0"/>
        <v/>
      </c>
      <c r="K54" s="33" t="str">
        <f t="shared" si="1"/>
        <v/>
      </c>
      <c r="L54" s="39"/>
      <c r="M54" s="39"/>
    </row>
    <row r="55" spans="1:13">
      <c r="A55" s="50"/>
      <c r="B55" s="50"/>
      <c r="C55" s="50"/>
      <c r="D55" s="51"/>
      <c r="E55" s="52"/>
      <c r="F55" s="50"/>
      <c r="G55" s="50"/>
      <c r="H55" s="53"/>
      <c r="I55" s="54"/>
      <c r="J55" s="24" t="str">
        <f t="shared" si="0"/>
        <v/>
      </c>
      <c r="K55" s="25" t="str">
        <f t="shared" si="1"/>
        <v/>
      </c>
      <c r="L55" s="50"/>
      <c r="M55" s="50"/>
    </row>
    <row r="56" spans="1:13">
      <c r="D56" s="55"/>
      <c r="E56" s="55"/>
      <c r="F56" t="s">
        <v>17</v>
      </c>
      <c r="K56" s="57">
        <f>SUM(K3:K55)</f>
        <v>336.79</v>
      </c>
    </row>
    <row r="57" spans="1:13">
      <c r="D57" s="55"/>
      <c r="E57" s="55"/>
      <c r="F57" t="s">
        <v>18</v>
      </c>
      <c r="G57" s="58" t="s">
        <v>19</v>
      </c>
      <c r="J57" s="59">
        <v>0</v>
      </c>
    </row>
    <row r="58" spans="1:13">
      <c r="D58" s="60"/>
      <c r="E58" s="60"/>
      <c r="G58" t="s">
        <v>20</v>
      </c>
      <c r="J58" s="59">
        <v>0</v>
      </c>
    </row>
    <row r="59" spans="1:13">
      <c r="D59" s="55"/>
      <c r="E59" s="55"/>
      <c r="G59" t="s">
        <v>21</v>
      </c>
      <c r="J59" s="59">
        <v>0</v>
      </c>
    </row>
    <row r="60" spans="1:13">
      <c r="D60" s="55"/>
      <c r="E60" s="55"/>
      <c r="G60" t="s">
        <v>22</v>
      </c>
      <c r="J60" s="59">
        <v>0</v>
      </c>
    </row>
    <row r="61" spans="1:13">
      <c r="E61" s="55"/>
      <c r="G61" s="61" t="s">
        <v>23</v>
      </c>
      <c r="J61" s="59">
        <v>0</v>
      </c>
    </row>
    <row r="62" spans="1:13">
      <c r="F62" s="61"/>
      <c r="G62" s="61" t="s">
        <v>24</v>
      </c>
      <c r="J62" s="59">
        <v>0</v>
      </c>
    </row>
    <row r="63" spans="1:13">
      <c r="F63" s="61"/>
      <c r="G63" s="62" t="s">
        <v>25</v>
      </c>
      <c r="H63" s="62"/>
      <c r="I63" s="62"/>
      <c r="J63" s="63">
        <v>0</v>
      </c>
      <c r="K63" s="62"/>
    </row>
    <row r="64" spans="1:13">
      <c r="D64" s="64"/>
      <c r="F64" s="62" t="s">
        <v>26</v>
      </c>
      <c r="G64" s="62"/>
      <c r="H64" s="62"/>
      <c r="I64" s="62"/>
      <c r="J64" s="65"/>
      <c r="K64" s="66">
        <f>SUM(J57:J63)</f>
        <v>0</v>
      </c>
    </row>
    <row r="65" spans="1:11">
      <c r="D65" s="64"/>
      <c r="F65" s="61" t="s">
        <v>27</v>
      </c>
      <c r="K65" s="67">
        <f>+K64+K56</f>
        <v>336.79</v>
      </c>
    </row>
    <row r="66" spans="1:11">
      <c r="F66" s="61" t="s">
        <v>28</v>
      </c>
      <c r="J66" s="68">
        <f>[1]Rates!B12</f>
        <v>0.08</v>
      </c>
      <c r="K66" s="69">
        <f>K65*J66</f>
        <v>26.943200000000001</v>
      </c>
    </row>
    <row r="67" spans="1:11">
      <c r="D67" s="64"/>
      <c r="E67" s="64"/>
      <c r="F67" s="62" t="s">
        <v>29</v>
      </c>
      <c r="G67" s="70">
        <f>[1]WBS!D190</f>
        <v>0</v>
      </c>
      <c r="H67" s="71">
        <f>[1]Rates!B3</f>
        <v>112</v>
      </c>
      <c r="I67" s="72" t="s">
        <v>30</v>
      </c>
      <c r="J67" s="73"/>
      <c r="K67" s="69">
        <f>G67*H67</f>
        <v>0</v>
      </c>
    </row>
    <row r="68" spans="1:11">
      <c r="E68" s="64"/>
      <c r="F68" t="s">
        <v>31</v>
      </c>
      <c r="K68" s="74">
        <f>SUM(K65:K67)</f>
        <v>363.73320000000001</v>
      </c>
    </row>
    <row r="69" spans="1:11">
      <c r="A69" s="61"/>
      <c r="B69" s="61"/>
      <c r="E69" s="64"/>
      <c r="G69" s="61"/>
      <c r="H69" s="11"/>
      <c r="I69" s="75"/>
      <c r="J69" s="75"/>
      <c r="K69" s="75"/>
    </row>
    <row r="70" spans="1:11">
      <c r="E70" s="64"/>
      <c r="F70" s="76" t="s">
        <v>32</v>
      </c>
      <c r="G70" s="76"/>
      <c r="H70" s="76"/>
      <c r="I70" s="76"/>
      <c r="J70" s="77"/>
      <c r="K70" s="74">
        <f>SUM(K68:K68)</f>
        <v>363.73320000000001</v>
      </c>
    </row>
    <row r="71" spans="1:11">
      <c r="E71" s="64"/>
    </row>
    <row r="72" spans="1:11">
      <c r="F72" s="78" t="s">
        <v>33</v>
      </c>
      <c r="H72" s="79">
        <f>IF(K72=0,"",(K72-K70)/K72)</f>
        <v>0.35000000000000003</v>
      </c>
      <c r="K72" s="67">
        <f>+K70/(1-[1]Summary!D17)</f>
        <v>559.5895384615385</v>
      </c>
    </row>
    <row r="74" spans="1:11">
      <c r="J74" s="80"/>
      <c r="K74" s="81"/>
    </row>
    <row r="75" spans="1:11">
      <c r="F75" s="82" t="s">
        <v>34</v>
      </c>
      <c r="G75" s="82"/>
      <c r="H75" s="82" t="s">
        <v>35</v>
      </c>
      <c r="J75" s="83"/>
      <c r="K75" s="84"/>
    </row>
    <row r="76" spans="1:11">
      <c r="E76" s="85" t="s">
        <v>36</v>
      </c>
      <c r="F76" s="86">
        <v>0.25</v>
      </c>
      <c r="G76" s="11"/>
      <c r="H76" s="87">
        <f>K$63/(1-F76)</f>
        <v>0</v>
      </c>
      <c r="J76" s="83"/>
      <c r="K76" s="84"/>
    </row>
    <row r="77" spans="1:11">
      <c r="F77" s="86">
        <v>0.3</v>
      </c>
      <c r="G77" s="11"/>
      <c r="H77" s="87">
        <f>K$63/(1-F77)</f>
        <v>0</v>
      </c>
      <c r="J77" s="83"/>
      <c r="K77" s="84"/>
    </row>
    <row r="78" spans="1:11">
      <c r="F78" s="86">
        <v>0.32</v>
      </c>
      <c r="G78" s="11"/>
      <c r="H78" s="87">
        <f>K$63/(1-F78)</f>
        <v>0</v>
      </c>
    </row>
    <row r="79" spans="1:11">
      <c r="F79" s="86">
        <v>0.35</v>
      </c>
      <c r="G79" s="11"/>
      <c r="H79" s="87">
        <f>K$63/(1-F79)</f>
        <v>0</v>
      </c>
    </row>
    <row r="80" spans="1:11">
      <c r="F80" s="86">
        <v>0.4</v>
      </c>
      <c r="G80" s="11"/>
      <c r="H80" s="87">
        <f>K$63/(1-F80)</f>
        <v>0</v>
      </c>
    </row>
  </sheetData>
  <mergeCells count="1">
    <mergeCell ref="A1:A2"/>
  </mergeCells>
  <dataValidations count="1">
    <dataValidation type="list" allowBlank="1" showInputMessage="1" showErrorMessage="1" sqref="B5:B10" xr:uid="{0EF26B54-5C6D-43BD-86FD-8D399B31ABFE}">
      <formula1>",X"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19D1-1DBA-40D2-8464-A25213513377}">
  <sheetPr>
    <tabColor rgb="FF00B0F0"/>
  </sheetPr>
  <dimension ref="A1:M80"/>
  <sheetViews>
    <sheetView workbookViewId="0">
      <selection activeCell="F33" sqref="F33"/>
    </sheetView>
  </sheetViews>
  <sheetFormatPr defaultRowHeight="15"/>
  <cols>
    <col min="1" max="1" width="8.7109375" customWidth="1"/>
    <col min="2" max="2" width="7.28515625" customWidth="1"/>
    <col min="3" max="3" width="5.7109375" customWidth="1"/>
    <col min="4" max="4" width="25.7109375" style="61" customWidth="1"/>
    <col min="5" max="5" width="40.7109375" style="61" customWidth="1"/>
    <col min="6" max="6" width="20.7109375" customWidth="1"/>
    <col min="7" max="8" width="15.7109375" customWidth="1"/>
    <col min="9" max="9" width="8.7109375" customWidth="1"/>
    <col min="10" max="10" width="15.7109375" style="56" customWidth="1"/>
    <col min="11" max="11" width="15.7109375" customWidth="1"/>
    <col min="12" max="12" width="8.7109375" customWidth="1"/>
    <col min="13" max="13" width="20.7109375" customWidth="1"/>
  </cols>
  <sheetData>
    <row r="1" spans="1:13" ht="25.5">
      <c r="A1" s="314" t="s">
        <v>0</v>
      </c>
      <c r="B1" s="1"/>
      <c r="D1" s="2" t="s">
        <v>37</v>
      </c>
      <c r="E1" s="3" t="str">
        <f>[1]Summary!E1</f>
        <v>ENG-F-008 Bill of Material Worksheet - Rev 008</v>
      </c>
      <c r="F1" s="4" t="s">
        <v>1</v>
      </c>
      <c r="G1" s="5" t="str">
        <f>[1]Summary!B5</f>
        <v>XX-XXX</v>
      </c>
      <c r="H1" s="4" t="s">
        <v>2</v>
      </c>
      <c r="I1" s="6" t="str">
        <f>[1]Summary!B3</f>
        <v>Name</v>
      </c>
      <c r="J1" s="7"/>
    </row>
    <row r="2" spans="1:13" s="11" customFormat="1" ht="20.100000000000001" customHeight="1" thickBot="1">
      <c r="A2" s="315"/>
      <c r="B2"/>
      <c r="C2" s="2">
        <f>[1]Summary!H15</f>
        <v>1</v>
      </c>
      <c r="D2" s="8" t="s">
        <v>38</v>
      </c>
      <c r="E2" s="9"/>
      <c r="F2" s="4" t="s">
        <v>3</v>
      </c>
      <c r="G2" s="10" t="str">
        <f>[1]Summary!B9</f>
        <v>Date</v>
      </c>
      <c r="I2" s="12"/>
      <c r="J2" s="13"/>
      <c r="K2" s="12"/>
    </row>
    <row r="3" spans="1:13" s="19" customFormat="1" ht="30.75" thickBot="1">
      <c r="A3" s="14" t="s">
        <v>4</v>
      </c>
      <c r="B3" s="14" t="s">
        <v>5</v>
      </c>
      <c r="C3" s="14" t="s">
        <v>6</v>
      </c>
      <c r="D3" s="15" t="s">
        <v>7</v>
      </c>
      <c r="E3" s="15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6" t="s">
        <v>13</v>
      </c>
      <c r="K3" s="14" t="s">
        <v>14</v>
      </c>
      <c r="L3" s="17" t="s">
        <v>15</v>
      </c>
      <c r="M3" s="18" t="s">
        <v>16</v>
      </c>
    </row>
    <row r="4" spans="1:13">
      <c r="A4" s="20"/>
      <c r="B4" s="21"/>
      <c r="C4" s="21"/>
      <c r="D4" s="21"/>
      <c r="E4" s="21"/>
      <c r="F4" s="21"/>
      <c r="G4" s="21"/>
      <c r="H4" s="22"/>
      <c r="I4" s="23"/>
      <c r="J4" s="24" t="str">
        <f>IF(C4="X","----",IF(C4=0,"",IF(C4="NR","NR",IF(I4="N",H4,(H4-(H4*I4))))))</f>
        <v/>
      </c>
      <c r="K4" s="25" t="str">
        <f>IF(C4="X","----",IF(C4=0,"",IF(C4="NR","NR",(C4*J4))))</f>
        <v/>
      </c>
      <c r="L4" s="26"/>
      <c r="M4" s="26"/>
    </row>
    <row r="5" spans="1:13">
      <c r="A5" s="27">
        <v>1</v>
      </c>
      <c r="B5" s="28"/>
      <c r="C5" s="29"/>
      <c r="D5" s="29"/>
      <c r="E5" s="29"/>
      <c r="F5" s="29"/>
      <c r="G5" s="29"/>
      <c r="H5" s="30"/>
      <c r="I5" s="31"/>
      <c r="J5" s="32" t="str">
        <f>IF(C5="X","----",IF(C5=0,"",IF(C5="NR","NR",IF(I5="N",H5,(H5-(H5*I5))))))</f>
        <v/>
      </c>
      <c r="K5" s="33" t="str">
        <f>IF(C5="X","----",IF(C5=0,"",IF(C5="NR","NR",(C5*J5))))</f>
        <v/>
      </c>
      <c r="L5" s="34"/>
      <c r="M5" s="34"/>
    </row>
    <row r="6" spans="1:13">
      <c r="A6" s="27">
        <v>2</v>
      </c>
      <c r="B6" s="28"/>
      <c r="C6" s="29"/>
      <c r="D6" s="29"/>
      <c r="E6" s="29"/>
      <c r="F6" s="29"/>
      <c r="G6" s="29"/>
      <c r="H6" s="30"/>
      <c r="I6" s="31"/>
      <c r="J6" s="32" t="str">
        <f t="shared" ref="J6:J55" si="0">IF(C6="X","----",IF(C6=0,"",IF(C6="NR","NR",IF(I6="N",H6,(H6-(H6*I6))))))</f>
        <v/>
      </c>
      <c r="K6" s="33" t="str">
        <f t="shared" ref="K6:K55" si="1">IF(C6="X","----",IF(C6=0,"",IF(C6="NR","NR",(C6*J6))))</f>
        <v/>
      </c>
      <c r="L6" s="34"/>
      <c r="M6" s="34"/>
    </row>
    <row r="7" spans="1:13">
      <c r="A7" s="27">
        <v>3</v>
      </c>
      <c r="B7" s="28"/>
      <c r="C7" s="29"/>
      <c r="D7" s="29"/>
      <c r="E7" s="29"/>
      <c r="F7" s="29"/>
      <c r="G7" s="29"/>
      <c r="H7" s="30"/>
      <c r="I7" s="31"/>
      <c r="J7" s="32" t="str">
        <f t="shared" si="0"/>
        <v/>
      </c>
      <c r="K7" s="33" t="str">
        <f t="shared" si="1"/>
        <v/>
      </c>
      <c r="L7" s="34"/>
      <c r="M7" s="34"/>
    </row>
    <row r="8" spans="1:13">
      <c r="A8" s="27">
        <v>4</v>
      </c>
      <c r="B8" s="28"/>
      <c r="C8" s="29"/>
      <c r="D8" s="29"/>
      <c r="E8" s="29"/>
      <c r="F8" s="35"/>
      <c r="G8" s="35"/>
      <c r="H8" s="36"/>
      <c r="I8" s="31"/>
      <c r="J8" s="32" t="str">
        <f t="shared" si="0"/>
        <v/>
      </c>
      <c r="K8" s="33" t="str">
        <f t="shared" si="1"/>
        <v/>
      </c>
      <c r="L8" s="34"/>
      <c r="M8" s="34"/>
    </row>
    <row r="9" spans="1:13">
      <c r="A9" s="27">
        <v>5</v>
      </c>
      <c r="B9" s="28"/>
      <c r="C9" s="29"/>
      <c r="D9" s="29"/>
      <c r="E9" s="29"/>
      <c r="F9" s="35"/>
      <c r="G9" s="35"/>
      <c r="H9" s="36"/>
      <c r="I9" s="31"/>
      <c r="J9" s="32" t="str">
        <f t="shared" si="0"/>
        <v/>
      </c>
      <c r="K9" s="33" t="str">
        <f t="shared" si="1"/>
        <v/>
      </c>
      <c r="L9" s="34"/>
      <c r="M9" s="34"/>
    </row>
    <row r="10" spans="1:13">
      <c r="A10" s="27">
        <v>6</v>
      </c>
      <c r="B10" s="28"/>
      <c r="C10" s="29"/>
      <c r="D10" s="29"/>
      <c r="E10" s="29"/>
      <c r="F10" s="35"/>
      <c r="G10" s="35"/>
      <c r="H10" s="36"/>
      <c r="I10" s="31"/>
      <c r="J10" s="32" t="str">
        <f t="shared" si="0"/>
        <v/>
      </c>
      <c r="K10" s="33" t="str">
        <f t="shared" si="1"/>
        <v/>
      </c>
      <c r="L10" s="34"/>
      <c r="M10" s="34"/>
    </row>
    <row r="11" spans="1:13">
      <c r="A11" s="27">
        <v>7</v>
      </c>
      <c r="B11" s="37"/>
      <c r="C11" s="35"/>
      <c r="D11" s="35"/>
      <c r="E11" s="35"/>
      <c r="F11" s="35"/>
      <c r="G11" s="35"/>
      <c r="H11" s="36"/>
      <c r="I11" s="31"/>
      <c r="J11" s="32" t="str">
        <f t="shared" si="0"/>
        <v/>
      </c>
      <c r="K11" s="33" t="str">
        <f t="shared" si="1"/>
        <v/>
      </c>
      <c r="L11" s="34"/>
      <c r="M11" s="34"/>
    </row>
    <row r="12" spans="1:13">
      <c r="A12" s="27">
        <v>8</v>
      </c>
      <c r="B12" s="37"/>
      <c r="C12" s="35"/>
      <c r="D12" s="35"/>
      <c r="E12" s="35"/>
      <c r="F12" s="35"/>
      <c r="G12" s="35"/>
      <c r="H12" s="36"/>
      <c r="I12" s="31"/>
      <c r="J12" s="32" t="str">
        <f t="shared" si="0"/>
        <v/>
      </c>
      <c r="K12" s="33" t="str">
        <f t="shared" si="1"/>
        <v/>
      </c>
      <c r="L12" s="34"/>
      <c r="M12" s="34"/>
    </row>
    <row r="13" spans="1:13">
      <c r="A13" s="27">
        <v>9</v>
      </c>
      <c r="B13" s="37"/>
      <c r="C13" s="35"/>
      <c r="D13" s="35"/>
      <c r="E13" s="35"/>
      <c r="F13" s="35"/>
      <c r="G13" s="35"/>
      <c r="H13" s="36"/>
      <c r="I13" s="31"/>
      <c r="J13" s="32" t="str">
        <f t="shared" si="0"/>
        <v/>
      </c>
      <c r="K13" s="33" t="str">
        <f t="shared" si="1"/>
        <v/>
      </c>
      <c r="L13" s="34"/>
      <c r="M13" s="34"/>
    </row>
    <row r="14" spans="1:13">
      <c r="A14" s="27">
        <v>10</v>
      </c>
      <c r="B14" s="37"/>
      <c r="C14" s="35"/>
      <c r="D14" s="35"/>
      <c r="E14" s="35"/>
      <c r="F14" s="35"/>
      <c r="G14" s="35"/>
      <c r="H14" s="36"/>
      <c r="I14" s="31"/>
      <c r="J14" s="32" t="str">
        <f t="shared" si="0"/>
        <v/>
      </c>
      <c r="K14" s="33" t="str">
        <f t="shared" si="1"/>
        <v/>
      </c>
      <c r="L14" s="34"/>
      <c r="M14" s="34"/>
    </row>
    <row r="15" spans="1:13">
      <c r="A15" s="27">
        <v>11</v>
      </c>
      <c r="B15" s="37"/>
      <c r="C15" s="35"/>
      <c r="D15" s="35"/>
      <c r="E15" s="35"/>
      <c r="F15" s="35"/>
      <c r="G15" s="35"/>
      <c r="H15" s="36"/>
      <c r="I15" s="31"/>
      <c r="J15" s="32" t="str">
        <f t="shared" si="0"/>
        <v/>
      </c>
      <c r="K15" s="33" t="str">
        <f t="shared" si="1"/>
        <v/>
      </c>
      <c r="L15" s="34"/>
      <c r="M15" s="34"/>
    </row>
    <row r="16" spans="1:13">
      <c r="A16" s="27">
        <v>12</v>
      </c>
      <c r="B16" s="37"/>
      <c r="C16" s="35"/>
      <c r="D16" s="35"/>
      <c r="E16" s="35"/>
      <c r="F16" s="35"/>
      <c r="G16" s="35"/>
      <c r="H16" s="36"/>
      <c r="I16" s="31"/>
      <c r="J16" s="32" t="str">
        <f t="shared" si="0"/>
        <v/>
      </c>
      <c r="K16" s="33" t="str">
        <f t="shared" si="1"/>
        <v/>
      </c>
      <c r="L16" s="34"/>
      <c r="M16" s="34"/>
    </row>
    <row r="17" spans="1:13">
      <c r="A17" s="27">
        <v>13</v>
      </c>
      <c r="B17" s="37"/>
      <c r="C17" s="35"/>
      <c r="D17" s="35"/>
      <c r="E17" s="35"/>
      <c r="F17" s="35"/>
      <c r="G17" s="35"/>
      <c r="H17" s="36"/>
      <c r="I17" s="31"/>
      <c r="J17" s="32" t="str">
        <f t="shared" si="0"/>
        <v/>
      </c>
      <c r="K17" s="33" t="str">
        <f t="shared" si="1"/>
        <v/>
      </c>
      <c r="L17" s="34"/>
      <c r="M17" s="34"/>
    </row>
    <row r="18" spans="1:13">
      <c r="A18" s="27">
        <v>14</v>
      </c>
      <c r="B18" s="37"/>
      <c r="C18" s="35"/>
      <c r="D18" s="35"/>
      <c r="E18" s="35"/>
      <c r="F18" s="35"/>
      <c r="G18" s="35"/>
      <c r="H18" s="36"/>
      <c r="I18" s="31"/>
      <c r="J18" s="32" t="str">
        <f t="shared" si="0"/>
        <v/>
      </c>
      <c r="K18" s="33" t="str">
        <f t="shared" si="1"/>
        <v/>
      </c>
      <c r="L18" s="34"/>
      <c r="M18" s="34"/>
    </row>
    <row r="19" spans="1:13">
      <c r="A19" s="27">
        <v>15</v>
      </c>
      <c r="B19" s="37"/>
      <c r="C19" s="35"/>
      <c r="D19" s="35"/>
      <c r="E19" s="35"/>
      <c r="F19" s="35"/>
      <c r="G19" s="35"/>
      <c r="H19" s="36"/>
      <c r="I19" s="38"/>
      <c r="J19" s="32" t="str">
        <f t="shared" si="0"/>
        <v/>
      </c>
      <c r="K19" s="33" t="str">
        <f t="shared" si="1"/>
        <v/>
      </c>
      <c r="L19" s="39"/>
      <c r="M19" s="39"/>
    </row>
    <row r="20" spans="1:13">
      <c r="A20" s="40">
        <v>16</v>
      </c>
      <c r="B20" s="41"/>
      <c r="C20" s="42"/>
      <c r="D20" s="42"/>
      <c r="E20" s="42"/>
      <c r="F20" s="35"/>
      <c r="G20" s="42"/>
      <c r="H20" s="43"/>
      <c r="I20" s="44"/>
      <c r="J20" s="32" t="str">
        <f t="shared" si="0"/>
        <v/>
      </c>
      <c r="K20" s="33" t="str">
        <f t="shared" si="1"/>
        <v/>
      </c>
      <c r="L20" s="39"/>
      <c r="M20" s="39"/>
    </row>
    <row r="21" spans="1:13">
      <c r="A21" s="40">
        <v>17</v>
      </c>
      <c r="B21" s="41"/>
      <c r="C21" s="42"/>
      <c r="D21" s="42"/>
      <c r="E21" s="42"/>
      <c r="F21" s="42"/>
      <c r="G21" s="42"/>
      <c r="H21" s="43"/>
      <c r="I21" s="44"/>
      <c r="J21" s="32" t="str">
        <f t="shared" si="0"/>
        <v/>
      </c>
      <c r="K21" s="33" t="str">
        <f t="shared" si="1"/>
        <v/>
      </c>
      <c r="L21" s="39"/>
      <c r="M21" s="39"/>
    </row>
    <row r="22" spans="1:13">
      <c r="A22" s="40">
        <v>18</v>
      </c>
      <c r="B22" s="41"/>
      <c r="C22" s="42"/>
      <c r="D22" s="42"/>
      <c r="E22" s="42"/>
      <c r="F22" s="42"/>
      <c r="G22" s="42"/>
      <c r="H22" s="43"/>
      <c r="I22" s="44"/>
      <c r="J22" s="32" t="str">
        <f t="shared" si="0"/>
        <v/>
      </c>
      <c r="K22" s="33" t="str">
        <f t="shared" si="1"/>
        <v/>
      </c>
      <c r="L22" s="39"/>
      <c r="M22" s="39"/>
    </row>
    <row r="23" spans="1:13">
      <c r="A23" s="40">
        <v>19</v>
      </c>
      <c r="B23" s="45"/>
      <c r="C23" s="39"/>
      <c r="D23" s="46"/>
      <c r="E23" s="47"/>
      <c r="F23" s="39"/>
      <c r="G23" s="39"/>
      <c r="H23" s="48"/>
      <c r="I23" s="49"/>
      <c r="J23" s="32" t="str">
        <f t="shared" si="0"/>
        <v/>
      </c>
      <c r="K23" s="33" t="str">
        <f t="shared" si="1"/>
        <v/>
      </c>
      <c r="L23" s="39"/>
      <c r="M23" s="39"/>
    </row>
    <row r="24" spans="1:13">
      <c r="A24" s="40">
        <v>20</v>
      </c>
      <c r="B24" s="45"/>
      <c r="C24" s="39"/>
      <c r="D24" s="46"/>
      <c r="E24" s="47"/>
      <c r="F24" s="39"/>
      <c r="G24" s="39"/>
      <c r="H24" s="48"/>
      <c r="I24" s="49"/>
      <c r="J24" s="32" t="str">
        <f t="shared" si="0"/>
        <v/>
      </c>
      <c r="K24" s="33" t="str">
        <f t="shared" si="1"/>
        <v/>
      </c>
      <c r="L24" s="39"/>
      <c r="M24" s="39"/>
    </row>
    <row r="25" spans="1:13">
      <c r="A25" s="40">
        <v>21</v>
      </c>
      <c r="B25" s="45"/>
      <c r="C25" s="39"/>
      <c r="D25" s="46"/>
      <c r="E25" s="47"/>
      <c r="F25" s="39"/>
      <c r="G25" s="39"/>
      <c r="H25" s="48"/>
      <c r="I25" s="49"/>
      <c r="J25" s="32" t="str">
        <f t="shared" si="0"/>
        <v/>
      </c>
      <c r="K25" s="33" t="str">
        <f t="shared" si="1"/>
        <v/>
      </c>
      <c r="L25" s="39"/>
      <c r="M25" s="39"/>
    </row>
    <row r="26" spans="1:13">
      <c r="A26" s="40">
        <v>22</v>
      </c>
      <c r="B26" s="45"/>
      <c r="C26" s="39"/>
      <c r="D26" s="46"/>
      <c r="E26" s="47"/>
      <c r="F26" s="39"/>
      <c r="G26" s="39"/>
      <c r="H26" s="48"/>
      <c r="I26" s="49"/>
      <c r="J26" s="32" t="str">
        <f t="shared" si="0"/>
        <v/>
      </c>
      <c r="K26" s="33" t="str">
        <f t="shared" si="1"/>
        <v/>
      </c>
      <c r="L26" s="39"/>
      <c r="M26" s="39"/>
    </row>
    <row r="27" spans="1:13">
      <c r="A27" s="40">
        <v>23</v>
      </c>
      <c r="B27" s="45"/>
      <c r="C27" s="39"/>
      <c r="D27" s="46"/>
      <c r="E27" s="47"/>
      <c r="F27" s="39"/>
      <c r="G27" s="39"/>
      <c r="H27" s="48"/>
      <c r="I27" s="49"/>
      <c r="J27" s="32" t="str">
        <f t="shared" si="0"/>
        <v/>
      </c>
      <c r="K27" s="33" t="str">
        <f t="shared" si="1"/>
        <v/>
      </c>
      <c r="L27" s="39"/>
      <c r="M27" s="39"/>
    </row>
    <row r="28" spans="1:13">
      <c r="A28" s="40">
        <v>24</v>
      </c>
      <c r="B28" s="45"/>
      <c r="C28" s="39"/>
      <c r="D28" s="46"/>
      <c r="E28" s="47"/>
      <c r="F28" s="39"/>
      <c r="G28" s="39"/>
      <c r="H28" s="48"/>
      <c r="I28" s="49"/>
      <c r="J28" s="32" t="str">
        <f t="shared" si="0"/>
        <v/>
      </c>
      <c r="K28" s="33" t="str">
        <f t="shared" si="1"/>
        <v/>
      </c>
      <c r="L28" s="39"/>
      <c r="M28" s="39"/>
    </row>
    <row r="29" spans="1:13">
      <c r="A29" s="40">
        <v>25</v>
      </c>
      <c r="B29" s="45"/>
      <c r="C29" s="39"/>
      <c r="D29" s="46"/>
      <c r="E29" s="47"/>
      <c r="F29" s="39"/>
      <c r="G29" s="39"/>
      <c r="H29" s="48"/>
      <c r="I29" s="49"/>
      <c r="J29" s="32" t="str">
        <f t="shared" si="0"/>
        <v/>
      </c>
      <c r="K29" s="33" t="str">
        <f t="shared" si="1"/>
        <v/>
      </c>
      <c r="L29" s="39"/>
      <c r="M29" s="39"/>
    </row>
    <row r="30" spans="1:13">
      <c r="A30" s="40">
        <v>26</v>
      </c>
      <c r="B30" s="45"/>
      <c r="C30" s="39"/>
      <c r="D30" s="46"/>
      <c r="E30" s="47"/>
      <c r="F30" s="39"/>
      <c r="G30" s="39"/>
      <c r="H30" s="48"/>
      <c r="I30" s="49"/>
      <c r="J30" s="32" t="str">
        <f t="shared" si="0"/>
        <v/>
      </c>
      <c r="K30" s="33" t="str">
        <f t="shared" si="1"/>
        <v/>
      </c>
      <c r="L30" s="39"/>
      <c r="M30" s="39"/>
    </row>
    <row r="31" spans="1:13">
      <c r="A31" s="40">
        <v>27</v>
      </c>
      <c r="B31" s="45"/>
      <c r="C31" s="39"/>
      <c r="D31" s="46"/>
      <c r="E31" s="47"/>
      <c r="F31" s="39"/>
      <c r="G31" s="39"/>
      <c r="H31" s="48"/>
      <c r="I31" s="49"/>
      <c r="J31" s="32" t="str">
        <f t="shared" si="0"/>
        <v/>
      </c>
      <c r="K31" s="33" t="str">
        <f t="shared" si="1"/>
        <v/>
      </c>
      <c r="L31" s="39"/>
      <c r="M31" s="39"/>
    </row>
    <row r="32" spans="1:13">
      <c r="A32" s="40">
        <v>28</v>
      </c>
      <c r="B32" s="45"/>
      <c r="C32" s="39"/>
      <c r="D32" s="46"/>
      <c r="E32" s="47"/>
      <c r="F32" s="39"/>
      <c r="G32" s="39"/>
      <c r="H32" s="48"/>
      <c r="I32" s="49"/>
      <c r="J32" s="32" t="str">
        <f t="shared" si="0"/>
        <v/>
      </c>
      <c r="K32" s="33" t="str">
        <f t="shared" si="1"/>
        <v/>
      </c>
      <c r="L32" s="39"/>
      <c r="M32" s="39"/>
    </row>
    <row r="33" spans="1:13">
      <c r="A33" s="40">
        <v>29</v>
      </c>
      <c r="B33" s="45"/>
      <c r="C33" s="39"/>
      <c r="D33" s="46"/>
      <c r="E33" s="47"/>
      <c r="F33" s="39"/>
      <c r="G33" s="39"/>
      <c r="H33" s="48"/>
      <c r="I33" s="49"/>
      <c r="J33" s="32" t="str">
        <f t="shared" si="0"/>
        <v/>
      </c>
      <c r="K33" s="33" t="str">
        <f t="shared" si="1"/>
        <v/>
      </c>
      <c r="L33" s="39"/>
      <c r="M33" s="39"/>
    </row>
    <row r="34" spans="1:13">
      <c r="A34" s="40">
        <v>30</v>
      </c>
      <c r="B34" s="45"/>
      <c r="C34" s="39"/>
      <c r="D34" s="46"/>
      <c r="E34" s="47"/>
      <c r="F34" s="39"/>
      <c r="G34" s="39"/>
      <c r="H34" s="48"/>
      <c r="I34" s="49"/>
      <c r="J34" s="32" t="str">
        <f t="shared" si="0"/>
        <v/>
      </c>
      <c r="K34" s="33" t="str">
        <f t="shared" si="1"/>
        <v/>
      </c>
      <c r="L34" s="39"/>
      <c r="M34" s="39"/>
    </row>
    <row r="35" spans="1:13">
      <c r="A35" s="40">
        <v>31</v>
      </c>
      <c r="B35" s="45"/>
      <c r="C35" s="39"/>
      <c r="D35" s="46"/>
      <c r="E35" s="47"/>
      <c r="F35" s="39"/>
      <c r="G35" s="39"/>
      <c r="H35" s="48"/>
      <c r="I35" s="49"/>
      <c r="J35" s="32" t="str">
        <f t="shared" si="0"/>
        <v/>
      </c>
      <c r="K35" s="33" t="str">
        <f t="shared" si="1"/>
        <v/>
      </c>
      <c r="L35" s="39"/>
      <c r="M35" s="39"/>
    </row>
    <row r="36" spans="1:13">
      <c r="A36" s="40">
        <v>32</v>
      </c>
      <c r="B36" s="45"/>
      <c r="C36" s="39"/>
      <c r="D36" s="46"/>
      <c r="E36" s="47"/>
      <c r="F36" s="39"/>
      <c r="G36" s="39"/>
      <c r="H36" s="48"/>
      <c r="I36" s="49"/>
      <c r="J36" s="32" t="str">
        <f t="shared" si="0"/>
        <v/>
      </c>
      <c r="K36" s="33" t="str">
        <f t="shared" si="1"/>
        <v/>
      </c>
      <c r="L36" s="39"/>
      <c r="M36" s="39"/>
    </row>
    <row r="37" spans="1:13">
      <c r="A37" s="40">
        <v>33</v>
      </c>
      <c r="B37" s="45"/>
      <c r="C37" s="39"/>
      <c r="D37" s="46"/>
      <c r="E37" s="47"/>
      <c r="F37" s="39"/>
      <c r="G37" s="39"/>
      <c r="H37" s="48"/>
      <c r="I37" s="49"/>
      <c r="J37" s="32" t="str">
        <f t="shared" si="0"/>
        <v/>
      </c>
      <c r="K37" s="33" t="str">
        <f t="shared" si="1"/>
        <v/>
      </c>
      <c r="L37" s="39"/>
      <c r="M37" s="39"/>
    </row>
    <row r="38" spans="1:13">
      <c r="A38" s="40">
        <v>34</v>
      </c>
      <c r="B38" s="45"/>
      <c r="C38" s="39"/>
      <c r="D38" s="46"/>
      <c r="E38" s="47"/>
      <c r="F38" s="39"/>
      <c r="G38" s="39"/>
      <c r="H38" s="48"/>
      <c r="I38" s="49"/>
      <c r="J38" s="32" t="str">
        <f t="shared" si="0"/>
        <v/>
      </c>
      <c r="K38" s="33" t="str">
        <f t="shared" si="1"/>
        <v/>
      </c>
      <c r="L38" s="39"/>
      <c r="M38" s="39"/>
    </row>
    <row r="39" spans="1:13">
      <c r="A39" s="40">
        <v>35</v>
      </c>
      <c r="B39" s="45"/>
      <c r="C39" s="39"/>
      <c r="D39" s="46"/>
      <c r="E39" s="47"/>
      <c r="F39" s="39"/>
      <c r="G39" s="39"/>
      <c r="H39" s="48"/>
      <c r="I39" s="49"/>
      <c r="J39" s="32" t="str">
        <f t="shared" si="0"/>
        <v/>
      </c>
      <c r="K39" s="33" t="str">
        <f t="shared" si="1"/>
        <v/>
      </c>
      <c r="L39" s="39"/>
      <c r="M39" s="39"/>
    </row>
    <row r="40" spans="1:13">
      <c r="A40" s="40">
        <v>36</v>
      </c>
      <c r="B40" s="45"/>
      <c r="C40" s="39"/>
      <c r="D40" s="46"/>
      <c r="E40" s="47"/>
      <c r="F40" s="39"/>
      <c r="G40" s="39"/>
      <c r="H40" s="48"/>
      <c r="I40" s="49"/>
      <c r="J40" s="32" t="str">
        <f t="shared" si="0"/>
        <v/>
      </c>
      <c r="K40" s="33" t="str">
        <f t="shared" si="1"/>
        <v/>
      </c>
      <c r="L40" s="39"/>
      <c r="M40" s="39"/>
    </row>
    <row r="41" spans="1:13">
      <c r="A41" s="40">
        <v>37</v>
      </c>
      <c r="B41" s="45"/>
      <c r="C41" s="39"/>
      <c r="D41" s="46"/>
      <c r="E41" s="47"/>
      <c r="F41" s="39"/>
      <c r="G41" s="39"/>
      <c r="H41" s="48"/>
      <c r="I41" s="49"/>
      <c r="J41" s="32" t="str">
        <f t="shared" si="0"/>
        <v/>
      </c>
      <c r="K41" s="33" t="str">
        <f t="shared" si="1"/>
        <v/>
      </c>
      <c r="L41" s="39"/>
      <c r="M41" s="39"/>
    </row>
    <row r="42" spans="1:13">
      <c r="A42" s="40">
        <v>38</v>
      </c>
      <c r="B42" s="45"/>
      <c r="C42" s="39"/>
      <c r="D42" s="46"/>
      <c r="E42" s="47"/>
      <c r="F42" s="39"/>
      <c r="G42" s="39"/>
      <c r="H42" s="48"/>
      <c r="I42" s="49"/>
      <c r="J42" s="32" t="str">
        <f t="shared" si="0"/>
        <v/>
      </c>
      <c r="K42" s="33" t="str">
        <f t="shared" si="1"/>
        <v/>
      </c>
      <c r="L42" s="39"/>
      <c r="M42" s="39"/>
    </row>
    <row r="43" spans="1:13">
      <c r="A43" s="40">
        <v>39</v>
      </c>
      <c r="B43" s="45"/>
      <c r="C43" s="39"/>
      <c r="D43" s="46"/>
      <c r="E43" s="47"/>
      <c r="F43" s="39"/>
      <c r="G43" s="39"/>
      <c r="H43" s="48"/>
      <c r="I43" s="49"/>
      <c r="J43" s="32" t="str">
        <f t="shared" si="0"/>
        <v/>
      </c>
      <c r="K43" s="33" t="str">
        <f t="shared" si="1"/>
        <v/>
      </c>
      <c r="L43" s="39"/>
      <c r="M43" s="39"/>
    </row>
    <row r="44" spans="1:13">
      <c r="A44" s="40">
        <v>40</v>
      </c>
      <c r="B44" s="45"/>
      <c r="C44" s="39"/>
      <c r="D44" s="46"/>
      <c r="E44" s="47"/>
      <c r="F44" s="39"/>
      <c r="G44" s="39"/>
      <c r="H44" s="48"/>
      <c r="I44" s="49"/>
      <c r="J44" s="32" t="str">
        <f t="shared" si="0"/>
        <v/>
      </c>
      <c r="K44" s="33" t="str">
        <f t="shared" si="1"/>
        <v/>
      </c>
      <c r="L44" s="39"/>
      <c r="M44" s="39"/>
    </row>
    <row r="45" spans="1:13">
      <c r="A45" s="40">
        <v>41</v>
      </c>
      <c r="B45" s="45"/>
      <c r="C45" s="39"/>
      <c r="D45" s="46"/>
      <c r="E45" s="47"/>
      <c r="F45" s="39"/>
      <c r="G45" s="39"/>
      <c r="H45" s="48"/>
      <c r="I45" s="49"/>
      <c r="J45" s="32" t="str">
        <f t="shared" si="0"/>
        <v/>
      </c>
      <c r="K45" s="33" t="str">
        <f t="shared" si="1"/>
        <v/>
      </c>
      <c r="L45" s="39"/>
      <c r="M45" s="39"/>
    </row>
    <row r="46" spans="1:13">
      <c r="A46" s="40">
        <v>42</v>
      </c>
      <c r="B46" s="45"/>
      <c r="C46" s="39"/>
      <c r="D46" s="46"/>
      <c r="E46" s="47"/>
      <c r="F46" s="39"/>
      <c r="G46" s="39"/>
      <c r="H46" s="48"/>
      <c r="I46" s="49"/>
      <c r="J46" s="32" t="str">
        <f t="shared" si="0"/>
        <v/>
      </c>
      <c r="K46" s="33" t="str">
        <f t="shared" si="1"/>
        <v/>
      </c>
      <c r="L46" s="39"/>
      <c r="M46" s="39"/>
    </row>
    <row r="47" spans="1:13">
      <c r="A47" s="40">
        <v>43</v>
      </c>
      <c r="B47" s="45"/>
      <c r="C47" s="39"/>
      <c r="D47" s="46"/>
      <c r="E47" s="47"/>
      <c r="F47" s="39"/>
      <c r="G47" s="39"/>
      <c r="H47" s="48"/>
      <c r="I47" s="49"/>
      <c r="J47" s="32" t="str">
        <f t="shared" si="0"/>
        <v/>
      </c>
      <c r="K47" s="33" t="str">
        <f t="shared" si="1"/>
        <v/>
      </c>
      <c r="L47" s="39"/>
      <c r="M47" s="39"/>
    </row>
    <row r="48" spans="1:13">
      <c r="A48" s="40">
        <v>44</v>
      </c>
      <c r="B48" s="45"/>
      <c r="C48" s="39"/>
      <c r="D48" s="46"/>
      <c r="E48" s="47"/>
      <c r="F48" s="39"/>
      <c r="G48" s="39"/>
      <c r="H48" s="48"/>
      <c r="I48" s="49"/>
      <c r="J48" s="32" t="str">
        <f t="shared" si="0"/>
        <v/>
      </c>
      <c r="K48" s="33" t="str">
        <f t="shared" si="1"/>
        <v/>
      </c>
      <c r="L48" s="39"/>
      <c r="M48" s="39"/>
    </row>
    <row r="49" spans="1:13">
      <c r="A49" s="40">
        <v>45</v>
      </c>
      <c r="B49" s="45"/>
      <c r="C49" s="39"/>
      <c r="D49" s="46"/>
      <c r="E49" s="47"/>
      <c r="F49" s="39"/>
      <c r="G49" s="39"/>
      <c r="H49" s="48"/>
      <c r="I49" s="49"/>
      <c r="J49" s="32" t="str">
        <f t="shared" si="0"/>
        <v/>
      </c>
      <c r="K49" s="33" t="str">
        <f t="shared" si="1"/>
        <v/>
      </c>
      <c r="L49" s="39"/>
      <c r="M49" s="39"/>
    </row>
    <row r="50" spans="1:13">
      <c r="A50" s="40">
        <v>46</v>
      </c>
      <c r="B50" s="45"/>
      <c r="C50" s="39"/>
      <c r="D50" s="46"/>
      <c r="E50" s="47"/>
      <c r="F50" s="39"/>
      <c r="G50" s="39"/>
      <c r="H50" s="48"/>
      <c r="I50" s="49"/>
      <c r="J50" s="32" t="str">
        <f t="shared" si="0"/>
        <v/>
      </c>
      <c r="K50" s="33" t="str">
        <f t="shared" si="1"/>
        <v/>
      </c>
      <c r="L50" s="39"/>
      <c r="M50" s="39"/>
    </row>
    <row r="51" spans="1:13">
      <c r="A51" s="40">
        <v>47</v>
      </c>
      <c r="B51" s="45"/>
      <c r="C51" s="39"/>
      <c r="D51" s="46"/>
      <c r="E51" s="47"/>
      <c r="F51" s="39"/>
      <c r="G51" s="39"/>
      <c r="H51" s="48"/>
      <c r="I51" s="49"/>
      <c r="J51" s="32" t="str">
        <f t="shared" si="0"/>
        <v/>
      </c>
      <c r="K51" s="33" t="str">
        <f t="shared" si="1"/>
        <v/>
      </c>
      <c r="L51" s="39"/>
      <c r="M51" s="39"/>
    </row>
    <row r="52" spans="1:13">
      <c r="A52" s="40">
        <v>48</v>
      </c>
      <c r="B52" s="45"/>
      <c r="C52" s="39"/>
      <c r="D52" s="46"/>
      <c r="E52" s="47"/>
      <c r="F52" s="39"/>
      <c r="G52" s="39"/>
      <c r="H52" s="48"/>
      <c r="I52" s="49"/>
      <c r="J52" s="32" t="str">
        <f t="shared" si="0"/>
        <v/>
      </c>
      <c r="K52" s="33" t="str">
        <f t="shared" si="1"/>
        <v/>
      </c>
      <c r="L52" s="39"/>
      <c r="M52" s="39"/>
    </row>
    <row r="53" spans="1:13">
      <c r="A53" s="40">
        <v>49</v>
      </c>
      <c r="B53" s="45"/>
      <c r="C53" s="39"/>
      <c r="D53" s="46"/>
      <c r="E53" s="47"/>
      <c r="F53" s="39"/>
      <c r="G53" s="39"/>
      <c r="H53" s="48"/>
      <c r="I53" s="49"/>
      <c r="J53" s="32" t="str">
        <f t="shared" si="0"/>
        <v/>
      </c>
      <c r="K53" s="33" t="str">
        <f t="shared" si="1"/>
        <v/>
      </c>
      <c r="L53" s="39"/>
      <c r="M53" s="39"/>
    </row>
    <row r="54" spans="1:13">
      <c r="A54" s="40">
        <v>50</v>
      </c>
      <c r="B54" s="45"/>
      <c r="C54" s="39"/>
      <c r="D54" s="46"/>
      <c r="E54" s="47"/>
      <c r="F54" s="39"/>
      <c r="G54" s="39"/>
      <c r="H54" s="48"/>
      <c r="I54" s="49"/>
      <c r="J54" s="32" t="str">
        <f t="shared" si="0"/>
        <v/>
      </c>
      <c r="K54" s="33" t="str">
        <f t="shared" si="1"/>
        <v/>
      </c>
      <c r="L54" s="39"/>
      <c r="M54" s="39"/>
    </row>
    <row r="55" spans="1:13">
      <c r="A55" s="50"/>
      <c r="B55" s="50"/>
      <c r="C55" s="50"/>
      <c r="D55" s="51"/>
      <c r="E55" s="52"/>
      <c r="F55" s="50"/>
      <c r="G55" s="50"/>
      <c r="H55" s="53"/>
      <c r="I55" s="54"/>
      <c r="J55" s="24" t="str">
        <f t="shared" si="0"/>
        <v/>
      </c>
      <c r="K55" s="25" t="str">
        <f t="shared" si="1"/>
        <v/>
      </c>
      <c r="L55" s="50"/>
      <c r="M55" s="50"/>
    </row>
    <row r="56" spans="1:13">
      <c r="D56" s="55"/>
      <c r="E56" s="55"/>
      <c r="F56" t="s">
        <v>17</v>
      </c>
      <c r="K56" s="57">
        <f>SUM(K3:K55)</f>
        <v>0</v>
      </c>
    </row>
    <row r="57" spans="1:13">
      <c r="D57" s="55"/>
      <c r="E57" s="55"/>
      <c r="F57" t="s">
        <v>18</v>
      </c>
      <c r="G57" s="58" t="s">
        <v>19</v>
      </c>
      <c r="J57" s="59">
        <v>0</v>
      </c>
    </row>
    <row r="58" spans="1:13">
      <c r="D58" s="60"/>
      <c r="E58" s="60"/>
      <c r="G58" t="s">
        <v>20</v>
      </c>
      <c r="J58" s="59">
        <v>0</v>
      </c>
    </row>
    <row r="59" spans="1:13">
      <c r="D59" s="55"/>
      <c r="E59" s="55"/>
      <c r="G59" t="s">
        <v>21</v>
      </c>
      <c r="J59" s="59">
        <v>0</v>
      </c>
    </row>
    <row r="60" spans="1:13">
      <c r="D60" s="55"/>
      <c r="E60" s="55"/>
      <c r="G60" t="s">
        <v>22</v>
      </c>
      <c r="J60" s="59">
        <v>0</v>
      </c>
    </row>
    <row r="61" spans="1:13">
      <c r="E61" s="55"/>
      <c r="G61" s="61" t="s">
        <v>23</v>
      </c>
      <c r="J61" s="59">
        <v>0</v>
      </c>
    </row>
    <row r="62" spans="1:13">
      <c r="F62" s="61"/>
      <c r="G62" s="61" t="s">
        <v>24</v>
      </c>
      <c r="J62" s="59">
        <v>0</v>
      </c>
    </row>
    <row r="63" spans="1:13">
      <c r="F63" s="61"/>
      <c r="G63" s="62" t="s">
        <v>25</v>
      </c>
      <c r="H63" s="62"/>
      <c r="I63" s="62"/>
      <c r="J63" s="63">
        <v>0</v>
      </c>
      <c r="K63" s="62"/>
    </row>
    <row r="64" spans="1:13">
      <c r="D64" s="64"/>
      <c r="F64" s="62" t="s">
        <v>26</v>
      </c>
      <c r="G64" s="62"/>
      <c r="H64" s="62"/>
      <c r="I64" s="62"/>
      <c r="J64" s="65"/>
      <c r="K64" s="66">
        <f>SUM(J57:J63)</f>
        <v>0</v>
      </c>
    </row>
    <row r="65" spans="1:11">
      <c r="D65" s="64"/>
      <c r="F65" s="61" t="s">
        <v>27</v>
      </c>
      <c r="K65" s="67">
        <f>+K64+K56</f>
        <v>0</v>
      </c>
    </row>
    <row r="66" spans="1:11">
      <c r="F66" s="61" t="s">
        <v>28</v>
      </c>
      <c r="J66" s="68">
        <f>[1]Rates!B12</f>
        <v>0.08</v>
      </c>
      <c r="K66" s="69">
        <f>K65*J66</f>
        <v>0</v>
      </c>
    </row>
    <row r="67" spans="1:11">
      <c r="D67" s="64"/>
      <c r="E67" s="64"/>
      <c r="F67" s="62" t="s">
        <v>29</v>
      </c>
      <c r="G67" s="70">
        <f>[1]WBS!D190</f>
        <v>0</v>
      </c>
      <c r="H67" s="71">
        <f>[1]Rates!B3</f>
        <v>112</v>
      </c>
      <c r="I67" s="72" t="s">
        <v>30</v>
      </c>
      <c r="J67" s="73"/>
      <c r="K67" s="69">
        <f>G67*H67</f>
        <v>0</v>
      </c>
    </row>
    <row r="68" spans="1:11">
      <c r="E68" s="64"/>
      <c r="F68" t="s">
        <v>31</v>
      </c>
      <c r="K68" s="74">
        <f>SUM(K65:K67)</f>
        <v>0</v>
      </c>
    </row>
    <row r="69" spans="1:11">
      <c r="A69" s="61"/>
      <c r="B69" s="61"/>
      <c r="E69" s="64"/>
      <c r="G69" s="61"/>
      <c r="H69" s="11"/>
      <c r="I69" s="75"/>
      <c r="J69" s="75"/>
      <c r="K69" s="75"/>
    </row>
    <row r="70" spans="1:11">
      <c r="E70" s="64"/>
      <c r="F70" s="76" t="s">
        <v>32</v>
      </c>
      <c r="G70" s="76"/>
      <c r="H70" s="76"/>
      <c r="I70" s="76"/>
      <c r="J70" s="77"/>
      <c r="K70" s="74">
        <f>SUM(K68:K68)</f>
        <v>0</v>
      </c>
    </row>
    <row r="71" spans="1:11">
      <c r="E71" s="64"/>
    </row>
    <row r="72" spans="1:11">
      <c r="F72" s="78" t="s">
        <v>33</v>
      </c>
      <c r="H72" s="79" t="str">
        <f>IF(K72=0,"",(K72-K70)/K72)</f>
        <v/>
      </c>
      <c r="K72" s="67">
        <f>+K70/(1-[1]Summary!D17)</f>
        <v>0</v>
      </c>
    </row>
    <row r="74" spans="1:11">
      <c r="J74" s="80"/>
      <c r="K74" s="81"/>
    </row>
    <row r="75" spans="1:11">
      <c r="F75" s="82" t="s">
        <v>34</v>
      </c>
      <c r="G75" s="82"/>
      <c r="H75" s="82" t="s">
        <v>35</v>
      </c>
      <c r="J75" s="83"/>
      <c r="K75" s="84"/>
    </row>
    <row r="76" spans="1:11">
      <c r="E76" s="85" t="s">
        <v>36</v>
      </c>
      <c r="F76" s="86">
        <v>0.25</v>
      </c>
      <c r="G76" s="11"/>
      <c r="H76" s="87">
        <f>K$63/(1-F76)</f>
        <v>0</v>
      </c>
      <c r="J76" s="83"/>
      <c r="K76" s="84"/>
    </row>
    <row r="77" spans="1:11">
      <c r="F77" s="86">
        <v>0.3</v>
      </c>
      <c r="G77" s="11"/>
      <c r="H77" s="87">
        <f>K$63/(1-F77)</f>
        <v>0</v>
      </c>
      <c r="J77" s="83"/>
      <c r="K77" s="84"/>
    </row>
    <row r="78" spans="1:11">
      <c r="F78" s="86">
        <v>0.32</v>
      </c>
      <c r="G78" s="11"/>
      <c r="H78" s="87">
        <f>K$63/(1-F78)</f>
        <v>0</v>
      </c>
    </row>
    <row r="79" spans="1:11">
      <c r="F79" s="86">
        <v>0.35</v>
      </c>
      <c r="G79" s="11"/>
      <c r="H79" s="87">
        <f>K$63/(1-F79)</f>
        <v>0</v>
      </c>
    </row>
    <row r="80" spans="1:11">
      <c r="F80" s="86">
        <v>0.4</v>
      </c>
      <c r="G80" s="11"/>
      <c r="H80" s="87">
        <f>K$63/(1-F80)</f>
        <v>0</v>
      </c>
    </row>
  </sheetData>
  <mergeCells count="1">
    <mergeCell ref="A1:A2"/>
  </mergeCells>
  <dataValidations count="1">
    <dataValidation type="list" allowBlank="1" showInputMessage="1" showErrorMessage="1" sqref="B5:B10" xr:uid="{62F9A1A2-E00A-467B-92D3-1272DC0C15A4}">
      <formula1>",X"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29A1-6EB1-4E1B-A757-FC8307FA717E}">
  <sheetPr>
    <tabColor rgb="FF0070C0"/>
  </sheetPr>
  <dimension ref="A1:M80"/>
  <sheetViews>
    <sheetView workbookViewId="0">
      <selection sqref="A1:XFD1048576"/>
    </sheetView>
  </sheetViews>
  <sheetFormatPr defaultRowHeight="15"/>
  <cols>
    <col min="1" max="1" width="8.7109375" customWidth="1"/>
    <col min="2" max="2" width="7.28515625" customWidth="1"/>
    <col min="3" max="3" width="5.7109375" customWidth="1"/>
    <col min="4" max="4" width="25.7109375" style="61" customWidth="1"/>
    <col min="5" max="5" width="40.7109375" style="61" customWidth="1"/>
    <col min="6" max="6" width="20.7109375" customWidth="1"/>
    <col min="7" max="8" width="15.7109375" customWidth="1"/>
    <col min="9" max="9" width="8.7109375" customWidth="1"/>
    <col min="10" max="10" width="15.7109375" style="56" customWidth="1"/>
    <col min="11" max="11" width="15.7109375" customWidth="1"/>
    <col min="12" max="12" width="8.7109375" customWidth="1"/>
    <col min="13" max="13" width="20.7109375" customWidth="1"/>
  </cols>
  <sheetData>
    <row r="1" spans="1:13" ht="25.5">
      <c r="A1" s="314" t="s">
        <v>0</v>
      </c>
      <c r="B1" s="1"/>
      <c r="D1" s="2" t="s">
        <v>37</v>
      </c>
      <c r="E1" s="3" t="str">
        <f>[1]Summary!E1</f>
        <v>ENG-F-008 Bill of Material Worksheet - Rev 008</v>
      </c>
      <c r="F1" s="4" t="s">
        <v>1</v>
      </c>
      <c r="G1" s="5" t="str">
        <f>[1]Summary!B5</f>
        <v>XX-XXX</v>
      </c>
      <c r="H1" s="4" t="s">
        <v>2</v>
      </c>
      <c r="I1" s="6" t="str">
        <f>[1]Summary!B3</f>
        <v>Name</v>
      </c>
      <c r="J1" s="7"/>
    </row>
    <row r="2" spans="1:13" s="11" customFormat="1" ht="20.100000000000001" customHeight="1" thickBot="1">
      <c r="A2" s="315"/>
      <c r="B2"/>
      <c r="C2" s="2">
        <f>[1]Summary!H15</f>
        <v>1</v>
      </c>
      <c r="D2" s="8" t="s">
        <v>38</v>
      </c>
      <c r="E2" s="9"/>
      <c r="F2" s="4" t="s">
        <v>3</v>
      </c>
      <c r="G2" s="10" t="str">
        <f>[1]Summary!B9</f>
        <v>Date</v>
      </c>
      <c r="I2" s="12"/>
      <c r="J2" s="13"/>
      <c r="K2" s="12"/>
    </row>
    <row r="3" spans="1:13" s="19" customFormat="1" ht="30.75" thickBot="1">
      <c r="A3" s="14" t="s">
        <v>4</v>
      </c>
      <c r="B3" s="14" t="s">
        <v>5</v>
      </c>
      <c r="C3" s="14" t="s">
        <v>6</v>
      </c>
      <c r="D3" s="15" t="s">
        <v>7</v>
      </c>
      <c r="E3" s="15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6" t="s">
        <v>13</v>
      </c>
      <c r="K3" s="14" t="s">
        <v>14</v>
      </c>
      <c r="L3" s="17" t="s">
        <v>15</v>
      </c>
      <c r="M3" s="18" t="s">
        <v>16</v>
      </c>
    </row>
    <row r="4" spans="1:13">
      <c r="A4" s="20"/>
      <c r="B4" s="21"/>
      <c r="C4" s="21"/>
      <c r="D4" s="21"/>
      <c r="E4" s="21"/>
      <c r="F4" s="21"/>
      <c r="G4" s="21"/>
      <c r="H4" s="22"/>
      <c r="I4" s="23"/>
      <c r="J4" s="24" t="str">
        <f>IF(C4="X","----",IF(C4=0,"",IF(C4="NR","NR",IF(I4="N",H4,(H4-(H4*I4))))))</f>
        <v/>
      </c>
      <c r="K4" s="25" t="str">
        <f>IF(C4="X","----",IF(C4=0,"",IF(C4="NR","NR",(C4*J4))))</f>
        <v/>
      </c>
      <c r="L4" s="26"/>
      <c r="M4" s="26"/>
    </row>
    <row r="5" spans="1:13">
      <c r="A5" s="27">
        <v>1</v>
      </c>
      <c r="B5" s="28"/>
      <c r="C5" s="29"/>
      <c r="D5" s="29"/>
      <c r="E5" s="29"/>
      <c r="F5" s="29"/>
      <c r="G5" s="29"/>
      <c r="H5" s="30"/>
      <c r="I5" s="31"/>
      <c r="J5" s="32" t="str">
        <f>IF(C5="X","----",IF(C5=0,"",IF(C5="NR","NR",IF(I5="N",H5,(H5-(H5*I5))))))</f>
        <v/>
      </c>
      <c r="K5" s="33" t="str">
        <f>IF(C5="X","----",IF(C5=0,"",IF(C5="NR","NR",(C5*J5))))</f>
        <v/>
      </c>
      <c r="L5" s="34"/>
      <c r="M5" s="34"/>
    </row>
    <row r="6" spans="1:13">
      <c r="A6" s="27">
        <v>2</v>
      </c>
      <c r="B6" s="28"/>
      <c r="C6" s="29"/>
      <c r="D6" s="29"/>
      <c r="E6" s="29"/>
      <c r="F6" s="29"/>
      <c r="G6" s="29"/>
      <c r="H6" s="30"/>
      <c r="I6" s="31"/>
      <c r="J6" s="32" t="str">
        <f t="shared" ref="J6:J55" si="0">IF(C6="X","----",IF(C6=0,"",IF(C6="NR","NR",IF(I6="N",H6,(H6-(H6*I6))))))</f>
        <v/>
      </c>
      <c r="K6" s="33" t="str">
        <f t="shared" ref="K6:K55" si="1">IF(C6="X","----",IF(C6=0,"",IF(C6="NR","NR",(C6*J6))))</f>
        <v/>
      </c>
      <c r="L6" s="34"/>
      <c r="M6" s="34"/>
    </row>
    <row r="7" spans="1:13">
      <c r="A7" s="27">
        <v>3</v>
      </c>
      <c r="B7" s="28"/>
      <c r="C7" s="29"/>
      <c r="D7" s="29"/>
      <c r="E7" s="29"/>
      <c r="F7" s="29"/>
      <c r="G7" s="29"/>
      <c r="H7" s="30"/>
      <c r="I7" s="31"/>
      <c r="J7" s="32" t="str">
        <f t="shared" si="0"/>
        <v/>
      </c>
      <c r="K7" s="33" t="str">
        <f t="shared" si="1"/>
        <v/>
      </c>
      <c r="L7" s="34"/>
      <c r="M7" s="34"/>
    </row>
    <row r="8" spans="1:13">
      <c r="A8" s="27">
        <v>4</v>
      </c>
      <c r="B8" s="28"/>
      <c r="C8" s="29"/>
      <c r="D8" s="29"/>
      <c r="E8" s="29"/>
      <c r="F8" s="35"/>
      <c r="G8" s="35"/>
      <c r="H8" s="36"/>
      <c r="I8" s="31"/>
      <c r="J8" s="32" t="str">
        <f t="shared" si="0"/>
        <v/>
      </c>
      <c r="K8" s="33" t="str">
        <f t="shared" si="1"/>
        <v/>
      </c>
      <c r="L8" s="34"/>
      <c r="M8" s="34"/>
    </row>
    <row r="9" spans="1:13">
      <c r="A9" s="27">
        <v>5</v>
      </c>
      <c r="B9" s="28"/>
      <c r="C9" s="29"/>
      <c r="D9" s="29"/>
      <c r="E9" s="29"/>
      <c r="F9" s="35"/>
      <c r="G9" s="35"/>
      <c r="H9" s="36"/>
      <c r="I9" s="31"/>
      <c r="J9" s="32" t="str">
        <f t="shared" si="0"/>
        <v/>
      </c>
      <c r="K9" s="33" t="str">
        <f t="shared" si="1"/>
        <v/>
      </c>
      <c r="L9" s="34"/>
      <c r="M9" s="34"/>
    </row>
    <row r="10" spans="1:13">
      <c r="A10" s="27">
        <v>6</v>
      </c>
      <c r="B10" s="28"/>
      <c r="C10" s="29"/>
      <c r="D10" s="29"/>
      <c r="E10" s="29"/>
      <c r="F10" s="35"/>
      <c r="G10" s="35"/>
      <c r="H10" s="36"/>
      <c r="I10" s="31"/>
      <c r="J10" s="32" t="str">
        <f t="shared" si="0"/>
        <v/>
      </c>
      <c r="K10" s="33" t="str">
        <f t="shared" si="1"/>
        <v/>
      </c>
      <c r="L10" s="34"/>
      <c r="M10" s="34"/>
    </row>
    <row r="11" spans="1:13">
      <c r="A11" s="27">
        <v>7</v>
      </c>
      <c r="B11" s="37"/>
      <c r="C11" s="35"/>
      <c r="D11" s="35"/>
      <c r="E11" s="35"/>
      <c r="F11" s="35"/>
      <c r="G11" s="35"/>
      <c r="H11" s="36"/>
      <c r="I11" s="31"/>
      <c r="J11" s="32" t="str">
        <f t="shared" si="0"/>
        <v/>
      </c>
      <c r="K11" s="33" t="str">
        <f t="shared" si="1"/>
        <v/>
      </c>
      <c r="L11" s="34"/>
      <c r="M11" s="34"/>
    </row>
    <row r="12" spans="1:13">
      <c r="A12" s="27">
        <v>8</v>
      </c>
      <c r="B12" s="37"/>
      <c r="C12" s="35"/>
      <c r="D12" s="35"/>
      <c r="E12" s="35"/>
      <c r="F12" s="35"/>
      <c r="G12" s="35"/>
      <c r="H12" s="36"/>
      <c r="I12" s="31"/>
      <c r="J12" s="32" t="str">
        <f t="shared" si="0"/>
        <v/>
      </c>
      <c r="K12" s="33" t="str">
        <f t="shared" si="1"/>
        <v/>
      </c>
      <c r="L12" s="34"/>
      <c r="M12" s="34"/>
    </row>
    <row r="13" spans="1:13">
      <c r="A13" s="27">
        <v>9</v>
      </c>
      <c r="B13" s="37"/>
      <c r="C13" s="35"/>
      <c r="D13" s="35"/>
      <c r="E13" s="35"/>
      <c r="F13" s="35"/>
      <c r="G13" s="35"/>
      <c r="H13" s="36"/>
      <c r="I13" s="31"/>
      <c r="J13" s="32" t="str">
        <f t="shared" si="0"/>
        <v/>
      </c>
      <c r="K13" s="33" t="str">
        <f t="shared" si="1"/>
        <v/>
      </c>
      <c r="L13" s="34"/>
      <c r="M13" s="34"/>
    </row>
    <row r="14" spans="1:13">
      <c r="A14" s="27">
        <v>10</v>
      </c>
      <c r="B14" s="37"/>
      <c r="C14" s="35"/>
      <c r="D14" s="35"/>
      <c r="E14" s="35"/>
      <c r="F14" s="35"/>
      <c r="G14" s="35"/>
      <c r="H14" s="36"/>
      <c r="I14" s="31"/>
      <c r="J14" s="32" t="str">
        <f t="shared" si="0"/>
        <v/>
      </c>
      <c r="K14" s="33" t="str">
        <f t="shared" si="1"/>
        <v/>
      </c>
      <c r="L14" s="34"/>
      <c r="M14" s="34"/>
    </row>
    <row r="15" spans="1:13">
      <c r="A15" s="27">
        <v>11</v>
      </c>
      <c r="B15" s="37"/>
      <c r="C15" s="35"/>
      <c r="D15" s="35"/>
      <c r="E15" s="35"/>
      <c r="F15" s="35"/>
      <c r="G15" s="35"/>
      <c r="H15" s="36"/>
      <c r="I15" s="31"/>
      <c r="J15" s="32" t="str">
        <f t="shared" si="0"/>
        <v/>
      </c>
      <c r="K15" s="33" t="str">
        <f t="shared" si="1"/>
        <v/>
      </c>
      <c r="L15" s="34"/>
      <c r="M15" s="34"/>
    </row>
    <row r="16" spans="1:13">
      <c r="A16" s="27">
        <v>12</v>
      </c>
      <c r="B16" s="37"/>
      <c r="C16" s="35"/>
      <c r="D16" s="35"/>
      <c r="E16" s="35"/>
      <c r="F16" s="35"/>
      <c r="G16" s="35"/>
      <c r="H16" s="36"/>
      <c r="I16" s="31"/>
      <c r="J16" s="32" t="str">
        <f t="shared" si="0"/>
        <v/>
      </c>
      <c r="K16" s="33" t="str">
        <f t="shared" si="1"/>
        <v/>
      </c>
      <c r="L16" s="34"/>
      <c r="M16" s="34"/>
    </row>
    <row r="17" spans="1:13">
      <c r="A17" s="27">
        <v>13</v>
      </c>
      <c r="B17" s="37"/>
      <c r="C17" s="35"/>
      <c r="D17" s="35"/>
      <c r="E17" s="35"/>
      <c r="F17" s="35"/>
      <c r="G17" s="35"/>
      <c r="H17" s="36"/>
      <c r="I17" s="31"/>
      <c r="J17" s="32" t="str">
        <f t="shared" si="0"/>
        <v/>
      </c>
      <c r="K17" s="33" t="str">
        <f t="shared" si="1"/>
        <v/>
      </c>
      <c r="L17" s="34"/>
      <c r="M17" s="34"/>
    </row>
    <row r="18" spans="1:13">
      <c r="A18" s="27">
        <v>14</v>
      </c>
      <c r="B18" s="37"/>
      <c r="C18" s="35"/>
      <c r="D18" s="35"/>
      <c r="E18" s="35"/>
      <c r="F18" s="35"/>
      <c r="G18" s="35"/>
      <c r="H18" s="36"/>
      <c r="I18" s="31"/>
      <c r="J18" s="32" t="str">
        <f t="shared" si="0"/>
        <v/>
      </c>
      <c r="K18" s="33" t="str">
        <f t="shared" si="1"/>
        <v/>
      </c>
      <c r="L18" s="34"/>
      <c r="M18" s="34"/>
    </row>
    <row r="19" spans="1:13">
      <c r="A19" s="27">
        <v>15</v>
      </c>
      <c r="B19" s="37"/>
      <c r="C19" s="35"/>
      <c r="D19" s="35"/>
      <c r="E19" s="35"/>
      <c r="F19" s="35"/>
      <c r="G19" s="35"/>
      <c r="H19" s="36"/>
      <c r="I19" s="38"/>
      <c r="J19" s="32" t="str">
        <f t="shared" si="0"/>
        <v/>
      </c>
      <c r="K19" s="33" t="str">
        <f t="shared" si="1"/>
        <v/>
      </c>
      <c r="L19" s="39"/>
      <c r="M19" s="39"/>
    </row>
    <row r="20" spans="1:13">
      <c r="A20" s="40">
        <v>16</v>
      </c>
      <c r="B20" s="41"/>
      <c r="C20" s="42"/>
      <c r="D20" s="42"/>
      <c r="E20" s="42"/>
      <c r="F20" s="35"/>
      <c r="G20" s="42"/>
      <c r="H20" s="43"/>
      <c r="I20" s="44"/>
      <c r="J20" s="32" t="str">
        <f t="shared" si="0"/>
        <v/>
      </c>
      <c r="K20" s="33" t="str">
        <f t="shared" si="1"/>
        <v/>
      </c>
      <c r="L20" s="39"/>
      <c r="M20" s="39"/>
    </row>
    <row r="21" spans="1:13">
      <c r="A21" s="40">
        <v>17</v>
      </c>
      <c r="B21" s="41"/>
      <c r="C21" s="42"/>
      <c r="D21" s="42"/>
      <c r="E21" s="42"/>
      <c r="F21" s="42"/>
      <c r="G21" s="42"/>
      <c r="H21" s="43"/>
      <c r="I21" s="44"/>
      <c r="J21" s="32" t="str">
        <f t="shared" si="0"/>
        <v/>
      </c>
      <c r="K21" s="33" t="str">
        <f t="shared" si="1"/>
        <v/>
      </c>
      <c r="L21" s="39"/>
      <c r="M21" s="39"/>
    </row>
    <row r="22" spans="1:13">
      <c r="A22" s="40">
        <v>18</v>
      </c>
      <c r="B22" s="41"/>
      <c r="C22" s="42"/>
      <c r="D22" s="42"/>
      <c r="E22" s="42"/>
      <c r="F22" s="42"/>
      <c r="G22" s="42"/>
      <c r="H22" s="43"/>
      <c r="I22" s="44"/>
      <c r="J22" s="32" t="str">
        <f t="shared" si="0"/>
        <v/>
      </c>
      <c r="K22" s="33" t="str">
        <f t="shared" si="1"/>
        <v/>
      </c>
      <c r="L22" s="39"/>
      <c r="M22" s="39"/>
    </row>
    <row r="23" spans="1:13">
      <c r="A23" s="40">
        <v>19</v>
      </c>
      <c r="B23" s="45"/>
      <c r="C23" s="39"/>
      <c r="D23" s="46"/>
      <c r="E23" s="47"/>
      <c r="F23" s="39"/>
      <c r="G23" s="39"/>
      <c r="H23" s="48"/>
      <c r="I23" s="49"/>
      <c r="J23" s="32" t="str">
        <f t="shared" si="0"/>
        <v/>
      </c>
      <c r="K23" s="33" t="str">
        <f t="shared" si="1"/>
        <v/>
      </c>
      <c r="L23" s="39"/>
      <c r="M23" s="39"/>
    </row>
    <row r="24" spans="1:13">
      <c r="A24" s="40">
        <v>20</v>
      </c>
      <c r="B24" s="45"/>
      <c r="C24" s="39"/>
      <c r="D24" s="46"/>
      <c r="E24" s="47"/>
      <c r="F24" s="39"/>
      <c r="G24" s="39"/>
      <c r="H24" s="48"/>
      <c r="I24" s="49"/>
      <c r="J24" s="32" t="str">
        <f t="shared" si="0"/>
        <v/>
      </c>
      <c r="K24" s="33" t="str">
        <f t="shared" si="1"/>
        <v/>
      </c>
      <c r="L24" s="39"/>
      <c r="M24" s="39"/>
    </row>
    <row r="25" spans="1:13">
      <c r="A25" s="40">
        <v>21</v>
      </c>
      <c r="B25" s="45"/>
      <c r="C25" s="39"/>
      <c r="D25" s="46"/>
      <c r="E25" s="47"/>
      <c r="F25" s="39"/>
      <c r="G25" s="39"/>
      <c r="H25" s="48"/>
      <c r="I25" s="49"/>
      <c r="J25" s="32" t="str">
        <f t="shared" si="0"/>
        <v/>
      </c>
      <c r="K25" s="33" t="str">
        <f t="shared" si="1"/>
        <v/>
      </c>
      <c r="L25" s="39"/>
      <c r="M25" s="39"/>
    </row>
    <row r="26" spans="1:13">
      <c r="A26" s="40">
        <v>22</v>
      </c>
      <c r="B26" s="45"/>
      <c r="C26" s="39"/>
      <c r="D26" s="46"/>
      <c r="E26" s="47"/>
      <c r="F26" s="39"/>
      <c r="G26" s="39"/>
      <c r="H26" s="48"/>
      <c r="I26" s="49"/>
      <c r="J26" s="32" t="str">
        <f t="shared" si="0"/>
        <v/>
      </c>
      <c r="K26" s="33" t="str">
        <f t="shared" si="1"/>
        <v/>
      </c>
      <c r="L26" s="39"/>
      <c r="M26" s="39"/>
    </row>
    <row r="27" spans="1:13">
      <c r="A27" s="40">
        <v>23</v>
      </c>
      <c r="B27" s="45"/>
      <c r="C27" s="39"/>
      <c r="D27" s="46"/>
      <c r="E27" s="47"/>
      <c r="F27" s="39"/>
      <c r="G27" s="39"/>
      <c r="H27" s="48"/>
      <c r="I27" s="49"/>
      <c r="J27" s="32" t="str">
        <f t="shared" si="0"/>
        <v/>
      </c>
      <c r="K27" s="33" t="str">
        <f t="shared" si="1"/>
        <v/>
      </c>
      <c r="L27" s="39"/>
      <c r="M27" s="39"/>
    </row>
    <row r="28" spans="1:13">
      <c r="A28" s="40">
        <v>24</v>
      </c>
      <c r="B28" s="45"/>
      <c r="C28" s="39"/>
      <c r="D28" s="46"/>
      <c r="E28" s="47"/>
      <c r="F28" s="39"/>
      <c r="G28" s="39"/>
      <c r="H28" s="48"/>
      <c r="I28" s="49"/>
      <c r="J28" s="32" t="str">
        <f t="shared" si="0"/>
        <v/>
      </c>
      <c r="K28" s="33" t="str">
        <f t="shared" si="1"/>
        <v/>
      </c>
      <c r="L28" s="39"/>
      <c r="M28" s="39"/>
    </row>
    <row r="29" spans="1:13">
      <c r="A29" s="40">
        <v>25</v>
      </c>
      <c r="B29" s="45"/>
      <c r="C29" s="39"/>
      <c r="D29" s="46"/>
      <c r="E29" s="47"/>
      <c r="F29" s="39"/>
      <c r="G29" s="39"/>
      <c r="H29" s="48"/>
      <c r="I29" s="49"/>
      <c r="J29" s="32" t="str">
        <f t="shared" si="0"/>
        <v/>
      </c>
      <c r="K29" s="33" t="str">
        <f t="shared" si="1"/>
        <v/>
      </c>
      <c r="L29" s="39"/>
      <c r="M29" s="39"/>
    </row>
    <row r="30" spans="1:13">
      <c r="A30" s="40">
        <v>26</v>
      </c>
      <c r="B30" s="45"/>
      <c r="C30" s="39"/>
      <c r="D30" s="46"/>
      <c r="E30" s="47"/>
      <c r="F30" s="39"/>
      <c r="G30" s="39"/>
      <c r="H30" s="48"/>
      <c r="I30" s="49"/>
      <c r="J30" s="32" t="str">
        <f t="shared" si="0"/>
        <v/>
      </c>
      <c r="K30" s="33" t="str">
        <f t="shared" si="1"/>
        <v/>
      </c>
      <c r="L30" s="39"/>
      <c r="M30" s="39"/>
    </row>
    <row r="31" spans="1:13">
      <c r="A31" s="40">
        <v>27</v>
      </c>
      <c r="B31" s="45"/>
      <c r="C31" s="39"/>
      <c r="D31" s="46"/>
      <c r="E31" s="47"/>
      <c r="F31" s="39"/>
      <c r="G31" s="39"/>
      <c r="H31" s="48"/>
      <c r="I31" s="49"/>
      <c r="J31" s="32" t="str">
        <f t="shared" si="0"/>
        <v/>
      </c>
      <c r="K31" s="33" t="str">
        <f t="shared" si="1"/>
        <v/>
      </c>
      <c r="L31" s="39"/>
      <c r="M31" s="39"/>
    </row>
    <row r="32" spans="1:13">
      <c r="A32" s="40">
        <v>28</v>
      </c>
      <c r="B32" s="45"/>
      <c r="C32" s="39"/>
      <c r="D32" s="46"/>
      <c r="E32" s="47"/>
      <c r="F32" s="39"/>
      <c r="G32" s="39"/>
      <c r="H32" s="48"/>
      <c r="I32" s="49"/>
      <c r="J32" s="32" t="str">
        <f t="shared" si="0"/>
        <v/>
      </c>
      <c r="K32" s="33" t="str">
        <f t="shared" si="1"/>
        <v/>
      </c>
      <c r="L32" s="39"/>
      <c r="M32" s="39"/>
    </row>
    <row r="33" spans="1:13">
      <c r="A33" s="40">
        <v>29</v>
      </c>
      <c r="B33" s="45"/>
      <c r="C33" s="39"/>
      <c r="D33" s="46"/>
      <c r="E33" s="47"/>
      <c r="F33" s="39"/>
      <c r="G33" s="39"/>
      <c r="H33" s="48"/>
      <c r="I33" s="49"/>
      <c r="J33" s="32" t="str">
        <f t="shared" si="0"/>
        <v/>
      </c>
      <c r="K33" s="33" t="str">
        <f t="shared" si="1"/>
        <v/>
      </c>
      <c r="L33" s="39"/>
      <c r="M33" s="39"/>
    </row>
    <row r="34" spans="1:13">
      <c r="A34" s="40">
        <v>30</v>
      </c>
      <c r="B34" s="45"/>
      <c r="C34" s="39"/>
      <c r="D34" s="46"/>
      <c r="E34" s="47"/>
      <c r="F34" s="39"/>
      <c r="G34" s="39"/>
      <c r="H34" s="48"/>
      <c r="I34" s="49"/>
      <c r="J34" s="32" t="str">
        <f t="shared" si="0"/>
        <v/>
      </c>
      <c r="K34" s="33" t="str">
        <f t="shared" si="1"/>
        <v/>
      </c>
      <c r="L34" s="39"/>
      <c r="M34" s="39"/>
    </row>
    <row r="35" spans="1:13">
      <c r="A35" s="40">
        <v>31</v>
      </c>
      <c r="B35" s="45"/>
      <c r="C35" s="39"/>
      <c r="D35" s="46"/>
      <c r="E35" s="47"/>
      <c r="F35" s="39"/>
      <c r="G35" s="39"/>
      <c r="H35" s="48"/>
      <c r="I35" s="49"/>
      <c r="J35" s="32" t="str">
        <f t="shared" si="0"/>
        <v/>
      </c>
      <c r="K35" s="33" t="str">
        <f t="shared" si="1"/>
        <v/>
      </c>
      <c r="L35" s="39"/>
      <c r="M35" s="39"/>
    </row>
    <row r="36" spans="1:13">
      <c r="A36" s="40">
        <v>32</v>
      </c>
      <c r="B36" s="45"/>
      <c r="C36" s="39"/>
      <c r="D36" s="46"/>
      <c r="E36" s="47"/>
      <c r="F36" s="39"/>
      <c r="G36" s="39"/>
      <c r="H36" s="48"/>
      <c r="I36" s="49"/>
      <c r="J36" s="32" t="str">
        <f t="shared" si="0"/>
        <v/>
      </c>
      <c r="K36" s="33" t="str">
        <f t="shared" si="1"/>
        <v/>
      </c>
      <c r="L36" s="39"/>
      <c r="M36" s="39"/>
    </row>
    <row r="37" spans="1:13">
      <c r="A37" s="40">
        <v>33</v>
      </c>
      <c r="B37" s="45"/>
      <c r="C37" s="39"/>
      <c r="D37" s="46"/>
      <c r="E37" s="47"/>
      <c r="F37" s="39"/>
      <c r="G37" s="39"/>
      <c r="H37" s="48"/>
      <c r="I37" s="49"/>
      <c r="J37" s="32" t="str">
        <f t="shared" si="0"/>
        <v/>
      </c>
      <c r="K37" s="33" t="str">
        <f t="shared" si="1"/>
        <v/>
      </c>
      <c r="L37" s="39"/>
      <c r="M37" s="39"/>
    </row>
    <row r="38" spans="1:13">
      <c r="A38" s="40">
        <v>34</v>
      </c>
      <c r="B38" s="45"/>
      <c r="C38" s="39"/>
      <c r="D38" s="46"/>
      <c r="E38" s="47"/>
      <c r="F38" s="39"/>
      <c r="G38" s="39"/>
      <c r="H38" s="48"/>
      <c r="I38" s="49"/>
      <c r="J38" s="32" t="str">
        <f t="shared" si="0"/>
        <v/>
      </c>
      <c r="K38" s="33" t="str">
        <f t="shared" si="1"/>
        <v/>
      </c>
      <c r="L38" s="39"/>
      <c r="M38" s="39"/>
    </row>
    <row r="39" spans="1:13">
      <c r="A39" s="40">
        <v>35</v>
      </c>
      <c r="B39" s="45"/>
      <c r="C39" s="39"/>
      <c r="D39" s="46"/>
      <c r="E39" s="47"/>
      <c r="F39" s="39"/>
      <c r="G39" s="39"/>
      <c r="H39" s="48"/>
      <c r="I39" s="49"/>
      <c r="J39" s="32" t="str">
        <f t="shared" si="0"/>
        <v/>
      </c>
      <c r="K39" s="33" t="str">
        <f t="shared" si="1"/>
        <v/>
      </c>
      <c r="L39" s="39"/>
      <c r="M39" s="39"/>
    </row>
    <row r="40" spans="1:13">
      <c r="A40" s="40">
        <v>36</v>
      </c>
      <c r="B40" s="45"/>
      <c r="C40" s="39"/>
      <c r="D40" s="46"/>
      <c r="E40" s="47"/>
      <c r="F40" s="39"/>
      <c r="G40" s="39"/>
      <c r="H40" s="48"/>
      <c r="I40" s="49"/>
      <c r="J40" s="32" t="str">
        <f t="shared" si="0"/>
        <v/>
      </c>
      <c r="K40" s="33" t="str">
        <f t="shared" si="1"/>
        <v/>
      </c>
      <c r="L40" s="39"/>
      <c r="M40" s="39"/>
    </row>
    <row r="41" spans="1:13">
      <c r="A41" s="40">
        <v>37</v>
      </c>
      <c r="B41" s="45"/>
      <c r="C41" s="39"/>
      <c r="D41" s="46"/>
      <c r="E41" s="47"/>
      <c r="F41" s="39"/>
      <c r="G41" s="39"/>
      <c r="H41" s="48"/>
      <c r="I41" s="49"/>
      <c r="J41" s="32" t="str">
        <f t="shared" si="0"/>
        <v/>
      </c>
      <c r="K41" s="33" t="str">
        <f t="shared" si="1"/>
        <v/>
      </c>
      <c r="L41" s="39"/>
      <c r="M41" s="39"/>
    </row>
    <row r="42" spans="1:13">
      <c r="A42" s="40">
        <v>38</v>
      </c>
      <c r="B42" s="45"/>
      <c r="C42" s="39"/>
      <c r="D42" s="46"/>
      <c r="E42" s="47"/>
      <c r="F42" s="39"/>
      <c r="G42" s="39"/>
      <c r="H42" s="48"/>
      <c r="I42" s="49"/>
      <c r="J42" s="32" t="str">
        <f t="shared" si="0"/>
        <v/>
      </c>
      <c r="K42" s="33" t="str">
        <f t="shared" si="1"/>
        <v/>
      </c>
      <c r="L42" s="39"/>
      <c r="M42" s="39"/>
    </row>
    <row r="43" spans="1:13">
      <c r="A43" s="40">
        <v>39</v>
      </c>
      <c r="B43" s="45"/>
      <c r="C43" s="39"/>
      <c r="D43" s="46"/>
      <c r="E43" s="47"/>
      <c r="F43" s="39"/>
      <c r="G43" s="39"/>
      <c r="H43" s="48"/>
      <c r="I43" s="49"/>
      <c r="J43" s="32" t="str">
        <f t="shared" si="0"/>
        <v/>
      </c>
      <c r="K43" s="33" t="str">
        <f t="shared" si="1"/>
        <v/>
      </c>
      <c r="L43" s="39"/>
      <c r="M43" s="39"/>
    </row>
    <row r="44" spans="1:13">
      <c r="A44" s="40">
        <v>40</v>
      </c>
      <c r="B44" s="45"/>
      <c r="C44" s="39"/>
      <c r="D44" s="46"/>
      <c r="E44" s="47"/>
      <c r="F44" s="39"/>
      <c r="G44" s="39"/>
      <c r="H44" s="48"/>
      <c r="I44" s="49"/>
      <c r="J44" s="32" t="str">
        <f t="shared" si="0"/>
        <v/>
      </c>
      <c r="K44" s="33" t="str">
        <f t="shared" si="1"/>
        <v/>
      </c>
      <c r="L44" s="39"/>
      <c r="M44" s="39"/>
    </row>
    <row r="45" spans="1:13">
      <c r="A45" s="40">
        <v>41</v>
      </c>
      <c r="B45" s="45"/>
      <c r="C45" s="39"/>
      <c r="D45" s="46"/>
      <c r="E45" s="47"/>
      <c r="F45" s="39"/>
      <c r="G45" s="39"/>
      <c r="H45" s="48"/>
      <c r="I45" s="49"/>
      <c r="J45" s="32" t="str">
        <f t="shared" si="0"/>
        <v/>
      </c>
      <c r="K45" s="33" t="str">
        <f t="shared" si="1"/>
        <v/>
      </c>
      <c r="L45" s="39"/>
      <c r="M45" s="39"/>
    </row>
    <row r="46" spans="1:13">
      <c r="A46" s="40">
        <v>42</v>
      </c>
      <c r="B46" s="45"/>
      <c r="C46" s="39"/>
      <c r="D46" s="46"/>
      <c r="E46" s="47"/>
      <c r="F46" s="39"/>
      <c r="G46" s="39"/>
      <c r="H46" s="48"/>
      <c r="I46" s="49"/>
      <c r="J46" s="32" t="str">
        <f t="shared" si="0"/>
        <v/>
      </c>
      <c r="K46" s="33" t="str">
        <f t="shared" si="1"/>
        <v/>
      </c>
      <c r="L46" s="39"/>
      <c r="M46" s="39"/>
    </row>
    <row r="47" spans="1:13">
      <c r="A47" s="40">
        <v>43</v>
      </c>
      <c r="B47" s="45"/>
      <c r="C47" s="39"/>
      <c r="D47" s="46"/>
      <c r="E47" s="47"/>
      <c r="F47" s="39"/>
      <c r="G47" s="39"/>
      <c r="H47" s="48"/>
      <c r="I47" s="49"/>
      <c r="J47" s="32" t="str">
        <f t="shared" si="0"/>
        <v/>
      </c>
      <c r="K47" s="33" t="str">
        <f t="shared" si="1"/>
        <v/>
      </c>
      <c r="L47" s="39"/>
      <c r="M47" s="39"/>
    </row>
    <row r="48" spans="1:13">
      <c r="A48" s="40">
        <v>44</v>
      </c>
      <c r="B48" s="45"/>
      <c r="C48" s="39"/>
      <c r="D48" s="46"/>
      <c r="E48" s="47"/>
      <c r="F48" s="39"/>
      <c r="G48" s="39"/>
      <c r="H48" s="48"/>
      <c r="I48" s="49"/>
      <c r="J48" s="32" t="str">
        <f t="shared" si="0"/>
        <v/>
      </c>
      <c r="K48" s="33" t="str">
        <f t="shared" si="1"/>
        <v/>
      </c>
      <c r="L48" s="39"/>
      <c r="M48" s="39"/>
    </row>
    <row r="49" spans="1:13">
      <c r="A49" s="40">
        <v>45</v>
      </c>
      <c r="B49" s="45"/>
      <c r="C49" s="39"/>
      <c r="D49" s="46"/>
      <c r="E49" s="47"/>
      <c r="F49" s="39"/>
      <c r="G49" s="39"/>
      <c r="H49" s="48"/>
      <c r="I49" s="49"/>
      <c r="J49" s="32" t="str">
        <f t="shared" si="0"/>
        <v/>
      </c>
      <c r="K49" s="33" t="str">
        <f t="shared" si="1"/>
        <v/>
      </c>
      <c r="L49" s="39"/>
      <c r="M49" s="39"/>
    </row>
    <row r="50" spans="1:13">
      <c r="A50" s="40">
        <v>46</v>
      </c>
      <c r="B50" s="45"/>
      <c r="C50" s="39"/>
      <c r="D50" s="46"/>
      <c r="E50" s="47"/>
      <c r="F50" s="39"/>
      <c r="G50" s="39"/>
      <c r="H50" s="48"/>
      <c r="I50" s="49"/>
      <c r="J50" s="32" t="str">
        <f t="shared" si="0"/>
        <v/>
      </c>
      <c r="K50" s="33" t="str">
        <f t="shared" si="1"/>
        <v/>
      </c>
      <c r="L50" s="39"/>
      <c r="M50" s="39"/>
    </row>
    <row r="51" spans="1:13">
      <c r="A51" s="40">
        <v>47</v>
      </c>
      <c r="B51" s="45"/>
      <c r="C51" s="39"/>
      <c r="D51" s="46"/>
      <c r="E51" s="47"/>
      <c r="F51" s="39"/>
      <c r="G51" s="39"/>
      <c r="H51" s="48"/>
      <c r="I51" s="49"/>
      <c r="J51" s="32" t="str">
        <f t="shared" si="0"/>
        <v/>
      </c>
      <c r="K51" s="33" t="str">
        <f t="shared" si="1"/>
        <v/>
      </c>
      <c r="L51" s="39"/>
      <c r="M51" s="39"/>
    </row>
    <row r="52" spans="1:13">
      <c r="A52" s="40">
        <v>48</v>
      </c>
      <c r="B52" s="45"/>
      <c r="C52" s="39"/>
      <c r="D52" s="46"/>
      <c r="E52" s="47"/>
      <c r="F52" s="39"/>
      <c r="G52" s="39"/>
      <c r="H52" s="48"/>
      <c r="I52" s="49"/>
      <c r="J52" s="32" t="str">
        <f t="shared" si="0"/>
        <v/>
      </c>
      <c r="K52" s="33" t="str">
        <f t="shared" si="1"/>
        <v/>
      </c>
      <c r="L52" s="39"/>
      <c r="M52" s="39"/>
    </row>
    <row r="53" spans="1:13">
      <c r="A53" s="40">
        <v>49</v>
      </c>
      <c r="B53" s="45"/>
      <c r="C53" s="39"/>
      <c r="D53" s="46"/>
      <c r="E53" s="47"/>
      <c r="F53" s="39"/>
      <c r="G53" s="39"/>
      <c r="H53" s="48"/>
      <c r="I53" s="49"/>
      <c r="J53" s="32" t="str">
        <f t="shared" si="0"/>
        <v/>
      </c>
      <c r="K53" s="33" t="str">
        <f t="shared" si="1"/>
        <v/>
      </c>
      <c r="L53" s="39"/>
      <c r="M53" s="39"/>
    </row>
    <row r="54" spans="1:13">
      <c r="A54" s="40">
        <v>50</v>
      </c>
      <c r="B54" s="45"/>
      <c r="C54" s="39"/>
      <c r="D54" s="46"/>
      <c r="E54" s="47"/>
      <c r="F54" s="39"/>
      <c r="G54" s="39"/>
      <c r="H54" s="48"/>
      <c r="I54" s="49"/>
      <c r="J54" s="32" t="str">
        <f t="shared" si="0"/>
        <v/>
      </c>
      <c r="K54" s="33" t="str">
        <f t="shared" si="1"/>
        <v/>
      </c>
      <c r="L54" s="39"/>
      <c r="M54" s="39"/>
    </row>
    <row r="55" spans="1:13">
      <c r="A55" s="50"/>
      <c r="B55" s="50"/>
      <c r="C55" s="50"/>
      <c r="D55" s="51"/>
      <c r="E55" s="52"/>
      <c r="F55" s="50"/>
      <c r="G55" s="50"/>
      <c r="H55" s="53"/>
      <c r="I55" s="54"/>
      <c r="J55" s="24" t="str">
        <f t="shared" si="0"/>
        <v/>
      </c>
      <c r="K55" s="25" t="str">
        <f t="shared" si="1"/>
        <v/>
      </c>
      <c r="L55" s="50"/>
      <c r="M55" s="50"/>
    </row>
    <row r="56" spans="1:13">
      <c r="D56" s="55"/>
      <c r="E56" s="55"/>
      <c r="F56" t="s">
        <v>17</v>
      </c>
      <c r="K56" s="57">
        <f>SUM(K3:K55)</f>
        <v>0</v>
      </c>
    </row>
    <row r="57" spans="1:13">
      <c r="D57" s="55"/>
      <c r="E57" s="55"/>
      <c r="F57" t="s">
        <v>18</v>
      </c>
      <c r="G57" s="58" t="s">
        <v>19</v>
      </c>
      <c r="J57" s="59">
        <v>0</v>
      </c>
    </row>
    <row r="58" spans="1:13">
      <c r="D58" s="60"/>
      <c r="E58" s="60"/>
      <c r="G58" t="s">
        <v>20</v>
      </c>
      <c r="J58" s="59">
        <v>0</v>
      </c>
    </row>
    <row r="59" spans="1:13">
      <c r="D59" s="55"/>
      <c r="E59" s="55"/>
      <c r="G59" t="s">
        <v>21</v>
      </c>
      <c r="J59" s="59">
        <v>0</v>
      </c>
    </row>
    <row r="60" spans="1:13">
      <c r="D60" s="55"/>
      <c r="E60" s="55"/>
      <c r="G60" t="s">
        <v>22</v>
      </c>
      <c r="J60" s="59">
        <v>0</v>
      </c>
    </row>
    <row r="61" spans="1:13">
      <c r="E61" s="55"/>
      <c r="G61" s="61" t="s">
        <v>23</v>
      </c>
      <c r="J61" s="59">
        <v>0</v>
      </c>
    </row>
    <row r="62" spans="1:13">
      <c r="F62" s="61"/>
      <c r="G62" s="61" t="s">
        <v>24</v>
      </c>
      <c r="J62" s="59">
        <v>0</v>
      </c>
    </row>
    <row r="63" spans="1:13">
      <c r="F63" s="61"/>
      <c r="G63" s="62" t="s">
        <v>25</v>
      </c>
      <c r="H63" s="62"/>
      <c r="I63" s="62"/>
      <c r="J63" s="63">
        <v>0</v>
      </c>
      <c r="K63" s="62"/>
    </row>
    <row r="64" spans="1:13">
      <c r="D64" s="64"/>
      <c r="F64" s="62" t="s">
        <v>26</v>
      </c>
      <c r="G64" s="62"/>
      <c r="H64" s="62"/>
      <c r="I64" s="62"/>
      <c r="J64" s="65"/>
      <c r="K64" s="66">
        <f>SUM(J57:J63)</f>
        <v>0</v>
      </c>
    </row>
    <row r="65" spans="1:11">
      <c r="D65" s="64"/>
      <c r="F65" s="61" t="s">
        <v>27</v>
      </c>
      <c r="K65" s="67">
        <f>+K64+K56</f>
        <v>0</v>
      </c>
    </row>
    <row r="66" spans="1:11">
      <c r="F66" s="61" t="s">
        <v>28</v>
      </c>
      <c r="J66" s="68">
        <f>[1]Rates!B12</f>
        <v>0.08</v>
      </c>
      <c r="K66" s="69">
        <f>K65*J66</f>
        <v>0</v>
      </c>
    </row>
    <row r="67" spans="1:11">
      <c r="D67" s="64"/>
      <c r="E67" s="64"/>
      <c r="F67" s="62" t="s">
        <v>29</v>
      </c>
      <c r="G67" s="70">
        <f>[1]WBS!D190</f>
        <v>0</v>
      </c>
      <c r="H67" s="71">
        <f>[1]Rates!B3</f>
        <v>112</v>
      </c>
      <c r="I67" s="72" t="s">
        <v>30</v>
      </c>
      <c r="J67" s="73"/>
      <c r="K67" s="69">
        <f>G67*H67</f>
        <v>0</v>
      </c>
    </row>
    <row r="68" spans="1:11">
      <c r="E68" s="64"/>
      <c r="F68" t="s">
        <v>31</v>
      </c>
      <c r="K68" s="74">
        <f>SUM(K65:K67)</f>
        <v>0</v>
      </c>
    </row>
    <row r="69" spans="1:11">
      <c r="A69" s="61"/>
      <c r="B69" s="61"/>
      <c r="E69" s="64"/>
      <c r="G69" s="61"/>
      <c r="H69" s="11"/>
      <c r="I69" s="75"/>
      <c r="J69" s="75"/>
      <c r="K69" s="75"/>
    </row>
    <row r="70" spans="1:11">
      <c r="E70" s="64"/>
      <c r="F70" s="76" t="s">
        <v>32</v>
      </c>
      <c r="G70" s="76"/>
      <c r="H70" s="76"/>
      <c r="I70" s="76"/>
      <c r="J70" s="77"/>
      <c r="K70" s="74">
        <f>SUM(K68:K68)</f>
        <v>0</v>
      </c>
    </row>
    <row r="71" spans="1:11">
      <c r="E71" s="64"/>
    </row>
    <row r="72" spans="1:11">
      <c r="F72" s="78" t="s">
        <v>33</v>
      </c>
      <c r="H72" s="79" t="str">
        <f>IF(K72=0,"",(K72-K70)/K72)</f>
        <v/>
      </c>
      <c r="K72" s="67">
        <f>+K70/(1-[1]Summary!D17)</f>
        <v>0</v>
      </c>
    </row>
    <row r="74" spans="1:11">
      <c r="J74" s="80"/>
      <c r="K74" s="81"/>
    </row>
    <row r="75" spans="1:11">
      <c r="F75" s="82" t="s">
        <v>34</v>
      </c>
      <c r="G75" s="82"/>
      <c r="H75" s="82" t="s">
        <v>35</v>
      </c>
      <c r="J75" s="83"/>
      <c r="K75" s="84"/>
    </row>
    <row r="76" spans="1:11">
      <c r="E76" s="85" t="s">
        <v>36</v>
      </c>
      <c r="F76" s="86">
        <v>0.25</v>
      </c>
      <c r="G76" s="11"/>
      <c r="H76" s="87">
        <f>K$63/(1-F76)</f>
        <v>0</v>
      </c>
      <c r="J76" s="83"/>
      <c r="K76" s="84"/>
    </row>
    <row r="77" spans="1:11">
      <c r="F77" s="86">
        <v>0.3</v>
      </c>
      <c r="G77" s="11"/>
      <c r="H77" s="87">
        <f>K$63/(1-F77)</f>
        <v>0</v>
      </c>
      <c r="J77" s="83"/>
      <c r="K77" s="84"/>
    </row>
    <row r="78" spans="1:11">
      <c r="F78" s="86">
        <v>0.32</v>
      </c>
      <c r="G78" s="11"/>
      <c r="H78" s="87">
        <f>K$63/(1-F78)</f>
        <v>0</v>
      </c>
    </row>
    <row r="79" spans="1:11">
      <c r="F79" s="86">
        <v>0.35</v>
      </c>
      <c r="G79" s="11"/>
      <c r="H79" s="87">
        <f>K$63/(1-F79)</f>
        <v>0</v>
      </c>
    </row>
    <row r="80" spans="1:11">
      <c r="F80" s="86">
        <v>0.4</v>
      </c>
      <c r="G80" s="11"/>
      <c r="H80" s="87">
        <f>K$63/(1-F80)</f>
        <v>0</v>
      </c>
    </row>
  </sheetData>
  <mergeCells count="1">
    <mergeCell ref="A1:A2"/>
  </mergeCells>
  <dataValidations count="1">
    <dataValidation type="list" allowBlank="1" showInputMessage="1" showErrorMessage="1" sqref="B5:B10" xr:uid="{C5831111-8CD8-402D-B18E-5E98F50E077F}">
      <formula1>",X"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3E32-299E-44CF-A608-B055B67FBD49}">
  <sheetPr>
    <tabColor rgb="FF002060"/>
    <pageSetUpPr fitToPage="1"/>
  </sheetPr>
  <dimension ref="A1:N155"/>
  <sheetViews>
    <sheetView workbookViewId="0">
      <selection activeCell="C118" sqref="C118"/>
    </sheetView>
  </sheetViews>
  <sheetFormatPr defaultRowHeight="15"/>
  <cols>
    <col min="1" max="2" width="8.7109375" customWidth="1"/>
    <col min="3" max="3" width="10.5703125" customWidth="1"/>
    <col min="4" max="4" width="5.7109375" customWidth="1"/>
    <col min="5" max="5" width="25.7109375" style="61" customWidth="1"/>
    <col min="6" max="6" width="40.7109375" style="61" customWidth="1"/>
    <col min="7" max="7" width="20.7109375" customWidth="1"/>
    <col min="8" max="8" width="19" customWidth="1"/>
    <col min="9" max="9" width="15.7109375" customWidth="1"/>
    <col min="10" max="10" width="8.7109375" customWidth="1"/>
    <col min="11" max="11" width="15.7109375" style="56" customWidth="1"/>
    <col min="12" max="12" width="15.7109375" customWidth="1"/>
    <col min="13" max="13" width="8.7109375" customWidth="1"/>
    <col min="14" max="14" width="20.7109375" customWidth="1"/>
  </cols>
  <sheetData>
    <row r="1" spans="1:14" ht="25.5">
      <c r="A1" s="314" t="s">
        <v>0</v>
      </c>
      <c r="B1" s="1"/>
      <c r="C1" s="1"/>
      <c r="E1" s="2" t="s">
        <v>37</v>
      </c>
      <c r="F1" s="3" t="str">
        <f>[1]Summary!E1</f>
        <v>ENG-F-008 Bill of Material Worksheet - Rev 008</v>
      </c>
      <c r="G1" s="4" t="s">
        <v>1</v>
      </c>
      <c r="H1" s="5" t="str">
        <f>[1]Summary!B5</f>
        <v>XX-XXX</v>
      </c>
      <c r="I1" s="4" t="s">
        <v>2</v>
      </c>
      <c r="J1" s="6" t="str">
        <f>[1]Summary!B3</f>
        <v>Name</v>
      </c>
      <c r="K1" s="7"/>
    </row>
    <row r="2" spans="1:14" s="11" customFormat="1" ht="20.100000000000001" customHeight="1" thickBot="1">
      <c r="A2" s="315"/>
      <c r="B2"/>
      <c r="C2"/>
      <c r="D2" s="2">
        <f>[1]Summary!H15</f>
        <v>1</v>
      </c>
      <c r="E2" s="8" t="s">
        <v>38</v>
      </c>
      <c r="F2" s="261">
        <v>9015292</v>
      </c>
      <c r="G2" s="4" t="s">
        <v>3</v>
      </c>
      <c r="H2" s="10" t="str">
        <f>[1]Summary!B9</f>
        <v>Date</v>
      </c>
      <c r="J2" s="12"/>
      <c r="K2" s="13"/>
      <c r="L2" s="12"/>
    </row>
    <row r="3" spans="1:14" s="19" customFormat="1" ht="30.75" thickBot="1">
      <c r="A3" s="14" t="s">
        <v>4</v>
      </c>
      <c r="B3" s="14" t="s">
        <v>329</v>
      </c>
      <c r="C3" s="14" t="s">
        <v>328</v>
      </c>
      <c r="D3" s="14" t="s">
        <v>6</v>
      </c>
      <c r="E3" s="15" t="s">
        <v>7</v>
      </c>
      <c r="F3" s="15" t="s">
        <v>8</v>
      </c>
      <c r="G3" s="14" t="s">
        <v>9</v>
      </c>
      <c r="H3" s="14" t="s">
        <v>10</v>
      </c>
      <c r="I3" s="14" t="s">
        <v>11</v>
      </c>
      <c r="J3" s="14" t="s">
        <v>12</v>
      </c>
      <c r="K3" s="16" t="s">
        <v>13</v>
      </c>
      <c r="L3" s="14" t="s">
        <v>14</v>
      </c>
      <c r="M3" s="17" t="s">
        <v>345</v>
      </c>
      <c r="N3" s="18" t="s">
        <v>16</v>
      </c>
    </row>
    <row r="4" spans="1:14">
      <c r="A4" s="20"/>
      <c r="B4" s="255"/>
      <c r="C4" s="21"/>
      <c r="D4" s="21"/>
      <c r="E4" s="21"/>
      <c r="F4" s="21"/>
      <c r="G4" s="21"/>
      <c r="H4" s="21"/>
      <c r="I4" s="22"/>
      <c r="J4" s="23"/>
      <c r="K4" s="24" t="str">
        <f t="shared" ref="K4" si="0">IF(D4="X","----",IF(D4=0,"",IF(D4="NR","NR",IF(J4="N",I4,(I4-(I4*J4))))))</f>
        <v/>
      </c>
      <c r="L4" s="25" t="str">
        <f t="shared" ref="L4" si="1">IF(D4="X","----",IF(D4=0,"",IF(D4="NR","NR",(D4*K4))))</f>
        <v/>
      </c>
      <c r="M4" s="26"/>
      <c r="N4" s="26"/>
    </row>
    <row r="5" spans="1:14" ht="25.5">
      <c r="A5" s="27">
        <v>1</v>
      </c>
      <c r="B5" s="40" t="s">
        <v>330</v>
      </c>
      <c r="C5" s="250"/>
      <c r="D5" s="34">
        <v>2</v>
      </c>
      <c r="E5" s="34" t="s">
        <v>245</v>
      </c>
      <c r="F5" s="34" t="s">
        <v>246</v>
      </c>
      <c r="G5" s="34" t="s">
        <v>247</v>
      </c>
      <c r="H5" s="34" t="s">
        <v>112</v>
      </c>
      <c r="I5" s="244">
        <v>11</v>
      </c>
      <c r="J5" s="246"/>
      <c r="K5" s="32">
        <f t="shared" ref="K5:K36" si="2">IF(D5="X","----",IF(D5=0,"",IF(D5="NR","NR",IF(J5="N",I5,(I5-(I5*J5))))))</f>
        <v>11</v>
      </c>
      <c r="L5" s="33">
        <f t="shared" ref="L5:L36" si="3">IF(D5="X","----",IF(D5=0,"",IF(D5="NR","NR",(D5*K5))))</f>
        <v>22</v>
      </c>
      <c r="M5" s="34"/>
      <c r="N5" s="34" t="s">
        <v>334</v>
      </c>
    </row>
    <row r="6" spans="1:14" ht="63.75">
      <c r="A6" s="27">
        <v>2</v>
      </c>
      <c r="B6" s="40" t="s">
        <v>330</v>
      </c>
      <c r="C6" s="250"/>
      <c r="D6" s="34">
        <v>1</v>
      </c>
      <c r="E6" s="34" t="s">
        <v>113</v>
      </c>
      <c r="F6" s="34" t="s">
        <v>114</v>
      </c>
      <c r="G6" s="34" t="s">
        <v>115</v>
      </c>
      <c r="H6" s="34" t="s">
        <v>112</v>
      </c>
      <c r="I6" s="244">
        <v>105</v>
      </c>
      <c r="J6" s="246"/>
      <c r="K6" s="32">
        <f t="shared" si="2"/>
        <v>105</v>
      </c>
      <c r="L6" s="33">
        <f t="shared" si="3"/>
        <v>105</v>
      </c>
      <c r="M6" s="34"/>
      <c r="N6" s="34"/>
    </row>
    <row r="7" spans="1:14" ht="51">
      <c r="A7" s="27">
        <v>3</v>
      </c>
      <c r="B7" s="40" t="s">
        <v>330</v>
      </c>
      <c r="C7" s="250"/>
      <c r="D7" s="34">
        <v>1</v>
      </c>
      <c r="E7" s="34" t="s">
        <v>116</v>
      </c>
      <c r="F7" s="34" t="s">
        <v>117</v>
      </c>
      <c r="G7" s="34" t="s">
        <v>115</v>
      </c>
      <c r="H7" s="34" t="s">
        <v>112</v>
      </c>
      <c r="I7" s="244">
        <v>12.5</v>
      </c>
      <c r="J7" s="246"/>
      <c r="K7" s="32">
        <f t="shared" si="2"/>
        <v>12.5</v>
      </c>
      <c r="L7" s="33">
        <f t="shared" si="3"/>
        <v>12.5</v>
      </c>
      <c r="M7" s="34"/>
      <c r="N7" s="34"/>
    </row>
    <row r="8" spans="1:14" ht="63.75">
      <c r="A8" s="27">
        <v>4</v>
      </c>
      <c r="B8" s="40" t="s">
        <v>330</v>
      </c>
      <c r="C8" s="250"/>
      <c r="D8" s="34">
        <v>1</v>
      </c>
      <c r="E8" s="34" t="s">
        <v>150</v>
      </c>
      <c r="F8" s="34" t="s">
        <v>151</v>
      </c>
      <c r="G8" s="234" t="s">
        <v>111</v>
      </c>
      <c r="H8" s="234" t="s">
        <v>112</v>
      </c>
      <c r="I8" s="243">
        <v>6.25</v>
      </c>
      <c r="J8" s="246"/>
      <c r="K8" s="32">
        <f t="shared" si="2"/>
        <v>6.25</v>
      </c>
      <c r="L8" s="33">
        <f t="shared" si="3"/>
        <v>6.25</v>
      </c>
      <c r="M8" s="34"/>
      <c r="N8" s="34"/>
    </row>
    <row r="9" spans="1:14" ht="51">
      <c r="A9" s="27">
        <v>5</v>
      </c>
      <c r="B9" s="40" t="s">
        <v>330</v>
      </c>
      <c r="C9" s="250"/>
      <c r="D9" s="34">
        <v>1</v>
      </c>
      <c r="E9" s="34" t="s">
        <v>148</v>
      </c>
      <c r="F9" s="34" t="s">
        <v>149</v>
      </c>
      <c r="G9" s="234" t="s">
        <v>111</v>
      </c>
      <c r="H9" s="234" t="s">
        <v>112</v>
      </c>
      <c r="I9" s="243">
        <v>198</v>
      </c>
      <c r="J9" s="246"/>
      <c r="K9" s="32">
        <f t="shared" si="2"/>
        <v>198</v>
      </c>
      <c r="L9" s="33">
        <f t="shared" si="3"/>
        <v>198</v>
      </c>
      <c r="M9" s="34"/>
      <c r="N9" s="34"/>
    </row>
    <row r="10" spans="1:14" ht="38.25">
      <c r="A10" s="27">
        <v>6</v>
      </c>
      <c r="B10" s="40" t="s">
        <v>330</v>
      </c>
      <c r="C10" s="250"/>
      <c r="D10" s="234">
        <v>2</v>
      </c>
      <c r="E10" s="234" t="s">
        <v>239</v>
      </c>
      <c r="F10" s="234" t="s">
        <v>248</v>
      </c>
      <c r="G10" s="234" t="s">
        <v>249</v>
      </c>
      <c r="H10" s="234" t="s">
        <v>112</v>
      </c>
      <c r="I10" s="243">
        <v>28</v>
      </c>
      <c r="J10" s="246"/>
      <c r="K10" s="32">
        <f t="shared" si="2"/>
        <v>28</v>
      </c>
      <c r="L10" s="33">
        <f t="shared" si="3"/>
        <v>56</v>
      </c>
      <c r="M10" s="34"/>
      <c r="N10" s="34" t="s">
        <v>334</v>
      </c>
    </row>
    <row r="11" spans="1:14" ht="38.25">
      <c r="A11" s="27">
        <v>7</v>
      </c>
      <c r="B11" s="40" t="s">
        <v>330</v>
      </c>
      <c r="C11" s="251"/>
      <c r="D11" s="234">
        <v>3</v>
      </c>
      <c r="E11" s="234" t="s">
        <v>233</v>
      </c>
      <c r="F11" s="234" t="s">
        <v>250</v>
      </c>
      <c r="G11" s="234" t="s">
        <v>249</v>
      </c>
      <c r="H11" s="234" t="s">
        <v>112</v>
      </c>
      <c r="I11" s="243">
        <v>34</v>
      </c>
      <c r="J11" s="246"/>
      <c r="K11" s="32">
        <f t="shared" si="2"/>
        <v>34</v>
      </c>
      <c r="L11" s="33">
        <f t="shared" si="3"/>
        <v>102</v>
      </c>
      <c r="M11" s="34"/>
      <c r="N11" s="34" t="s">
        <v>334</v>
      </c>
    </row>
    <row r="12" spans="1:14" ht="25.5">
      <c r="A12" s="27">
        <v>8</v>
      </c>
      <c r="B12" s="40" t="s">
        <v>330</v>
      </c>
      <c r="C12" s="251"/>
      <c r="D12" s="232">
        <v>1</v>
      </c>
      <c r="E12" s="232" t="s">
        <v>266</v>
      </c>
      <c r="F12" s="232" t="s">
        <v>268</v>
      </c>
      <c r="G12" s="232" t="s">
        <v>255</v>
      </c>
      <c r="H12" s="232" t="s">
        <v>256</v>
      </c>
      <c r="I12" s="241">
        <v>5.9</v>
      </c>
      <c r="J12" s="246"/>
      <c r="K12" s="32">
        <f t="shared" si="2"/>
        <v>5.9</v>
      </c>
      <c r="L12" s="33">
        <f t="shared" si="3"/>
        <v>5.9</v>
      </c>
      <c r="M12" s="34"/>
      <c r="N12" s="34"/>
    </row>
    <row r="13" spans="1:14" ht="51">
      <c r="A13" s="27">
        <v>9</v>
      </c>
      <c r="B13" s="40" t="s">
        <v>330</v>
      </c>
      <c r="C13" s="251"/>
      <c r="D13" s="232">
        <v>1</v>
      </c>
      <c r="E13" s="232" t="s">
        <v>262</v>
      </c>
      <c r="F13" s="232" t="s">
        <v>263</v>
      </c>
      <c r="G13" s="232" t="s">
        <v>255</v>
      </c>
      <c r="H13" s="232" t="s">
        <v>256</v>
      </c>
      <c r="I13" s="241">
        <v>7.15</v>
      </c>
      <c r="J13" s="246"/>
      <c r="K13" s="32">
        <f t="shared" si="2"/>
        <v>7.15</v>
      </c>
      <c r="L13" s="33">
        <f t="shared" si="3"/>
        <v>7.15</v>
      </c>
      <c r="M13" s="34"/>
      <c r="N13" s="34"/>
    </row>
    <row r="14" spans="1:14" ht="25.5">
      <c r="A14" s="27">
        <v>10</v>
      </c>
      <c r="B14" s="40" t="s">
        <v>330</v>
      </c>
      <c r="C14" s="251"/>
      <c r="D14" s="39">
        <v>2</v>
      </c>
      <c r="E14" s="46" t="s">
        <v>260</v>
      </c>
      <c r="F14" s="47" t="s">
        <v>257</v>
      </c>
      <c r="G14" s="39" t="s">
        <v>255</v>
      </c>
      <c r="H14" s="39" t="s">
        <v>256</v>
      </c>
      <c r="I14" s="48">
        <v>6.75</v>
      </c>
      <c r="J14" s="246"/>
      <c r="K14" s="32">
        <f t="shared" si="2"/>
        <v>6.75</v>
      </c>
      <c r="L14" s="33">
        <f t="shared" si="3"/>
        <v>13.5</v>
      </c>
      <c r="M14" s="34"/>
      <c r="N14" s="34"/>
    </row>
    <row r="15" spans="1:14" ht="25.5">
      <c r="A15" s="27">
        <v>11</v>
      </c>
      <c r="B15" s="40" t="s">
        <v>330</v>
      </c>
      <c r="C15" s="251"/>
      <c r="D15" s="39">
        <v>2</v>
      </c>
      <c r="E15" s="46" t="s">
        <v>259</v>
      </c>
      <c r="F15" s="47" t="s">
        <v>254</v>
      </c>
      <c r="G15" s="39" t="s">
        <v>255</v>
      </c>
      <c r="H15" s="39" t="s">
        <v>256</v>
      </c>
      <c r="I15" s="48">
        <v>6.75</v>
      </c>
      <c r="J15" s="246"/>
      <c r="K15" s="32">
        <f t="shared" si="2"/>
        <v>6.75</v>
      </c>
      <c r="L15" s="33">
        <f t="shared" si="3"/>
        <v>13.5</v>
      </c>
      <c r="M15" s="34"/>
      <c r="N15" s="34"/>
    </row>
    <row r="16" spans="1:14" ht="25.5">
      <c r="A16" s="27">
        <v>12</v>
      </c>
      <c r="B16" s="40" t="s">
        <v>330</v>
      </c>
      <c r="C16" s="251"/>
      <c r="D16" s="39">
        <v>1</v>
      </c>
      <c r="E16" s="46" t="s">
        <v>267</v>
      </c>
      <c r="F16" s="47" t="s">
        <v>269</v>
      </c>
      <c r="G16" s="39" t="s">
        <v>255</v>
      </c>
      <c r="H16" s="39" t="s">
        <v>256</v>
      </c>
      <c r="I16" s="48">
        <v>5.9</v>
      </c>
      <c r="J16" s="246"/>
      <c r="K16" s="32">
        <f t="shared" si="2"/>
        <v>5.9</v>
      </c>
      <c r="L16" s="33">
        <f t="shared" si="3"/>
        <v>5.9</v>
      </c>
      <c r="M16" s="34"/>
      <c r="N16" s="34"/>
    </row>
    <row r="17" spans="1:14" ht="51">
      <c r="A17" s="27">
        <v>13</v>
      </c>
      <c r="B17" s="40" t="s">
        <v>330</v>
      </c>
      <c r="C17" s="251"/>
      <c r="D17" s="39">
        <v>2</v>
      </c>
      <c r="E17" s="46" t="s">
        <v>264</v>
      </c>
      <c r="F17" s="47" t="s">
        <v>265</v>
      </c>
      <c r="G17" s="39" t="s">
        <v>255</v>
      </c>
      <c r="H17" s="39" t="s">
        <v>256</v>
      </c>
      <c r="I17" s="48">
        <v>7.15</v>
      </c>
      <c r="J17" s="246"/>
      <c r="K17" s="32">
        <f t="shared" si="2"/>
        <v>7.15</v>
      </c>
      <c r="L17" s="33">
        <f t="shared" si="3"/>
        <v>14.3</v>
      </c>
      <c r="M17" s="34"/>
      <c r="N17" s="34"/>
    </row>
    <row r="18" spans="1:14" ht="25.5">
      <c r="A18" s="27">
        <v>14</v>
      </c>
      <c r="B18" s="40" t="s">
        <v>330</v>
      </c>
      <c r="C18" s="251"/>
      <c r="D18" s="39">
        <v>3</v>
      </c>
      <c r="E18" s="46" t="s">
        <v>261</v>
      </c>
      <c r="F18" s="47" t="s">
        <v>258</v>
      </c>
      <c r="G18" s="39" t="s">
        <v>255</v>
      </c>
      <c r="H18" s="39" t="s">
        <v>256</v>
      </c>
      <c r="I18" s="48">
        <v>6.75</v>
      </c>
      <c r="J18" s="246"/>
      <c r="K18" s="32">
        <f t="shared" si="2"/>
        <v>6.75</v>
      </c>
      <c r="L18" s="33">
        <f t="shared" si="3"/>
        <v>20.25</v>
      </c>
      <c r="M18" s="34"/>
      <c r="N18" s="34"/>
    </row>
    <row r="19" spans="1:14" ht="51">
      <c r="A19" s="27">
        <v>15</v>
      </c>
      <c r="B19" s="40" t="s">
        <v>330</v>
      </c>
      <c r="C19" s="251"/>
      <c r="D19" s="39">
        <v>2</v>
      </c>
      <c r="E19" s="46" t="s">
        <v>170</v>
      </c>
      <c r="F19" s="47" t="s">
        <v>171</v>
      </c>
      <c r="G19" s="39" t="s">
        <v>167</v>
      </c>
      <c r="H19" s="39" t="s">
        <v>110</v>
      </c>
      <c r="I19" s="48">
        <v>42</v>
      </c>
      <c r="J19" s="249"/>
      <c r="K19" s="32">
        <f t="shared" si="2"/>
        <v>42</v>
      </c>
      <c r="L19" s="33">
        <f t="shared" si="3"/>
        <v>84</v>
      </c>
      <c r="M19" s="39"/>
      <c r="N19" s="39"/>
    </row>
    <row r="20" spans="1:14">
      <c r="A20" s="27">
        <v>16</v>
      </c>
      <c r="B20" s="40" t="s">
        <v>330</v>
      </c>
      <c r="C20" s="231"/>
      <c r="D20" s="233">
        <v>50</v>
      </c>
      <c r="E20" s="236" t="s">
        <v>273</v>
      </c>
      <c r="F20" s="239" t="s">
        <v>274</v>
      </c>
      <c r="G20" s="233" t="s">
        <v>275</v>
      </c>
      <c r="H20" s="233" t="s">
        <v>110</v>
      </c>
      <c r="I20" s="242">
        <v>0.2944</v>
      </c>
      <c r="J20" s="248"/>
      <c r="K20" s="32">
        <f t="shared" si="2"/>
        <v>0.2944</v>
      </c>
      <c r="L20" s="33">
        <f t="shared" si="3"/>
        <v>14.719999999999999</v>
      </c>
      <c r="M20" s="39"/>
      <c r="N20" s="39"/>
    </row>
    <row r="21" spans="1:14" ht="25.5">
      <c r="A21" s="27">
        <v>17</v>
      </c>
      <c r="B21" s="40" t="s">
        <v>330</v>
      </c>
      <c r="C21" s="231"/>
      <c r="D21" s="233">
        <v>5</v>
      </c>
      <c r="E21" s="236" t="s">
        <v>159</v>
      </c>
      <c r="F21" s="239" t="s">
        <v>155</v>
      </c>
      <c r="G21" s="233" t="s">
        <v>41</v>
      </c>
      <c r="H21" s="233" t="s">
        <v>110</v>
      </c>
      <c r="I21" s="242">
        <v>0.99</v>
      </c>
      <c r="J21" s="248"/>
      <c r="K21" s="32">
        <f t="shared" si="2"/>
        <v>0.99</v>
      </c>
      <c r="L21" s="33">
        <f t="shared" si="3"/>
        <v>4.95</v>
      </c>
      <c r="M21" s="39"/>
      <c r="N21" s="39"/>
    </row>
    <row r="22" spans="1:14" ht="25.5">
      <c r="A22" s="27">
        <v>18</v>
      </c>
      <c r="B22" s="40" t="s">
        <v>330</v>
      </c>
      <c r="C22" s="231"/>
      <c r="D22" s="233">
        <v>1</v>
      </c>
      <c r="E22" s="236" t="s">
        <v>108</v>
      </c>
      <c r="F22" s="239" t="s">
        <v>109</v>
      </c>
      <c r="G22" s="233" t="s">
        <v>41</v>
      </c>
      <c r="H22" s="233" t="s">
        <v>110</v>
      </c>
      <c r="I22" s="242">
        <v>264.60000000000002</v>
      </c>
      <c r="J22" s="248"/>
      <c r="K22" s="32">
        <f t="shared" si="2"/>
        <v>264.60000000000002</v>
      </c>
      <c r="L22" s="33">
        <f t="shared" si="3"/>
        <v>264.60000000000002</v>
      </c>
      <c r="M22" s="39"/>
      <c r="N22" s="39"/>
    </row>
    <row r="23" spans="1:14">
      <c r="A23" s="27">
        <v>19</v>
      </c>
      <c r="B23" s="40" t="s">
        <v>330</v>
      </c>
      <c r="C23" s="252"/>
      <c r="D23" s="233">
        <v>50</v>
      </c>
      <c r="E23" s="236" t="s">
        <v>162</v>
      </c>
      <c r="F23" s="239" t="s">
        <v>158</v>
      </c>
      <c r="G23" s="233" t="s">
        <v>41</v>
      </c>
      <c r="H23" s="233" t="s">
        <v>110</v>
      </c>
      <c r="I23" s="242">
        <v>1.7254</v>
      </c>
      <c r="J23" s="49"/>
      <c r="K23" s="32">
        <f t="shared" si="2"/>
        <v>1.7254</v>
      </c>
      <c r="L23" s="33">
        <f t="shared" si="3"/>
        <v>86.27</v>
      </c>
      <c r="M23" s="39"/>
      <c r="N23" s="39"/>
    </row>
    <row r="24" spans="1:14" ht="25.5">
      <c r="A24" s="27">
        <v>20</v>
      </c>
      <c r="B24" s="40" t="s">
        <v>330</v>
      </c>
      <c r="C24" s="252"/>
      <c r="D24" s="233">
        <v>1</v>
      </c>
      <c r="E24" s="236" t="s">
        <v>163</v>
      </c>
      <c r="F24" s="239" t="s">
        <v>164</v>
      </c>
      <c r="G24" s="233" t="s">
        <v>41</v>
      </c>
      <c r="H24" s="233" t="s">
        <v>110</v>
      </c>
      <c r="I24" s="242">
        <v>11.71</v>
      </c>
      <c r="J24" s="49"/>
      <c r="K24" s="32">
        <f t="shared" si="2"/>
        <v>11.71</v>
      </c>
      <c r="L24" s="33">
        <f t="shared" si="3"/>
        <v>11.71</v>
      </c>
      <c r="M24" s="39"/>
      <c r="N24" s="39"/>
    </row>
    <row r="25" spans="1:14" ht="25.5">
      <c r="A25" s="27">
        <v>21</v>
      </c>
      <c r="B25" s="40" t="s">
        <v>330</v>
      </c>
      <c r="C25" s="252"/>
      <c r="D25" s="35">
        <v>2</v>
      </c>
      <c r="E25" s="35" t="s">
        <v>166</v>
      </c>
      <c r="F25" s="35" t="s">
        <v>165</v>
      </c>
      <c r="G25" s="35" t="s">
        <v>41</v>
      </c>
      <c r="H25" s="35" t="s">
        <v>110</v>
      </c>
      <c r="I25" s="36">
        <v>8.56</v>
      </c>
      <c r="J25" s="49"/>
      <c r="K25" s="32">
        <f t="shared" si="2"/>
        <v>8.56</v>
      </c>
      <c r="L25" s="33">
        <f t="shared" si="3"/>
        <v>17.12</v>
      </c>
      <c r="M25" s="39"/>
      <c r="N25" s="39"/>
    </row>
    <row r="26" spans="1:14" ht="25.5">
      <c r="A26" s="27">
        <v>22</v>
      </c>
      <c r="B26" s="40" t="s">
        <v>330</v>
      </c>
      <c r="C26" s="252"/>
      <c r="D26" s="35">
        <v>5</v>
      </c>
      <c r="E26" s="35" t="s">
        <v>160</v>
      </c>
      <c r="F26" s="35" t="s">
        <v>156</v>
      </c>
      <c r="G26" s="35" t="s">
        <v>41</v>
      </c>
      <c r="H26" s="35" t="s">
        <v>110</v>
      </c>
      <c r="I26" s="36">
        <v>0.76</v>
      </c>
      <c r="J26" s="49"/>
      <c r="K26" s="32">
        <f t="shared" si="2"/>
        <v>0.76</v>
      </c>
      <c r="L26" s="33">
        <f t="shared" si="3"/>
        <v>3.8</v>
      </c>
      <c r="M26" s="39"/>
      <c r="N26" s="39"/>
    </row>
    <row r="27" spans="1:14" ht="25.5">
      <c r="A27" s="27">
        <v>23</v>
      </c>
      <c r="B27" s="40" t="s">
        <v>330</v>
      </c>
      <c r="C27" s="252"/>
      <c r="D27" s="35">
        <v>5</v>
      </c>
      <c r="E27" s="35" t="s">
        <v>161</v>
      </c>
      <c r="F27" s="35" t="s">
        <v>157</v>
      </c>
      <c r="G27" s="35" t="s">
        <v>41</v>
      </c>
      <c r="H27" s="35" t="s">
        <v>110</v>
      </c>
      <c r="I27" s="36">
        <v>0.76</v>
      </c>
      <c r="J27" s="49"/>
      <c r="K27" s="32">
        <f t="shared" si="2"/>
        <v>0.76</v>
      </c>
      <c r="L27" s="33">
        <f t="shared" si="3"/>
        <v>3.8</v>
      </c>
      <c r="M27" s="39"/>
      <c r="N27" s="39"/>
    </row>
    <row r="28" spans="1:14" ht="25.5">
      <c r="A28" s="27">
        <v>24</v>
      </c>
      <c r="B28" s="40" t="s">
        <v>330</v>
      </c>
      <c r="C28" s="252"/>
      <c r="D28" s="35">
        <v>2</v>
      </c>
      <c r="E28" s="35" t="s">
        <v>154</v>
      </c>
      <c r="F28" s="35" t="s">
        <v>46</v>
      </c>
      <c r="G28" s="35" t="s">
        <v>41</v>
      </c>
      <c r="H28" s="35" t="s">
        <v>110</v>
      </c>
      <c r="I28" s="36">
        <v>10.76</v>
      </c>
      <c r="J28" s="49"/>
      <c r="K28" s="32">
        <f t="shared" si="2"/>
        <v>10.76</v>
      </c>
      <c r="L28" s="33">
        <f t="shared" si="3"/>
        <v>21.52</v>
      </c>
      <c r="M28" s="39"/>
      <c r="N28" s="39"/>
    </row>
    <row r="29" spans="1:14" ht="51">
      <c r="A29" s="275">
        <v>25</v>
      </c>
      <c r="B29" s="276" t="s">
        <v>330</v>
      </c>
      <c r="C29" s="302"/>
      <c r="D29" s="307">
        <v>1</v>
      </c>
      <c r="E29" s="307" t="s">
        <v>298</v>
      </c>
      <c r="F29" s="307" t="s">
        <v>291</v>
      </c>
      <c r="G29" s="307" t="s">
        <v>292</v>
      </c>
      <c r="H29" s="307" t="s">
        <v>293</v>
      </c>
      <c r="I29" s="308">
        <v>230.68</v>
      </c>
      <c r="J29" s="282"/>
      <c r="K29" s="283">
        <f t="shared" si="2"/>
        <v>230.68</v>
      </c>
      <c r="L29" s="284">
        <f t="shared" si="3"/>
        <v>230.68</v>
      </c>
      <c r="M29" s="285"/>
      <c r="N29" s="309"/>
    </row>
    <row r="30" spans="1:14">
      <c r="A30" s="27">
        <v>26</v>
      </c>
      <c r="B30" s="40" t="s">
        <v>330</v>
      </c>
      <c r="C30" s="252"/>
      <c r="D30" s="35">
        <v>1</v>
      </c>
      <c r="E30" s="35" t="s">
        <v>294</v>
      </c>
      <c r="F30" s="35" t="s">
        <v>295</v>
      </c>
      <c r="G30" s="35" t="s">
        <v>292</v>
      </c>
      <c r="H30" s="35" t="s">
        <v>293</v>
      </c>
      <c r="I30" s="36">
        <v>279.66000000000003</v>
      </c>
      <c r="J30" s="247"/>
      <c r="K30" s="32">
        <f t="shared" si="2"/>
        <v>279.66000000000003</v>
      </c>
      <c r="L30" s="33">
        <f t="shared" si="3"/>
        <v>279.66000000000003</v>
      </c>
      <c r="M30" s="39"/>
      <c r="N30" s="39"/>
    </row>
    <row r="31" spans="1:14" ht="89.25">
      <c r="A31" s="27">
        <v>27</v>
      </c>
      <c r="B31" s="40" t="s">
        <v>330</v>
      </c>
      <c r="C31" s="252"/>
      <c r="D31" s="232">
        <v>3</v>
      </c>
      <c r="E31" s="232" t="s">
        <v>180</v>
      </c>
      <c r="F31" s="232" t="s">
        <v>182</v>
      </c>
      <c r="G31" s="234" t="s">
        <v>181</v>
      </c>
      <c r="H31" s="232" t="s">
        <v>181</v>
      </c>
      <c r="I31" s="241">
        <v>79.2</v>
      </c>
      <c r="J31" s="49"/>
      <c r="K31" s="32">
        <f t="shared" si="2"/>
        <v>79.2</v>
      </c>
      <c r="L31" s="33">
        <f t="shared" si="3"/>
        <v>237.60000000000002</v>
      </c>
      <c r="M31" s="39"/>
      <c r="N31" s="39"/>
    </row>
    <row r="32" spans="1:14" ht="25.5">
      <c r="A32" s="27">
        <v>28</v>
      </c>
      <c r="B32" s="40" t="s">
        <v>330</v>
      </c>
      <c r="C32" s="253"/>
      <c r="D32" s="232">
        <v>4</v>
      </c>
      <c r="E32" s="232" t="s">
        <v>81</v>
      </c>
      <c r="F32" s="232" t="s">
        <v>86</v>
      </c>
      <c r="G32" s="232" t="s">
        <v>82</v>
      </c>
      <c r="H32" s="232" t="s">
        <v>82</v>
      </c>
      <c r="I32" s="241">
        <v>2385</v>
      </c>
      <c r="J32" s="247"/>
      <c r="K32" s="32">
        <f t="shared" si="2"/>
        <v>2385</v>
      </c>
      <c r="L32" s="33">
        <f t="shared" si="3"/>
        <v>9540</v>
      </c>
      <c r="M32" s="39"/>
      <c r="N32" s="39"/>
    </row>
    <row r="33" spans="1:14" ht="25.5">
      <c r="A33" s="27">
        <v>29</v>
      </c>
      <c r="B33" s="40" t="s">
        <v>330</v>
      </c>
      <c r="C33" s="253"/>
      <c r="D33" s="232">
        <v>1</v>
      </c>
      <c r="E33" s="232" t="s">
        <v>83</v>
      </c>
      <c r="F33" s="232" t="s">
        <v>87</v>
      </c>
      <c r="G33" s="232" t="s">
        <v>82</v>
      </c>
      <c r="H33" s="232" t="s">
        <v>82</v>
      </c>
      <c r="I33" s="241">
        <v>3122</v>
      </c>
      <c r="J33" s="247"/>
      <c r="K33" s="32">
        <f t="shared" si="2"/>
        <v>3122</v>
      </c>
      <c r="L33" s="33">
        <f t="shared" si="3"/>
        <v>3122</v>
      </c>
      <c r="M33" s="39"/>
      <c r="N33" s="39"/>
    </row>
    <row r="34" spans="1:14">
      <c r="A34" s="27">
        <v>30</v>
      </c>
      <c r="B34" s="40" t="s">
        <v>330</v>
      </c>
      <c r="C34" s="253"/>
      <c r="D34" s="234">
        <v>1</v>
      </c>
      <c r="E34" s="234" t="s">
        <v>84</v>
      </c>
      <c r="F34" s="234" t="s">
        <v>88</v>
      </c>
      <c r="G34" s="234" t="s">
        <v>82</v>
      </c>
      <c r="H34" s="234" t="s">
        <v>82</v>
      </c>
      <c r="I34" s="243">
        <v>201</v>
      </c>
      <c r="J34" s="247"/>
      <c r="K34" s="32">
        <f t="shared" si="2"/>
        <v>201</v>
      </c>
      <c r="L34" s="33">
        <f t="shared" si="3"/>
        <v>201</v>
      </c>
      <c r="M34" s="39"/>
      <c r="N34" s="39"/>
    </row>
    <row r="35" spans="1:14">
      <c r="A35" s="27">
        <v>31</v>
      </c>
      <c r="B35" s="40" t="s">
        <v>330</v>
      </c>
      <c r="C35" s="253"/>
      <c r="D35" s="39">
        <v>4</v>
      </c>
      <c r="E35" s="46" t="s">
        <v>85</v>
      </c>
      <c r="F35" s="47" t="s">
        <v>89</v>
      </c>
      <c r="G35" s="39" t="s">
        <v>82</v>
      </c>
      <c r="H35" s="39" t="s">
        <v>82</v>
      </c>
      <c r="I35" s="48">
        <v>135</v>
      </c>
      <c r="J35" s="247"/>
      <c r="K35" s="32">
        <f t="shared" si="2"/>
        <v>135</v>
      </c>
      <c r="L35" s="33">
        <f t="shared" si="3"/>
        <v>540</v>
      </c>
      <c r="M35" s="39"/>
      <c r="N35" s="39"/>
    </row>
    <row r="36" spans="1:14" ht="38.25">
      <c r="A36" s="27">
        <v>32</v>
      </c>
      <c r="B36" s="40" t="s">
        <v>330</v>
      </c>
      <c r="C36" s="252"/>
      <c r="D36" s="233">
        <v>2</v>
      </c>
      <c r="E36" s="236" t="s">
        <v>305</v>
      </c>
      <c r="F36" s="239" t="s">
        <v>306</v>
      </c>
      <c r="G36" s="233" t="s">
        <v>253</v>
      </c>
      <c r="H36" s="233" t="s">
        <v>253</v>
      </c>
      <c r="I36" s="242">
        <v>6.67</v>
      </c>
      <c r="J36" s="247"/>
      <c r="K36" s="32">
        <f t="shared" si="2"/>
        <v>6.67</v>
      </c>
      <c r="L36" s="33">
        <f t="shared" si="3"/>
        <v>13.34</v>
      </c>
      <c r="M36" s="39"/>
      <c r="N36" s="39"/>
    </row>
    <row r="37" spans="1:14" ht="25.5">
      <c r="A37" s="27">
        <v>33</v>
      </c>
      <c r="B37" s="40" t="s">
        <v>330</v>
      </c>
      <c r="C37" s="252"/>
      <c r="D37" s="233">
        <v>2</v>
      </c>
      <c r="E37" s="236" t="s">
        <v>308</v>
      </c>
      <c r="F37" s="239" t="s">
        <v>307</v>
      </c>
      <c r="G37" s="233" t="s">
        <v>253</v>
      </c>
      <c r="H37" s="233" t="s">
        <v>253</v>
      </c>
      <c r="I37" s="242">
        <v>11.72</v>
      </c>
      <c r="J37" s="247"/>
      <c r="K37" s="32">
        <f t="shared" ref="K37:K68" si="4">IF(D37="X","----",IF(D37=0,"",IF(D37="NR","NR",IF(J37="N",I37,(I37-(I37*J37))))))</f>
        <v>11.72</v>
      </c>
      <c r="L37" s="33">
        <f t="shared" ref="L37:L68" si="5">IF(D37="X","----",IF(D37=0,"",IF(D37="NR","NR",(D37*K37))))</f>
        <v>23.44</v>
      </c>
      <c r="M37" s="39"/>
      <c r="N37" s="39"/>
    </row>
    <row r="38" spans="1:14">
      <c r="A38" s="27">
        <v>34</v>
      </c>
      <c r="B38" s="40" t="s">
        <v>330</v>
      </c>
      <c r="C38" s="252"/>
      <c r="D38" s="39">
        <v>2</v>
      </c>
      <c r="E38" s="46" t="s">
        <v>251</v>
      </c>
      <c r="F38" s="47" t="s">
        <v>252</v>
      </c>
      <c r="G38" s="39" t="s">
        <v>253</v>
      </c>
      <c r="H38" s="39" t="s">
        <v>253</v>
      </c>
      <c r="I38" s="48">
        <v>31.06</v>
      </c>
      <c r="J38" s="49"/>
      <c r="K38" s="32">
        <f t="shared" si="4"/>
        <v>31.06</v>
      </c>
      <c r="L38" s="33">
        <f t="shared" si="5"/>
        <v>62.12</v>
      </c>
      <c r="M38" s="39"/>
      <c r="N38" s="39"/>
    </row>
    <row r="39" spans="1:14" ht="25.5">
      <c r="A39" s="27">
        <v>35</v>
      </c>
      <c r="B39" s="40" t="s">
        <v>330</v>
      </c>
      <c r="C39" s="252"/>
      <c r="D39" s="233">
        <v>1</v>
      </c>
      <c r="E39" s="236" t="s">
        <v>310</v>
      </c>
      <c r="F39" s="239" t="s">
        <v>309</v>
      </c>
      <c r="G39" s="233" t="s">
        <v>253</v>
      </c>
      <c r="H39" s="233" t="s">
        <v>253</v>
      </c>
      <c r="I39" s="242">
        <v>12.68</v>
      </c>
      <c r="J39" s="247"/>
      <c r="K39" s="32">
        <f t="shared" si="4"/>
        <v>12.68</v>
      </c>
      <c r="L39" s="33">
        <f t="shared" si="5"/>
        <v>12.68</v>
      </c>
      <c r="M39" s="39"/>
      <c r="N39" s="39"/>
    </row>
    <row r="40" spans="1:14" ht="25.5">
      <c r="A40" s="27">
        <v>36</v>
      </c>
      <c r="B40" s="40" t="s">
        <v>330</v>
      </c>
      <c r="C40" s="252"/>
      <c r="D40" s="233">
        <v>1</v>
      </c>
      <c r="E40" s="236" t="s">
        <v>312</v>
      </c>
      <c r="F40" s="239" t="s">
        <v>311</v>
      </c>
      <c r="G40" s="233" t="s">
        <v>253</v>
      </c>
      <c r="H40" s="233" t="s">
        <v>253</v>
      </c>
      <c r="I40" s="242">
        <v>21.57</v>
      </c>
      <c r="J40" s="247"/>
      <c r="K40" s="32">
        <f t="shared" si="4"/>
        <v>21.57</v>
      </c>
      <c r="L40" s="33">
        <f t="shared" si="5"/>
        <v>21.57</v>
      </c>
      <c r="M40" s="39"/>
      <c r="N40" s="39"/>
    </row>
    <row r="41" spans="1:14" ht="25.5">
      <c r="A41" s="27">
        <v>37</v>
      </c>
      <c r="B41" s="40" t="s">
        <v>330</v>
      </c>
      <c r="C41" s="252"/>
      <c r="D41" s="233">
        <v>2</v>
      </c>
      <c r="E41" s="236" t="s">
        <v>304</v>
      </c>
      <c r="F41" s="239" t="s">
        <v>303</v>
      </c>
      <c r="G41" s="233" t="s">
        <v>253</v>
      </c>
      <c r="H41" s="233" t="s">
        <v>253</v>
      </c>
      <c r="I41" s="242">
        <v>6.8</v>
      </c>
      <c r="J41" s="247"/>
      <c r="K41" s="32">
        <f t="shared" si="4"/>
        <v>6.8</v>
      </c>
      <c r="L41" s="33">
        <f t="shared" si="5"/>
        <v>13.6</v>
      </c>
      <c r="M41" s="39"/>
      <c r="N41" s="39"/>
    </row>
    <row r="42" spans="1:14" ht="25.5">
      <c r="A42" s="27">
        <v>38</v>
      </c>
      <c r="B42" s="40" t="s">
        <v>330</v>
      </c>
      <c r="C42" s="252"/>
      <c r="D42" s="233">
        <v>2</v>
      </c>
      <c r="E42" s="236" t="s">
        <v>302</v>
      </c>
      <c r="F42" s="239" t="s">
        <v>301</v>
      </c>
      <c r="G42" s="233" t="s">
        <v>253</v>
      </c>
      <c r="H42" s="233" t="s">
        <v>253</v>
      </c>
      <c r="I42" s="242">
        <v>9.6999999999999993</v>
      </c>
      <c r="J42" s="247"/>
      <c r="K42" s="32">
        <f t="shared" si="4"/>
        <v>9.6999999999999993</v>
      </c>
      <c r="L42" s="33">
        <f t="shared" si="5"/>
        <v>19.399999999999999</v>
      </c>
      <c r="M42" s="39"/>
      <c r="N42" s="39"/>
    </row>
    <row r="43" spans="1:14" ht="25.5">
      <c r="A43" s="27">
        <v>39</v>
      </c>
      <c r="B43" s="40" t="s">
        <v>330</v>
      </c>
      <c r="C43" s="252"/>
      <c r="D43" s="233">
        <v>2</v>
      </c>
      <c r="E43" s="236" t="s">
        <v>318</v>
      </c>
      <c r="F43" s="239" t="s">
        <v>317</v>
      </c>
      <c r="G43" s="233" t="s">
        <v>253</v>
      </c>
      <c r="H43" s="233" t="s">
        <v>253</v>
      </c>
      <c r="I43" s="242">
        <v>19.98</v>
      </c>
      <c r="J43" s="247"/>
      <c r="K43" s="32">
        <f t="shared" si="4"/>
        <v>19.98</v>
      </c>
      <c r="L43" s="33">
        <f t="shared" si="5"/>
        <v>39.96</v>
      </c>
      <c r="M43" s="39"/>
      <c r="N43" s="39"/>
    </row>
    <row r="44" spans="1:14" ht="25.5">
      <c r="A44" s="27">
        <v>40</v>
      </c>
      <c r="B44" s="40" t="s">
        <v>330</v>
      </c>
      <c r="C44" s="252"/>
      <c r="D44" s="233">
        <v>2</v>
      </c>
      <c r="E44" s="236" t="s">
        <v>323</v>
      </c>
      <c r="F44" s="239" t="s">
        <v>324</v>
      </c>
      <c r="G44" s="233" t="s">
        <v>253</v>
      </c>
      <c r="H44" s="233" t="s">
        <v>253</v>
      </c>
      <c r="I44" s="242">
        <v>1.1299999999999999</v>
      </c>
      <c r="J44" s="247"/>
      <c r="K44" s="32">
        <f t="shared" si="4"/>
        <v>1.1299999999999999</v>
      </c>
      <c r="L44" s="33">
        <f t="shared" si="5"/>
        <v>2.2599999999999998</v>
      </c>
      <c r="M44" s="39"/>
      <c r="N44" s="39"/>
    </row>
    <row r="45" spans="1:14" ht="25.5">
      <c r="A45" s="27">
        <v>41</v>
      </c>
      <c r="B45" s="40" t="s">
        <v>330</v>
      </c>
      <c r="C45" s="252"/>
      <c r="D45" s="233">
        <v>2</v>
      </c>
      <c r="E45" s="236" t="s">
        <v>322</v>
      </c>
      <c r="F45" s="239" t="s">
        <v>321</v>
      </c>
      <c r="G45" s="233" t="s">
        <v>253</v>
      </c>
      <c r="H45" s="233" t="s">
        <v>253</v>
      </c>
      <c r="I45" s="242">
        <v>2.33</v>
      </c>
      <c r="J45" s="247"/>
      <c r="K45" s="32">
        <f t="shared" si="4"/>
        <v>2.33</v>
      </c>
      <c r="L45" s="33">
        <f t="shared" si="5"/>
        <v>4.66</v>
      </c>
      <c r="M45" s="39"/>
      <c r="N45" s="39"/>
    </row>
    <row r="46" spans="1:14" ht="25.5">
      <c r="A46" s="27">
        <v>42</v>
      </c>
      <c r="B46" s="40" t="s">
        <v>330</v>
      </c>
      <c r="C46" s="252"/>
      <c r="D46" s="233">
        <v>2</v>
      </c>
      <c r="E46" s="236" t="s">
        <v>320</v>
      </c>
      <c r="F46" s="239" t="s">
        <v>319</v>
      </c>
      <c r="G46" s="233" t="s">
        <v>253</v>
      </c>
      <c r="H46" s="233" t="s">
        <v>253</v>
      </c>
      <c r="I46" s="242">
        <v>3.48</v>
      </c>
      <c r="J46" s="247"/>
      <c r="K46" s="32">
        <f t="shared" si="4"/>
        <v>3.48</v>
      </c>
      <c r="L46" s="33">
        <f t="shared" si="5"/>
        <v>6.96</v>
      </c>
      <c r="M46" s="39"/>
      <c r="N46" s="39"/>
    </row>
    <row r="47" spans="1:14" ht="89.25">
      <c r="A47" s="27">
        <v>43</v>
      </c>
      <c r="B47" s="40" t="s">
        <v>330</v>
      </c>
      <c r="C47" s="252"/>
      <c r="D47" s="233">
        <v>1</v>
      </c>
      <c r="E47" s="236" t="s">
        <v>313</v>
      </c>
      <c r="F47" s="239" t="s">
        <v>315</v>
      </c>
      <c r="G47" s="233" t="s">
        <v>253</v>
      </c>
      <c r="H47" s="233" t="s">
        <v>253</v>
      </c>
      <c r="I47" s="242">
        <v>12.49</v>
      </c>
      <c r="J47" s="247"/>
      <c r="K47" s="32">
        <f t="shared" si="4"/>
        <v>12.49</v>
      </c>
      <c r="L47" s="33">
        <f t="shared" si="5"/>
        <v>12.49</v>
      </c>
      <c r="M47" s="39"/>
      <c r="N47" s="39"/>
    </row>
    <row r="48" spans="1:14" ht="89.25">
      <c r="A48" s="27">
        <v>44</v>
      </c>
      <c r="B48" s="40" t="s">
        <v>330</v>
      </c>
      <c r="C48" s="252"/>
      <c r="D48" s="235">
        <v>1</v>
      </c>
      <c r="E48" s="238" t="s">
        <v>314</v>
      </c>
      <c r="F48" s="239" t="s">
        <v>316</v>
      </c>
      <c r="G48" s="235" t="s">
        <v>253</v>
      </c>
      <c r="H48" s="235" t="s">
        <v>253</v>
      </c>
      <c r="I48" s="245">
        <v>11.73</v>
      </c>
      <c r="J48" s="247"/>
      <c r="K48" s="32">
        <f t="shared" si="4"/>
        <v>11.73</v>
      </c>
      <c r="L48" s="33">
        <f t="shared" si="5"/>
        <v>11.73</v>
      </c>
      <c r="M48" s="39"/>
      <c r="N48" s="39"/>
    </row>
    <row r="49" spans="1:14">
      <c r="A49" s="27">
        <v>45</v>
      </c>
      <c r="B49" s="40" t="s">
        <v>330</v>
      </c>
      <c r="C49" s="252"/>
      <c r="D49" s="183">
        <v>1</v>
      </c>
      <c r="E49" s="184" t="s">
        <v>98</v>
      </c>
      <c r="F49" s="185" t="s">
        <v>99</v>
      </c>
      <c r="G49" s="183" t="s">
        <v>100</v>
      </c>
      <c r="H49" s="183" t="s">
        <v>100</v>
      </c>
      <c r="I49" s="186">
        <v>38465</v>
      </c>
      <c r="J49" s="49"/>
      <c r="K49" s="32">
        <f t="shared" si="4"/>
        <v>38465</v>
      </c>
      <c r="L49" s="33">
        <f t="shared" si="5"/>
        <v>38465</v>
      </c>
      <c r="M49" s="39"/>
      <c r="N49" s="39"/>
    </row>
    <row r="50" spans="1:14" ht="25.5">
      <c r="A50" s="27">
        <v>46</v>
      </c>
      <c r="B50" s="40" t="s">
        <v>330</v>
      </c>
      <c r="C50" s="252"/>
      <c r="D50" s="183">
        <v>1</v>
      </c>
      <c r="E50" s="184" t="s">
        <v>90</v>
      </c>
      <c r="F50" s="185" t="s">
        <v>91</v>
      </c>
      <c r="G50" s="183" t="s">
        <v>92</v>
      </c>
      <c r="H50" s="183" t="s">
        <v>92</v>
      </c>
      <c r="I50" s="186">
        <v>1690</v>
      </c>
      <c r="J50" s="49"/>
      <c r="K50" s="32">
        <f t="shared" si="4"/>
        <v>1690</v>
      </c>
      <c r="L50" s="33">
        <f t="shared" si="5"/>
        <v>1690</v>
      </c>
      <c r="M50" s="39"/>
      <c r="N50" s="39"/>
    </row>
    <row r="51" spans="1:14" ht="63.75">
      <c r="A51" s="27">
        <v>47</v>
      </c>
      <c r="B51" s="40" t="s">
        <v>330</v>
      </c>
      <c r="C51" s="252"/>
      <c r="D51" s="183">
        <v>3</v>
      </c>
      <c r="E51" s="184" t="s">
        <v>168</v>
      </c>
      <c r="F51" s="185" t="s">
        <v>169</v>
      </c>
      <c r="G51" s="183" t="s">
        <v>167</v>
      </c>
      <c r="H51" s="183" t="s">
        <v>40</v>
      </c>
      <c r="I51" s="186">
        <v>262.75</v>
      </c>
      <c r="J51" s="49"/>
      <c r="K51" s="32">
        <f t="shared" si="4"/>
        <v>262.75</v>
      </c>
      <c r="L51" s="33">
        <f t="shared" si="5"/>
        <v>788.25</v>
      </c>
      <c r="M51" s="39"/>
      <c r="N51" s="39"/>
    </row>
    <row r="52" spans="1:14" ht="38.25">
      <c r="A52" s="27">
        <v>48</v>
      </c>
      <c r="B52" s="40" t="s">
        <v>330</v>
      </c>
      <c r="C52" s="252"/>
      <c r="D52" s="183">
        <v>3</v>
      </c>
      <c r="E52" s="184" t="s">
        <v>172</v>
      </c>
      <c r="F52" s="185" t="s">
        <v>173</v>
      </c>
      <c r="G52" s="183" t="s">
        <v>167</v>
      </c>
      <c r="H52" s="183" t="s">
        <v>40</v>
      </c>
      <c r="I52" s="186">
        <v>37</v>
      </c>
      <c r="J52" s="49"/>
      <c r="K52" s="32">
        <f t="shared" si="4"/>
        <v>37</v>
      </c>
      <c r="L52" s="33">
        <f t="shared" si="5"/>
        <v>111</v>
      </c>
      <c r="M52" s="39"/>
      <c r="N52" s="39"/>
    </row>
    <row r="53" spans="1:14">
      <c r="A53" s="27">
        <v>49</v>
      </c>
      <c r="B53" s="40" t="s">
        <v>330</v>
      </c>
      <c r="C53" s="254"/>
      <c r="D53" s="233">
        <v>30</v>
      </c>
      <c r="E53" s="236">
        <v>1078999</v>
      </c>
      <c r="F53" s="239" t="s">
        <v>42</v>
      </c>
      <c r="G53" s="233" t="s">
        <v>41</v>
      </c>
      <c r="H53" s="233" t="s">
        <v>40</v>
      </c>
      <c r="I53" s="242">
        <v>2.95</v>
      </c>
      <c r="J53" s="247"/>
      <c r="K53" s="32">
        <f t="shared" si="4"/>
        <v>2.95</v>
      </c>
      <c r="L53" s="33">
        <f t="shared" si="5"/>
        <v>88.5</v>
      </c>
      <c r="M53" s="39"/>
      <c r="N53" s="39"/>
    </row>
    <row r="54" spans="1:14" ht="25.5">
      <c r="A54" s="27">
        <v>50</v>
      </c>
      <c r="B54" s="40" t="s">
        <v>330</v>
      </c>
      <c r="C54" s="254"/>
      <c r="D54" s="233">
        <v>1</v>
      </c>
      <c r="E54" s="236">
        <v>2866381</v>
      </c>
      <c r="F54" s="239" t="s">
        <v>49</v>
      </c>
      <c r="G54" s="233" t="s">
        <v>41</v>
      </c>
      <c r="H54" s="233" t="s">
        <v>40</v>
      </c>
      <c r="I54" s="242">
        <v>566.79999999999995</v>
      </c>
      <c r="J54" s="247"/>
      <c r="K54" s="32">
        <f t="shared" si="4"/>
        <v>566.79999999999995</v>
      </c>
      <c r="L54" s="33">
        <f t="shared" si="5"/>
        <v>566.79999999999995</v>
      </c>
      <c r="M54" s="39"/>
      <c r="N54" s="39"/>
    </row>
    <row r="55" spans="1:14" ht="38.25">
      <c r="A55" s="27">
        <v>51</v>
      </c>
      <c r="B55" s="40" t="s">
        <v>330</v>
      </c>
      <c r="C55" s="254"/>
      <c r="D55" s="233">
        <v>4</v>
      </c>
      <c r="E55" s="236">
        <v>2903334</v>
      </c>
      <c r="F55" s="239" t="s">
        <v>45</v>
      </c>
      <c r="G55" s="233" t="s">
        <v>41</v>
      </c>
      <c r="H55" s="233" t="s">
        <v>40</v>
      </c>
      <c r="I55" s="242">
        <v>13.46</v>
      </c>
      <c r="J55" s="247"/>
      <c r="K55" s="32">
        <f t="shared" si="4"/>
        <v>13.46</v>
      </c>
      <c r="L55" s="33">
        <f t="shared" si="5"/>
        <v>53.84</v>
      </c>
      <c r="M55" s="39"/>
      <c r="N55" s="39"/>
    </row>
    <row r="56" spans="1:14" ht="25.5">
      <c r="A56" s="27">
        <v>52</v>
      </c>
      <c r="B56" s="40" t="s">
        <v>330</v>
      </c>
      <c r="C56" s="253"/>
      <c r="D56" s="233">
        <v>30</v>
      </c>
      <c r="E56" s="236">
        <v>3208943</v>
      </c>
      <c r="F56" s="239" t="s">
        <v>46</v>
      </c>
      <c r="G56" s="233" t="s">
        <v>41</v>
      </c>
      <c r="H56" s="233" t="s">
        <v>40</v>
      </c>
      <c r="I56" s="242">
        <v>9.26</v>
      </c>
      <c r="J56" s="247"/>
      <c r="K56" s="32">
        <f t="shared" si="4"/>
        <v>9.26</v>
      </c>
      <c r="L56" s="33">
        <f t="shared" si="5"/>
        <v>277.8</v>
      </c>
      <c r="M56" s="39"/>
      <c r="N56" s="39"/>
    </row>
    <row r="57" spans="1:14" ht="25.5">
      <c r="A57" s="275">
        <v>53</v>
      </c>
      <c r="B57" s="276" t="s">
        <v>330</v>
      </c>
      <c r="C57" s="277"/>
      <c r="D57" s="278">
        <v>65</v>
      </c>
      <c r="E57" s="279">
        <v>3210567</v>
      </c>
      <c r="F57" s="280" t="s">
        <v>47</v>
      </c>
      <c r="G57" s="278" t="s">
        <v>41</v>
      </c>
      <c r="H57" s="278" t="s">
        <v>40</v>
      </c>
      <c r="I57" s="281">
        <v>3.67</v>
      </c>
      <c r="J57" s="282"/>
      <c r="K57" s="283">
        <f t="shared" si="4"/>
        <v>3.67</v>
      </c>
      <c r="L57" s="284">
        <f t="shared" si="5"/>
        <v>238.54999999999998</v>
      </c>
      <c r="M57" s="285"/>
      <c r="N57" s="285"/>
    </row>
    <row r="58" spans="1:14" ht="25.5">
      <c r="A58" s="27">
        <v>54</v>
      </c>
      <c r="B58" s="40" t="s">
        <v>330</v>
      </c>
      <c r="C58" s="254"/>
      <c r="D58" s="233">
        <v>25</v>
      </c>
      <c r="E58" s="236">
        <v>3211797</v>
      </c>
      <c r="F58" s="239" t="s">
        <v>48</v>
      </c>
      <c r="G58" s="233" t="s">
        <v>41</v>
      </c>
      <c r="H58" s="233" t="s">
        <v>40</v>
      </c>
      <c r="I58" s="242">
        <v>3.32</v>
      </c>
      <c r="J58" s="247"/>
      <c r="K58" s="32">
        <f t="shared" si="4"/>
        <v>3.32</v>
      </c>
      <c r="L58" s="33">
        <f t="shared" si="5"/>
        <v>83</v>
      </c>
      <c r="M58" s="39"/>
      <c r="N58" s="39"/>
    </row>
    <row r="59" spans="1:14" ht="38.25">
      <c r="A59" s="27">
        <v>55</v>
      </c>
      <c r="B59" s="40" t="s">
        <v>330</v>
      </c>
      <c r="C59" s="252"/>
      <c r="D59" s="39">
        <v>1</v>
      </c>
      <c r="E59" s="46" t="s">
        <v>270</v>
      </c>
      <c r="F59" s="47" t="s">
        <v>271</v>
      </c>
      <c r="G59" s="39" t="s">
        <v>272</v>
      </c>
      <c r="H59" s="39" t="s">
        <v>40</v>
      </c>
      <c r="I59" s="48">
        <v>360.47</v>
      </c>
      <c r="J59" s="49"/>
      <c r="K59" s="32">
        <f t="shared" si="4"/>
        <v>360.47</v>
      </c>
      <c r="L59" s="33">
        <f t="shared" si="5"/>
        <v>360.47</v>
      </c>
      <c r="M59" s="39"/>
      <c r="N59" s="39"/>
    </row>
    <row r="60" spans="1:14">
      <c r="A60" s="27">
        <v>56</v>
      </c>
      <c r="B60" s="40" t="s">
        <v>330</v>
      </c>
      <c r="C60" s="252"/>
      <c r="D60" s="233">
        <v>1</v>
      </c>
      <c r="E60" s="236" t="s">
        <v>277</v>
      </c>
      <c r="F60" s="239" t="s">
        <v>278</v>
      </c>
      <c r="G60" s="233" t="s">
        <v>93</v>
      </c>
      <c r="H60" s="233" t="s">
        <v>93</v>
      </c>
      <c r="I60" s="242">
        <v>688.54</v>
      </c>
      <c r="J60" s="247">
        <v>0.4</v>
      </c>
      <c r="K60" s="32">
        <f t="shared" si="4"/>
        <v>413.12399999999997</v>
      </c>
      <c r="L60" s="33">
        <f t="shared" si="5"/>
        <v>413.12399999999997</v>
      </c>
      <c r="M60" s="39"/>
      <c r="N60" s="39"/>
    </row>
    <row r="61" spans="1:14">
      <c r="A61" s="27">
        <v>57</v>
      </c>
      <c r="B61" s="40" t="s">
        <v>330</v>
      </c>
      <c r="C61" s="252"/>
      <c r="D61" s="233">
        <v>1</v>
      </c>
      <c r="E61" s="236" t="s">
        <v>279</v>
      </c>
      <c r="F61" s="239" t="s">
        <v>280</v>
      </c>
      <c r="G61" s="233" t="s">
        <v>93</v>
      </c>
      <c r="H61" s="233" t="s">
        <v>93</v>
      </c>
      <c r="I61" s="242">
        <v>619.01</v>
      </c>
      <c r="J61" s="247">
        <v>0.4</v>
      </c>
      <c r="K61" s="32">
        <f t="shared" si="4"/>
        <v>371.40599999999995</v>
      </c>
      <c r="L61" s="33">
        <f t="shared" si="5"/>
        <v>371.40599999999995</v>
      </c>
      <c r="M61" s="39"/>
      <c r="N61" s="39"/>
    </row>
    <row r="62" spans="1:14">
      <c r="A62" s="27">
        <v>58</v>
      </c>
      <c r="B62" s="40" t="s">
        <v>330</v>
      </c>
      <c r="C62" s="252"/>
      <c r="D62" s="233">
        <v>2</v>
      </c>
      <c r="E62" s="236" t="s">
        <v>281</v>
      </c>
      <c r="F62" s="239" t="s">
        <v>282</v>
      </c>
      <c r="G62" s="233" t="s">
        <v>93</v>
      </c>
      <c r="H62" s="233" t="s">
        <v>93</v>
      </c>
      <c r="I62" s="242">
        <v>132.41</v>
      </c>
      <c r="J62" s="247">
        <v>0.4</v>
      </c>
      <c r="K62" s="32">
        <f t="shared" si="4"/>
        <v>79.445999999999998</v>
      </c>
      <c r="L62" s="33">
        <f t="shared" si="5"/>
        <v>158.892</v>
      </c>
      <c r="M62" s="39"/>
      <c r="N62" s="39"/>
    </row>
    <row r="63" spans="1:14">
      <c r="A63" s="27">
        <v>59</v>
      </c>
      <c r="B63" s="40" t="s">
        <v>330</v>
      </c>
      <c r="C63" s="252"/>
      <c r="D63" s="233">
        <v>2</v>
      </c>
      <c r="E63" s="236" t="s">
        <v>102</v>
      </c>
      <c r="F63" s="239" t="s">
        <v>103</v>
      </c>
      <c r="G63" s="233" t="s">
        <v>93</v>
      </c>
      <c r="H63" s="233" t="s">
        <v>93</v>
      </c>
      <c r="I63" s="242">
        <v>189.16</v>
      </c>
      <c r="J63" s="247">
        <v>0.4</v>
      </c>
      <c r="K63" s="32">
        <f t="shared" si="4"/>
        <v>113.496</v>
      </c>
      <c r="L63" s="33">
        <f t="shared" si="5"/>
        <v>226.99199999999999</v>
      </c>
      <c r="M63" s="39"/>
      <c r="N63" s="39"/>
    </row>
    <row r="64" spans="1:14">
      <c r="A64" s="27">
        <v>60</v>
      </c>
      <c r="B64" s="40" t="s">
        <v>330</v>
      </c>
      <c r="C64" s="252"/>
      <c r="D64" s="233">
        <v>2</v>
      </c>
      <c r="E64" s="236" t="s">
        <v>104</v>
      </c>
      <c r="F64" s="239" t="s">
        <v>105</v>
      </c>
      <c r="G64" s="233" t="s">
        <v>93</v>
      </c>
      <c r="H64" s="233" t="s">
        <v>93</v>
      </c>
      <c r="I64" s="242">
        <v>59.62</v>
      </c>
      <c r="J64" s="247">
        <v>0.4</v>
      </c>
      <c r="K64" s="32">
        <f t="shared" si="4"/>
        <v>35.771999999999998</v>
      </c>
      <c r="L64" s="33">
        <f t="shared" si="5"/>
        <v>71.543999999999997</v>
      </c>
      <c r="M64" s="39"/>
      <c r="N64" s="39"/>
    </row>
    <row r="65" spans="1:14" ht="63.75">
      <c r="A65" s="27">
        <v>61</v>
      </c>
      <c r="B65" s="40" t="s">
        <v>330</v>
      </c>
      <c r="C65" s="253"/>
      <c r="D65" s="233">
        <v>1</v>
      </c>
      <c r="E65" s="236" t="s">
        <v>56</v>
      </c>
      <c r="F65" s="239" t="s">
        <v>57</v>
      </c>
      <c r="G65" s="233" t="s">
        <v>50</v>
      </c>
      <c r="H65" s="233" t="s">
        <v>54</v>
      </c>
      <c r="I65" s="242">
        <v>524.79999999999995</v>
      </c>
      <c r="J65" s="247"/>
      <c r="K65" s="32">
        <f t="shared" si="4"/>
        <v>524.79999999999995</v>
      </c>
      <c r="L65" s="33">
        <f t="shared" si="5"/>
        <v>524.79999999999995</v>
      </c>
      <c r="M65" s="39"/>
      <c r="N65" s="39"/>
    </row>
    <row r="66" spans="1:14" ht="63.75">
      <c r="A66" s="27">
        <v>62</v>
      </c>
      <c r="B66" s="40" t="s">
        <v>330</v>
      </c>
      <c r="C66" s="253"/>
      <c r="D66" s="233">
        <v>4</v>
      </c>
      <c r="E66" s="236" t="s">
        <v>58</v>
      </c>
      <c r="F66" s="239" t="s">
        <v>59</v>
      </c>
      <c r="G66" s="233" t="s">
        <v>50</v>
      </c>
      <c r="H66" s="233" t="s">
        <v>54</v>
      </c>
      <c r="I66" s="242">
        <v>330.3</v>
      </c>
      <c r="J66" s="247"/>
      <c r="K66" s="32">
        <f t="shared" si="4"/>
        <v>330.3</v>
      </c>
      <c r="L66" s="33">
        <f t="shared" si="5"/>
        <v>1321.2</v>
      </c>
      <c r="M66" s="39"/>
      <c r="N66" s="39"/>
    </row>
    <row r="67" spans="1:14">
      <c r="A67" s="27">
        <v>63</v>
      </c>
      <c r="B67" s="40" t="s">
        <v>330</v>
      </c>
      <c r="C67" s="253"/>
      <c r="D67" s="39">
        <v>2</v>
      </c>
      <c r="E67" s="46" t="s">
        <v>60</v>
      </c>
      <c r="F67" s="47" t="s">
        <v>61</v>
      </c>
      <c r="G67" s="39" t="s">
        <v>50</v>
      </c>
      <c r="H67" s="39" t="s">
        <v>54</v>
      </c>
      <c r="I67" s="48">
        <v>329.28</v>
      </c>
      <c r="J67" s="247"/>
      <c r="K67" s="32">
        <f t="shared" si="4"/>
        <v>329.28</v>
      </c>
      <c r="L67" s="33">
        <f t="shared" si="5"/>
        <v>658.56</v>
      </c>
      <c r="M67" s="39"/>
      <c r="N67" s="39"/>
    </row>
    <row r="68" spans="1:14" ht="51">
      <c r="A68" s="27">
        <v>64</v>
      </c>
      <c r="B68" s="40" t="s">
        <v>330</v>
      </c>
      <c r="C68" s="253"/>
      <c r="D68" s="39">
        <v>1</v>
      </c>
      <c r="E68" s="46" t="s">
        <v>62</v>
      </c>
      <c r="F68" s="47" t="s">
        <v>63</v>
      </c>
      <c r="G68" s="39" t="s">
        <v>50</v>
      </c>
      <c r="H68" s="39" t="s">
        <v>54</v>
      </c>
      <c r="I68" s="48">
        <v>4752.72</v>
      </c>
      <c r="J68" s="247"/>
      <c r="K68" s="32">
        <f t="shared" si="4"/>
        <v>4752.72</v>
      </c>
      <c r="L68" s="33">
        <f t="shared" si="5"/>
        <v>4752.72</v>
      </c>
      <c r="M68" s="39"/>
      <c r="N68" s="39"/>
    </row>
    <row r="69" spans="1:14">
      <c r="A69" s="27">
        <v>65</v>
      </c>
      <c r="B69" s="40" t="s">
        <v>330</v>
      </c>
      <c r="C69" s="253"/>
      <c r="D69" s="39">
        <v>2</v>
      </c>
      <c r="E69" s="46" t="s">
        <v>64</v>
      </c>
      <c r="F69" s="47" t="s">
        <v>65</v>
      </c>
      <c r="G69" s="39" t="s">
        <v>50</v>
      </c>
      <c r="H69" s="39" t="s">
        <v>54</v>
      </c>
      <c r="I69" s="48">
        <v>425.69</v>
      </c>
      <c r="J69" s="247"/>
      <c r="K69" s="32">
        <f t="shared" ref="K69:K100" si="6">IF(D69="X","----",IF(D69=0,"",IF(D69="NR","NR",IF(J69="N",I69,(I69-(I69*J69))))))</f>
        <v>425.69</v>
      </c>
      <c r="L69" s="33">
        <f t="shared" ref="L69:L100" si="7">IF(D69="X","----",IF(D69=0,"",IF(D69="NR","NR",(D69*K69))))</f>
        <v>851.38</v>
      </c>
      <c r="M69" s="39"/>
      <c r="N69" s="39"/>
    </row>
    <row r="70" spans="1:14">
      <c r="A70" s="27">
        <v>66</v>
      </c>
      <c r="B70" s="40" t="s">
        <v>330</v>
      </c>
      <c r="C70" s="253"/>
      <c r="D70" s="39">
        <v>4</v>
      </c>
      <c r="E70" s="46" t="s">
        <v>67</v>
      </c>
      <c r="F70" s="47" t="s">
        <v>66</v>
      </c>
      <c r="G70" s="39" t="s">
        <v>50</v>
      </c>
      <c r="H70" s="39" t="s">
        <v>54</v>
      </c>
      <c r="I70" s="48">
        <v>77.37</v>
      </c>
      <c r="J70" s="247"/>
      <c r="K70" s="32">
        <f t="shared" si="6"/>
        <v>77.37</v>
      </c>
      <c r="L70" s="33">
        <f t="shared" si="7"/>
        <v>309.48</v>
      </c>
      <c r="M70" s="39"/>
      <c r="N70" s="39"/>
    </row>
    <row r="71" spans="1:14" ht="38.25">
      <c r="A71" s="27">
        <v>67</v>
      </c>
      <c r="B71" s="40" t="s">
        <v>330</v>
      </c>
      <c r="C71" s="253"/>
      <c r="D71" s="39">
        <v>1</v>
      </c>
      <c r="E71" s="46" t="s">
        <v>68</v>
      </c>
      <c r="F71" s="47" t="s">
        <v>69</v>
      </c>
      <c r="G71" s="39" t="s">
        <v>50</v>
      </c>
      <c r="H71" s="39" t="s">
        <v>54</v>
      </c>
      <c r="I71" s="48">
        <v>42.32</v>
      </c>
      <c r="J71" s="247"/>
      <c r="K71" s="32">
        <f t="shared" si="6"/>
        <v>42.32</v>
      </c>
      <c r="L71" s="33">
        <f t="shared" si="7"/>
        <v>42.32</v>
      </c>
      <c r="M71" s="39"/>
      <c r="N71" s="39"/>
    </row>
    <row r="72" spans="1:14" ht="25.5">
      <c r="A72" s="27">
        <v>68</v>
      </c>
      <c r="B72" s="40" t="s">
        <v>330</v>
      </c>
      <c r="C72" s="252"/>
      <c r="D72" s="39">
        <v>1</v>
      </c>
      <c r="E72" s="46" t="s">
        <v>125</v>
      </c>
      <c r="F72" s="47" t="s">
        <v>126</v>
      </c>
      <c r="G72" s="39" t="s">
        <v>50</v>
      </c>
      <c r="H72" s="39" t="s">
        <v>54</v>
      </c>
      <c r="I72" s="48">
        <v>906.86</v>
      </c>
      <c r="J72" s="49"/>
      <c r="K72" s="32">
        <f t="shared" si="6"/>
        <v>906.86</v>
      </c>
      <c r="L72" s="33">
        <f t="shared" si="7"/>
        <v>906.86</v>
      </c>
      <c r="M72" s="39"/>
      <c r="N72" s="39"/>
    </row>
    <row r="73" spans="1:14" ht="38.25">
      <c r="A73" s="27">
        <v>69</v>
      </c>
      <c r="B73" s="40" t="s">
        <v>330</v>
      </c>
      <c r="C73" s="252"/>
      <c r="D73" s="39">
        <v>1</v>
      </c>
      <c r="E73" s="46" t="s">
        <v>127</v>
      </c>
      <c r="F73" s="47" t="s">
        <v>128</v>
      </c>
      <c r="G73" s="39" t="s">
        <v>50</v>
      </c>
      <c r="H73" s="39" t="s">
        <v>54</v>
      </c>
      <c r="I73" s="48">
        <v>318.76</v>
      </c>
      <c r="J73" s="49"/>
      <c r="K73" s="32">
        <f t="shared" si="6"/>
        <v>318.76</v>
      </c>
      <c r="L73" s="33">
        <f t="shared" si="7"/>
        <v>318.76</v>
      </c>
      <c r="M73" s="39"/>
      <c r="N73" s="39"/>
    </row>
    <row r="74" spans="1:14" ht="38.25">
      <c r="A74" s="27">
        <v>70</v>
      </c>
      <c r="B74" s="40" t="s">
        <v>330</v>
      </c>
      <c r="C74" s="252"/>
      <c r="D74" s="39">
        <v>10</v>
      </c>
      <c r="E74" s="127" t="s">
        <v>141</v>
      </c>
      <c r="F74" s="128" t="s">
        <v>142</v>
      </c>
      <c r="G74" s="39" t="s">
        <v>50</v>
      </c>
      <c r="H74" s="39" t="s">
        <v>54</v>
      </c>
      <c r="I74" s="48">
        <v>84.32</v>
      </c>
      <c r="J74" s="49"/>
      <c r="K74" s="32">
        <f t="shared" si="6"/>
        <v>84.32</v>
      </c>
      <c r="L74" s="33">
        <f t="shared" si="7"/>
        <v>843.19999999999993</v>
      </c>
      <c r="M74" s="39"/>
      <c r="N74" s="39"/>
    </row>
    <row r="75" spans="1:14" ht="38.25">
      <c r="A75" s="27">
        <v>71</v>
      </c>
      <c r="B75" s="40" t="s">
        <v>330</v>
      </c>
      <c r="C75" s="252"/>
      <c r="D75" s="39">
        <v>3</v>
      </c>
      <c r="E75" s="127" t="s">
        <v>143</v>
      </c>
      <c r="F75" s="128" t="s">
        <v>144</v>
      </c>
      <c r="G75" s="39" t="s">
        <v>50</v>
      </c>
      <c r="H75" s="39" t="s">
        <v>54</v>
      </c>
      <c r="I75" s="48">
        <v>84.32</v>
      </c>
      <c r="J75" s="49"/>
      <c r="K75" s="32">
        <f t="shared" si="6"/>
        <v>84.32</v>
      </c>
      <c r="L75" s="33">
        <f t="shared" si="7"/>
        <v>252.95999999999998</v>
      </c>
      <c r="M75" s="39"/>
      <c r="N75" s="39"/>
    </row>
    <row r="76" spans="1:14" ht="38.25">
      <c r="A76" s="27">
        <v>72</v>
      </c>
      <c r="B76" s="40" t="s">
        <v>330</v>
      </c>
      <c r="C76" s="252"/>
      <c r="D76" s="39">
        <v>1</v>
      </c>
      <c r="E76" s="127" t="s">
        <v>139</v>
      </c>
      <c r="F76" s="128" t="s">
        <v>140</v>
      </c>
      <c r="G76" s="39" t="s">
        <v>50</v>
      </c>
      <c r="H76" s="39" t="s">
        <v>54</v>
      </c>
      <c r="I76" s="48">
        <v>84.32</v>
      </c>
      <c r="J76" s="49"/>
      <c r="K76" s="32">
        <f t="shared" si="6"/>
        <v>84.32</v>
      </c>
      <c r="L76" s="33">
        <f t="shared" si="7"/>
        <v>84.32</v>
      </c>
      <c r="M76" s="39"/>
      <c r="N76" s="39"/>
    </row>
    <row r="77" spans="1:14" ht="38.25">
      <c r="A77" s="27">
        <v>73</v>
      </c>
      <c r="B77" s="256" t="s">
        <v>330</v>
      </c>
      <c r="C77" s="257"/>
      <c r="D77" s="34">
        <v>1</v>
      </c>
      <c r="E77" s="34" t="s">
        <v>145</v>
      </c>
      <c r="F77" s="34" t="s">
        <v>146</v>
      </c>
      <c r="G77" s="34" t="s">
        <v>50</v>
      </c>
      <c r="H77" s="34" t="s">
        <v>54</v>
      </c>
      <c r="I77" s="259">
        <v>84.32</v>
      </c>
      <c r="J77" s="260"/>
      <c r="K77" s="32">
        <f t="shared" si="6"/>
        <v>84.32</v>
      </c>
      <c r="L77" s="33">
        <f t="shared" si="7"/>
        <v>84.32</v>
      </c>
      <c r="M77" s="258"/>
      <c r="N77" s="39"/>
    </row>
    <row r="78" spans="1:14" ht="38.25">
      <c r="A78" s="27">
        <v>74</v>
      </c>
      <c r="B78" s="40" t="s">
        <v>330</v>
      </c>
      <c r="C78" s="252"/>
      <c r="D78" s="39">
        <v>1</v>
      </c>
      <c r="E78" s="127" t="s">
        <v>340</v>
      </c>
      <c r="F78" s="128" t="s">
        <v>341</v>
      </c>
      <c r="G78" s="39" t="s">
        <v>50</v>
      </c>
      <c r="H78" s="39" t="s">
        <v>54</v>
      </c>
      <c r="I78" s="48">
        <v>165.54</v>
      </c>
      <c r="J78" s="49"/>
      <c r="K78" s="32">
        <f t="shared" si="6"/>
        <v>165.54</v>
      </c>
      <c r="L78" s="33">
        <f t="shared" si="7"/>
        <v>165.54</v>
      </c>
      <c r="M78" s="39"/>
      <c r="N78" s="39"/>
    </row>
    <row r="79" spans="1:14" ht="25.5">
      <c r="A79" s="27">
        <v>75</v>
      </c>
      <c r="B79" s="40" t="s">
        <v>330</v>
      </c>
      <c r="C79" s="252"/>
      <c r="D79" s="39">
        <v>2</v>
      </c>
      <c r="E79" s="127" t="s">
        <v>135</v>
      </c>
      <c r="F79" s="128" t="s">
        <v>136</v>
      </c>
      <c r="G79" s="39" t="s">
        <v>50</v>
      </c>
      <c r="H79" s="39" t="s">
        <v>54</v>
      </c>
      <c r="I79" s="48">
        <v>225.38</v>
      </c>
      <c r="J79" s="49"/>
      <c r="K79" s="32">
        <f t="shared" si="6"/>
        <v>225.38</v>
      </c>
      <c r="L79" s="33">
        <f t="shared" si="7"/>
        <v>450.76</v>
      </c>
      <c r="M79" s="39"/>
      <c r="N79" s="39"/>
    </row>
    <row r="80" spans="1:14" ht="25.5">
      <c r="A80" s="27">
        <v>76</v>
      </c>
      <c r="B80" s="40"/>
      <c r="C80" s="252" t="s">
        <v>330</v>
      </c>
      <c r="D80" s="271">
        <v>1</v>
      </c>
      <c r="E80" s="272" t="s">
        <v>283</v>
      </c>
      <c r="F80" s="273" t="s">
        <v>299</v>
      </c>
      <c r="G80" s="271" t="s">
        <v>50</v>
      </c>
      <c r="H80" s="271" t="s">
        <v>54</v>
      </c>
      <c r="I80" s="48">
        <v>221.94</v>
      </c>
      <c r="J80" s="49"/>
      <c r="K80" s="32">
        <f t="shared" si="6"/>
        <v>221.94</v>
      </c>
      <c r="L80" s="33">
        <f t="shared" si="7"/>
        <v>221.94</v>
      </c>
      <c r="M80" s="39"/>
      <c r="N80" s="39" t="s">
        <v>337</v>
      </c>
    </row>
    <row r="81" spans="1:14" ht="38.25">
      <c r="A81" s="27">
        <v>77</v>
      </c>
      <c r="B81" s="40" t="s">
        <v>330</v>
      </c>
      <c r="C81" s="252"/>
      <c r="D81" s="39">
        <v>3</v>
      </c>
      <c r="E81" s="127" t="s">
        <v>131</v>
      </c>
      <c r="F81" s="128" t="s">
        <v>132</v>
      </c>
      <c r="G81" s="39" t="s">
        <v>50</v>
      </c>
      <c r="H81" s="39" t="s">
        <v>54</v>
      </c>
      <c r="I81" s="48">
        <v>223.07</v>
      </c>
      <c r="J81" s="49"/>
      <c r="K81" s="32">
        <f t="shared" si="6"/>
        <v>223.07</v>
      </c>
      <c r="L81" s="33">
        <f t="shared" si="7"/>
        <v>669.21</v>
      </c>
      <c r="M81" s="39"/>
      <c r="N81" s="39"/>
    </row>
    <row r="82" spans="1:14" ht="38.25">
      <c r="A82" s="27">
        <v>78</v>
      </c>
      <c r="B82" s="40" t="s">
        <v>330</v>
      </c>
      <c r="C82" s="252"/>
      <c r="D82" s="39">
        <v>1</v>
      </c>
      <c r="E82" s="127" t="s">
        <v>133</v>
      </c>
      <c r="F82" s="128" t="s">
        <v>134</v>
      </c>
      <c r="G82" s="39" t="s">
        <v>50</v>
      </c>
      <c r="H82" s="39" t="s">
        <v>54</v>
      </c>
      <c r="I82" s="48">
        <v>221.94</v>
      </c>
      <c r="J82" s="49"/>
      <c r="K82" s="32">
        <f t="shared" si="6"/>
        <v>221.94</v>
      </c>
      <c r="L82" s="33">
        <f t="shared" si="7"/>
        <v>221.94</v>
      </c>
      <c r="M82" s="39"/>
      <c r="N82" s="39"/>
    </row>
    <row r="83" spans="1:14" ht="38.25">
      <c r="A83" s="27">
        <v>79</v>
      </c>
      <c r="B83" s="40" t="s">
        <v>330</v>
      </c>
      <c r="C83" s="252"/>
      <c r="D83" s="39">
        <v>1</v>
      </c>
      <c r="E83" s="127" t="s">
        <v>130</v>
      </c>
      <c r="F83" s="128" t="s">
        <v>129</v>
      </c>
      <c r="G83" s="39" t="s">
        <v>50</v>
      </c>
      <c r="H83" s="39" t="s">
        <v>54</v>
      </c>
      <c r="I83" s="48">
        <v>221.94</v>
      </c>
      <c r="J83" s="49"/>
      <c r="K83" s="32">
        <f t="shared" si="6"/>
        <v>221.94</v>
      </c>
      <c r="L83" s="33">
        <f t="shared" si="7"/>
        <v>221.94</v>
      </c>
      <c r="M83" s="39"/>
      <c r="N83" s="39"/>
    </row>
    <row r="84" spans="1:14" ht="38.25">
      <c r="A84" s="27">
        <v>80</v>
      </c>
      <c r="B84" s="40" t="s">
        <v>330</v>
      </c>
      <c r="C84" s="252"/>
      <c r="D84" s="39">
        <v>1</v>
      </c>
      <c r="E84" s="127" t="s">
        <v>342</v>
      </c>
      <c r="F84" s="128" t="s">
        <v>343</v>
      </c>
      <c r="G84" s="39" t="s">
        <v>50</v>
      </c>
      <c r="H84" s="39" t="s">
        <v>54</v>
      </c>
      <c r="I84" s="48">
        <v>229.47</v>
      </c>
      <c r="J84" s="49"/>
      <c r="K84" s="32">
        <f t="shared" si="6"/>
        <v>229.47</v>
      </c>
      <c r="L84" s="33">
        <f t="shared" si="7"/>
        <v>229.47</v>
      </c>
      <c r="M84" s="39"/>
      <c r="N84" s="274"/>
    </row>
    <row r="85" spans="1:14" ht="25.5">
      <c r="A85" s="27">
        <v>81</v>
      </c>
      <c r="B85" s="40" t="s">
        <v>330</v>
      </c>
      <c r="C85" s="252"/>
      <c r="D85" s="233">
        <v>1</v>
      </c>
      <c r="E85" s="236" t="s">
        <v>289</v>
      </c>
      <c r="F85" s="239" t="s">
        <v>290</v>
      </c>
      <c r="G85" s="233" t="s">
        <v>50</v>
      </c>
      <c r="H85" s="233" t="s">
        <v>54</v>
      </c>
      <c r="I85" s="242">
        <v>816.63</v>
      </c>
      <c r="J85" s="247"/>
      <c r="K85" s="32">
        <f t="shared" si="6"/>
        <v>816.63</v>
      </c>
      <c r="L85" s="33">
        <f t="shared" si="7"/>
        <v>816.63</v>
      </c>
      <c r="M85" s="39"/>
      <c r="N85" s="39"/>
    </row>
    <row r="86" spans="1:14" ht="38.25">
      <c r="A86" s="27">
        <v>82</v>
      </c>
      <c r="B86" s="40" t="s">
        <v>330</v>
      </c>
      <c r="C86" s="252"/>
      <c r="D86" s="233">
        <v>1</v>
      </c>
      <c r="E86" s="238" t="s">
        <v>287</v>
      </c>
      <c r="F86" s="286" t="s">
        <v>288</v>
      </c>
      <c r="G86" s="233" t="s">
        <v>50</v>
      </c>
      <c r="H86" s="233" t="s">
        <v>54</v>
      </c>
      <c r="I86" s="242">
        <v>190.59</v>
      </c>
      <c r="J86" s="247"/>
      <c r="K86" s="32">
        <f t="shared" si="6"/>
        <v>190.59</v>
      </c>
      <c r="L86" s="33">
        <f t="shared" si="7"/>
        <v>190.59</v>
      </c>
      <c r="M86" s="39"/>
      <c r="N86" s="39"/>
    </row>
    <row r="87" spans="1:14" ht="51">
      <c r="A87" s="27">
        <v>83</v>
      </c>
      <c r="B87" s="40" t="s">
        <v>330</v>
      </c>
      <c r="C87" s="252"/>
      <c r="D87" s="183">
        <v>1</v>
      </c>
      <c r="E87" s="184" t="s">
        <v>192</v>
      </c>
      <c r="F87" s="185" t="s">
        <v>193</v>
      </c>
      <c r="G87" s="183" t="s">
        <v>50</v>
      </c>
      <c r="H87" s="183" t="s">
        <v>54</v>
      </c>
      <c r="I87" s="186">
        <v>4.1900000000000004</v>
      </c>
      <c r="J87" s="49"/>
      <c r="K87" s="32">
        <f t="shared" si="6"/>
        <v>4.1900000000000004</v>
      </c>
      <c r="L87" s="33">
        <f t="shared" si="7"/>
        <v>4.1900000000000004</v>
      </c>
      <c r="M87" s="39"/>
      <c r="N87" s="39"/>
    </row>
    <row r="88" spans="1:14" ht="25.5">
      <c r="A88" s="27">
        <v>84</v>
      </c>
      <c r="B88" s="40" t="s">
        <v>330</v>
      </c>
      <c r="C88" s="252"/>
      <c r="D88" s="39">
        <v>7</v>
      </c>
      <c r="E88" s="184" t="s">
        <v>196</v>
      </c>
      <c r="F88" s="185" t="s">
        <v>197</v>
      </c>
      <c r="G88" s="39" t="s">
        <v>50</v>
      </c>
      <c r="H88" s="39" t="s">
        <v>54</v>
      </c>
      <c r="I88" s="48">
        <v>8.98</v>
      </c>
      <c r="J88" s="49"/>
      <c r="K88" s="32">
        <f t="shared" si="6"/>
        <v>8.98</v>
      </c>
      <c r="L88" s="33">
        <f t="shared" si="7"/>
        <v>62.86</v>
      </c>
      <c r="M88" s="39"/>
      <c r="N88" s="39"/>
    </row>
    <row r="89" spans="1:14" ht="51">
      <c r="A89" s="27">
        <v>85</v>
      </c>
      <c r="B89" s="40" t="s">
        <v>330</v>
      </c>
      <c r="C89" s="252"/>
      <c r="D89" s="39">
        <v>2</v>
      </c>
      <c r="E89" s="46" t="s">
        <v>203</v>
      </c>
      <c r="F89" s="47" t="s">
        <v>204</v>
      </c>
      <c r="G89" s="39" t="s">
        <v>50</v>
      </c>
      <c r="H89" s="39" t="s">
        <v>54</v>
      </c>
      <c r="I89" s="48">
        <v>24.91</v>
      </c>
      <c r="J89" s="49"/>
      <c r="K89" s="32">
        <f t="shared" si="6"/>
        <v>24.91</v>
      </c>
      <c r="L89" s="33">
        <f t="shared" si="7"/>
        <v>49.82</v>
      </c>
      <c r="M89" s="39"/>
      <c r="N89" s="39"/>
    </row>
    <row r="90" spans="1:14" ht="51">
      <c r="A90" s="27">
        <v>86</v>
      </c>
      <c r="B90" s="40" t="s">
        <v>330</v>
      </c>
      <c r="C90" s="252"/>
      <c r="D90" s="39">
        <v>3</v>
      </c>
      <c r="E90" s="46" t="s">
        <v>194</v>
      </c>
      <c r="F90" s="47" t="s">
        <v>195</v>
      </c>
      <c r="G90" s="39" t="s">
        <v>50</v>
      </c>
      <c r="H90" s="39" t="s">
        <v>54</v>
      </c>
      <c r="I90" s="48">
        <v>24.91</v>
      </c>
      <c r="J90" s="49"/>
      <c r="K90" s="32">
        <f t="shared" si="6"/>
        <v>24.91</v>
      </c>
      <c r="L90" s="33">
        <f t="shared" si="7"/>
        <v>74.73</v>
      </c>
      <c r="M90" s="39"/>
      <c r="N90" s="39"/>
    </row>
    <row r="91" spans="1:14" ht="51">
      <c r="A91" s="27">
        <v>87</v>
      </c>
      <c r="B91" s="40" t="s">
        <v>330</v>
      </c>
      <c r="C91" s="252"/>
      <c r="D91" s="39">
        <v>2</v>
      </c>
      <c r="E91" s="46" t="s">
        <v>209</v>
      </c>
      <c r="F91" s="47" t="s">
        <v>210</v>
      </c>
      <c r="G91" s="39" t="s">
        <v>50</v>
      </c>
      <c r="H91" s="39" t="s">
        <v>54</v>
      </c>
      <c r="I91" s="48">
        <v>24.91</v>
      </c>
      <c r="J91" s="49"/>
      <c r="K91" s="32">
        <f t="shared" si="6"/>
        <v>24.91</v>
      </c>
      <c r="L91" s="33">
        <f t="shared" si="7"/>
        <v>49.82</v>
      </c>
      <c r="M91" s="39"/>
      <c r="N91" s="39"/>
    </row>
    <row r="92" spans="1:14" ht="89.25">
      <c r="A92" s="27">
        <v>88</v>
      </c>
      <c r="B92" s="40" t="s">
        <v>330</v>
      </c>
      <c r="C92" s="252"/>
      <c r="D92" s="39">
        <v>1</v>
      </c>
      <c r="E92" s="184" t="s">
        <v>190</v>
      </c>
      <c r="F92" s="185" t="s">
        <v>191</v>
      </c>
      <c r="G92" s="39" t="s">
        <v>50</v>
      </c>
      <c r="H92" s="39" t="s">
        <v>54</v>
      </c>
      <c r="I92" s="48">
        <v>208.34</v>
      </c>
      <c r="J92" s="49"/>
      <c r="K92" s="32">
        <f t="shared" si="6"/>
        <v>208.34</v>
      </c>
      <c r="L92" s="33">
        <f t="shared" si="7"/>
        <v>208.34</v>
      </c>
      <c r="M92" s="39"/>
      <c r="N92" s="39"/>
    </row>
    <row r="93" spans="1:14" ht="25.5">
      <c r="A93" s="27">
        <v>89</v>
      </c>
      <c r="B93" s="40" t="s">
        <v>330</v>
      </c>
      <c r="C93" s="252"/>
      <c r="D93" s="39">
        <v>7</v>
      </c>
      <c r="E93" s="46" t="s">
        <v>200</v>
      </c>
      <c r="F93" s="47" t="s">
        <v>201</v>
      </c>
      <c r="G93" s="39" t="s">
        <v>50</v>
      </c>
      <c r="H93" s="39" t="s">
        <v>54</v>
      </c>
      <c r="I93" s="48">
        <v>45.97</v>
      </c>
      <c r="J93" s="49"/>
      <c r="K93" s="32">
        <f t="shared" si="6"/>
        <v>45.97</v>
      </c>
      <c r="L93" s="33">
        <f t="shared" si="7"/>
        <v>321.78999999999996</v>
      </c>
      <c r="M93" s="39"/>
      <c r="N93" s="39"/>
    </row>
    <row r="94" spans="1:14" ht="38.25">
      <c r="A94" s="27">
        <v>90</v>
      </c>
      <c r="B94" s="40" t="s">
        <v>330</v>
      </c>
      <c r="C94" s="252"/>
      <c r="D94" s="34">
        <v>7</v>
      </c>
      <c r="E94" s="34" t="s">
        <v>198</v>
      </c>
      <c r="F94" s="34" t="s">
        <v>199</v>
      </c>
      <c r="G94" s="34" t="s">
        <v>50</v>
      </c>
      <c r="H94" s="34" t="s">
        <v>54</v>
      </c>
      <c r="I94" s="244">
        <v>15.92</v>
      </c>
      <c r="J94" s="246"/>
      <c r="K94" s="32">
        <f t="shared" si="6"/>
        <v>15.92</v>
      </c>
      <c r="L94" s="33">
        <f t="shared" si="7"/>
        <v>111.44</v>
      </c>
      <c r="M94" s="39"/>
      <c r="N94" s="39"/>
    </row>
    <row r="95" spans="1:14" ht="38.25">
      <c r="A95" s="27">
        <v>91</v>
      </c>
      <c r="B95" s="40" t="s">
        <v>330</v>
      </c>
      <c r="C95" s="252"/>
      <c r="D95" s="34">
        <v>1</v>
      </c>
      <c r="E95" s="34" t="s">
        <v>213</v>
      </c>
      <c r="F95" s="34" t="s">
        <v>214</v>
      </c>
      <c r="G95" s="34" t="s">
        <v>50</v>
      </c>
      <c r="H95" s="34" t="s">
        <v>54</v>
      </c>
      <c r="I95" s="244">
        <v>182.7</v>
      </c>
      <c r="J95" s="246"/>
      <c r="K95" s="32">
        <f t="shared" si="6"/>
        <v>182.7</v>
      </c>
      <c r="L95" s="33">
        <f t="shared" si="7"/>
        <v>182.7</v>
      </c>
      <c r="M95" s="39"/>
      <c r="N95" s="39"/>
    </row>
    <row r="96" spans="1:14" ht="38.25">
      <c r="A96" s="27">
        <v>92</v>
      </c>
      <c r="B96" s="40" t="s">
        <v>330</v>
      </c>
      <c r="C96" s="252"/>
      <c r="D96" s="34">
        <v>1</v>
      </c>
      <c r="E96" s="34" t="s">
        <v>211</v>
      </c>
      <c r="F96" s="34" t="s">
        <v>212</v>
      </c>
      <c r="G96" s="34" t="s">
        <v>50</v>
      </c>
      <c r="H96" s="34" t="s">
        <v>54</v>
      </c>
      <c r="I96" s="244">
        <v>182.7</v>
      </c>
      <c r="J96" s="246"/>
      <c r="K96" s="32">
        <f t="shared" si="6"/>
        <v>182.7</v>
      </c>
      <c r="L96" s="33">
        <f t="shared" si="7"/>
        <v>182.7</v>
      </c>
      <c r="M96" s="39"/>
      <c r="N96" s="39"/>
    </row>
    <row r="97" spans="1:14" ht="38.25">
      <c r="A97" s="27">
        <v>93</v>
      </c>
      <c r="B97" s="40" t="s">
        <v>330</v>
      </c>
      <c r="C97" s="252"/>
      <c r="D97" s="34">
        <v>1</v>
      </c>
      <c r="E97" s="34" t="s">
        <v>215</v>
      </c>
      <c r="F97" s="34" t="s">
        <v>216</v>
      </c>
      <c r="G97" s="234" t="s">
        <v>50</v>
      </c>
      <c r="H97" s="234" t="s">
        <v>54</v>
      </c>
      <c r="I97" s="243">
        <v>182.7</v>
      </c>
      <c r="J97" s="246"/>
      <c r="K97" s="32">
        <f t="shared" si="6"/>
        <v>182.7</v>
      </c>
      <c r="L97" s="33">
        <f t="shared" si="7"/>
        <v>182.7</v>
      </c>
      <c r="M97" s="39"/>
      <c r="N97" s="39"/>
    </row>
    <row r="98" spans="1:14" ht="51">
      <c r="A98" s="27">
        <v>94</v>
      </c>
      <c r="B98" s="40" t="s">
        <v>330</v>
      </c>
      <c r="C98" s="252"/>
      <c r="D98" s="34">
        <v>1</v>
      </c>
      <c r="E98" s="34" t="s">
        <v>217</v>
      </c>
      <c r="F98" s="34" t="s">
        <v>218</v>
      </c>
      <c r="G98" s="234" t="s">
        <v>50</v>
      </c>
      <c r="H98" s="234" t="s">
        <v>54</v>
      </c>
      <c r="I98" s="243">
        <v>157.13999999999999</v>
      </c>
      <c r="J98" s="246"/>
      <c r="K98" s="32">
        <f t="shared" si="6"/>
        <v>157.13999999999999</v>
      </c>
      <c r="L98" s="33">
        <f t="shared" si="7"/>
        <v>157.13999999999999</v>
      </c>
      <c r="M98" s="39"/>
      <c r="N98" s="39"/>
    </row>
    <row r="99" spans="1:14" ht="51">
      <c r="A99" s="27">
        <v>95</v>
      </c>
      <c r="B99" s="40" t="s">
        <v>330</v>
      </c>
      <c r="C99" s="252"/>
      <c r="D99" s="34">
        <v>1</v>
      </c>
      <c r="E99" s="34" t="s">
        <v>219</v>
      </c>
      <c r="F99" s="34" t="s">
        <v>220</v>
      </c>
      <c r="G99" s="234" t="s">
        <v>50</v>
      </c>
      <c r="H99" s="234" t="s">
        <v>54</v>
      </c>
      <c r="I99" s="243">
        <v>105.82</v>
      </c>
      <c r="J99" s="246"/>
      <c r="K99" s="32">
        <f t="shared" si="6"/>
        <v>105.82</v>
      </c>
      <c r="L99" s="33">
        <f t="shared" si="7"/>
        <v>105.82</v>
      </c>
      <c r="M99" s="39"/>
      <c r="N99" s="39"/>
    </row>
    <row r="100" spans="1:14" ht="51">
      <c r="A100" s="27">
        <v>96</v>
      </c>
      <c r="B100" s="40" t="s">
        <v>330</v>
      </c>
      <c r="C100" s="252"/>
      <c r="D100" s="234">
        <v>1</v>
      </c>
      <c r="E100" s="234" t="s">
        <v>118</v>
      </c>
      <c r="F100" s="234" t="s">
        <v>119</v>
      </c>
      <c r="G100" s="234" t="s">
        <v>50</v>
      </c>
      <c r="H100" s="234" t="s">
        <v>54</v>
      </c>
      <c r="I100" s="243">
        <v>1363.57</v>
      </c>
      <c r="J100" s="246"/>
      <c r="K100" s="32">
        <f t="shared" si="6"/>
        <v>1363.57</v>
      </c>
      <c r="L100" s="33">
        <f t="shared" si="7"/>
        <v>1363.57</v>
      </c>
      <c r="M100" s="39"/>
      <c r="N100" s="39"/>
    </row>
    <row r="101" spans="1:14" ht="51">
      <c r="A101" s="27">
        <v>97</v>
      </c>
      <c r="B101" s="40" t="s">
        <v>330</v>
      </c>
      <c r="C101" s="252"/>
      <c r="D101" s="234">
        <v>3</v>
      </c>
      <c r="E101" s="234" t="s">
        <v>120</v>
      </c>
      <c r="F101" s="234" t="s">
        <v>121</v>
      </c>
      <c r="G101" s="234" t="s">
        <v>50</v>
      </c>
      <c r="H101" s="234" t="s">
        <v>54</v>
      </c>
      <c r="I101" s="243">
        <v>941.18</v>
      </c>
      <c r="J101" s="246"/>
      <c r="K101" s="32">
        <f t="shared" ref="K101:K106" si="8">IF(D101="X","----",IF(D101=0,"",IF(D101="NR","NR",IF(J101="N",I101,(I101-(I101*J101))))))</f>
        <v>941.18</v>
      </c>
      <c r="L101" s="33">
        <f t="shared" ref="L101:L106" si="9">IF(D101="X","----",IF(D101=0,"",IF(D101="NR","NR",(D101*K101))))</f>
        <v>2823.54</v>
      </c>
      <c r="M101" s="39"/>
      <c r="N101" s="39"/>
    </row>
    <row r="102" spans="1:14" ht="63.75">
      <c r="A102" s="27">
        <v>98</v>
      </c>
      <c r="B102" s="40" t="s">
        <v>330</v>
      </c>
      <c r="C102" s="252"/>
      <c r="D102" s="234">
        <v>1</v>
      </c>
      <c r="E102" s="234" t="s">
        <v>178</v>
      </c>
      <c r="F102" s="234" t="s">
        <v>179</v>
      </c>
      <c r="G102" s="234" t="s">
        <v>50</v>
      </c>
      <c r="H102" s="234" t="s">
        <v>54</v>
      </c>
      <c r="I102" s="243">
        <v>484.31</v>
      </c>
      <c r="J102" s="246"/>
      <c r="K102" s="32">
        <f t="shared" si="8"/>
        <v>484.31</v>
      </c>
      <c r="L102" s="33">
        <f t="shared" si="9"/>
        <v>484.31</v>
      </c>
      <c r="M102" s="39"/>
      <c r="N102" s="39"/>
    </row>
    <row r="103" spans="1:14" ht="25.5">
      <c r="A103" s="27">
        <v>99</v>
      </c>
      <c r="B103" s="40"/>
      <c r="C103" s="252" t="s">
        <v>330</v>
      </c>
      <c r="D103" s="234">
        <v>1</v>
      </c>
      <c r="E103" s="234" t="s">
        <v>205</v>
      </c>
      <c r="F103" s="234" t="s">
        <v>206</v>
      </c>
      <c r="G103" s="234" t="s">
        <v>50</v>
      </c>
      <c r="H103" s="234" t="s">
        <v>54</v>
      </c>
      <c r="I103" s="243">
        <v>326.24</v>
      </c>
      <c r="J103" s="246"/>
      <c r="K103" s="32">
        <f t="shared" si="8"/>
        <v>326.24</v>
      </c>
      <c r="L103" s="33">
        <f t="shared" si="9"/>
        <v>326.24</v>
      </c>
      <c r="M103" s="39"/>
      <c r="N103" s="39" t="s">
        <v>336</v>
      </c>
    </row>
    <row r="104" spans="1:14" ht="25.5">
      <c r="A104" s="27">
        <v>100</v>
      </c>
      <c r="B104" s="40"/>
      <c r="C104" s="252" t="s">
        <v>330</v>
      </c>
      <c r="D104" s="234">
        <v>1</v>
      </c>
      <c r="E104" s="234" t="s">
        <v>207</v>
      </c>
      <c r="F104" s="234" t="s">
        <v>208</v>
      </c>
      <c r="G104" s="234" t="s">
        <v>50</v>
      </c>
      <c r="H104" s="234" t="s">
        <v>54</v>
      </c>
      <c r="I104" s="243">
        <v>326.24</v>
      </c>
      <c r="J104" s="246"/>
      <c r="K104" s="32">
        <f t="shared" si="8"/>
        <v>326.24</v>
      </c>
      <c r="L104" s="33">
        <f t="shared" si="9"/>
        <v>326.24</v>
      </c>
      <c r="M104" s="39"/>
      <c r="N104" s="39" t="s">
        <v>336</v>
      </c>
    </row>
    <row r="105" spans="1:14" ht="38.25">
      <c r="A105" s="27">
        <v>101</v>
      </c>
      <c r="B105" s="40" t="s">
        <v>330</v>
      </c>
      <c r="C105" s="252"/>
      <c r="D105" s="34">
        <v>1</v>
      </c>
      <c r="E105" s="34" t="s">
        <v>175</v>
      </c>
      <c r="F105" s="34" t="s">
        <v>176</v>
      </c>
      <c r="G105" s="234" t="s">
        <v>50</v>
      </c>
      <c r="H105" s="234" t="s">
        <v>54</v>
      </c>
      <c r="I105" s="243">
        <v>277.75</v>
      </c>
      <c r="J105" s="246"/>
      <c r="K105" s="32">
        <f t="shared" si="8"/>
        <v>277.75</v>
      </c>
      <c r="L105" s="33">
        <f t="shared" si="9"/>
        <v>277.75</v>
      </c>
      <c r="M105" s="39"/>
      <c r="N105" s="39"/>
    </row>
    <row r="106" spans="1:14" ht="25.5">
      <c r="A106" s="27">
        <v>102</v>
      </c>
      <c r="B106" s="40" t="s">
        <v>330</v>
      </c>
      <c r="C106" s="252"/>
      <c r="D106" s="34">
        <v>1</v>
      </c>
      <c r="E106" s="34" t="s">
        <v>152</v>
      </c>
      <c r="F106" s="34" t="s">
        <v>153</v>
      </c>
      <c r="G106" s="234" t="s">
        <v>50</v>
      </c>
      <c r="H106" s="234" t="s">
        <v>54</v>
      </c>
      <c r="I106" s="243">
        <v>70.180000000000007</v>
      </c>
      <c r="J106" s="246"/>
      <c r="K106" s="32">
        <f t="shared" si="8"/>
        <v>70.180000000000007</v>
      </c>
      <c r="L106" s="33">
        <f t="shared" si="9"/>
        <v>70.180000000000007</v>
      </c>
      <c r="M106" s="39"/>
      <c r="N106" s="39"/>
    </row>
    <row r="107" spans="1:14">
      <c r="A107" s="27">
        <v>103</v>
      </c>
      <c r="B107" s="40"/>
      <c r="C107" s="254" t="s">
        <v>330</v>
      </c>
      <c r="D107" s="35">
        <v>2</v>
      </c>
      <c r="E107" s="35" t="s">
        <v>366</v>
      </c>
      <c r="F107" s="35" t="s">
        <v>367</v>
      </c>
      <c r="G107" s="35" t="s">
        <v>368</v>
      </c>
      <c r="H107" s="35" t="s">
        <v>368</v>
      </c>
      <c r="I107" s="36">
        <v>80</v>
      </c>
      <c r="J107" s="31"/>
      <c r="K107" s="32">
        <f t="shared" ref="K107:K131" si="10">IF(D107="X","----",IF(D107=0,"",IF(D107="NR","NR",IF(J107="N",I107,(I107-(I107*J107))))))</f>
        <v>80</v>
      </c>
      <c r="L107" s="33">
        <f t="shared" ref="L107:L131" si="11">IF(D107="X","----",IF(D107=0,"",IF(D107="NR","NR",(D107*K107))))</f>
        <v>160</v>
      </c>
      <c r="M107" s="39"/>
      <c r="N107" s="39"/>
    </row>
    <row r="108" spans="1:14">
      <c r="A108" s="27">
        <v>104</v>
      </c>
      <c r="B108" s="40"/>
      <c r="C108" s="252" t="s">
        <v>330</v>
      </c>
      <c r="D108" s="35">
        <v>2</v>
      </c>
      <c r="E108" s="35" t="s">
        <v>369</v>
      </c>
      <c r="F108" s="35" t="s">
        <v>370</v>
      </c>
      <c r="G108" s="35" t="s">
        <v>368</v>
      </c>
      <c r="H108" s="35" t="s">
        <v>368</v>
      </c>
      <c r="I108" s="36">
        <v>48</v>
      </c>
      <c r="J108" s="246"/>
      <c r="K108" s="32">
        <f t="shared" si="10"/>
        <v>48</v>
      </c>
      <c r="L108" s="33">
        <f t="shared" si="11"/>
        <v>96</v>
      </c>
      <c r="M108" s="39"/>
      <c r="N108" s="39"/>
    </row>
    <row r="109" spans="1:14">
      <c r="A109" s="27">
        <v>105</v>
      </c>
      <c r="B109" s="40"/>
      <c r="C109" s="252" t="s">
        <v>330</v>
      </c>
      <c r="D109" s="234">
        <v>2</v>
      </c>
      <c r="E109" s="234" t="s">
        <v>371</v>
      </c>
      <c r="F109" s="234" t="s">
        <v>372</v>
      </c>
      <c r="G109" s="234" t="s">
        <v>368</v>
      </c>
      <c r="H109" s="234" t="s">
        <v>368</v>
      </c>
      <c r="I109" s="243">
        <v>18</v>
      </c>
      <c r="J109" s="246"/>
      <c r="K109" s="32">
        <f t="shared" si="10"/>
        <v>18</v>
      </c>
      <c r="L109" s="33">
        <f t="shared" si="11"/>
        <v>36</v>
      </c>
      <c r="M109" s="39"/>
      <c r="N109" s="39"/>
    </row>
    <row r="110" spans="1:14" ht="25.5">
      <c r="A110" s="27">
        <v>106</v>
      </c>
      <c r="B110" s="40"/>
      <c r="C110" s="252" t="s">
        <v>330</v>
      </c>
      <c r="D110" s="234">
        <v>1</v>
      </c>
      <c r="E110" s="234" t="s">
        <v>373</v>
      </c>
      <c r="F110" s="234" t="s">
        <v>374</v>
      </c>
      <c r="G110" s="234" t="s">
        <v>368</v>
      </c>
      <c r="H110" s="234" t="s">
        <v>368</v>
      </c>
      <c r="I110" s="243">
        <v>2111</v>
      </c>
      <c r="J110" s="246"/>
      <c r="K110" s="32">
        <f t="shared" si="10"/>
        <v>2111</v>
      </c>
      <c r="L110" s="33">
        <f t="shared" si="11"/>
        <v>2111</v>
      </c>
      <c r="M110" s="39"/>
      <c r="N110" s="39"/>
    </row>
    <row r="111" spans="1:14" ht="38.25">
      <c r="A111" s="27">
        <v>107</v>
      </c>
      <c r="B111" s="40"/>
      <c r="C111" s="252" t="s">
        <v>330</v>
      </c>
      <c r="D111" s="234">
        <v>10</v>
      </c>
      <c r="E111" s="234" t="s">
        <v>375</v>
      </c>
      <c r="F111" s="234" t="s">
        <v>376</v>
      </c>
      <c r="G111" s="234" t="s">
        <v>41</v>
      </c>
      <c r="H111" s="234" t="s">
        <v>110</v>
      </c>
      <c r="I111" s="243">
        <v>3.67</v>
      </c>
      <c r="J111" s="246"/>
      <c r="K111" s="310">
        <f t="shared" si="10"/>
        <v>3.67</v>
      </c>
      <c r="L111" s="311">
        <f t="shared" si="11"/>
        <v>36.700000000000003</v>
      </c>
      <c r="M111" s="39"/>
      <c r="N111" s="39"/>
    </row>
    <row r="112" spans="1:14" ht="38.25">
      <c r="A112" s="27">
        <v>108</v>
      </c>
      <c r="B112" s="40"/>
      <c r="C112" s="252" t="s">
        <v>330</v>
      </c>
      <c r="D112" s="234">
        <v>10</v>
      </c>
      <c r="E112" s="234" t="s">
        <v>378</v>
      </c>
      <c r="F112" s="234" t="s">
        <v>377</v>
      </c>
      <c r="G112" s="234" t="s">
        <v>41</v>
      </c>
      <c r="H112" s="234" t="s">
        <v>110</v>
      </c>
      <c r="I112" s="243">
        <v>4.3</v>
      </c>
      <c r="J112" s="246"/>
      <c r="K112" s="310">
        <f t="shared" si="10"/>
        <v>4.3</v>
      </c>
      <c r="L112" s="311">
        <f t="shared" si="11"/>
        <v>43</v>
      </c>
      <c r="M112" s="39"/>
      <c r="N112" s="39"/>
    </row>
    <row r="113" spans="1:14" ht="25.5">
      <c r="A113" s="27">
        <v>109</v>
      </c>
      <c r="B113" s="40" t="s">
        <v>330</v>
      </c>
      <c r="C113" s="252"/>
      <c r="D113" s="234">
        <v>1</v>
      </c>
      <c r="E113" s="234" t="s">
        <v>379</v>
      </c>
      <c r="F113" s="234" t="s">
        <v>380</v>
      </c>
      <c r="G113" s="234" t="s">
        <v>93</v>
      </c>
      <c r="H113" s="234" t="s">
        <v>93</v>
      </c>
      <c r="I113" s="243">
        <v>106.77</v>
      </c>
      <c r="J113" s="246">
        <v>0.4</v>
      </c>
      <c r="K113" s="32">
        <f t="shared" si="10"/>
        <v>64.061999999999998</v>
      </c>
      <c r="L113" s="33">
        <f t="shared" si="11"/>
        <v>64.061999999999998</v>
      </c>
      <c r="M113" s="39"/>
      <c r="N113" s="39"/>
    </row>
    <row r="114" spans="1:14">
      <c r="A114" s="27">
        <v>110</v>
      </c>
      <c r="B114" s="40" t="s">
        <v>330</v>
      </c>
      <c r="C114" s="252"/>
      <c r="D114" s="234">
        <v>1</v>
      </c>
      <c r="E114" s="234" t="s">
        <v>381</v>
      </c>
      <c r="F114" s="234" t="s">
        <v>382</v>
      </c>
      <c r="G114" s="234" t="s">
        <v>93</v>
      </c>
      <c r="H114" s="234" t="s">
        <v>93</v>
      </c>
      <c r="I114" s="243">
        <v>8.59</v>
      </c>
      <c r="J114" s="246">
        <v>0.4</v>
      </c>
      <c r="K114" s="32">
        <f t="shared" si="10"/>
        <v>5.1539999999999999</v>
      </c>
      <c r="L114" s="33">
        <f t="shared" si="11"/>
        <v>5.1539999999999999</v>
      </c>
      <c r="M114" s="39"/>
      <c r="N114" s="39"/>
    </row>
    <row r="115" spans="1:14" ht="25.5">
      <c r="A115" s="27">
        <v>111</v>
      </c>
      <c r="B115" s="40" t="s">
        <v>330</v>
      </c>
      <c r="C115" s="252"/>
      <c r="D115" s="35">
        <v>2</v>
      </c>
      <c r="E115" s="35" t="s">
        <v>346</v>
      </c>
      <c r="F115" s="35" t="s">
        <v>348</v>
      </c>
      <c r="G115" s="35" t="s">
        <v>41</v>
      </c>
      <c r="H115" s="35" t="s">
        <v>110</v>
      </c>
      <c r="I115" s="36">
        <v>11.57</v>
      </c>
      <c r="J115" s="38"/>
      <c r="K115" s="32">
        <f t="shared" si="10"/>
        <v>11.57</v>
      </c>
      <c r="L115" s="33">
        <f t="shared" si="11"/>
        <v>23.14</v>
      </c>
      <c r="M115" s="39"/>
      <c r="N115" s="39"/>
    </row>
    <row r="116" spans="1:14" ht="25.5">
      <c r="A116" s="27">
        <v>112</v>
      </c>
      <c r="B116" s="40" t="s">
        <v>330</v>
      </c>
      <c r="C116" s="252"/>
      <c r="D116" s="42">
        <v>2</v>
      </c>
      <c r="E116" s="42" t="s">
        <v>347</v>
      </c>
      <c r="F116" s="42" t="s">
        <v>349</v>
      </c>
      <c r="G116" s="35" t="s">
        <v>41</v>
      </c>
      <c r="H116" s="42" t="s">
        <v>110</v>
      </c>
      <c r="I116" s="43">
        <v>9.01</v>
      </c>
      <c r="J116" s="44"/>
      <c r="K116" s="32">
        <f t="shared" si="10"/>
        <v>9.01</v>
      </c>
      <c r="L116" s="33">
        <f t="shared" si="11"/>
        <v>18.02</v>
      </c>
      <c r="M116" s="39"/>
      <c r="N116" s="39"/>
    </row>
    <row r="117" spans="1:14" ht="25.5">
      <c r="A117" s="27">
        <v>113</v>
      </c>
      <c r="B117" s="40" t="s">
        <v>330</v>
      </c>
      <c r="C117" s="252"/>
      <c r="D117" s="39">
        <v>2</v>
      </c>
      <c r="E117" s="46" t="s">
        <v>350</v>
      </c>
      <c r="F117" s="47" t="s">
        <v>351</v>
      </c>
      <c r="G117" s="39" t="s">
        <v>41</v>
      </c>
      <c r="H117" s="39" t="s">
        <v>110</v>
      </c>
      <c r="I117" s="48">
        <v>9.7100000000000009</v>
      </c>
      <c r="J117" s="49"/>
      <c r="K117" s="32">
        <f t="shared" si="10"/>
        <v>9.7100000000000009</v>
      </c>
      <c r="L117" s="33">
        <f t="shared" si="11"/>
        <v>19.420000000000002</v>
      </c>
      <c r="M117" s="39"/>
      <c r="N117" s="39"/>
    </row>
    <row r="118" spans="1:14" ht="51">
      <c r="A118" s="275">
        <v>114</v>
      </c>
      <c r="B118" s="276" t="s">
        <v>330</v>
      </c>
      <c r="C118" s="302"/>
      <c r="D118" s="285">
        <v>1</v>
      </c>
      <c r="E118" s="303" t="s">
        <v>384</v>
      </c>
      <c r="F118" s="304" t="s">
        <v>385</v>
      </c>
      <c r="G118" s="285" t="s">
        <v>50</v>
      </c>
      <c r="H118" s="285" t="s">
        <v>54</v>
      </c>
      <c r="I118" s="305">
        <v>484.31</v>
      </c>
      <c r="J118" s="306"/>
      <c r="K118" s="283">
        <f t="shared" si="10"/>
        <v>484.31</v>
      </c>
      <c r="L118" s="284">
        <f t="shared" si="11"/>
        <v>484.31</v>
      </c>
      <c r="M118" s="285"/>
      <c r="N118" s="285"/>
    </row>
    <row r="119" spans="1:14">
      <c r="A119" s="27">
        <v>115</v>
      </c>
      <c r="B119" s="40"/>
      <c r="C119" s="252"/>
      <c r="D119" s="39"/>
      <c r="E119" s="46"/>
      <c r="F119" s="47"/>
      <c r="G119" s="39"/>
      <c r="H119" s="39"/>
      <c r="I119" s="48"/>
      <c r="J119" s="49"/>
      <c r="K119" s="32" t="str">
        <f t="shared" si="10"/>
        <v/>
      </c>
      <c r="L119" s="33" t="str">
        <f t="shared" si="11"/>
        <v/>
      </c>
      <c r="M119" s="39"/>
      <c r="N119" s="39"/>
    </row>
    <row r="120" spans="1:14">
      <c r="A120" s="27">
        <v>116</v>
      </c>
      <c r="B120" s="40"/>
      <c r="C120" s="252"/>
      <c r="D120" s="39"/>
      <c r="E120" s="46"/>
      <c r="F120" s="47"/>
      <c r="G120" s="39"/>
      <c r="H120" s="39"/>
      <c r="I120" s="48"/>
      <c r="J120" s="49"/>
      <c r="K120" s="32" t="str">
        <f t="shared" si="10"/>
        <v/>
      </c>
      <c r="L120" s="33" t="str">
        <f t="shared" si="11"/>
        <v/>
      </c>
      <c r="M120" s="39"/>
      <c r="N120" s="39"/>
    </row>
    <row r="121" spans="1:14">
      <c r="A121" s="27">
        <v>117</v>
      </c>
      <c r="B121" s="40"/>
      <c r="C121" s="252"/>
      <c r="D121" s="39"/>
      <c r="E121" s="46"/>
      <c r="F121" s="47"/>
      <c r="G121" s="39"/>
      <c r="H121" s="39"/>
      <c r="I121" s="48"/>
      <c r="J121" s="49"/>
      <c r="K121" s="32" t="str">
        <f t="shared" si="10"/>
        <v/>
      </c>
      <c r="L121" s="33" t="str">
        <f t="shared" si="11"/>
        <v/>
      </c>
      <c r="M121" s="39"/>
      <c r="N121" s="39"/>
    </row>
    <row r="122" spans="1:14">
      <c r="A122" s="27">
        <v>118</v>
      </c>
      <c r="B122" s="40"/>
      <c r="C122" s="252"/>
      <c r="D122" s="39"/>
      <c r="E122" s="46"/>
      <c r="F122" s="47"/>
      <c r="G122" s="39"/>
      <c r="H122" s="39"/>
      <c r="I122" s="48"/>
      <c r="J122" s="49"/>
      <c r="K122" s="32" t="str">
        <f t="shared" si="10"/>
        <v/>
      </c>
      <c r="L122" s="33" t="str">
        <f t="shared" si="11"/>
        <v/>
      </c>
      <c r="M122" s="39"/>
      <c r="N122" s="39"/>
    </row>
    <row r="123" spans="1:14">
      <c r="A123" s="27">
        <v>119</v>
      </c>
      <c r="B123" s="40"/>
      <c r="C123" s="252"/>
      <c r="D123" s="39"/>
      <c r="E123" s="46"/>
      <c r="F123" s="47"/>
      <c r="G123" s="39"/>
      <c r="H123" s="39"/>
      <c r="I123" s="48"/>
      <c r="J123" s="49"/>
      <c r="K123" s="32" t="str">
        <f t="shared" si="10"/>
        <v/>
      </c>
      <c r="L123" s="33" t="str">
        <f t="shared" si="11"/>
        <v/>
      </c>
      <c r="M123" s="39"/>
      <c r="N123" s="39"/>
    </row>
    <row r="124" spans="1:14">
      <c r="A124" s="27">
        <v>120</v>
      </c>
      <c r="B124" s="40"/>
      <c r="C124" s="252"/>
      <c r="D124" s="39"/>
      <c r="E124" s="46"/>
      <c r="F124" s="47"/>
      <c r="G124" s="39"/>
      <c r="H124" s="39"/>
      <c r="I124" s="48"/>
      <c r="J124" s="49"/>
      <c r="K124" s="32" t="str">
        <f t="shared" si="10"/>
        <v/>
      </c>
      <c r="L124" s="33" t="str">
        <f t="shared" si="11"/>
        <v/>
      </c>
      <c r="M124" s="39"/>
      <c r="N124" s="39"/>
    </row>
    <row r="125" spans="1:14">
      <c r="A125" s="27">
        <v>121</v>
      </c>
      <c r="B125" s="40"/>
      <c r="C125" s="252"/>
      <c r="D125" s="39"/>
      <c r="E125" s="46"/>
      <c r="F125" s="47"/>
      <c r="G125" s="39"/>
      <c r="H125" s="39"/>
      <c r="I125" s="48"/>
      <c r="J125" s="49"/>
      <c r="K125" s="32" t="str">
        <f t="shared" si="10"/>
        <v/>
      </c>
      <c r="L125" s="33" t="str">
        <f t="shared" si="11"/>
        <v/>
      </c>
      <c r="M125" s="39"/>
      <c r="N125" s="39"/>
    </row>
    <row r="126" spans="1:14">
      <c r="A126" s="27">
        <v>122</v>
      </c>
      <c r="B126" s="40"/>
      <c r="C126" s="252"/>
      <c r="D126" s="39"/>
      <c r="E126" s="46"/>
      <c r="F126" s="47"/>
      <c r="G126" s="39"/>
      <c r="H126" s="39"/>
      <c r="I126" s="48"/>
      <c r="J126" s="49"/>
      <c r="K126" s="32" t="str">
        <f t="shared" si="10"/>
        <v/>
      </c>
      <c r="L126" s="33" t="str">
        <f t="shared" si="11"/>
        <v/>
      </c>
      <c r="M126" s="39"/>
      <c r="N126" s="39"/>
    </row>
    <row r="127" spans="1:14">
      <c r="A127" s="27">
        <v>123</v>
      </c>
      <c r="B127" s="40"/>
      <c r="C127" s="252"/>
      <c r="D127" s="39"/>
      <c r="E127" s="46"/>
      <c r="F127" s="47"/>
      <c r="G127" s="39"/>
      <c r="H127" s="39"/>
      <c r="I127" s="48"/>
      <c r="J127" s="49"/>
      <c r="K127" s="32" t="str">
        <f t="shared" si="10"/>
        <v/>
      </c>
      <c r="L127" s="33" t="str">
        <f t="shared" si="11"/>
        <v/>
      </c>
      <c r="M127" s="39"/>
      <c r="N127" s="39"/>
    </row>
    <row r="128" spans="1:14">
      <c r="A128" s="27">
        <v>124</v>
      </c>
      <c r="B128" s="40"/>
      <c r="C128" s="252"/>
      <c r="D128" s="39"/>
      <c r="E128" s="46"/>
      <c r="F128" s="47"/>
      <c r="G128" s="39"/>
      <c r="H128" s="39"/>
      <c r="I128" s="48"/>
      <c r="J128" s="49"/>
      <c r="K128" s="32" t="str">
        <f t="shared" si="10"/>
        <v/>
      </c>
      <c r="L128" s="33" t="str">
        <f t="shared" si="11"/>
        <v/>
      </c>
      <c r="M128" s="39"/>
      <c r="N128" s="39"/>
    </row>
    <row r="129" spans="1:14">
      <c r="A129" s="27">
        <v>125</v>
      </c>
      <c r="B129" s="40"/>
      <c r="C129" s="252"/>
      <c r="D129" s="39"/>
      <c r="E129" s="46"/>
      <c r="F129" s="47"/>
      <c r="G129" s="39"/>
      <c r="H129" s="39"/>
      <c r="I129" s="48"/>
      <c r="J129" s="49"/>
      <c r="K129" s="32" t="str">
        <f t="shared" si="10"/>
        <v/>
      </c>
      <c r="L129" s="33" t="str">
        <f t="shared" si="11"/>
        <v/>
      </c>
      <c r="M129" s="39"/>
      <c r="N129" s="39"/>
    </row>
    <row r="130" spans="1:14">
      <c r="A130" s="27">
        <v>126</v>
      </c>
      <c r="B130" s="40"/>
      <c r="C130" s="252"/>
      <c r="D130" s="39"/>
      <c r="E130" s="46"/>
      <c r="F130" s="47"/>
      <c r="G130" s="39"/>
      <c r="H130" s="39"/>
      <c r="I130" s="48"/>
      <c r="J130" s="49"/>
      <c r="K130" s="32" t="str">
        <f t="shared" si="10"/>
        <v/>
      </c>
      <c r="L130" s="33" t="str">
        <f t="shared" si="11"/>
        <v/>
      </c>
      <c r="M130" s="39"/>
      <c r="N130" s="39"/>
    </row>
    <row r="131" spans="1:14">
      <c r="A131" s="27">
        <v>127</v>
      </c>
      <c r="B131" s="40"/>
      <c r="C131" s="252"/>
      <c r="D131" s="39"/>
      <c r="E131" s="46"/>
      <c r="F131" s="47"/>
      <c r="G131" s="39"/>
      <c r="H131" s="39"/>
      <c r="I131" s="48"/>
      <c r="J131" s="49"/>
      <c r="K131" s="32" t="str">
        <f t="shared" si="10"/>
        <v/>
      </c>
      <c r="L131" s="33" t="str">
        <f t="shared" si="11"/>
        <v/>
      </c>
      <c r="M131" s="39"/>
      <c r="N131" s="39"/>
    </row>
    <row r="132" spans="1:14">
      <c r="A132" s="27">
        <v>128</v>
      </c>
      <c r="B132" s="40"/>
      <c r="C132" s="252"/>
      <c r="D132" s="39"/>
      <c r="E132" s="46"/>
      <c r="F132" s="47"/>
      <c r="G132" s="39"/>
      <c r="H132" s="39"/>
      <c r="I132" s="48"/>
      <c r="J132" s="49"/>
      <c r="K132" s="32" t="str">
        <f t="shared" ref="K132:K155" si="12">IF(D132="X","----",IF(D132=0,"",IF(D132="NR","NR",IF(J132="N",I132,(I132-(I132*J132))))))</f>
        <v/>
      </c>
      <c r="L132" s="33" t="str">
        <f t="shared" ref="L132:L155" si="13">IF(D132="X","----",IF(D132=0,"",IF(D132="NR","NR",(D132*K132))))</f>
        <v/>
      </c>
      <c r="M132" s="39"/>
      <c r="N132" s="39"/>
    </row>
    <row r="133" spans="1:14">
      <c r="A133" s="27">
        <v>129</v>
      </c>
      <c r="B133" s="40"/>
      <c r="C133" s="252"/>
      <c r="D133" s="39"/>
      <c r="E133" s="46"/>
      <c r="F133" s="47"/>
      <c r="G133" s="39"/>
      <c r="H133" s="39"/>
      <c r="I133" s="48"/>
      <c r="J133" s="49"/>
      <c r="K133" s="32" t="str">
        <f t="shared" si="12"/>
        <v/>
      </c>
      <c r="L133" s="33" t="str">
        <f t="shared" si="13"/>
        <v/>
      </c>
      <c r="M133" s="39"/>
      <c r="N133" s="39"/>
    </row>
    <row r="134" spans="1:14">
      <c r="A134" s="27">
        <v>130</v>
      </c>
      <c r="B134" s="40"/>
      <c r="C134" s="252"/>
      <c r="D134" s="39"/>
      <c r="E134" s="46"/>
      <c r="F134" s="47"/>
      <c r="G134" s="39"/>
      <c r="H134" s="39"/>
      <c r="I134" s="48"/>
      <c r="J134" s="49"/>
      <c r="K134" s="32" t="str">
        <f t="shared" si="12"/>
        <v/>
      </c>
      <c r="L134" s="33" t="str">
        <f t="shared" si="13"/>
        <v/>
      </c>
      <c r="M134" s="39"/>
      <c r="N134" s="39"/>
    </row>
    <row r="135" spans="1:14">
      <c r="A135" s="27">
        <v>131</v>
      </c>
      <c r="B135" s="40"/>
      <c r="C135" s="252"/>
      <c r="D135" s="39"/>
      <c r="E135" s="46"/>
      <c r="F135" s="47"/>
      <c r="G135" s="39"/>
      <c r="H135" s="39"/>
      <c r="I135" s="48"/>
      <c r="J135" s="49"/>
      <c r="K135" s="32" t="str">
        <f t="shared" si="12"/>
        <v/>
      </c>
      <c r="L135" s="33" t="str">
        <f t="shared" si="13"/>
        <v/>
      </c>
      <c r="M135" s="39"/>
      <c r="N135" s="39"/>
    </row>
    <row r="136" spans="1:14">
      <c r="A136" s="27">
        <v>132</v>
      </c>
      <c r="B136" s="40"/>
      <c r="C136" s="252"/>
      <c r="D136" s="39"/>
      <c r="E136" s="46"/>
      <c r="F136" s="47"/>
      <c r="G136" s="39"/>
      <c r="H136" s="39"/>
      <c r="I136" s="48"/>
      <c r="J136" s="49"/>
      <c r="K136" s="32" t="str">
        <f t="shared" si="12"/>
        <v/>
      </c>
      <c r="L136" s="33" t="str">
        <f t="shared" si="13"/>
        <v/>
      </c>
      <c r="M136" s="39"/>
      <c r="N136" s="39"/>
    </row>
    <row r="137" spans="1:14">
      <c r="A137" s="27">
        <v>133</v>
      </c>
      <c r="B137" s="40"/>
      <c r="C137" s="252"/>
      <c r="D137" s="39"/>
      <c r="E137" s="46"/>
      <c r="F137" s="47"/>
      <c r="G137" s="39"/>
      <c r="H137" s="39"/>
      <c r="I137" s="48"/>
      <c r="J137" s="49"/>
      <c r="K137" s="32" t="str">
        <f t="shared" si="12"/>
        <v/>
      </c>
      <c r="L137" s="33" t="str">
        <f t="shared" si="13"/>
        <v/>
      </c>
      <c r="M137" s="39"/>
      <c r="N137" s="39"/>
    </row>
    <row r="138" spans="1:14">
      <c r="A138" s="27">
        <v>134</v>
      </c>
      <c r="B138" s="40"/>
      <c r="C138" s="252"/>
      <c r="D138" s="39"/>
      <c r="E138" s="46"/>
      <c r="F138" s="47"/>
      <c r="G138" s="39"/>
      <c r="H138" s="39"/>
      <c r="I138" s="48"/>
      <c r="J138" s="49"/>
      <c r="K138" s="32" t="str">
        <f t="shared" si="12"/>
        <v/>
      </c>
      <c r="L138" s="33" t="str">
        <f t="shared" si="13"/>
        <v/>
      </c>
      <c r="M138" s="39"/>
      <c r="N138" s="39"/>
    </row>
    <row r="139" spans="1:14">
      <c r="A139" s="27">
        <v>135</v>
      </c>
      <c r="B139" s="40"/>
      <c r="C139" s="252"/>
      <c r="D139" s="39"/>
      <c r="E139" s="46"/>
      <c r="F139" s="47"/>
      <c r="G139" s="39"/>
      <c r="H139" s="39"/>
      <c r="I139" s="48"/>
      <c r="J139" s="49"/>
      <c r="K139" s="32" t="str">
        <f t="shared" si="12"/>
        <v/>
      </c>
      <c r="L139" s="33" t="str">
        <f t="shared" si="13"/>
        <v/>
      </c>
      <c r="M139" s="39"/>
      <c r="N139" s="39"/>
    </row>
    <row r="140" spans="1:14">
      <c r="A140" s="27">
        <v>136</v>
      </c>
      <c r="B140" s="40"/>
      <c r="C140" s="252"/>
      <c r="D140" s="39"/>
      <c r="E140" s="46"/>
      <c r="F140" s="47"/>
      <c r="G140" s="39"/>
      <c r="H140" s="39"/>
      <c r="I140" s="48"/>
      <c r="J140" s="49"/>
      <c r="K140" s="32" t="str">
        <f t="shared" si="12"/>
        <v/>
      </c>
      <c r="L140" s="33" t="str">
        <f t="shared" si="13"/>
        <v/>
      </c>
      <c r="M140" s="39"/>
      <c r="N140" s="39"/>
    </row>
    <row r="141" spans="1:14">
      <c r="A141" s="27">
        <v>137</v>
      </c>
      <c r="B141" s="40"/>
      <c r="C141" s="252"/>
      <c r="D141" s="39"/>
      <c r="E141" s="46"/>
      <c r="F141" s="47"/>
      <c r="G141" s="39"/>
      <c r="H141" s="39"/>
      <c r="I141" s="48"/>
      <c r="J141" s="49"/>
      <c r="K141" s="32" t="str">
        <f t="shared" si="12"/>
        <v/>
      </c>
      <c r="L141" s="33" t="str">
        <f t="shared" si="13"/>
        <v/>
      </c>
      <c r="M141" s="39"/>
      <c r="N141" s="39"/>
    </row>
    <row r="142" spans="1:14">
      <c r="A142" s="27">
        <v>138</v>
      </c>
      <c r="B142" s="40"/>
      <c r="C142" s="252"/>
      <c r="D142" s="39"/>
      <c r="E142" s="46"/>
      <c r="F142" s="47"/>
      <c r="G142" s="39"/>
      <c r="H142" s="39"/>
      <c r="I142" s="48"/>
      <c r="J142" s="49"/>
      <c r="K142" s="32" t="str">
        <f t="shared" si="12"/>
        <v/>
      </c>
      <c r="L142" s="33" t="str">
        <f t="shared" si="13"/>
        <v/>
      </c>
      <c r="M142" s="39"/>
      <c r="N142" s="39"/>
    </row>
    <row r="143" spans="1:14">
      <c r="A143" s="27">
        <v>139</v>
      </c>
      <c r="B143" s="40"/>
      <c r="C143" s="252"/>
      <c r="D143" s="39"/>
      <c r="E143" s="46"/>
      <c r="F143" s="47"/>
      <c r="G143" s="39"/>
      <c r="H143" s="39"/>
      <c r="I143" s="48"/>
      <c r="J143" s="49"/>
      <c r="K143" s="32" t="str">
        <f t="shared" si="12"/>
        <v/>
      </c>
      <c r="L143" s="33" t="str">
        <f t="shared" si="13"/>
        <v/>
      </c>
      <c r="M143" s="39"/>
      <c r="N143" s="39"/>
    </row>
    <row r="144" spans="1:14">
      <c r="A144" s="27">
        <v>140</v>
      </c>
      <c r="B144" s="40"/>
      <c r="C144" s="252"/>
      <c r="D144" s="39"/>
      <c r="E144" s="46"/>
      <c r="F144" s="47"/>
      <c r="G144" s="39"/>
      <c r="H144" s="39"/>
      <c r="I144" s="48"/>
      <c r="J144" s="49"/>
      <c r="K144" s="32" t="str">
        <f t="shared" si="12"/>
        <v/>
      </c>
      <c r="L144" s="33" t="str">
        <f t="shared" si="13"/>
        <v/>
      </c>
      <c r="M144" s="39"/>
      <c r="N144" s="39"/>
    </row>
    <row r="145" spans="1:14">
      <c r="A145" s="27">
        <v>141</v>
      </c>
      <c r="B145" s="40"/>
      <c r="C145" s="252"/>
      <c r="D145" s="39"/>
      <c r="E145" s="46"/>
      <c r="F145" s="47"/>
      <c r="G145" s="39"/>
      <c r="H145" s="39"/>
      <c r="I145" s="48"/>
      <c r="J145" s="49"/>
      <c r="K145" s="32" t="str">
        <f t="shared" si="12"/>
        <v/>
      </c>
      <c r="L145" s="33" t="str">
        <f t="shared" si="13"/>
        <v/>
      </c>
      <c r="M145" s="39"/>
      <c r="N145" s="39"/>
    </row>
    <row r="146" spans="1:14">
      <c r="A146" s="27">
        <v>142</v>
      </c>
      <c r="B146" s="40"/>
      <c r="C146" s="252"/>
      <c r="D146" s="39"/>
      <c r="E146" s="46"/>
      <c r="F146" s="47"/>
      <c r="G146" s="39"/>
      <c r="H146" s="39"/>
      <c r="I146" s="48"/>
      <c r="J146" s="49"/>
      <c r="K146" s="32" t="str">
        <f t="shared" si="12"/>
        <v/>
      </c>
      <c r="L146" s="33" t="str">
        <f t="shared" si="13"/>
        <v/>
      </c>
      <c r="M146" s="39"/>
      <c r="N146" s="39"/>
    </row>
    <row r="147" spans="1:14">
      <c r="A147" s="27">
        <v>143</v>
      </c>
      <c r="B147" s="40"/>
      <c r="C147" s="252"/>
      <c r="D147" s="39"/>
      <c r="E147" s="46"/>
      <c r="F147" s="47"/>
      <c r="G147" s="39"/>
      <c r="H147" s="39"/>
      <c r="I147" s="48"/>
      <c r="J147" s="49"/>
      <c r="K147" s="32" t="str">
        <f t="shared" si="12"/>
        <v/>
      </c>
      <c r="L147" s="33" t="str">
        <f t="shared" si="13"/>
        <v/>
      </c>
      <c r="M147" s="39"/>
      <c r="N147" s="39"/>
    </row>
    <row r="148" spans="1:14">
      <c r="A148" s="27">
        <v>144</v>
      </c>
      <c r="B148" s="40"/>
      <c r="C148" s="252"/>
      <c r="D148" s="39"/>
      <c r="E148" s="46"/>
      <c r="F148" s="47"/>
      <c r="G148" s="39"/>
      <c r="H148" s="39"/>
      <c r="I148" s="48"/>
      <c r="J148" s="49"/>
      <c r="K148" s="32" t="str">
        <f t="shared" si="12"/>
        <v/>
      </c>
      <c r="L148" s="33" t="str">
        <f t="shared" si="13"/>
        <v/>
      </c>
      <c r="M148" s="39"/>
      <c r="N148" s="39"/>
    </row>
    <row r="149" spans="1:14">
      <c r="A149" s="27">
        <v>145</v>
      </c>
      <c r="B149" s="40"/>
      <c r="C149" s="252"/>
      <c r="D149" s="39"/>
      <c r="E149" s="46"/>
      <c r="F149" s="47"/>
      <c r="G149" s="39"/>
      <c r="H149" s="39"/>
      <c r="I149" s="48"/>
      <c r="J149" s="49"/>
      <c r="K149" s="32" t="str">
        <f t="shared" si="12"/>
        <v/>
      </c>
      <c r="L149" s="33" t="str">
        <f t="shared" si="13"/>
        <v/>
      </c>
      <c r="M149" s="39"/>
      <c r="N149" s="39"/>
    </row>
    <row r="150" spans="1:14">
      <c r="A150" s="27">
        <v>146</v>
      </c>
      <c r="B150" s="40"/>
      <c r="C150" s="252"/>
      <c r="D150" s="39"/>
      <c r="E150" s="46"/>
      <c r="F150" s="47"/>
      <c r="G150" s="39"/>
      <c r="H150" s="39"/>
      <c r="I150" s="48"/>
      <c r="J150" s="49"/>
      <c r="K150" s="32" t="str">
        <f t="shared" si="12"/>
        <v/>
      </c>
      <c r="L150" s="33" t="str">
        <f t="shared" si="13"/>
        <v/>
      </c>
      <c r="M150" s="39"/>
      <c r="N150" s="39"/>
    </row>
    <row r="151" spans="1:14">
      <c r="A151" s="27">
        <v>147</v>
      </c>
      <c r="B151" s="40"/>
      <c r="C151" s="252"/>
      <c r="D151" s="39"/>
      <c r="E151" s="46"/>
      <c r="F151" s="47"/>
      <c r="G151" s="39"/>
      <c r="H151" s="39"/>
      <c r="I151" s="48"/>
      <c r="J151" s="49"/>
      <c r="K151" s="32" t="str">
        <f t="shared" si="12"/>
        <v/>
      </c>
      <c r="L151" s="33" t="str">
        <f t="shared" si="13"/>
        <v/>
      </c>
      <c r="M151" s="39"/>
      <c r="N151" s="39"/>
    </row>
    <row r="152" spans="1:14">
      <c r="A152" s="27">
        <v>148</v>
      </c>
      <c r="B152" s="40"/>
      <c r="C152" s="252"/>
      <c r="D152" s="39"/>
      <c r="E152" s="46"/>
      <c r="F152" s="47"/>
      <c r="G152" s="39"/>
      <c r="H152" s="39"/>
      <c r="I152" s="48"/>
      <c r="J152" s="49"/>
      <c r="K152" s="32" t="str">
        <f t="shared" si="12"/>
        <v/>
      </c>
      <c r="L152" s="33" t="str">
        <f t="shared" si="13"/>
        <v/>
      </c>
      <c r="M152" s="39"/>
      <c r="N152" s="39"/>
    </row>
    <row r="153" spans="1:14">
      <c r="A153" s="27">
        <v>149</v>
      </c>
      <c r="B153" s="40"/>
      <c r="C153" s="252"/>
      <c r="D153" s="39"/>
      <c r="E153" s="46"/>
      <c r="F153" s="47"/>
      <c r="G153" s="39"/>
      <c r="H153" s="39"/>
      <c r="I153" s="48"/>
      <c r="J153" s="49"/>
      <c r="K153" s="32" t="str">
        <f t="shared" si="12"/>
        <v/>
      </c>
      <c r="L153" s="33" t="str">
        <f t="shared" si="13"/>
        <v/>
      </c>
      <c r="M153" s="39"/>
      <c r="N153" s="39"/>
    </row>
    <row r="154" spans="1:14">
      <c r="A154" s="27">
        <v>150</v>
      </c>
      <c r="B154" s="40"/>
      <c r="C154" s="252"/>
      <c r="D154" s="39"/>
      <c r="E154" s="46"/>
      <c r="F154" s="47"/>
      <c r="G154" s="39"/>
      <c r="H154" s="39"/>
      <c r="I154" s="48"/>
      <c r="J154" s="49"/>
      <c r="K154" s="32" t="str">
        <f t="shared" si="12"/>
        <v/>
      </c>
      <c r="L154" s="33" t="str">
        <f t="shared" si="13"/>
        <v/>
      </c>
      <c r="M154" s="39"/>
      <c r="N154" s="39"/>
    </row>
    <row r="155" spans="1:14">
      <c r="A155" s="27">
        <v>151</v>
      </c>
      <c r="B155" s="40"/>
      <c r="C155" s="252"/>
      <c r="D155" s="39"/>
      <c r="E155" s="46"/>
      <c r="F155" s="47"/>
      <c r="G155" s="39"/>
      <c r="H155" s="39"/>
      <c r="I155" s="48"/>
      <c r="J155" s="49"/>
      <c r="K155" s="32" t="str">
        <f t="shared" si="12"/>
        <v/>
      </c>
      <c r="L155" s="33" t="str">
        <f t="shared" si="13"/>
        <v/>
      </c>
      <c r="M155" s="39"/>
      <c r="N155" s="39"/>
    </row>
  </sheetData>
  <sortState xmlns:xlrd2="http://schemas.microsoft.com/office/spreadsheetml/2017/richdata2" ref="B5:N106">
    <sortCondition ref="H5:H106"/>
    <sortCondition ref="G5:G106"/>
    <sortCondition ref="E5:E106"/>
  </sortState>
  <mergeCells count="1">
    <mergeCell ref="A1:A2"/>
  </mergeCells>
  <conditionalFormatting sqref="A5:N5">
    <cfRule type="expression" dxfId="16" priority="6">
      <formula>$B5="X"</formula>
    </cfRule>
  </conditionalFormatting>
  <conditionalFormatting sqref="A5:N155">
    <cfRule type="expression" dxfId="15" priority="1">
      <formula>$C5="X"</formula>
    </cfRule>
  </conditionalFormatting>
  <conditionalFormatting sqref="A6:N7">
    <cfRule type="expression" dxfId="14" priority="13">
      <formula>$B6="X"</formula>
    </cfRule>
  </conditionalFormatting>
  <conditionalFormatting sqref="A8:N155">
    <cfRule type="expression" dxfId="13" priority="2">
      <formula>$B8="X"</formula>
    </cfRule>
  </conditionalFormatting>
  <conditionalFormatting sqref="B6">
    <cfRule type="expression" dxfId="12" priority="12">
      <formula>$C5="X"</formula>
    </cfRule>
  </conditionalFormatting>
  <dataValidations disablePrompts="1" count="1">
    <dataValidation type="list" allowBlank="1" showInputMessage="1" showErrorMessage="1" sqref="C5:C10" xr:uid="{D90F4450-72A2-4646-91AF-31A932A3CEA2}">
      <formula1>",X"</formula1>
    </dataValidation>
  </dataValidations>
  <pageMargins left="0.45" right="0.45" top="0.5" bottom="0.5" header="0.3" footer="0.3"/>
  <pageSetup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Controls_BOM_1</vt:lpstr>
      <vt:lpstr>Controls_BOM_2</vt:lpstr>
      <vt:lpstr>Controls_BOM_3</vt:lpstr>
      <vt:lpstr>Controls_BOM_4</vt:lpstr>
      <vt:lpstr>Controls_BOM_5</vt:lpstr>
      <vt:lpstr>Controls_BOM_6</vt:lpstr>
      <vt:lpstr>Controls_BOM_7</vt:lpstr>
      <vt:lpstr>Controls_BOM_8</vt:lpstr>
      <vt:lpstr>Controls_BOM_9 (5)</vt:lpstr>
      <vt:lpstr>Controls_BOM_9 (6)</vt:lpstr>
      <vt:lpstr>Controls_BOM_9 (7)</vt:lpstr>
      <vt:lpstr>Controls_BOM_10</vt:lpstr>
      <vt:lpstr>Schaedler_BOM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Kroh</dc:creator>
  <cp:lastModifiedBy>Thomas Kroh</cp:lastModifiedBy>
  <cp:lastPrinted>2024-05-31T14:23:45Z</cp:lastPrinted>
  <dcterms:created xsi:type="dcterms:W3CDTF">2024-04-17T11:05:57Z</dcterms:created>
  <dcterms:modified xsi:type="dcterms:W3CDTF">2024-06-17T13:43:06Z</dcterms:modified>
</cp:coreProperties>
</file>