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s\9015292_Hershey\Electrical_CAD\9015292_Twist_5\IP_Address\"/>
    </mc:Choice>
  </mc:AlternateContent>
  <xr:revisionPtr revIDLastSave="0" documentId="13_ncr:1_{3D67E95F-1B04-4F30-AFEE-07B3716302C8}" xr6:coauthVersionLast="47" xr6:coauthVersionMax="47" xr10:uidLastSave="{00000000-0000-0000-0000-000000000000}"/>
  <bookViews>
    <workbookView xWindow="38280" yWindow="3270" windowWidth="29040" windowHeight="16440" tabRatio="479" firstSheet="1" activeTab="2" xr2:uid="{00000000-000D-0000-FFFF-FFFF00000000}"/>
  </bookViews>
  <sheets>
    <sheet name="Instructions" sheetId="31" state="hidden" r:id="rId1"/>
    <sheet name="IP Address Standards" sheetId="34" r:id="rId2"/>
    <sheet name="IP Addr Plan Template" sheetId="29" r:id="rId3"/>
    <sheet name="Lookups" sheetId="2" r:id="rId4"/>
    <sheet name="Crib Sheet 1" sheetId="32" r:id="rId5"/>
    <sheet name="Crib Sheet 2" sheetId="33" r:id="rId6"/>
  </sheets>
  <definedNames>
    <definedName name="_Map256">Lookups!$A$2:$D$257</definedName>
    <definedName name="Append_CIDR">TRUE</definedName>
    <definedName name="Binary">2</definedName>
    <definedName name="BinSep">" "</definedName>
    <definedName name="CIDR" localSheetId="2">'IP Addr Plan Template'!$A:$A</definedName>
    <definedName name="CIDR_Mask">Lookups!$F$2:$M$33</definedName>
    <definedName name="Dot">"•"</definedName>
    <definedName name="Hex">3</definedName>
    <definedName name="HexSep">":"</definedName>
    <definedName name="Host_Addr" localSheetId="2">'IP Addr Plan Template'!$G:$G</definedName>
    <definedName name="Host_No" localSheetId="2">'IP Addr Plan Template'!$B:$B</definedName>
    <definedName name="IP" localSheetId="2">'IP Addr Plan Template'!$G:$G</definedName>
    <definedName name="IP_Addr" localSheetId="2">'IP Addr Plan Template'!$C:$C</definedName>
    <definedName name="IP_Addr">#REF!</definedName>
    <definedName name="IP_Mask" localSheetId="2">'IP Addr Plan Template'!$D:$D</definedName>
    <definedName name="Octal">4</definedName>
    <definedName name="Octet_1" localSheetId="2">'IP Addr Plan Template'!$H:$H</definedName>
    <definedName name="Octet_2" localSheetId="2">'IP Addr Plan Template'!$I:$I</definedName>
    <definedName name="Octet_3" localSheetId="2">'IP Addr Plan Template'!$J:$J</definedName>
    <definedName name="Octet_4" localSheetId="2">'IP Addr Plan Template'!$K:$K</definedName>
    <definedName name="OctSep">"-"</definedName>
    <definedName name="_xlnm.Print_Area" localSheetId="5">'Crib Sheet 2'!$A$1:$X$34</definedName>
    <definedName name="_xlnm.Print_Titles" localSheetId="2">'IP Addr Plan Template'!$A:$L,'IP Addr Plan Template'!$1:$2</definedName>
    <definedName name="Subnet_Addr" localSheetId="2">'IP Addr Plan Template'!$F:$F</definedName>
    <definedName name="Subnet_Size" localSheetId="2">'IP Addr Plan Template'!$E:$E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9" i="29" l="1"/>
  <c r="F10" i="29"/>
  <c r="F11" i="29" s="1"/>
  <c r="F12" i="29" s="1"/>
  <c r="F13" i="29" s="1"/>
  <c r="F14" i="29" s="1"/>
  <c r="F15" i="29" s="1"/>
  <c r="F16" i="29" s="1"/>
  <c r="F17" i="29" s="1"/>
  <c r="F18" i="29" s="1"/>
  <c r="F19" i="29" s="1"/>
  <c r="F20" i="29" s="1"/>
  <c r="F21" i="29" s="1"/>
  <c r="F22" i="29" s="1"/>
  <c r="F23" i="29" s="1"/>
  <c r="F24" i="29" s="1"/>
  <c r="F25" i="29" s="1"/>
  <c r="F26" i="29" s="1"/>
  <c r="F27" i="29" s="1"/>
  <c r="F28" i="29" s="1"/>
  <c r="F29" i="29" s="1"/>
  <c r="F30" i="29" s="1"/>
  <c r="F31" i="29" s="1"/>
  <c r="F32" i="29" s="1"/>
  <c r="F33" i="29" s="1"/>
  <c r="F34" i="29" s="1"/>
  <c r="F35" i="29" s="1"/>
  <c r="F36" i="29" s="1"/>
  <c r="F37" i="29" s="1"/>
  <c r="F38" i="29" s="1"/>
  <c r="F39" i="29" s="1"/>
  <c r="F40" i="29" s="1"/>
  <c r="F41" i="29" s="1"/>
  <c r="F42" i="29" s="1"/>
  <c r="F43" i="29" s="1"/>
  <c r="F44" i="29" s="1"/>
  <c r="F45" i="29" s="1"/>
  <c r="F46" i="29" s="1"/>
  <c r="F47" i="29" s="1"/>
  <c r="F48" i="29" s="1"/>
  <c r="F49" i="29" s="1"/>
  <c r="F50" i="29" s="1"/>
  <c r="F51" i="29" s="1"/>
  <c r="F52" i="29" s="1"/>
  <c r="F53" i="29" s="1"/>
  <c r="F54" i="29" s="1"/>
  <c r="F55" i="29" s="1"/>
  <c r="F56" i="29" s="1"/>
  <c r="F57" i="29" s="1"/>
  <c r="F58" i="29" s="1"/>
  <c r="F59" i="29" s="1"/>
  <c r="F60" i="29" s="1"/>
  <c r="F61" i="29" s="1"/>
  <c r="F62" i="29" s="1"/>
  <c r="F63" i="29" s="1"/>
  <c r="F64" i="29" s="1"/>
  <c r="F65" i="29" s="1"/>
  <c r="F66" i="29" s="1"/>
  <c r="F67" i="29" s="1"/>
  <c r="F68" i="29" s="1"/>
  <c r="F69" i="29" s="1"/>
  <c r="F70" i="29" s="1"/>
  <c r="F71" i="29" s="1"/>
  <c r="F72" i="29" s="1"/>
  <c r="F73" i="29" s="1"/>
  <c r="F74" i="29" s="1"/>
  <c r="F75" i="29" s="1"/>
  <c r="F76" i="29" s="1"/>
  <c r="F77" i="29" s="1"/>
  <c r="F78" i="29" s="1"/>
  <c r="F79" i="29" s="1"/>
  <c r="F80" i="29" s="1"/>
  <c r="F81" i="29" s="1"/>
  <c r="F82" i="29" s="1"/>
  <c r="F83" i="29" s="1"/>
  <c r="F84" i="29" s="1"/>
  <c r="F85" i="29" s="1"/>
  <c r="F86" i="29" s="1"/>
  <c r="F87" i="29" s="1"/>
  <c r="F88" i="29" s="1"/>
  <c r="F89" i="29" s="1"/>
  <c r="F90" i="29" s="1"/>
  <c r="F91" i="29" s="1"/>
  <c r="F92" i="29" s="1"/>
  <c r="F93" i="29" s="1"/>
  <c r="F94" i="29" s="1"/>
  <c r="F95" i="29" s="1"/>
  <c r="F96" i="29" s="1"/>
  <c r="F97" i="29" s="1"/>
  <c r="F98" i="29" s="1"/>
  <c r="F99" i="29" s="1"/>
  <c r="F100" i="29" s="1"/>
  <c r="F101" i="29" s="1"/>
  <c r="F102" i="29" s="1"/>
  <c r="F103" i="29" s="1"/>
  <c r="F104" i="29" s="1"/>
  <c r="F105" i="29" s="1"/>
  <c r="F106" i="29" s="1"/>
  <c r="F107" i="29" s="1"/>
  <c r="F108" i="29" s="1"/>
  <c r="F109" i="29" s="1"/>
  <c r="F110" i="29" s="1"/>
  <c r="F111" i="29" s="1"/>
  <c r="F112" i="29" s="1"/>
  <c r="F113" i="29" s="1"/>
  <c r="F114" i="29" s="1"/>
  <c r="F115" i="29" s="1"/>
  <c r="F116" i="29" s="1"/>
  <c r="F117" i="29" s="1"/>
  <c r="F118" i="29" s="1"/>
  <c r="F119" i="29" s="1"/>
  <c r="F120" i="29" s="1"/>
  <c r="F121" i="29" s="1"/>
  <c r="F122" i="29" s="1"/>
  <c r="F123" i="29" s="1"/>
  <c r="F124" i="29" s="1"/>
  <c r="F125" i="29" s="1"/>
  <c r="F126" i="29" s="1"/>
  <c r="F127" i="29" s="1"/>
  <c r="F128" i="29" s="1"/>
  <c r="F129" i="29" s="1"/>
  <c r="F130" i="29" s="1"/>
  <c r="F131" i="29" s="1"/>
  <c r="F132" i="29" s="1"/>
  <c r="F133" i="29" s="1"/>
  <c r="F134" i="29" s="1"/>
  <c r="F135" i="29" s="1"/>
  <c r="F136" i="29" s="1"/>
  <c r="F137" i="29" s="1"/>
  <c r="F138" i="29" s="1"/>
  <c r="F139" i="29" s="1"/>
  <c r="F140" i="29" s="1"/>
  <c r="F141" i="29" s="1"/>
  <c r="F142" i="29" s="1"/>
  <c r="F143" i="29" s="1"/>
  <c r="F144" i="29" s="1"/>
  <c r="F145" i="29" s="1"/>
  <c r="F146" i="29" s="1"/>
  <c r="F147" i="29" s="1"/>
  <c r="F148" i="29" s="1"/>
  <c r="F149" i="29" s="1"/>
  <c r="F150" i="29" s="1"/>
  <c r="F151" i="29" s="1"/>
  <c r="F152" i="29" s="1"/>
  <c r="F153" i="29" s="1"/>
  <c r="F154" i="29" s="1"/>
  <c r="F155" i="29" s="1"/>
  <c r="F156" i="29" s="1"/>
  <c r="F157" i="29" s="1"/>
  <c r="F158" i="29" s="1"/>
  <c r="F159" i="29" s="1"/>
  <c r="F160" i="29" s="1"/>
  <c r="F161" i="29" s="1"/>
  <c r="F162" i="29" s="1"/>
  <c r="F163" i="29" s="1"/>
  <c r="F164" i="29" s="1"/>
  <c r="F165" i="29" s="1"/>
  <c r="F166" i="29" s="1"/>
  <c r="F167" i="29" s="1"/>
  <c r="F168" i="29" s="1"/>
  <c r="F169" i="29" s="1"/>
  <c r="F170" i="29" s="1"/>
  <c r="F171" i="29" s="1"/>
  <c r="F172" i="29" s="1"/>
  <c r="F173" i="29" s="1"/>
  <c r="F174" i="29" s="1"/>
  <c r="F175" i="29" s="1"/>
  <c r="F176" i="29" s="1"/>
  <c r="F177" i="29" s="1"/>
  <c r="F178" i="29" s="1"/>
  <c r="F179" i="29" s="1"/>
  <c r="F180" i="29" s="1"/>
  <c r="F181" i="29" s="1"/>
  <c r="F182" i="29" s="1"/>
  <c r="F183" i="29" s="1"/>
  <c r="F184" i="29" s="1"/>
  <c r="F185" i="29" s="1"/>
  <c r="F186" i="29" s="1"/>
  <c r="F187" i="29" s="1"/>
  <c r="F188" i="29" s="1"/>
  <c r="F189" i="29" s="1"/>
  <c r="F190" i="29" s="1"/>
  <c r="F191" i="29" s="1"/>
  <c r="F192" i="29" s="1"/>
  <c r="F193" i="29" s="1"/>
  <c r="F194" i="29" s="1"/>
  <c r="F195" i="29" s="1"/>
  <c r="F196" i="29" s="1"/>
  <c r="F197" i="29" s="1"/>
  <c r="F198" i="29" s="1"/>
  <c r="F199" i="29" s="1"/>
  <c r="F200" i="29" s="1"/>
  <c r="F201" i="29" s="1"/>
  <c r="F202" i="29" s="1"/>
  <c r="F203" i="29" s="1"/>
  <c r="F204" i="29" s="1"/>
  <c r="F205" i="29" s="1"/>
  <c r="F206" i="29" s="1"/>
  <c r="F207" i="29" s="1"/>
  <c r="F208" i="29" s="1"/>
  <c r="F209" i="29" s="1"/>
  <c r="F210" i="29" s="1"/>
  <c r="F211" i="29" s="1"/>
  <c r="F212" i="29" s="1"/>
  <c r="F213" i="29" s="1"/>
  <c r="F214" i="29" s="1"/>
  <c r="F215" i="29" s="1"/>
  <c r="F216" i="29" s="1"/>
  <c r="F217" i="29" s="1"/>
  <c r="F218" i="29" s="1"/>
  <c r="F219" i="29" s="1"/>
  <c r="F220" i="29" s="1"/>
  <c r="F221" i="29" s="1"/>
  <c r="F222" i="29" s="1"/>
  <c r="F223" i="29" s="1"/>
  <c r="F224" i="29" s="1"/>
  <c r="F225" i="29" s="1"/>
  <c r="F226" i="29" s="1"/>
  <c r="F227" i="29" s="1"/>
  <c r="F228" i="29" s="1"/>
  <c r="F229" i="29" s="1"/>
  <c r="F230" i="29" s="1"/>
  <c r="F231" i="29" s="1"/>
  <c r="F232" i="29" s="1"/>
  <c r="F233" i="29" s="1"/>
  <c r="F234" i="29" s="1"/>
  <c r="F235" i="29" s="1"/>
  <c r="F236" i="29" s="1"/>
  <c r="F237" i="29" s="1"/>
  <c r="F238" i="29" s="1"/>
  <c r="F239" i="29" s="1"/>
  <c r="F240" i="29" s="1"/>
  <c r="F241" i="29" s="1"/>
  <c r="F242" i="29" s="1"/>
  <c r="F243" i="29" s="1"/>
  <c r="F244" i="29" s="1"/>
  <c r="F245" i="29" s="1"/>
  <c r="F246" i="29" s="1"/>
  <c r="F247" i="29" s="1"/>
  <c r="F248" i="29" s="1"/>
  <c r="F249" i="29" s="1"/>
  <c r="F250" i="29" s="1"/>
  <c r="F251" i="29" s="1"/>
  <c r="F252" i="29" s="1"/>
  <c r="F253" i="29" s="1"/>
  <c r="F254" i="29" s="1"/>
  <c r="F255" i="29" s="1"/>
  <c r="F256" i="29" s="1"/>
  <c r="F257" i="29" s="1"/>
  <c r="F258" i="29" s="1"/>
  <c r="F3" i="29" a="1"/>
  <c r="F3" i="29"/>
  <c r="D258" i="29"/>
  <c r="D257" i="29"/>
  <c r="D256" i="29"/>
  <c r="D255" i="29"/>
  <c r="D254" i="29"/>
  <c r="D253" i="29"/>
  <c r="D252" i="29"/>
  <c r="D251" i="29"/>
  <c r="D250" i="29"/>
  <c r="D249" i="29"/>
  <c r="D248" i="29"/>
  <c r="D247" i="29"/>
  <c r="D246" i="29"/>
  <c r="D245" i="29"/>
  <c r="D244" i="29"/>
  <c r="D243" i="29"/>
  <c r="D242" i="29"/>
  <c r="D241" i="29"/>
  <c r="D240" i="29"/>
  <c r="D239" i="29"/>
  <c r="D238" i="29"/>
  <c r="D237" i="29"/>
  <c r="D236" i="29"/>
  <c r="D235" i="29"/>
  <c r="D234" i="29"/>
  <c r="D233" i="29"/>
  <c r="D232" i="29"/>
  <c r="D231" i="29"/>
  <c r="D230" i="29"/>
  <c r="D229" i="29"/>
  <c r="D228" i="29"/>
  <c r="D227" i="29"/>
  <c r="D226" i="29"/>
  <c r="D225" i="29"/>
  <c r="D224" i="29"/>
  <c r="D223" i="29"/>
  <c r="D222" i="29"/>
  <c r="D221" i="29"/>
  <c r="D220" i="29"/>
  <c r="D219" i="29"/>
  <c r="D218" i="29"/>
  <c r="D217" i="29"/>
  <c r="D216" i="29"/>
  <c r="D215" i="29"/>
  <c r="D214" i="29"/>
  <c r="D213" i="29"/>
  <c r="D212" i="29"/>
  <c r="D211" i="29"/>
  <c r="D210" i="29"/>
  <c r="D209" i="29"/>
  <c r="D208" i="29"/>
  <c r="D207" i="29"/>
  <c r="D206" i="29"/>
  <c r="D205" i="29"/>
  <c r="D204" i="29"/>
  <c r="D203" i="29"/>
  <c r="D202" i="29"/>
  <c r="D201" i="29"/>
  <c r="D200" i="29"/>
  <c r="D199" i="29"/>
  <c r="D198" i="29"/>
  <c r="D197" i="29"/>
  <c r="D196" i="29"/>
  <c r="D195" i="29"/>
  <c r="D194" i="29"/>
  <c r="D193" i="29"/>
  <c r="D192" i="29"/>
  <c r="D191" i="29"/>
  <c r="D190" i="29"/>
  <c r="D189" i="29"/>
  <c r="D188" i="29"/>
  <c r="D187" i="29"/>
  <c r="D186" i="29"/>
  <c r="D185" i="29"/>
  <c r="D184" i="29"/>
  <c r="D183" i="29"/>
  <c r="D182" i="29"/>
  <c r="D181" i="29"/>
  <c r="D180" i="29"/>
  <c r="D179" i="29"/>
  <c r="D178" i="29"/>
  <c r="D177" i="29"/>
  <c r="D176" i="29"/>
  <c r="D175" i="29"/>
  <c r="D174" i="29"/>
  <c r="D173" i="29"/>
  <c r="D172" i="29"/>
  <c r="D171" i="29"/>
  <c r="D170" i="29"/>
  <c r="D169" i="29"/>
  <c r="D168" i="29"/>
  <c r="D167" i="29"/>
  <c r="D166" i="29"/>
  <c r="D165" i="29"/>
  <c r="D164" i="29"/>
  <c r="D163" i="29"/>
  <c r="D162" i="29"/>
  <c r="D161" i="29"/>
  <c r="D160" i="29"/>
  <c r="D159" i="29"/>
  <c r="D158" i="29"/>
  <c r="D157" i="29"/>
  <c r="D156" i="29"/>
  <c r="D155" i="29"/>
  <c r="D154" i="29"/>
  <c r="D153" i="29"/>
  <c r="D152" i="29"/>
  <c r="D151" i="29"/>
  <c r="D150" i="29"/>
  <c r="D149" i="29"/>
  <c r="D148" i="29"/>
  <c r="D147" i="29"/>
  <c r="D146" i="29"/>
  <c r="D145" i="29"/>
  <c r="D144" i="29"/>
  <c r="D143" i="29"/>
  <c r="D142" i="29"/>
  <c r="D141" i="29"/>
  <c r="D140" i="29"/>
  <c r="D139" i="29"/>
  <c r="D138" i="29"/>
  <c r="D137" i="29"/>
  <c r="D136" i="29"/>
  <c r="D135" i="29"/>
  <c r="D134" i="29"/>
  <c r="D133" i="29"/>
  <c r="D132" i="29"/>
  <c r="D131" i="29"/>
  <c r="D130" i="29"/>
  <c r="D129" i="29"/>
  <c r="D128" i="29"/>
  <c r="D127" i="29"/>
  <c r="D126" i="29"/>
  <c r="D125" i="29"/>
  <c r="D124" i="29"/>
  <c r="D123" i="29"/>
  <c r="D122" i="29"/>
  <c r="D121" i="29"/>
  <c r="D120" i="29"/>
  <c r="D119" i="29"/>
  <c r="D118" i="29"/>
  <c r="D117" i="29"/>
  <c r="D116" i="29"/>
  <c r="D115" i="29"/>
  <c r="D114" i="29"/>
  <c r="D113" i="29"/>
  <c r="D112" i="29"/>
  <c r="D111" i="29"/>
  <c r="D110" i="29"/>
  <c r="D109" i="29"/>
  <c r="D108" i="29"/>
  <c r="D107" i="29"/>
  <c r="D106" i="29"/>
  <c r="D105" i="29"/>
  <c r="D104" i="29"/>
  <c r="D103" i="29"/>
  <c r="D102" i="29"/>
  <c r="D101" i="29"/>
  <c r="L2" i="29"/>
  <c r="E3" i="29"/>
  <c r="E4" i="29" s="1"/>
  <c r="E5" i="29" s="1"/>
  <c r="E6" i="29" s="1"/>
  <c r="E7" i="29" s="1"/>
  <c r="E8" i="29" s="1"/>
  <c r="E9" i="29" s="1"/>
  <c r="E10" i="29" s="1"/>
  <c r="E11" i="29" s="1"/>
  <c r="E12" i="29" s="1"/>
  <c r="E13" i="29" s="1"/>
  <c r="E14" i="29" s="1"/>
  <c r="E15" i="29" s="1"/>
  <c r="E16" i="29" s="1"/>
  <c r="E17" i="29" s="1"/>
  <c r="E18" i="29" s="1"/>
  <c r="E19" i="29" s="1"/>
  <c r="E20" i="29" s="1"/>
  <c r="E21" i="29" s="1"/>
  <c r="E22" i="29" s="1"/>
  <c r="E23" i="29" s="1"/>
  <c r="E24" i="29" s="1"/>
  <c r="E25" i="29" s="1"/>
  <c r="E26" i="29" s="1"/>
  <c r="E27" i="29" s="1"/>
  <c r="E28" i="29" s="1"/>
  <c r="E29" i="29" s="1"/>
  <c r="E30" i="29" s="1"/>
  <c r="E31" i="29" s="1"/>
  <c r="E32" i="29" s="1"/>
  <c r="E33" i="29" s="1"/>
  <c r="E34" i="29" s="1"/>
  <c r="E35" i="29" s="1"/>
  <c r="E36" i="29" s="1"/>
  <c r="E37" i="29" s="1"/>
  <c r="E38" i="29" s="1"/>
  <c r="E39" i="29" s="1"/>
  <c r="E40" i="29" s="1"/>
  <c r="E41" i="29" s="1"/>
  <c r="E42" i="29" s="1"/>
  <c r="E43" i="29" s="1"/>
  <c r="E44" i="29" s="1"/>
  <c r="E45" i="29" s="1"/>
  <c r="E46" i="29" s="1"/>
  <c r="E47" i="29" s="1"/>
  <c r="E48" i="29" s="1"/>
  <c r="E49" i="29" s="1"/>
  <c r="E50" i="29" s="1"/>
  <c r="E51" i="29" s="1"/>
  <c r="E52" i="29" s="1"/>
  <c r="E53" i="29" s="1"/>
  <c r="E54" i="29" s="1"/>
  <c r="E55" i="29" s="1"/>
  <c r="E56" i="29" s="1"/>
  <c r="E57" i="29" s="1"/>
  <c r="E58" i="29" s="1"/>
  <c r="E59" i="29" s="1"/>
  <c r="E60" i="29" s="1"/>
  <c r="E61" i="29" s="1"/>
  <c r="E62" i="29" s="1"/>
  <c r="E63" i="29" s="1"/>
  <c r="E64" i="29" s="1"/>
  <c r="E65" i="29" s="1"/>
  <c r="E66" i="29" s="1"/>
  <c r="E67" i="29" s="1"/>
  <c r="E68" i="29" s="1"/>
  <c r="E69" i="29" s="1"/>
  <c r="E70" i="29" s="1"/>
  <c r="E71" i="29" s="1"/>
  <c r="E72" i="29" s="1"/>
  <c r="E73" i="29" s="1"/>
  <c r="E74" i="29" s="1"/>
  <c r="E75" i="29" s="1"/>
  <c r="E76" i="29" s="1"/>
  <c r="E77" i="29" s="1"/>
  <c r="E78" i="29" s="1"/>
  <c r="E79" i="29" s="1"/>
  <c r="E80" i="29" s="1"/>
  <c r="E81" i="29" s="1"/>
  <c r="E82" i="29" s="1"/>
  <c r="E83" i="29" s="1"/>
  <c r="E84" i="29" s="1"/>
  <c r="E85" i="29" s="1"/>
  <c r="E86" i="29" s="1"/>
  <c r="E87" i="29" s="1"/>
  <c r="E88" i="29" s="1"/>
  <c r="E89" i="29" s="1"/>
  <c r="E90" i="29" s="1"/>
  <c r="E91" i="29" s="1"/>
  <c r="E92" i="29" s="1"/>
  <c r="E93" i="29" s="1"/>
  <c r="E94" i="29" s="1"/>
  <c r="E95" i="29" s="1"/>
  <c r="E96" i="29" s="1"/>
  <c r="E97" i="29" s="1"/>
  <c r="E98" i="29" s="1"/>
  <c r="E99" i="29" s="1"/>
  <c r="E100" i="29" s="1"/>
  <c r="E101" i="29" s="1"/>
  <c r="E102" i="29" s="1"/>
  <c r="E103" i="29" s="1"/>
  <c r="E104" i="29" s="1"/>
  <c r="E105" i="29" s="1"/>
  <c r="E106" i="29" s="1"/>
  <c r="E107" i="29" s="1"/>
  <c r="E108" i="29" s="1"/>
  <c r="E109" i="29" s="1"/>
  <c r="E110" i="29" s="1"/>
  <c r="E111" i="29" s="1"/>
  <c r="E112" i="29" s="1"/>
  <c r="E113" i="29" s="1"/>
  <c r="E114" i="29" s="1"/>
  <c r="E115" i="29" s="1"/>
  <c r="E116" i="29" s="1"/>
  <c r="E117" i="29" s="1"/>
  <c r="E118" i="29" s="1"/>
  <c r="E119" i="29" s="1"/>
  <c r="E120" i="29" s="1"/>
  <c r="E121" i="29" s="1"/>
  <c r="E122" i="29" s="1"/>
  <c r="E123" i="29" s="1"/>
  <c r="E124" i="29" s="1"/>
  <c r="E125" i="29" s="1"/>
  <c r="E126" i="29" s="1"/>
  <c r="E127" i="29" s="1"/>
  <c r="E128" i="29" s="1"/>
  <c r="E129" i="29" s="1"/>
  <c r="E130" i="29" s="1"/>
  <c r="E131" i="29" s="1"/>
  <c r="E132" i="29" s="1"/>
  <c r="E133" i="29" s="1"/>
  <c r="E134" i="29" s="1"/>
  <c r="E135" i="29" s="1"/>
  <c r="E136" i="29" s="1"/>
  <c r="E137" i="29" s="1"/>
  <c r="E138" i="29" s="1"/>
  <c r="E139" i="29" s="1"/>
  <c r="E140" i="29" s="1"/>
  <c r="E141" i="29" s="1"/>
  <c r="E142" i="29" s="1"/>
  <c r="E143" i="29" s="1"/>
  <c r="E144" i="29" s="1"/>
  <c r="E145" i="29" s="1"/>
  <c r="E146" i="29" s="1"/>
  <c r="E147" i="29" s="1"/>
  <c r="E148" i="29" s="1"/>
  <c r="E149" i="29" s="1"/>
  <c r="E150" i="29" s="1"/>
  <c r="E151" i="29" s="1"/>
  <c r="E152" i="29" s="1"/>
  <c r="E153" i="29" s="1"/>
  <c r="E154" i="29" s="1"/>
  <c r="E155" i="29" s="1"/>
  <c r="E156" i="29" s="1"/>
  <c r="E157" i="29" s="1"/>
  <c r="E158" i="29" s="1"/>
  <c r="E159" i="29" s="1"/>
  <c r="E160" i="29" s="1"/>
  <c r="E161" i="29" s="1"/>
  <c r="E162" i="29" s="1"/>
  <c r="E163" i="29" s="1"/>
  <c r="E164" i="29" s="1"/>
  <c r="E165" i="29" s="1"/>
  <c r="E166" i="29" s="1"/>
  <c r="E167" i="29" s="1"/>
  <c r="E168" i="29" s="1"/>
  <c r="E169" i="29" s="1"/>
  <c r="E170" i="29" s="1"/>
  <c r="E171" i="29" s="1"/>
  <c r="E172" i="29" s="1"/>
  <c r="E173" i="29" s="1"/>
  <c r="E174" i="29" s="1"/>
  <c r="E175" i="29" s="1"/>
  <c r="E176" i="29" s="1"/>
  <c r="E177" i="29" s="1"/>
  <c r="E178" i="29" s="1"/>
  <c r="E179" i="29" s="1"/>
  <c r="E180" i="29" s="1"/>
  <c r="E181" i="29" s="1"/>
  <c r="E182" i="29" s="1"/>
  <c r="E183" i="29" s="1"/>
  <c r="E184" i="29" s="1"/>
  <c r="E185" i="29" s="1"/>
  <c r="E186" i="29" s="1"/>
  <c r="E187" i="29" s="1"/>
  <c r="E188" i="29" s="1"/>
  <c r="E189" i="29" s="1"/>
  <c r="E190" i="29" s="1"/>
  <c r="E191" i="29" s="1"/>
  <c r="E192" i="29" s="1"/>
  <c r="E193" i="29" s="1"/>
  <c r="E194" i="29" s="1"/>
  <c r="E195" i="29" s="1"/>
  <c r="E196" i="29" s="1"/>
  <c r="E197" i="29" s="1"/>
  <c r="E198" i="29" s="1"/>
  <c r="E199" i="29" s="1"/>
  <c r="E200" i="29" s="1"/>
  <c r="E201" i="29" s="1"/>
  <c r="E202" i="29" s="1"/>
  <c r="E203" i="29" s="1"/>
  <c r="E204" i="29" s="1"/>
  <c r="E205" i="29" s="1"/>
  <c r="E206" i="29" s="1"/>
  <c r="E207" i="29" s="1"/>
  <c r="E208" i="29" s="1"/>
  <c r="E209" i="29" s="1"/>
  <c r="E210" i="29" s="1"/>
  <c r="E211" i="29" s="1"/>
  <c r="E212" i="29" s="1"/>
  <c r="E213" i="29" s="1"/>
  <c r="E214" i="29" s="1"/>
  <c r="E215" i="29" s="1"/>
  <c r="E216" i="29" s="1"/>
  <c r="E217" i="29" s="1"/>
  <c r="E218" i="29" s="1"/>
  <c r="E219" i="29" s="1"/>
  <c r="E220" i="29" s="1"/>
  <c r="E221" i="29" s="1"/>
  <c r="E222" i="29" s="1"/>
  <c r="E223" i="29" s="1"/>
  <c r="E224" i="29" s="1"/>
  <c r="E225" i="29" s="1"/>
  <c r="E226" i="29" s="1"/>
  <c r="E227" i="29" s="1"/>
  <c r="E228" i="29" s="1"/>
  <c r="E229" i="29" s="1"/>
  <c r="E230" i="29" s="1"/>
  <c r="E231" i="29" s="1"/>
  <c r="E232" i="29" s="1"/>
  <c r="E233" i="29" s="1"/>
  <c r="E234" i="29" s="1"/>
  <c r="E235" i="29" s="1"/>
  <c r="E236" i="29" s="1"/>
  <c r="E237" i="29" s="1"/>
  <c r="E238" i="29" s="1"/>
  <c r="E239" i="29" s="1"/>
  <c r="E240" i="29" s="1"/>
  <c r="E241" i="29" s="1"/>
  <c r="E242" i="29" s="1"/>
  <c r="E243" i="29" s="1"/>
  <c r="E244" i="29" s="1"/>
  <c r="E245" i="29" s="1"/>
  <c r="E246" i="29" s="1"/>
  <c r="E247" i="29" s="1"/>
  <c r="E248" i="29" s="1"/>
  <c r="E249" i="29" s="1"/>
  <c r="E250" i="29" s="1"/>
  <c r="E251" i="29" s="1"/>
  <c r="E252" i="29" s="1"/>
  <c r="E253" i="29" s="1"/>
  <c r="E254" i="29" s="1"/>
  <c r="E255" i="29" s="1"/>
  <c r="E256" i="29" s="1"/>
  <c r="E257" i="29" s="1"/>
  <c r="E258" i="29" s="1"/>
  <c r="D4" i="29"/>
  <c r="D5" i="29"/>
  <c r="D6" i="29"/>
  <c r="D7" i="29"/>
  <c r="D8" i="29"/>
  <c r="D9" i="29"/>
  <c r="D10" i="29"/>
  <c r="D11" i="29"/>
  <c r="D12" i="29"/>
  <c r="D13" i="29"/>
  <c r="D14" i="29"/>
  <c r="D15" i="29"/>
  <c r="D16" i="29"/>
  <c r="D17" i="29"/>
  <c r="D18" i="29"/>
  <c r="D19" i="29"/>
  <c r="D20" i="29"/>
  <c r="D21" i="29"/>
  <c r="D22" i="29"/>
  <c r="D23" i="29"/>
  <c r="D24" i="29"/>
  <c r="D25" i="29"/>
  <c r="D26" i="29"/>
  <c r="D27" i="29"/>
  <c r="D28" i="29"/>
  <c r="D29" i="29"/>
  <c r="D30" i="29"/>
  <c r="D31" i="29"/>
  <c r="D32" i="29"/>
  <c r="D33" i="29"/>
  <c r="D34" i="29"/>
  <c r="D35" i="29"/>
  <c r="D36" i="29"/>
  <c r="D37" i="29"/>
  <c r="D38" i="29"/>
  <c r="D39" i="29"/>
  <c r="D40" i="29"/>
  <c r="D41" i="29"/>
  <c r="D42" i="29"/>
  <c r="D43" i="29"/>
  <c r="D44" i="29"/>
  <c r="D45" i="29"/>
  <c r="D46" i="29"/>
  <c r="D47" i="29"/>
  <c r="D48" i="29"/>
  <c r="D49" i="29"/>
  <c r="D50" i="29"/>
  <c r="D51" i="29"/>
  <c r="D52" i="29"/>
  <c r="D53" i="29"/>
  <c r="D54" i="29"/>
  <c r="D55" i="29"/>
  <c r="D56" i="29"/>
  <c r="D57" i="29"/>
  <c r="D58" i="29"/>
  <c r="D59" i="29"/>
  <c r="D60" i="29"/>
  <c r="D61" i="29"/>
  <c r="D62" i="29"/>
  <c r="D63" i="29"/>
  <c r="D64" i="29"/>
  <c r="D65" i="29"/>
  <c r="D66" i="29"/>
  <c r="D67" i="29"/>
  <c r="D68" i="29"/>
  <c r="D69" i="29"/>
  <c r="D70" i="29"/>
  <c r="D71" i="29"/>
  <c r="D72" i="29"/>
  <c r="D73" i="29"/>
  <c r="D74" i="29"/>
  <c r="D75" i="29"/>
  <c r="D76" i="29"/>
  <c r="D77" i="29"/>
  <c r="D78" i="29"/>
  <c r="D79" i="29"/>
  <c r="D80" i="29"/>
  <c r="D81" i="29"/>
  <c r="D82" i="29"/>
  <c r="D83" i="29"/>
  <c r="D84" i="29"/>
  <c r="D85" i="29"/>
  <c r="D86" i="29"/>
  <c r="D87" i="29"/>
  <c r="D88" i="29"/>
  <c r="D89" i="29"/>
  <c r="D90" i="29"/>
  <c r="D91" i="29"/>
  <c r="D92" i="29"/>
  <c r="D93" i="29"/>
  <c r="D94" i="29"/>
  <c r="D95" i="29"/>
  <c r="D96" i="29"/>
  <c r="D97" i="29"/>
  <c r="D98" i="29"/>
  <c r="D99" i="29"/>
  <c r="D100" i="29"/>
  <c r="G2" i="2"/>
  <c r="L2" i="2"/>
  <c r="G3" i="2"/>
  <c r="L3" i="2"/>
  <c r="G4" i="2"/>
  <c r="L4" i="2"/>
  <c r="G5" i="2"/>
  <c r="L5" i="2"/>
  <c r="G6" i="2"/>
  <c r="L6" i="2"/>
  <c r="G7" i="2"/>
  <c r="L7" i="2"/>
  <c r="G8" i="2"/>
  <c r="L8" i="2"/>
  <c r="G9" i="2"/>
  <c r="L9" i="2"/>
  <c r="G10" i="2"/>
  <c r="L10" i="2"/>
  <c r="G11" i="2"/>
  <c r="L11" i="2"/>
  <c r="G12" i="2"/>
  <c r="L12" i="2"/>
  <c r="G13" i="2"/>
  <c r="L13" i="2"/>
  <c r="G14" i="2"/>
  <c r="L14" i="2"/>
  <c r="G15" i="2"/>
  <c r="L15" i="2"/>
  <c r="G16" i="2"/>
  <c r="L16" i="2"/>
  <c r="G17" i="2"/>
  <c r="L17" i="2"/>
  <c r="G18" i="2"/>
  <c r="L18" i="2"/>
  <c r="G19" i="2"/>
  <c r="L19" i="2"/>
  <c r="G20" i="2"/>
  <c r="L20" i="2"/>
  <c r="G21" i="2"/>
  <c r="L21" i="2"/>
  <c r="G22" i="2"/>
  <c r="L22" i="2"/>
  <c r="G23" i="2"/>
  <c r="L23" i="2"/>
  <c r="G24" i="2"/>
  <c r="L24" i="2"/>
  <c r="G25" i="2"/>
  <c r="D3" i="29" s="1"/>
  <c r="L25" i="2"/>
  <c r="G26" i="2"/>
  <c r="L26" i="2"/>
  <c r="G27" i="2"/>
  <c r="L27" i="2"/>
  <c r="G28" i="2"/>
  <c r="L28" i="2"/>
  <c r="G29" i="2"/>
  <c r="L29" i="2"/>
  <c r="G30" i="2"/>
  <c r="L30" i="2"/>
  <c r="G31" i="2"/>
  <c r="L31" i="2"/>
  <c r="G32" i="2"/>
  <c r="L32" i="2"/>
  <c r="G33" i="2"/>
  <c r="L33" i="2"/>
  <c r="B3" i="33"/>
  <c r="C3" i="33"/>
  <c r="D3" i="33"/>
  <c r="E3" i="33"/>
  <c r="F3" i="33"/>
  <c r="G3" i="33"/>
  <c r="H3" i="33"/>
  <c r="I3" i="33"/>
  <c r="J3" i="33"/>
  <c r="K3" i="33"/>
  <c r="L3" i="33"/>
  <c r="M3" i="33"/>
  <c r="N3" i="33"/>
  <c r="O3" i="33"/>
  <c r="P3" i="33"/>
  <c r="Q3" i="33"/>
  <c r="R3" i="33"/>
  <c r="S3" i="33"/>
  <c r="T3" i="33"/>
  <c r="U3" i="33"/>
  <c r="V3" i="33"/>
  <c r="W3" i="33"/>
  <c r="X3" i="33"/>
  <c r="B4" i="33"/>
  <c r="C4" i="33"/>
  <c r="D4" i="33"/>
  <c r="E4" i="33"/>
  <c r="F4" i="33"/>
  <c r="G4" i="33"/>
  <c r="H4" i="33"/>
  <c r="I4" i="33"/>
  <c r="J4" i="33"/>
  <c r="K4" i="33"/>
  <c r="L4" i="33"/>
  <c r="M4" i="33"/>
  <c r="N4" i="33"/>
  <c r="O4" i="33"/>
  <c r="P4" i="33"/>
  <c r="Q4" i="33"/>
  <c r="R4" i="33"/>
  <c r="S4" i="33"/>
  <c r="T4" i="33"/>
  <c r="U4" i="33"/>
  <c r="V4" i="33"/>
  <c r="W4" i="33"/>
  <c r="X4" i="33"/>
  <c r="B5" i="33"/>
  <c r="C5" i="33"/>
  <c r="D5" i="33"/>
  <c r="E5" i="33"/>
  <c r="F5" i="33"/>
  <c r="G5" i="33"/>
  <c r="H5" i="33"/>
  <c r="I5" i="33"/>
  <c r="J5" i="33"/>
  <c r="K5" i="33"/>
  <c r="L5" i="33"/>
  <c r="M5" i="33"/>
  <c r="N5" i="33"/>
  <c r="O5" i="33"/>
  <c r="P5" i="33"/>
  <c r="Q5" i="33"/>
  <c r="R5" i="33"/>
  <c r="S5" i="33"/>
  <c r="T5" i="33"/>
  <c r="U5" i="33"/>
  <c r="V5" i="33"/>
  <c r="W5" i="33"/>
  <c r="X5" i="33"/>
  <c r="B6" i="33"/>
  <c r="C6" i="33"/>
  <c r="D6" i="33"/>
  <c r="E6" i="33"/>
  <c r="F6" i="33"/>
  <c r="G6" i="33"/>
  <c r="H6" i="33"/>
  <c r="I6" i="33"/>
  <c r="J6" i="33"/>
  <c r="K6" i="33"/>
  <c r="L6" i="33"/>
  <c r="M6" i="33"/>
  <c r="N6" i="33"/>
  <c r="O6" i="33"/>
  <c r="P6" i="33"/>
  <c r="Q6" i="33"/>
  <c r="R6" i="33"/>
  <c r="S6" i="33"/>
  <c r="T6" i="33"/>
  <c r="U6" i="33"/>
  <c r="V6" i="33"/>
  <c r="W6" i="33"/>
  <c r="X6" i="33"/>
  <c r="B7" i="33"/>
  <c r="C7" i="33"/>
  <c r="D7" i="33"/>
  <c r="E7" i="33"/>
  <c r="F7" i="33"/>
  <c r="G7" i="33"/>
  <c r="H7" i="33"/>
  <c r="I7" i="33"/>
  <c r="J7" i="33"/>
  <c r="K7" i="33"/>
  <c r="L7" i="33"/>
  <c r="M7" i="33"/>
  <c r="N7" i="33"/>
  <c r="O7" i="33"/>
  <c r="P7" i="33"/>
  <c r="Q7" i="33"/>
  <c r="R7" i="33"/>
  <c r="S7" i="33"/>
  <c r="T7" i="33"/>
  <c r="U7" i="33"/>
  <c r="V7" i="33"/>
  <c r="W7" i="33"/>
  <c r="X7" i="33"/>
  <c r="B8" i="33"/>
  <c r="C8" i="33"/>
  <c r="D8" i="33"/>
  <c r="E8" i="33"/>
  <c r="F8" i="33"/>
  <c r="G8" i="33"/>
  <c r="H8" i="33"/>
  <c r="I8" i="33"/>
  <c r="J8" i="33"/>
  <c r="K8" i="33"/>
  <c r="L8" i="33"/>
  <c r="M8" i="33"/>
  <c r="N8" i="33"/>
  <c r="O8" i="33"/>
  <c r="P8" i="33"/>
  <c r="Q8" i="33"/>
  <c r="R8" i="33"/>
  <c r="S8" i="33"/>
  <c r="T8" i="33"/>
  <c r="U8" i="33"/>
  <c r="V8" i="33"/>
  <c r="W8" i="33"/>
  <c r="X8" i="33"/>
  <c r="B9" i="33"/>
  <c r="C9" i="33"/>
  <c r="D9" i="33"/>
  <c r="E9" i="33"/>
  <c r="F9" i="33"/>
  <c r="G9" i="33"/>
  <c r="H9" i="33"/>
  <c r="I9" i="33"/>
  <c r="J9" i="33"/>
  <c r="K9" i="33"/>
  <c r="L9" i="33"/>
  <c r="M9" i="33"/>
  <c r="N9" i="33"/>
  <c r="O9" i="33"/>
  <c r="P9" i="33"/>
  <c r="Q9" i="33"/>
  <c r="R9" i="33"/>
  <c r="S9" i="33"/>
  <c r="T9" i="33"/>
  <c r="U9" i="33"/>
  <c r="V9" i="33"/>
  <c r="W9" i="33"/>
  <c r="X9" i="33"/>
  <c r="B10" i="33"/>
  <c r="C10" i="33"/>
  <c r="D10" i="33"/>
  <c r="E10" i="33"/>
  <c r="F10" i="33"/>
  <c r="G10" i="33"/>
  <c r="H10" i="33"/>
  <c r="I10" i="33"/>
  <c r="J10" i="33"/>
  <c r="K10" i="33"/>
  <c r="L10" i="33"/>
  <c r="M10" i="33"/>
  <c r="N10" i="33"/>
  <c r="O10" i="33"/>
  <c r="P10" i="33"/>
  <c r="Q10" i="33"/>
  <c r="R10" i="33"/>
  <c r="S10" i="33"/>
  <c r="T10" i="33"/>
  <c r="U10" i="33"/>
  <c r="V10" i="33"/>
  <c r="W10" i="33"/>
  <c r="X10" i="33"/>
  <c r="B11" i="33"/>
  <c r="C11" i="33"/>
  <c r="D11" i="33"/>
  <c r="E11" i="33"/>
  <c r="F11" i="33"/>
  <c r="G11" i="33"/>
  <c r="H11" i="33"/>
  <c r="I11" i="33"/>
  <c r="J11" i="33"/>
  <c r="K11" i="33"/>
  <c r="L11" i="33"/>
  <c r="M11" i="33"/>
  <c r="N11" i="33"/>
  <c r="O11" i="33"/>
  <c r="P11" i="33"/>
  <c r="Q11" i="33"/>
  <c r="R11" i="33"/>
  <c r="S11" i="33"/>
  <c r="T11" i="33"/>
  <c r="U11" i="33"/>
  <c r="V11" i="33"/>
  <c r="W11" i="33"/>
  <c r="B12" i="33"/>
  <c r="C12" i="33"/>
  <c r="D12" i="33"/>
  <c r="E12" i="33"/>
  <c r="F12" i="33"/>
  <c r="G12" i="33"/>
  <c r="H12" i="33"/>
  <c r="I12" i="33"/>
  <c r="J12" i="33"/>
  <c r="K12" i="33"/>
  <c r="L12" i="33"/>
  <c r="M12" i="33"/>
  <c r="N12" i="33"/>
  <c r="O12" i="33"/>
  <c r="P12" i="33"/>
  <c r="Q12" i="33"/>
  <c r="R12" i="33"/>
  <c r="S12" i="33"/>
  <c r="T12" i="33"/>
  <c r="U12" i="33"/>
  <c r="V12" i="33"/>
  <c r="X12" i="33"/>
  <c r="B13" i="33"/>
  <c r="C13" i="33"/>
  <c r="D13" i="33"/>
  <c r="E13" i="33"/>
  <c r="F13" i="33"/>
  <c r="G13" i="33"/>
  <c r="H13" i="33"/>
  <c r="I13" i="33"/>
  <c r="J13" i="33"/>
  <c r="K13" i="33"/>
  <c r="L13" i="33"/>
  <c r="M13" i="33"/>
  <c r="N13" i="33"/>
  <c r="O13" i="33"/>
  <c r="P13" i="33"/>
  <c r="Q13" i="33"/>
  <c r="R13" i="33"/>
  <c r="S13" i="33"/>
  <c r="T13" i="33"/>
  <c r="U13" i="33"/>
  <c r="W13" i="33"/>
  <c r="B14" i="33"/>
  <c r="C14" i="33"/>
  <c r="D14" i="33"/>
  <c r="E14" i="33"/>
  <c r="F14" i="33"/>
  <c r="G14" i="33"/>
  <c r="H14" i="33"/>
  <c r="I14" i="33"/>
  <c r="J14" i="33"/>
  <c r="K14" i="33"/>
  <c r="L14" i="33"/>
  <c r="M14" i="33"/>
  <c r="N14" i="33"/>
  <c r="O14" i="33"/>
  <c r="P14" i="33"/>
  <c r="Q14" i="33"/>
  <c r="R14" i="33"/>
  <c r="S14" i="33"/>
  <c r="T14" i="33"/>
  <c r="V14" i="33"/>
  <c r="B15" i="33"/>
  <c r="C15" i="33"/>
  <c r="D15" i="33"/>
  <c r="E15" i="33"/>
  <c r="F15" i="33"/>
  <c r="G15" i="33"/>
  <c r="H15" i="33"/>
  <c r="I15" i="33"/>
  <c r="J15" i="33"/>
  <c r="K15" i="33"/>
  <c r="L15" i="33"/>
  <c r="M15" i="33"/>
  <c r="N15" i="33"/>
  <c r="O15" i="33"/>
  <c r="P15" i="33"/>
  <c r="Q15" i="33"/>
  <c r="R15" i="33"/>
  <c r="S15" i="33"/>
  <c r="U15" i="33"/>
  <c r="B16" i="33"/>
  <c r="C16" i="33"/>
  <c r="D16" i="33"/>
  <c r="E16" i="33"/>
  <c r="F16" i="33"/>
  <c r="G16" i="33"/>
  <c r="H16" i="33"/>
  <c r="I16" i="33"/>
  <c r="J16" i="33"/>
  <c r="K16" i="33"/>
  <c r="L16" i="33"/>
  <c r="M16" i="33"/>
  <c r="N16" i="33"/>
  <c r="O16" i="33"/>
  <c r="P16" i="33"/>
  <c r="Q16" i="33"/>
  <c r="R16" i="33"/>
  <c r="T16" i="33"/>
  <c r="B17" i="33"/>
  <c r="C17" i="33"/>
  <c r="D17" i="33"/>
  <c r="E17" i="33"/>
  <c r="F17" i="33"/>
  <c r="G17" i="33"/>
  <c r="H17" i="33"/>
  <c r="I17" i="33"/>
  <c r="J17" i="33"/>
  <c r="K17" i="33"/>
  <c r="L17" i="33"/>
  <c r="M17" i="33"/>
  <c r="N17" i="33"/>
  <c r="O17" i="33"/>
  <c r="P17" i="33"/>
  <c r="Q17" i="33"/>
  <c r="S17" i="33"/>
  <c r="B18" i="33"/>
  <c r="C18" i="33"/>
  <c r="D18" i="33"/>
  <c r="E18" i="33"/>
  <c r="F18" i="33"/>
  <c r="G18" i="33"/>
  <c r="H18" i="33"/>
  <c r="I18" i="33"/>
  <c r="J18" i="33"/>
  <c r="K18" i="33"/>
  <c r="L18" i="33"/>
  <c r="M18" i="33"/>
  <c r="N18" i="33"/>
  <c r="O18" i="33"/>
  <c r="P18" i="33"/>
  <c r="R18" i="33"/>
  <c r="B19" i="33"/>
  <c r="C19" i="33"/>
  <c r="D19" i="33"/>
  <c r="E19" i="33"/>
  <c r="F19" i="33"/>
  <c r="G19" i="33"/>
  <c r="H19" i="33"/>
  <c r="I19" i="33"/>
  <c r="J19" i="33"/>
  <c r="K19" i="33"/>
  <c r="L19" i="33"/>
  <c r="M19" i="33"/>
  <c r="N19" i="33"/>
  <c r="O19" i="33"/>
  <c r="Q19" i="33"/>
  <c r="B20" i="33"/>
  <c r="C20" i="33"/>
  <c r="D20" i="33"/>
  <c r="E20" i="33"/>
  <c r="F20" i="33"/>
  <c r="G20" i="33"/>
  <c r="H20" i="33"/>
  <c r="I20" i="33"/>
  <c r="J20" i="33"/>
  <c r="K20" i="33"/>
  <c r="L20" i="33"/>
  <c r="M20" i="33"/>
  <c r="N20" i="33"/>
  <c r="P20" i="33"/>
  <c r="B21" i="33"/>
  <c r="C21" i="33"/>
  <c r="D21" i="33"/>
  <c r="E21" i="33"/>
  <c r="F21" i="33"/>
  <c r="G21" i="33"/>
  <c r="H21" i="33"/>
  <c r="I21" i="33"/>
  <c r="J21" i="33"/>
  <c r="K21" i="33"/>
  <c r="L21" i="33"/>
  <c r="M21" i="33"/>
  <c r="O21" i="33"/>
  <c r="B22" i="33"/>
  <c r="C22" i="33"/>
  <c r="D22" i="33"/>
  <c r="E22" i="33"/>
  <c r="F22" i="33"/>
  <c r="G22" i="33"/>
  <c r="H22" i="33"/>
  <c r="I22" i="33"/>
  <c r="J22" i="33"/>
  <c r="K22" i="33"/>
  <c r="L22" i="33"/>
  <c r="N22" i="33"/>
  <c r="B23" i="33"/>
  <c r="C23" i="33"/>
  <c r="D23" i="33"/>
  <c r="E23" i="33"/>
  <c r="F23" i="33"/>
  <c r="G23" i="33"/>
  <c r="H23" i="33"/>
  <c r="I23" i="33"/>
  <c r="J23" i="33"/>
  <c r="K23" i="33"/>
  <c r="M23" i="33"/>
  <c r="B24" i="33"/>
  <c r="C24" i="33"/>
  <c r="D24" i="33"/>
  <c r="E24" i="33"/>
  <c r="F24" i="33"/>
  <c r="G24" i="33"/>
  <c r="H24" i="33"/>
  <c r="I24" i="33"/>
  <c r="J24" i="33"/>
  <c r="L24" i="33"/>
  <c r="B25" i="33"/>
  <c r="C25" i="33"/>
  <c r="D25" i="33"/>
  <c r="E25" i="33"/>
  <c r="F25" i="33"/>
  <c r="G25" i="33"/>
  <c r="H25" i="33"/>
  <c r="I25" i="33"/>
  <c r="K25" i="33"/>
  <c r="B26" i="33"/>
  <c r="C26" i="33"/>
  <c r="D26" i="33"/>
  <c r="E26" i="33"/>
  <c r="F26" i="33"/>
  <c r="G26" i="33"/>
  <c r="H26" i="33"/>
  <c r="J26" i="33"/>
  <c r="B27" i="33"/>
  <c r="C27" i="33"/>
  <c r="D27" i="33"/>
  <c r="E27" i="33"/>
  <c r="F27" i="33"/>
  <c r="G27" i="33"/>
  <c r="I27" i="33"/>
  <c r="B28" i="33"/>
  <c r="C28" i="33"/>
  <c r="D28" i="33"/>
  <c r="E28" i="33"/>
  <c r="F28" i="33"/>
  <c r="H28" i="33"/>
  <c r="B29" i="33"/>
  <c r="C29" i="33"/>
  <c r="D29" i="33"/>
  <c r="E29" i="33"/>
  <c r="G29" i="33"/>
  <c r="B30" i="33"/>
  <c r="C30" i="33"/>
  <c r="D30" i="33"/>
  <c r="F30" i="33"/>
  <c r="B31" i="33"/>
  <c r="C31" i="33"/>
  <c r="E31" i="33"/>
  <c r="B32" i="33"/>
  <c r="D32" i="33"/>
  <c r="C33" i="33"/>
  <c r="B34" i="33"/>
  <c r="F4" i="29" l="1" a="1"/>
  <c r="F4" i="29" s="1"/>
  <c r="G3" i="29" l="1"/>
  <c r="G4" i="29" s="1"/>
  <c r="F5" i="29" a="1"/>
  <c r="F5" i="29" s="1"/>
  <c r="F6" i="29" s="1"/>
  <c r="F7" i="29" s="1"/>
  <c r="F8" i="29" s="1"/>
  <c r="F9" i="29" s="1"/>
  <c r="H3" i="29" l="1"/>
  <c r="I3" i="29" s="1"/>
  <c r="J3" i="29" s="1"/>
  <c r="G5" i="29"/>
  <c r="G6" i="29" s="1"/>
  <c r="G7" i="29" s="1"/>
  <c r="H4" i="29"/>
  <c r="I4" i="29" s="1"/>
  <c r="J4" i="29" s="1"/>
  <c r="K3" i="29" l="1"/>
  <c r="O3" i="29" s="1"/>
  <c r="H5" i="29"/>
  <c r="I5" i="29" s="1"/>
  <c r="H7" i="29"/>
  <c r="I7" i="29" s="1"/>
  <c r="G8" i="29"/>
  <c r="H6" i="29"/>
  <c r="I6" i="29" s="1"/>
  <c r="K4" i="29"/>
  <c r="C3" i="29"/>
  <c r="P3" i="29"/>
  <c r="N3" i="29"/>
  <c r="J5" i="29" l="1"/>
  <c r="J6" i="29"/>
  <c r="J7" i="29"/>
  <c r="K7" i="29" s="1"/>
  <c r="O7" i="29" s="1"/>
  <c r="H8" i="29"/>
  <c r="I8" i="29" s="1"/>
  <c r="G9" i="29"/>
  <c r="N4" i="29"/>
  <c r="O4" i="29"/>
  <c r="P4" i="29"/>
  <c r="C4" i="29"/>
  <c r="J8" i="29" l="1"/>
  <c r="K8" i="29" s="1"/>
  <c r="K5" i="29"/>
  <c r="N5" i="29" s="1"/>
  <c r="C5" i="29"/>
  <c r="K6" i="29"/>
  <c r="P6" i="29" s="1"/>
  <c r="N7" i="29"/>
  <c r="P7" i="29"/>
  <c r="C7" i="29"/>
  <c r="G10" i="29"/>
  <c r="H9" i="29"/>
  <c r="I9" i="29" s="1"/>
  <c r="J9" i="29" s="1"/>
  <c r="K9" i="29" s="1"/>
  <c r="N8" i="29"/>
  <c r="P8" i="29"/>
  <c r="C8" i="29"/>
  <c r="O8" i="29"/>
  <c r="C6" i="29" l="1"/>
  <c r="O5" i="29"/>
  <c r="P5" i="29"/>
  <c r="O6" i="29"/>
  <c r="N6" i="29"/>
  <c r="N9" i="29"/>
  <c r="C9" i="29"/>
  <c r="P9" i="29"/>
  <c r="O9" i="29"/>
  <c r="H10" i="29"/>
  <c r="G11" i="29"/>
  <c r="I10" i="29" l="1"/>
  <c r="J10" i="29" s="1"/>
  <c r="H11" i="29"/>
  <c r="G12" i="29"/>
  <c r="K10" i="29" l="1"/>
  <c r="N10" i="29" s="1"/>
  <c r="O10" i="29"/>
  <c r="P10" i="29"/>
  <c r="C10" i="29"/>
  <c r="H12" i="29"/>
  <c r="G13" i="29"/>
  <c r="I11" i="29"/>
  <c r="H13" i="29" l="1"/>
  <c r="I13" i="29" s="1"/>
  <c r="G14" i="29"/>
  <c r="I12" i="29"/>
  <c r="J11" i="29"/>
  <c r="J13" i="29" l="1"/>
  <c r="K11" i="29"/>
  <c r="P11" i="29"/>
  <c r="H14" i="29"/>
  <c r="G15" i="29"/>
  <c r="K13" i="29"/>
  <c r="N13" i="29" s="1"/>
  <c r="J12" i="29"/>
  <c r="C11" i="29" l="1"/>
  <c r="O11" i="29"/>
  <c r="N11" i="29"/>
  <c r="C13" i="29"/>
  <c r="P13" i="29"/>
  <c r="O13" i="29"/>
  <c r="K12" i="29"/>
  <c r="P12" i="29" s="1"/>
  <c r="O12" i="29"/>
  <c r="H15" i="29"/>
  <c r="G16" i="29"/>
  <c r="I14" i="29"/>
  <c r="N12" i="29" l="1"/>
  <c r="C12" i="29"/>
  <c r="I15" i="29"/>
  <c r="J15" i="29" s="1"/>
  <c r="J14" i="29"/>
  <c r="H16" i="29"/>
  <c r="I16" i="29" s="1"/>
  <c r="G17" i="29"/>
  <c r="J16" i="29" l="1"/>
  <c r="K16" i="29" s="1"/>
  <c r="N16" i="29" s="1"/>
  <c r="K15" i="29"/>
  <c r="O15" i="29" s="1"/>
  <c r="C15" i="29"/>
  <c r="K14" i="29"/>
  <c r="C14" i="29" s="1"/>
  <c r="H17" i="29"/>
  <c r="G18" i="29"/>
  <c r="P14" i="29" l="1"/>
  <c r="P15" i="29"/>
  <c r="O16" i="29"/>
  <c r="N14" i="29"/>
  <c r="N15" i="29"/>
  <c r="P16" i="29"/>
  <c r="C16" i="29"/>
  <c r="I17" i="29"/>
  <c r="J17" i="29" s="1"/>
  <c r="H18" i="29"/>
  <c r="I18" i="29" s="1"/>
  <c r="G19" i="29"/>
  <c r="O14" i="29"/>
  <c r="K17" i="29" l="1"/>
  <c r="O17" i="29" s="1"/>
  <c r="H19" i="29"/>
  <c r="I19" i="29" s="1"/>
  <c r="G20" i="29"/>
  <c r="J18" i="29"/>
  <c r="N17" i="29"/>
  <c r="P17" i="29"/>
  <c r="C17" i="29"/>
  <c r="K18" i="29" l="1"/>
  <c r="P18" i="29" s="1"/>
  <c r="H20" i="29"/>
  <c r="G21" i="29"/>
  <c r="J19" i="29"/>
  <c r="K19" i="29" s="1"/>
  <c r="C19" i="29" l="1"/>
  <c r="O19" i="29"/>
  <c r="N18" i="29"/>
  <c r="O18" i="29"/>
  <c r="C18" i="29"/>
  <c r="N19" i="29"/>
  <c r="P19" i="29"/>
  <c r="H21" i="29"/>
  <c r="G22" i="29"/>
  <c r="I20" i="29"/>
  <c r="J20" i="29" s="1"/>
  <c r="K20" i="29" l="1"/>
  <c r="P20" i="29" s="1"/>
  <c r="H22" i="29"/>
  <c r="I22" i="29" s="1"/>
  <c r="G23" i="29"/>
  <c r="I21" i="29"/>
  <c r="J21" i="29" s="1"/>
  <c r="N20" i="29"/>
  <c r="O20" i="29" l="1"/>
  <c r="C20" i="29"/>
  <c r="J22" i="29"/>
  <c r="K22" i="29" s="1"/>
  <c r="P22" i="29" s="1"/>
  <c r="K21" i="29"/>
  <c r="N21" i="29"/>
  <c r="C21" i="29"/>
  <c r="O21" i="29"/>
  <c r="P21" i="29"/>
  <c r="H23" i="29"/>
  <c r="G24" i="29"/>
  <c r="N22" i="29" l="1"/>
  <c r="O22" i="29"/>
  <c r="C22" i="29"/>
  <c r="H24" i="29"/>
  <c r="I24" i="29" s="1"/>
  <c r="G25" i="29"/>
  <c r="I23" i="29"/>
  <c r="J24" i="29" l="1"/>
  <c r="K24" i="29" s="1"/>
  <c r="H25" i="29"/>
  <c r="G26" i="29"/>
  <c r="J23" i="29"/>
  <c r="O24" i="29" l="1"/>
  <c r="N24" i="29"/>
  <c r="P24" i="29"/>
  <c r="K23" i="29"/>
  <c r="O23" i="29" s="1"/>
  <c r="C23" i="29"/>
  <c r="C24" i="29"/>
  <c r="H26" i="29"/>
  <c r="G27" i="29"/>
  <c r="G28" i="29" s="1"/>
  <c r="I25" i="29"/>
  <c r="J25" i="29" s="1"/>
  <c r="N23" i="29" l="1"/>
  <c r="P23" i="29"/>
  <c r="H28" i="29"/>
  <c r="I28" i="29" s="1"/>
  <c r="G29" i="29"/>
  <c r="K25" i="29"/>
  <c r="P25" i="29" s="1"/>
  <c r="H27" i="29"/>
  <c r="C25" i="29"/>
  <c r="I26" i="29"/>
  <c r="J28" i="29" l="1"/>
  <c r="K28" i="29" s="1"/>
  <c r="N25" i="29"/>
  <c r="O25" i="29"/>
  <c r="H29" i="29"/>
  <c r="I29" i="29" s="1"/>
  <c r="G30" i="29"/>
  <c r="I27" i="29"/>
  <c r="J26" i="29"/>
  <c r="C28" i="29" l="1"/>
  <c r="N28" i="29"/>
  <c r="O28" i="29"/>
  <c r="P28" i="29"/>
  <c r="H30" i="29"/>
  <c r="I30" i="29" s="1"/>
  <c r="G31" i="29"/>
  <c r="J29" i="29"/>
  <c r="K29" i="29" s="1"/>
  <c r="J27" i="29"/>
  <c r="K26" i="29"/>
  <c r="O26" i="29" s="1"/>
  <c r="J30" i="29" l="1"/>
  <c r="K30" i="29" s="1"/>
  <c r="C29" i="29"/>
  <c r="O29" i="29"/>
  <c r="P29" i="29"/>
  <c r="N29" i="29"/>
  <c r="H31" i="29"/>
  <c r="I31" i="29" s="1"/>
  <c r="J31" i="29" s="1"/>
  <c r="G32" i="29"/>
  <c r="N26" i="29"/>
  <c r="K27" i="29"/>
  <c r="C27" i="29" s="1"/>
  <c r="P26" i="29"/>
  <c r="C26" i="29"/>
  <c r="P30" i="29" l="1"/>
  <c r="O30" i="29"/>
  <c r="N30" i="29"/>
  <c r="K31" i="29"/>
  <c r="N31" i="29" s="1"/>
  <c r="C30" i="29"/>
  <c r="H32" i="29"/>
  <c r="I32" i="29" s="1"/>
  <c r="J32" i="29" s="1"/>
  <c r="K32" i="29" s="1"/>
  <c r="G33" i="29"/>
  <c r="O27" i="29"/>
  <c r="P27" i="29"/>
  <c r="N27" i="29"/>
  <c r="O31" i="29" l="1"/>
  <c r="C31" i="29"/>
  <c r="P31" i="29"/>
  <c r="N32" i="29"/>
  <c r="C32" i="29"/>
  <c r="O32" i="29"/>
  <c r="P32" i="29"/>
  <c r="H33" i="29"/>
  <c r="I33" i="29" s="1"/>
  <c r="G34" i="29"/>
  <c r="J33" i="29" l="1"/>
  <c r="K33" i="29" s="1"/>
  <c r="H34" i="29"/>
  <c r="I34" i="29" s="1"/>
  <c r="J34" i="29" s="1"/>
  <c r="G35" i="29"/>
  <c r="C33" i="29" l="1"/>
  <c r="P33" i="29"/>
  <c r="N33" i="29"/>
  <c r="O33" i="29"/>
  <c r="H35" i="29"/>
  <c r="I35" i="29" s="1"/>
  <c r="G36" i="29"/>
  <c r="K34" i="29"/>
  <c r="P34" i="29" s="1"/>
  <c r="N34" i="29" l="1"/>
  <c r="O34" i="29"/>
  <c r="C34" i="29"/>
  <c r="H36" i="29"/>
  <c r="I36" i="29" s="1"/>
  <c r="G37" i="29"/>
  <c r="J35" i="29"/>
  <c r="K35" i="29" s="1"/>
  <c r="J36" i="29" l="1"/>
  <c r="K36" i="29" s="1"/>
  <c r="O36" i="29" s="1"/>
  <c r="P35" i="29"/>
  <c r="C35" i="29"/>
  <c r="O35" i="29"/>
  <c r="N35" i="29"/>
  <c r="H37" i="29"/>
  <c r="G38" i="29"/>
  <c r="P36" i="29" l="1"/>
  <c r="N36" i="29"/>
  <c r="C36" i="29"/>
  <c r="I37" i="29"/>
  <c r="J37" i="29" s="1"/>
  <c r="H38" i="29"/>
  <c r="I38" i="29" s="1"/>
  <c r="G39" i="29"/>
  <c r="K37" i="29" l="1"/>
  <c r="J38" i="29"/>
  <c r="H39" i="29"/>
  <c r="I39" i="29" s="1"/>
  <c r="G40" i="29"/>
  <c r="O38" i="29" l="1"/>
  <c r="K38" i="29"/>
  <c r="N38" i="29" s="1"/>
  <c r="P37" i="29"/>
  <c r="C37" i="29"/>
  <c r="O37" i="29"/>
  <c r="N37" i="29"/>
  <c r="C38" i="29"/>
  <c r="P38" i="29"/>
  <c r="H40" i="29"/>
  <c r="G41" i="29"/>
  <c r="J39" i="29"/>
  <c r="K39" i="29" s="1"/>
  <c r="C39" i="29" l="1"/>
  <c r="N39" i="29"/>
  <c r="P39" i="29"/>
  <c r="O39" i="29"/>
  <c r="H41" i="29"/>
  <c r="I41" i="29" s="1"/>
  <c r="G42" i="29"/>
  <c r="I40" i="29"/>
  <c r="J40" i="29" s="1"/>
  <c r="K40" i="29" l="1"/>
  <c r="P40" i="29" s="1"/>
  <c r="H42" i="29"/>
  <c r="I42" i="29" s="1"/>
  <c r="G43" i="29"/>
  <c r="J41" i="29"/>
  <c r="K41" i="29" s="1"/>
  <c r="O40" i="29"/>
  <c r="C40" i="29"/>
  <c r="N40" i="29" l="1"/>
  <c r="P41" i="29"/>
  <c r="O41" i="29"/>
  <c r="C41" i="29"/>
  <c r="N41" i="29"/>
  <c r="H43" i="29"/>
  <c r="I43" i="29" s="1"/>
  <c r="G44" i="29"/>
  <c r="J42" i="29"/>
  <c r="K42" i="29" s="1"/>
  <c r="P42" i="29" s="1"/>
  <c r="H44" i="29" l="1"/>
  <c r="I44" i="29" s="1"/>
  <c r="J44" i="29" s="1"/>
  <c r="G45" i="29"/>
  <c r="J43" i="29"/>
  <c r="K43" i="29" s="1"/>
  <c r="C43" i="29" s="1"/>
  <c r="N42" i="29"/>
  <c r="O42" i="29"/>
  <c r="C42" i="29"/>
  <c r="H45" i="29" l="1"/>
  <c r="I45" i="29" s="1"/>
  <c r="J45" i="29" s="1"/>
  <c r="K45" i="29" s="1"/>
  <c r="G46" i="29"/>
  <c r="K44" i="29"/>
  <c r="N44" i="29"/>
  <c r="C44" i="29"/>
  <c r="P44" i="29"/>
  <c r="O44" i="29"/>
  <c r="N43" i="29"/>
  <c r="O43" i="29"/>
  <c r="P43" i="29"/>
  <c r="H46" i="29" l="1"/>
  <c r="I46" i="29" s="1"/>
  <c r="G47" i="29"/>
  <c r="C45" i="29"/>
  <c r="P45" i="29"/>
  <c r="O45" i="29"/>
  <c r="N45" i="29"/>
  <c r="H47" i="29" l="1"/>
  <c r="G48" i="29"/>
  <c r="J46" i="29"/>
  <c r="H48" i="29" l="1"/>
  <c r="I48" i="29" s="1"/>
  <c r="J48" i="29" s="1"/>
  <c r="G49" i="29"/>
  <c r="K46" i="29"/>
  <c r="C46" i="29" s="1"/>
  <c r="I47" i="29"/>
  <c r="P46" i="29"/>
  <c r="K48" i="29" l="1"/>
  <c r="N48" i="29" s="1"/>
  <c r="O46" i="29"/>
  <c r="H49" i="29"/>
  <c r="I49" i="29" s="1"/>
  <c r="G50" i="29"/>
  <c r="O48" i="29"/>
  <c r="N46" i="29"/>
  <c r="J47" i="29"/>
  <c r="P48" i="29" l="1"/>
  <c r="C48" i="29"/>
  <c r="H50" i="29"/>
  <c r="I50" i="29" s="1"/>
  <c r="G51" i="29"/>
  <c r="G52" i="29" s="1"/>
  <c r="J49" i="29"/>
  <c r="K47" i="29"/>
  <c r="C47" i="29" s="1"/>
  <c r="N47" i="29"/>
  <c r="O47" i="29" l="1"/>
  <c r="J50" i="29"/>
  <c r="K50" i="29" s="1"/>
  <c r="K49" i="29"/>
  <c r="C49" i="29" s="1"/>
  <c r="H52" i="29"/>
  <c r="I52" i="29" s="1"/>
  <c r="G53" i="29"/>
  <c r="O49" i="29"/>
  <c r="P47" i="29"/>
  <c r="H51" i="29"/>
  <c r="I51" i="29" s="1"/>
  <c r="J51" i="29" s="1"/>
  <c r="K51" i="29" s="1"/>
  <c r="C50" i="29"/>
  <c r="P50" i="29"/>
  <c r="O50" i="29"/>
  <c r="N50" i="29"/>
  <c r="N49" i="29" l="1"/>
  <c r="P49" i="29"/>
  <c r="J52" i="29"/>
  <c r="K52" i="29" s="1"/>
  <c r="N52" i="29" s="1"/>
  <c r="H53" i="29"/>
  <c r="G54" i="29"/>
  <c r="P51" i="29"/>
  <c r="O51" i="29"/>
  <c r="N51" i="29"/>
  <c r="C51" i="29"/>
  <c r="O52" i="29" l="1"/>
  <c r="C52" i="29"/>
  <c r="P52" i="29"/>
  <c r="H54" i="29"/>
  <c r="I54" i="29" s="1"/>
  <c r="J54" i="29" s="1"/>
  <c r="K54" i="29" s="1"/>
  <c r="G55" i="29"/>
  <c r="I53" i="29"/>
  <c r="J53" i="29" s="1"/>
  <c r="H55" i="29" l="1"/>
  <c r="I55" i="29" s="1"/>
  <c r="J55" i="29" s="1"/>
  <c r="G56" i="29"/>
  <c r="O54" i="29"/>
  <c r="N54" i="29"/>
  <c r="P54" i="29"/>
  <c r="C54" i="29"/>
  <c r="K53" i="29"/>
  <c r="C53" i="29" s="1"/>
  <c r="N53" i="29" l="1"/>
  <c r="H56" i="29"/>
  <c r="G57" i="29"/>
  <c r="P53" i="29"/>
  <c r="K55" i="29"/>
  <c r="P55" i="29" s="1"/>
  <c r="O53" i="29"/>
  <c r="O55" i="29" l="1"/>
  <c r="N55" i="29"/>
  <c r="C55" i="29"/>
  <c r="H57" i="29"/>
  <c r="I57" i="29" s="1"/>
  <c r="G58" i="29"/>
  <c r="I56" i="29"/>
  <c r="J57" i="29" l="1"/>
  <c r="K57" i="29" s="1"/>
  <c r="H58" i="29"/>
  <c r="I58" i="29" s="1"/>
  <c r="J58" i="29" s="1"/>
  <c r="G59" i="29"/>
  <c r="J56" i="29"/>
  <c r="N57" i="29" l="1"/>
  <c r="O57" i="29"/>
  <c r="P57" i="29"/>
  <c r="C57" i="29"/>
  <c r="K58" i="29"/>
  <c r="N58" i="29" s="1"/>
  <c r="K56" i="29"/>
  <c r="P56" i="29" s="1"/>
  <c r="C56" i="29"/>
  <c r="H59" i="29"/>
  <c r="G60" i="29"/>
  <c r="O58" i="29"/>
  <c r="C58" i="29"/>
  <c r="P58" i="29"/>
  <c r="O56" i="29" l="1"/>
  <c r="N56" i="29"/>
  <c r="H60" i="29"/>
  <c r="I60" i="29" s="1"/>
  <c r="G61" i="29"/>
  <c r="I59" i="29"/>
  <c r="J60" i="29" l="1"/>
  <c r="K60" i="29" s="1"/>
  <c r="J59" i="29"/>
  <c r="H61" i="29"/>
  <c r="I61" i="29" s="1"/>
  <c r="J61" i="29" s="1"/>
  <c r="G62" i="29"/>
  <c r="O60" i="29" l="1"/>
  <c r="C60" i="29"/>
  <c r="N60" i="29"/>
  <c r="P60" i="29"/>
  <c r="H62" i="29"/>
  <c r="I62" i="29" s="1"/>
  <c r="G63" i="29"/>
  <c r="K61" i="29"/>
  <c r="O61" i="29" s="1"/>
  <c r="K59" i="29"/>
  <c r="P59" i="29" s="1"/>
  <c r="C61" i="29" l="1"/>
  <c r="N61" i="29"/>
  <c r="J62" i="29"/>
  <c r="K62" i="29" s="1"/>
  <c r="N59" i="29"/>
  <c r="O59" i="29"/>
  <c r="C59" i="29"/>
  <c r="P61" i="29"/>
  <c r="H63" i="29"/>
  <c r="G64" i="29"/>
  <c r="O62" i="29" l="1"/>
  <c r="P62" i="29"/>
  <c r="C62" i="29"/>
  <c r="N62" i="29"/>
  <c r="H64" i="29"/>
  <c r="I64" i="29" s="1"/>
  <c r="G65" i="29"/>
  <c r="I63" i="29"/>
  <c r="J64" i="29" l="1"/>
  <c r="K64" i="29" s="1"/>
  <c r="N64" i="29" s="1"/>
  <c r="J63" i="29"/>
  <c r="K63" i="29" s="1"/>
  <c r="H65" i="29"/>
  <c r="I65" i="29" s="1"/>
  <c r="G66" i="29"/>
  <c r="O64" i="29" l="1"/>
  <c r="P64" i="29"/>
  <c r="C63" i="29"/>
  <c r="N63" i="29"/>
  <c r="O63" i="29"/>
  <c r="C64" i="29"/>
  <c r="H66" i="29"/>
  <c r="G67" i="29"/>
  <c r="P63" i="29"/>
  <c r="J65" i="29"/>
  <c r="K65" i="29" s="1"/>
  <c r="O65" i="29" s="1"/>
  <c r="N65" i="29" l="1"/>
  <c r="P65" i="29"/>
  <c r="C65" i="29"/>
  <c r="H67" i="29"/>
  <c r="I67" i="29" s="1"/>
  <c r="J67" i="29" s="1"/>
  <c r="G68" i="29"/>
  <c r="I66" i="29"/>
  <c r="H68" i="29" l="1"/>
  <c r="I68" i="29" s="1"/>
  <c r="G69" i="29"/>
  <c r="J66" i="29"/>
  <c r="K67" i="29"/>
  <c r="O67" i="29" s="1"/>
  <c r="P67" i="29" l="1"/>
  <c r="C67" i="29"/>
  <c r="J68" i="29"/>
  <c r="K68" i="29" s="1"/>
  <c r="P68" i="29" s="1"/>
  <c r="H69" i="29"/>
  <c r="I69" i="29" s="1"/>
  <c r="G70" i="29"/>
  <c r="K66" i="29"/>
  <c r="N67" i="29"/>
  <c r="C68" i="29" l="1"/>
  <c r="J69" i="29"/>
  <c r="K69" i="29" s="1"/>
  <c r="O68" i="29"/>
  <c r="P66" i="29"/>
  <c r="C66" i="29"/>
  <c r="O66" i="29"/>
  <c r="N68" i="29"/>
  <c r="H70" i="29"/>
  <c r="G71" i="29"/>
  <c r="N66" i="29"/>
  <c r="C69" i="29" l="1"/>
  <c r="P69" i="29"/>
  <c r="O69" i="29"/>
  <c r="N69" i="29"/>
  <c r="H71" i="29"/>
  <c r="I71" i="29" s="1"/>
  <c r="J71" i="29" s="1"/>
  <c r="G72" i="29"/>
  <c r="G73" i="29" s="1"/>
  <c r="I70" i="29"/>
  <c r="J70" i="29" s="1"/>
  <c r="H73" i="29" l="1"/>
  <c r="I73" i="29" s="1"/>
  <c r="G74" i="29"/>
  <c r="H72" i="29"/>
  <c r="I72" i="29" s="1"/>
  <c r="J72" i="29" s="1"/>
  <c r="K71" i="29"/>
  <c r="C71" i="29" s="1"/>
  <c r="K70" i="29"/>
  <c r="O70" i="29"/>
  <c r="P70" i="29"/>
  <c r="N70" i="29"/>
  <c r="P71" i="29"/>
  <c r="C70" i="29"/>
  <c r="H74" i="29" l="1"/>
  <c r="I74" i="29" s="1"/>
  <c r="J74" i="29" s="1"/>
  <c r="K74" i="29" s="1"/>
  <c r="G75" i="29"/>
  <c r="N71" i="29"/>
  <c r="O71" i="29"/>
  <c r="J73" i="29"/>
  <c r="K73" i="29" s="1"/>
  <c r="C73" i="29" s="1"/>
  <c r="K72" i="29"/>
  <c r="N72" i="29" s="1"/>
  <c r="C72" i="29"/>
  <c r="O72" i="29" l="1"/>
  <c r="P72" i="29"/>
  <c r="N73" i="29"/>
  <c r="P73" i="29"/>
  <c r="H75" i="29"/>
  <c r="G76" i="29"/>
  <c r="O73" i="29"/>
  <c r="P74" i="29"/>
  <c r="O74" i="29"/>
  <c r="N74" i="29"/>
  <c r="C74" i="29"/>
  <c r="H76" i="29" l="1"/>
  <c r="I76" i="29" s="1"/>
  <c r="G77" i="29"/>
  <c r="I75" i="29"/>
  <c r="J75" i="29" s="1"/>
  <c r="K75" i="29" s="1"/>
  <c r="J76" i="29" l="1"/>
  <c r="K76" i="29" s="1"/>
  <c r="O76" i="29" s="1"/>
  <c r="N75" i="29"/>
  <c r="C75" i="29"/>
  <c r="H77" i="29"/>
  <c r="I77" i="29" s="1"/>
  <c r="G78" i="29"/>
  <c r="O75" i="29"/>
  <c r="P75" i="29"/>
  <c r="C76" i="29" l="1"/>
  <c r="P76" i="29"/>
  <c r="N76" i="29"/>
  <c r="J77" i="29"/>
  <c r="K77" i="29" s="1"/>
  <c r="H78" i="29"/>
  <c r="I78" i="29" s="1"/>
  <c r="J78" i="29" s="1"/>
  <c r="G79" i="29"/>
  <c r="O77" i="29" l="1"/>
  <c r="N77" i="29"/>
  <c r="C77" i="29"/>
  <c r="P77" i="29"/>
  <c r="H79" i="29"/>
  <c r="G80" i="29"/>
  <c r="K78" i="29"/>
  <c r="P78" i="29" s="1"/>
  <c r="C78" i="29" l="1"/>
  <c r="O78" i="29"/>
  <c r="N78" i="29"/>
  <c r="H80" i="29"/>
  <c r="I80" i="29" s="1"/>
  <c r="J80" i="29" s="1"/>
  <c r="G81" i="29"/>
  <c r="I79" i="29"/>
  <c r="K80" i="29" l="1"/>
  <c r="C80" i="29" s="1"/>
  <c r="J79" i="29"/>
  <c r="H81" i="29"/>
  <c r="I81" i="29" s="1"/>
  <c r="J81" i="29" s="1"/>
  <c r="G82" i="29"/>
  <c r="O80" i="29" l="1"/>
  <c r="N80" i="29"/>
  <c r="P80" i="29"/>
  <c r="K79" i="29"/>
  <c r="O79" i="29" s="1"/>
  <c r="H82" i="29"/>
  <c r="G83" i="29"/>
  <c r="K81" i="29"/>
  <c r="N81" i="29" s="1"/>
  <c r="O81" i="29" l="1"/>
  <c r="C81" i="29"/>
  <c r="P81" i="29"/>
  <c r="P79" i="29"/>
  <c r="C79" i="29"/>
  <c r="N79" i="29"/>
  <c r="H83" i="29"/>
  <c r="I83" i="29" s="1"/>
  <c r="J83" i="29" s="1"/>
  <c r="K83" i="29" s="1"/>
  <c r="G84" i="29"/>
  <c r="I82" i="29"/>
  <c r="J82" i="29" l="1"/>
  <c r="P83" i="29"/>
  <c r="O83" i="29"/>
  <c r="N83" i="29"/>
  <c r="C83" i="29"/>
  <c r="H84" i="29"/>
  <c r="I84" i="29" s="1"/>
  <c r="G85" i="29"/>
  <c r="H85" i="29" l="1"/>
  <c r="I85" i="29" s="1"/>
  <c r="G86" i="29"/>
  <c r="K82" i="29"/>
  <c r="J84" i="29"/>
  <c r="K84" i="29" l="1"/>
  <c r="N84" i="29" s="1"/>
  <c r="H86" i="29"/>
  <c r="I86" i="29" s="1"/>
  <c r="G87" i="29"/>
  <c r="G88" i="29" s="1"/>
  <c r="O84" i="29"/>
  <c r="C84" i="29"/>
  <c r="C82" i="29"/>
  <c r="O82" i="29"/>
  <c r="P82" i="29"/>
  <c r="J85" i="29"/>
  <c r="P84" i="29"/>
  <c r="N82" i="29"/>
  <c r="H88" i="29" l="1"/>
  <c r="I88" i="29" s="1"/>
  <c r="G89" i="29"/>
  <c r="J86" i="29"/>
  <c r="K86" i="29" s="1"/>
  <c r="H87" i="29"/>
  <c r="K85" i="29"/>
  <c r="O85" i="29" s="1"/>
  <c r="J88" i="29" l="1"/>
  <c r="K88" i="29" s="1"/>
  <c r="H89" i="29"/>
  <c r="I89" i="29" s="1"/>
  <c r="G90" i="29"/>
  <c r="N86" i="29"/>
  <c r="C86" i="29"/>
  <c r="P86" i="29"/>
  <c r="O86" i="29"/>
  <c r="I87" i="29"/>
  <c r="P85" i="29"/>
  <c r="C85" i="29"/>
  <c r="N85" i="29"/>
  <c r="C88" i="29" l="1"/>
  <c r="N88" i="29"/>
  <c r="P88" i="29"/>
  <c r="O88" i="29"/>
  <c r="H90" i="29"/>
  <c r="I90" i="29" s="1"/>
  <c r="G91" i="29"/>
  <c r="J89" i="29"/>
  <c r="J87" i="29"/>
  <c r="J90" i="29" l="1"/>
  <c r="H91" i="29"/>
  <c r="I91" i="29" s="1"/>
  <c r="J91" i="29" s="1"/>
  <c r="K91" i="29" s="1"/>
  <c r="G92" i="29"/>
  <c r="C90" i="29"/>
  <c r="N90" i="29"/>
  <c r="K90" i="29"/>
  <c r="P90" i="29" s="1"/>
  <c r="K89" i="29"/>
  <c r="C89" i="29" s="1"/>
  <c r="K87" i="29"/>
  <c r="P87" i="29" s="1"/>
  <c r="C87" i="29" l="1"/>
  <c r="O90" i="29"/>
  <c r="H92" i="29"/>
  <c r="G93" i="29"/>
  <c r="P89" i="29"/>
  <c r="N89" i="29"/>
  <c r="P91" i="29"/>
  <c r="O91" i="29"/>
  <c r="N91" i="29"/>
  <c r="C91" i="29"/>
  <c r="O89" i="29"/>
  <c r="O87" i="29"/>
  <c r="N87" i="29"/>
  <c r="H93" i="29" l="1"/>
  <c r="I93" i="29" s="1"/>
  <c r="J93" i="29" s="1"/>
  <c r="G94" i="29"/>
  <c r="I92" i="29"/>
  <c r="J92" i="29" s="1"/>
  <c r="H94" i="29" l="1"/>
  <c r="I94" i="29" s="1"/>
  <c r="G95" i="29"/>
  <c r="K92" i="29"/>
  <c r="C92" i="29" s="1"/>
  <c r="P92" i="29"/>
  <c r="O92" i="29"/>
  <c r="K93" i="29"/>
  <c r="O93" i="29" s="1"/>
  <c r="N93" i="29" l="1"/>
  <c r="C93" i="29"/>
  <c r="P93" i="29"/>
  <c r="N92" i="29"/>
  <c r="J94" i="29"/>
  <c r="K94" i="29" s="1"/>
  <c r="H95" i="29"/>
  <c r="I95" i="29" s="1"/>
  <c r="G96" i="29"/>
  <c r="C94" i="29" l="1"/>
  <c r="N94" i="29"/>
  <c r="P94" i="29"/>
  <c r="O94" i="29"/>
  <c r="H96" i="29"/>
  <c r="I96" i="29" s="1"/>
  <c r="J96" i="29" s="1"/>
  <c r="G97" i="29"/>
  <c r="J95" i="29"/>
  <c r="K95" i="29" s="1"/>
  <c r="P95" i="29" l="1"/>
  <c r="N95" i="29"/>
  <c r="O95" i="29"/>
  <c r="C95" i="29"/>
  <c r="H97" i="29"/>
  <c r="I97" i="29" s="1"/>
  <c r="G98" i="29"/>
  <c r="K96" i="29"/>
  <c r="N96" i="29" s="1"/>
  <c r="C96" i="29" l="1"/>
  <c r="O96" i="29"/>
  <c r="P96" i="29"/>
  <c r="H98" i="29"/>
  <c r="I98" i="29" s="1"/>
  <c r="G99" i="29"/>
  <c r="J97" i="29"/>
  <c r="K97" i="29" s="1"/>
  <c r="P97" i="29" l="1"/>
  <c r="O97" i="29"/>
  <c r="N97" i="29"/>
  <c r="C97" i="29"/>
  <c r="G100" i="29"/>
  <c r="G101" i="29" s="1"/>
  <c r="H99" i="29"/>
  <c r="J98" i="29"/>
  <c r="K98" i="29" s="1"/>
  <c r="C98" i="29" s="1"/>
  <c r="P98" i="29" l="1"/>
  <c r="N98" i="29"/>
  <c r="H101" i="29"/>
  <c r="I101" i="29" s="1"/>
  <c r="G102" i="29"/>
  <c r="O98" i="29"/>
  <c r="I99" i="29"/>
  <c r="H100" i="29"/>
  <c r="J101" i="29" l="1"/>
  <c r="K101" i="29" s="1"/>
  <c r="H102" i="29"/>
  <c r="I102" i="29" s="1"/>
  <c r="J102" i="29" s="1"/>
  <c r="G103" i="29"/>
  <c r="N101" i="29"/>
  <c r="C101" i="29"/>
  <c r="P101" i="29"/>
  <c r="O101" i="29"/>
  <c r="I100" i="29"/>
  <c r="J100" i="29" s="1"/>
  <c r="K100" i="29" s="1"/>
  <c r="J99" i="29"/>
  <c r="K102" i="29" l="1"/>
  <c r="H103" i="29"/>
  <c r="G104" i="29"/>
  <c r="I103" i="29"/>
  <c r="C102" i="29"/>
  <c r="P102" i="29"/>
  <c r="N102" i="29"/>
  <c r="O102" i="29"/>
  <c r="P100" i="29"/>
  <c r="C100" i="29"/>
  <c r="N100" i="29"/>
  <c r="O100" i="29"/>
  <c r="K99" i="29"/>
  <c r="C99" i="29" s="1"/>
  <c r="N99" i="29" l="1"/>
  <c r="J103" i="29"/>
  <c r="K103" i="29" s="1"/>
  <c r="H104" i="29"/>
  <c r="I104" i="29" s="1"/>
  <c r="J104" i="29" s="1"/>
  <c r="K104" i="29" s="1"/>
  <c r="G105" i="29"/>
  <c r="O99" i="29"/>
  <c r="P99" i="29"/>
  <c r="N103" i="29" l="1"/>
  <c r="O103" i="29"/>
  <c r="C103" i="29"/>
  <c r="P103" i="29"/>
  <c r="H105" i="29"/>
  <c r="G106" i="29"/>
  <c r="C104" i="29"/>
  <c r="P104" i="29"/>
  <c r="O104" i="29"/>
  <c r="N104" i="29"/>
  <c r="I105" i="29" l="1"/>
  <c r="J105" i="29" s="1"/>
  <c r="H106" i="29"/>
  <c r="G107" i="29"/>
  <c r="C105" i="29" l="1"/>
  <c r="I106" i="29"/>
  <c r="K105" i="29"/>
  <c r="O105" i="29" s="1"/>
  <c r="H107" i="29"/>
  <c r="G108" i="29"/>
  <c r="P105" i="29" l="1"/>
  <c r="N105" i="29"/>
  <c r="J106" i="29"/>
  <c r="I107" i="29"/>
  <c r="J107" i="29" s="1"/>
  <c r="K107" i="29" s="1"/>
  <c r="C107" i="29" s="1"/>
  <c r="H108" i="29"/>
  <c r="G109" i="29"/>
  <c r="I108" i="29"/>
  <c r="J108" i="29" s="1"/>
  <c r="K108" i="29" s="1"/>
  <c r="O107" i="29" l="1"/>
  <c r="P107" i="29"/>
  <c r="N107" i="29"/>
  <c r="H109" i="29"/>
  <c r="G110" i="29"/>
  <c r="I109" i="29"/>
  <c r="N108" i="29"/>
  <c r="C108" i="29"/>
  <c r="P108" i="29"/>
  <c r="O108" i="29"/>
  <c r="K106" i="29"/>
  <c r="P106" i="29" s="1"/>
  <c r="N106" i="29" l="1"/>
  <c r="J109" i="29"/>
  <c r="H110" i="29"/>
  <c r="I110" i="29" s="1"/>
  <c r="G111" i="29"/>
  <c r="O106" i="29"/>
  <c r="C106" i="29"/>
  <c r="O109" i="29" l="1"/>
  <c r="K109" i="29"/>
  <c r="C109" i="29" s="1"/>
  <c r="H111" i="29"/>
  <c r="I111" i="29" s="1"/>
  <c r="J111" i="29" s="1"/>
  <c r="G112" i="29"/>
  <c r="J110" i="29"/>
  <c r="K110" i="29" s="1"/>
  <c r="K111" i="29" l="1"/>
  <c r="H112" i="29"/>
  <c r="I112" i="29" s="1"/>
  <c r="G113" i="29"/>
  <c r="C111" i="29"/>
  <c r="P111" i="29"/>
  <c r="N111" i="29"/>
  <c r="O111" i="29"/>
  <c r="N109" i="29"/>
  <c r="O110" i="29"/>
  <c r="P110" i="29"/>
  <c r="P109" i="29"/>
  <c r="C110" i="29"/>
  <c r="N110" i="29"/>
  <c r="J112" i="29" l="1"/>
  <c r="K112" i="29" s="1"/>
  <c r="H113" i="29"/>
  <c r="G114" i="29"/>
  <c r="I113" i="29"/>
  <c r="J113" i="29" s="1"/>
  <c r="O112" i="29" l="1"/>
  <c r="C112" i="29"/>
  <c r="P112" i="29"/>
  <c r="N112" i="29"/>
  <c r="K113" i="29"/>
  <c r="H114" i="29"/>
  <c r="G115" i="29"/>
  <c r="I114" i="29"/>
  <c r="N113" i="29"/>
  <c r="C113" i="29"/>
  <c r="P113" i="29"/>
  <c r="O113" i="29"/>
  <c r="H115" i="29" l="1"/>
  <c r="I115" i="29" s="1"/>
  <c r="G116" i="29"/>
  <c r="J114" i="29"/>
  <c r="K114" i="29" s="1"/>
  <c r="J115" i="29" l="1"/>
  <c r="K115" i="29" s="1"/>
  <c r="C114" i="29"/>
  <c r="P114" i="29"/>
  <c r="O114" i="29"/>
  <c r="N114" i="29"/>
  <c r="C115" i="29"/>
  <c r="P115" i="29"/>
  <c r="H116" i="29"/>
  <c r="G117" i="29"/>
  <c r="O115" i="29" l="1"/>
  <c r="N115" i="29"/>
  <c r="H117" i="29"/>
  <c r="G118" i="29"/>
  <c r="I116" i="29"/>
  <c r="J116" i="29" s="1"/>
  <c r="I117" i="29" l="1"/>
  <c r="N116" i="29"/>
  <c r="K116" i="29"/>
  <c r="O116" i="29" s="1"/>
  <c r="C116" i="29"/>
  <c r="H118" i="29"/>
  <c r="G119" i="29"/>
  <c r="J117" i="29" l="1"/>
  <c r="K117" i="29" s="1"/>
  <c r="P116" i="29"/>
  <c r="H119" i="29"/>
  <c r="I119" i="29" s="1"/>
  <c r="G120" i="29"/>
  <c r="I118" i="29"/>
  <c r="N117" i="29" l="1"/>
  <c r="O117" i="29"/>
  <c r="C117" i="29"/>
  <c r="P117" i="29"/>
  <c r="J119" i="29"/>
  <c r="J118" i="29"/>
  <c r="K118" i="29" s="1"/>
  <c r="H120" i="29"/>
  <c r="G121" i="29"/>
  <c r="O118" i="29" l="1"/>
  <c r="C118" i="29"/>
  <c r="P118" i="29"/>
  <c r="K119" i="29"/>
  <c r="C119" i="29" s="1"/>
  <c r="P119" i="29"/>
  <c r="N118" i="29"/>
  <c r="H121" i="29"/>
  <c r="I121" i="29" s="1"/>
  <c r="J121" i="29" s="1"/>
  <c r="G122" i="29"/>
  <c r="I120" i="29"/>
  <c r="N119" i="29" l="1"/>
  <c r="O119" i="29"/>
  <c r="G123" i="29"/>
  <c r="H122" i="29"/>
  <c r="C121" i="29"/>
  <c r="N121" i="29"/>
  <c r="P121" i="29"/>
  <c r="K121" i="29"/>
  <c r="O121" i="29" s="1"/>
  <c r="J120" i="29"/>
  <c r="K120" i="29" s="1"/>
  <c r="P120" i="29" s="1"/>
  <c r="I122" i="29" l="1"/>
  <c r="H123" i="29"/>
  <c r="G124" i="29"/>
  <c r="J122" i="29"/>
  <c r="O120" i="29"/>
  <c r="C120" i="29"/>
  <c r="N120" i="29"/>
  <c r="N122" i="29" l="1"/>
  <c r="K122" i="29"/>
  <c r="C122" i="29" s="1"/>
  <c r="P122" i="29"/>
  <c r="O122" i="29"/>
  <c r="I123" i="29"/>
  <c r="H124" i="29"/>
  <c r="I124" i="29" s="1"/>
  <c r="J124" i="29" s="1"/>
  <c r="K124" i="29" s="1"/>
  <c r="G125" i="29"/>
  <c r="H125" i="29" l="1"/>
  <c r="G126" i="29"/>
  <c r="J123" i="29"/>
  <c r="C124" i="29"/>
  <c r="P124" i="29"/>
  <c r="O124" i="29"/>
  <c r="N124" i="29"/>
  <c r="G127" i="29" l="1"/>
  <c r="H126" i="29"/>
  <c r="K123" i="29"/>
  <c r="C123" i="29" s="1"/>
  <c r="I125" i="29"/>
  <c r="J125" i="29" l="1"/>
  <c r="O123" i="29"/>
  <c r="P123" i="29"/>
  <c r="N123" i="29"/>
  <c r="I126" i="29"/>
  <c r="G128" i="29"/>
  <c r="H127" i="29"/>
  <c r="K125" i="29" l="1"/>
  <c r="O125" i="29"/>
  <c r="J126" i="29"/>
  <c r="H128" i="29"/>
  <c r="I128" i="29" s="1"/>
  <c r="G129" i="29"/>
  <c r="I127" i="29"/>
  <c r="J127" i="29" s="1"/>
  <c r="P125" i="29" l="1"/>
  <c r="N125" i="29"/>
  <c r="C125" i="29"/>
  <c r="H129" i="29"/>
  <c r="G130" i="29"/>
  <c r="J128" i="29"/>
  <c r="K128" i="29" s="1"/>
  <c r="C126" i="29"/>
  <c r="K127" i="29"/>
  <c r="O127" i="29" s="1"/>
  <c r="K126" i="29"/>
  <c r="P127" i="29" l="1"/>
  <c r="C127" i="29"/>
  <c r="N127" i="29"/>
  <c r="C128" i="29"/>
  <c r="P128" i="29"/>
  <c r="I129" i="29"/>
  <c r="P126" i="29"/>
  <c r="O126" i="29"/>
  <c r="H130" i="29"/>
  <c r="G131" i="29"/>
  <c r="N126" i="29"/>
  <c r="O128" i="29"/>
  <c r="N128" i="29"/>
  <c r="I130" i="29" l="1"/>
  <c r="J130" i="29" s="1"/>
  <c r="K130" i="29" s="1"/>
  <c r="J129" i="29"/>
  <c r="H131" i="29"/>
  <c r="I131" i="29" s="1"/>
  <c r="G132" i="29"/>
  <c r="C130" i="29" l="1"/>
  <c r="C129" i="29"/>
  <c r="K129" i="29"/>
  <c r="N130" i="29"/>
  <c r="P129" i="29"/>
  <c r="P130" i="29"/>
  <c r="J131" i="29"/>
  <c r="K131" i="29" s="1"/>
  <c r="O130" i="29"/>
  <c r="H132" i="29"/>
  <c r="G133" i="29"/>
  <c r="O131" i="29" l="1"/>
  <c r="N131" i="29"/>
  <c r="P131" i="29"/>
  <c r="C131" i="29"/>
  <c r="H133" i="29"/>
  <c r="G134" i="29"/>
  <c r="I132" i="29"/>
  <c r="O129" i="29"/>
  <c r="N129" i="29"/>
  <c r="G135" i="29" l="1"/>
  <c r="H134" i="29"/>
  <c r="I134" i="29" s="1"/>
  <c r="J134" i="29" s="1"/>
  <c r="I133" i="29"/>
  <c r="J133" i="29" s="1"/>
  <c r="J132" i="29"/>
  <c r="K132" i="29" s="1"/>
  <c r="K133" i="29" l="1"/>
  <c r="N133" i="29" s="1"/>
  <c r="O133" i="29"/>
  <c r="G136" i="29"/>
  <c r="H135" i="29"/>
  <c r="I135" i="29" s="1"/>
  <c r="K134" i="29"/>
  <c r="O134" i="29" s="1"/>
  <c r="O132" i="29"/>
  <c r="C132" i="29"/>
  <c r="N132" i="29"/>
  <c r="P132" i="29"/>
  <c r="N134" i="29" l="1"/>
  <c r="P134" i="29"/>
  <c r="C134" i="29"/>
  <c r="C133" i="29"/>
  <c r="P133" i="29"/>
  <c r="H136" i="29"/>
  <c r="G137" i="29"/>
  <c r="J135" i="29"/>
  <c r="K135" i="29" s="1"/>
  <c r="P135" i="29" l="1"/>
  <c r="N135" i="29"/>
  <c r="O135" i="29"/>
  <c r="C135" i="29"/>
  <c r="I136" i="29"/>
  <c r="J136" i="29" s="1"/>
  <c r="H137" i="29"/>
  <c r="G138" i="29"/>
  <c r="I137" i="29" l="1"/>
  <c r="J137" i="29" s="1"/>
  <c r="K136" i="29"/>
  <c r="N136" i="29" s="1"/>
  <c r="H138" i="29"/>
  <c r="G139" i="29"/>
  <c r="O136" i="29" l="1"/>
  <c r="C136" i="29"/>
  <c r="K137" i="29"/>
  <c r="N137" i="29" s="1"/>
  <c r="P137" i="29"/>
  <c r="C137" i="29"/>
  <c r="I138" i="29"/>
  <c r="J138" i="29" s="1"/>
  <c r="P136" i="29"/>
  <c r="H139" i="29"/>
  <c r="G140" i="29"/>
  <c r="O137" i="29" l="1"/>
  <c r="H140" i="29"/>
  <c r="G141" i="29"/>
  <c r="I140" i="29"/>
  <c r="J140" i="29"/>
  <c r="I139" i="29"/>
  <c r="K138" i="29"/>
  <c r="N138" i="29" s="1"/>
  <c r="J139" i="29"/>
  <c r="C138" i="29"/>
  <c r="H141" i="29" l="1"/>
  <c r="I141" i="29" s="1"/>
  <c r="J141" i="29" s="1"/>
  <c r="G142" i="29"/>
  <c r="N140" i="29"/>
  <c r="K140" i="29"/>
  <c r="C140" i="29" s="1"/>
  <c r="K139" i="29"/>
  <c r="C139" i="29" s="1"/>
  <c r="O138" i="29"/>
  <c r="P138" i="29"/>
  <c r="P140" i="29" l="1"/>
  <c r="O140" i="29"/>
  <c r="O139" i="29"/>
  <c r="H142" i="29"/>
  <c r="I142" i="29" s="1"/>
  <c r="J142" i="29" s="1"/>
  <c r="G143" i="29"/>
  <c r="P139" i="29"/>
  <c r="P141" i="29"/>
  <c r="K141" i="29"/>
  <c r="O141" i="29" s="1"/>
  <c r="N139" i="29"/>
  <c r="C141" i="29" l="1"/>
  <c r="N141" i="29"/>
  <c r="H143" i="29"/>
  <c r="I143" i="29" s="1"/>
  <c r="J143" i="29" s="1"/>
  <c r="G144" i="29"/>
  <c r="C142" i="29"/>
  <c r="K142" i="29"/>
  <c r="O142" i="29" s="1"/>
  <c r="N142" i="29" l="1"/>
  <c r="P142" i="29"/>
  <c r="H144" i="29"/>
  <c r="I144" i="29" s="1"/>
  <c r="G145" i="29"/>
  <c r="K143" i="29"/>
  <c r="O143" i="29" s="1"/>
  <c r="N143" i="29" l="1"/>
  <c r="P143" i="29"/>
  <c r="C143" i="29"/>
  <c r="H145" i="29"/>
  <c r="I145" i="29" s="1"/>
  <c r="J145" i="29" s="1"/>
  <c r="K145" i="29" s="1"/>
  <c r="G146" i="29"/>
  <c r="J144" i="29"/>
  <c r="K144" i="29" l="1"/>
  <c r="P144" i="29" s="1"/>
  <c r="H146" i="29"/>
  <c r="G147" i="29"/>
  <c r="C145" i="29"/>
  <c r="O145" i="29"/>
  <c r="N145" i="29"/>
  <c r="P145" i="29"/>
  <c r="O144" i="29" l="1"/>
  <c r="I146" i="29"/>
  <c r="H147" i="29"/>
  <c r="G148" i="29"/>
  <c r="I147" i="29"/>
  <c r="J147" i="29" s="1"/>
  <c r="J146" i="29"/>
  <c r="N144" i="29"/>
  <c r="C144" i="29"/>
  <c r="K146" i="29" l="1"/>
  <c r="P146" i="29" s="1"/>
  <c r="C146" i="29"/>
  <c r="O146" i="29"/>
  <c r="H148" i="29"/>
  <c r="I148" i="29" s="1"/>
  <c r="G149" i="29"/>
  <c r="C147" i="29"/>
  <c r="N147" i="29"/>
  <c r="K147" i="29"/>
  <c r="O147" i="29" s="1"/>
  <c r="P147" i="29" l="1"/>
  <c r="N146" i="29"/>
  <c r="H149" i="29"/>
  <c r="G150" i="29"/>
  <c r="I149" i="29"/>
  <c r="J149" i="29" s="1"/>
  <c r="J148" i="29"/>
  <c r="K148" i="29" s="1"/>
  <c r="C148" i="29" l="1"/>
  <c r="O148" i="29"/>
  <c r="P148" i="29"/>
  <c r="N148" i="29"/>
  <c r="H150" i="29"/>
  <c r="I150" i="29" s="1"/>
  <c r="J150" i="29" s="1"/>
  <c r="K150" i="29" s="1"/>
  <c r="G151" i="29"/>
  <c r="C149" i="29"/>
  <c r="N149" i="29"/>
  <c r="K149" i="29"/>
  <c r="O149" i="29" s="1"/>
  <c r="P149" i="29" l="1"/>
  <c r="H151" i="29"/>
  <c r="G152" i="29"/>
  <c r="I151" i="29"/>
  <c r="J151" i="29" s="1"/>
  <c r="C150" i="29"/>
  <c r="O150" i="29"/>
  <c r="P150" i="29"/>
  <c r="N150" i="29"/>
  <c r="H152" i="29" l="1"/>
  <c r="G153" i="29"/>
  <c r="O151" i="29"/>
  <c r="N151" i="29"/>
  <c r="K151" i="29"/>
  <c r="C151" i="29" s="1"/>
  <c r="P151" i="29" l="1"/>
  <c r="H153" i="29"/>
  <c r="G154" i="29"/>
  <c r="I152" i="29"/>
  <c r="J152" i="29" s="1"/>
  <c r="K152" i="29" l="1"/>
  <c r="N152" i="29" s="1"/>
  <c r="H154" i="29"/>
  <c r="I154" i="29" s="1"/>
  <c r="G155" i="29"/>
  <c r="I153" i="29"/>
  <c r="J153" i="29" l="1"/>
  <c r="K153" i="29" s="1"/>
  <c r="C153" i="29"/>
  <c r="O153" i="29"/>
  <c r="H155" i="29"/>
  <c r="I155" i="29" s="1"/>
  <c r="J155" i="29" s="1"/>
  <c r="G156" i="29"/>
  <c r="J154" i="29"/>
  <c r="O152" i="29"/>
  <c r="P152" i="29"/>
  <c r="C152" i="29"/>
  <c r="P153" i="29"/>
  <c r="N153" i="29" l="1"/>
  <c r="H156" i="29"/>
  <c r="G157" i="29"/>
  <c r="C155" i="29"/>
  <c r="P155" i="29"/>
  <c r="K155" i="29"/>
  <c r="O155" i="29" s="1"/>
  <c r="K154" i="29"/>
  <c r="C154" i="29" s="1"/>
  <c r="N154" i="29"/>
  <c r="N155" i="29" l="1"/>
  <c r="H157" i="29"/>
  <c r="I157" i="29" s="1"/>
  <c r="G158" i="29"/>
  <c r="I156" i="29"/>
  <c r="J156" i="29" s="1"/>
  <c r="P154" i="29"/>
  <c r="O154" i="29"/>
  <c r="J157" i="29" l="1"/>
  <c r="K157" i="29" s="1"/>
  <c r="H158" i="29"/>
  <c r="I158" i="29" s="1"/>
  <c r="J158" i="29" s="1"/>
  <c r="G159" i="29"/>
  <c r="K156" i="29"/>
  <c r="N156" i="29" s="1"/>
  <c r="P156" i="29" l="1"/>
  <c r="C156" i="29"/>
  <c r="O157" i="29"/>
  <c r="P157" i="29"/>
  <c r="C157" i="29"/>
  <c r="N157" i="29"/>
  <c r="H159" i="29"/>
  <c r="I159" i="29" s="1"/>
  <c r="J159" i="29" s="1"/>
  <c r="G160" i="29"/>
  <c r="C158" i="29"/>
  <c r="O158" i="29"/>
  <c r="K158" i="29"/>
  <c r="N158" i="29" s="1"/>
  <c r="O156" i="29"/>
  <c r="P158" i="29" l="1"/>
  <c r="H160" i="29"/>
  <c r="I160" i="29" s="1"/>
  <c r="J160" i="29" s="1"/>
  <c r="G161" i="29"/>
  <c r="K159" i="29"/>
  <c r="O159" i="29" s="1"/>
  <c r="P159" i="29" l="1"/>
  <c r="C159" i="29"/>
  <c r="H161" i="29"/>
  <c r="I161" i="29" s="1"/>
  <c r="G162" i="29"/>
  <c r="N160" i="29"/>
  <c r="K160" i="29"/>
  <c r="O160" i="29" s="1"/>
  <c r="P160" i="29" l="1"/>
  <c r="C160" i="29"/>
  <c r="J161" i="29"/>
  <c r="K161" i="29" s="1"/>
  <c r="H162" i="29"/>
  <c r="G163" i="29"/>
  <c r="C161" i="29" l="1"/>
  <c r="N161" i="29"/>
  <c r="O161" i="29"/>
  <c r="P161" i="29"/>
  <c r="H163" i="29"/>
  <c r="G164" i="29"/>
  <c r="I163" i="29"/>
  <c r="I162" i="29"/>
  <c r="J163" i="29" l="1"/>
  <c r="J162" i="29"/>
  <c r="K162" i="29" s="1"/>
  <c r="H164" i="29"/>
  <c r="G165" i="29"/>
  <c r="K163" i="29"/>
  <c r="O163" i="29" s="1"/>
  <c r="P163" i="29" l="1"/>
  <c r="C163" i="29"/>
  <c r="N163" i="29"/>
  <c r="C162" i="29"/>
  <c r="P162" i="29"/>
  <c r="O162" i="29"/>
  <c r="H165" i="29"/>
  <c r="G166" i="29"/>
  <c r="I164" i="29"/>
  <c r="J164" i="29" s="1"/>
  <c r="N162" i="29"/>
  <c r="G167" i="29" l="1"/>
  <c r="H166" i="29"/>
  <c r="I166" i="29" s="1"/>
  <c r="C164" i="29"/>
  <c r="I165" i="29"/>
  <c r="K164" i="29"/>
  <c r="O164" i="29" s="1"/>
  <c r="P164" i="29" l="1"/>
  <c r="N164" i="29"/>
  <c r="J166" i="29"/>
  <c r="K166" i="29" s="1"/>
  <c r="J165" i="29"/>
  <c r="G168" i="29"/>
  <c r="H167" i="29"/>
  <c r="I167" i="29" l="1"/>
  <c r="J167" i="29" s="1"/>
  <c r="O166" i="29"/>
  <c r="C166" i="29"/>
  <c r="O165" i="29"/>
  <c r="K165" i="29"/>
  <c r="N165" i="29" s="1"/>
  <c r="P166" i="29"/>
  <c r="G169" i="29"/>
  <c r="H168" i="29"/>
  <c r="I168" i="29" s="1"/>
  <c r="J168" i="29" s="1"/>
  <c r="K168" i="29" s="1"/>
  <c r="N166" i="29"/>
  <c r="K167" i="29" l="1"/>
  <c r="C167" i="29"/>
  <c r="P167" i="29"/>
  <c r="N167" i="29"/>
  <c r="O167" i="29"/>
  <c r="C165" i="29"/>
  <c r="P165" i="29"/>
  <c r="G170" i="29"/>
  <c r="H169" i="29"/>
  <c r="C168" i="29"/>
  <c r="O168" i="29"/>
  <c r="N168" i="29"/>
  <c r="P168" i="29"/>
  <c r="I169" i="29" l="1"/>
  <c r="J169" i="29" s="1"/>
  <c r="G171" i="29"/>
  <c r="H170" i="29"/>
  <c r="K169" i="29" l="1"/>
  <c r="N169" i="29"/>
  <c r="C169" i="29"/>
  <c r="I170" i="29"/>
  <c r="J170" i="29" s="1"/>
  <c r="G172" i="29"/>
  <c r="H171" i="29"/>
  <c r="P169" i="29"/>
  <c r="O169" i="29"/>
  <c r="K170" i="29" l="1"/>
  <c r="O170" i="29" s="1"/>
  <c r="G173" i="29"/>
  <c r="H172" i="29"/>
  <c r="I172" i="29" s="1"/>
  <c r="P170" i="29"/>
  <c r="N170" i="29"/>
  <c r="I171" i="29"/>
  <c r="J171" i="29" s="1"/>
  <c r="C170" i="29"/>
  <c r="C172" i="29" l="1"/>
  <c r="J172" i="29"/>
  <c r="P172" i="29" s="1"/>
  <c r="K172" i="29"/>
  <c r="N172" i="29" s="1"/>
  <c r="G174" i="29"/>
  <c r="H173" i="29"/>
  <c r="K171" i="29"/>
  <c r="C171" i="29" s="1"/>
  <c r="N171" i="29"/>
  <c r="O171" i="29" l="1"/>
  <c r="P171" i="29"/>
  <c r="H174" i="29"/>
  <c r="I174" i="29" s="1"/>
  <c r="J174" i="29" s="1"/>
  <c r="G175" i="29"/>
  <c r="O172" i="29"/>
  <c r="I173" i="29"/>
  <c r="J173" i="29" s="1"/>
  <c r="K174" i="29" l="1"/>
  <c r="K173" i="29"/>
  <c r="C173" i="29" s="1"/>
  <c r="H175" i="29"/>
  <c r="I175" i="29" s="1"/>
  <c r="G176" i="29"/>
  <c r="C174" i="29"/>
  <c r="P174" i="29"/>
  <c r="O174" i="29"/>
  <c r="N174" i="29"/>
  <c r="P173" i="29"/>
  <c r="O173" i="29" l="1"/>
  <c r="N173" i="29"/>
  <c r="J175" i="29"/>
  <c r="K175" i="29" s="1"/>
  <c r="H176" i="29"/>
  <c r="I176" i="29" s="1"/>
  <c r="G177" i="29"/>
  <c r="J176" i="29" l="1"/>
  <c r="K176" i="29" s="1"/>
  <c r="C175" i="29"/>
  <c r="P175" i="29"/>
  <c r="O175" i="29"/>
  <c r="N175" i="29"/>
  <c r="H177" i="29"/>
  <c r="I177" i="29" s="1"/>
  <c r="G178" i="29"/>
  <c r="N176" i="29" l="1"/>
  <c r="P176" i="29"/>
  <c r="C176" i="29"/>
  <c r="O176" i="29"/>
  <c r="J177" i="29"/>
  <c r="K177" i="29" s="1"/>
  <c r="H178" i="29"/>
  <c r="I178" i="29" s="1"/>
  <c r="G179" i="29"/>
  <c r="N177" i="29" l="1"/>
  <c r="O177" i="29"/>
  <c r="P177" i="29"/>
  <c r="C177" i="29"/>
  <c r="J178" i="29"/>
  <c r="K178" i="29" s="1"/>
  <c r="H179" i="29"/>
  <c r="I179" i="29" s="1"/>
  <c r="G180" i="29"/>
  <c r="N178" i="29" l="1"/>
  <c r="O178" i="29"/>
  <c r="C178" i="29"/>
  <c r="P178" i="29"/>
  <c r="J179" i="29"/>
  <c r="K179" i="29" s="1"/>
  <c r="H180" i="29"/>
  <c r="I180" i="29" s="1"/>
  <c r="J180" i="29" s="1"/>
  <c r="K180" i="29" s="1"/>
  <c r="G181" i="29"/>
  <c r="P179" i="29" l="1"/>
  <c r="O179" i="29"/>
  <c r="C179" i="29"/>
  <c r="N179" i="29"/>
  <c r="H181" i="29"/>
  <c r="G182" i="29"/>
  <c r="O180" i="29"/>
  <c r="C180" i="29"/>
  <c r="P180" i="29"/>
  <c r="N180" i="29"/>
  <c r="H182" i="29" l="1"/>
  <c r="G183" i="29"/>
  <c r="I181" i="29"/>
  <c r="J181" i="29" l="1"/>
  <c r="K181" i="29" s="1"/>
  <c r="O181" i="29" s="1"/>
  <c r="H183" i="29"/>
  <c r="I183" i="29" s="1"/>
  <c r="J183" i="29" s="1"/>
  <c r="G184" i="29"/>
  <c r="I182" i="29"/>
  <c r="J182" i="29" s="1"/>
  <c r="P181" i="29" l="1"/>
  <c r="K183" i="29"/>
  <c r="O183" i="29" s="1"/>
  <c r="C183" i="29"/>
  <c r="K182" i="29"/>
  <c r="C182" i="29" s="1"/>
  <c r="C181" i="29"/>
  <c r="N181" i="29"/>
  <c r="H184" i="29"/>
  <c r="I184" i="29" s="1"/>
  <c r="G185" i="29"/>
  <c r="N183" i="29" l="1"/>
  <c r="P183" i="29"/>
  <c r="H185" i="29"/>
  <c r="I185" i="29" s="1"/>
  <c r="G186" i="29"/>
  <c r="P182" i="29"/>
  <c r="N182" i="29"/>
  <c r="J184" i="29"/>
  <c r="K184" i="29" s="1"/>
  <c r="O182" i="29"/>
  <c r="P184" i="29" l="1"/>
  <c r="C184" i="29"/>
  <c r="O184" i="29"/>
  <c r="J185" i="29"/>
  <c r="H186" i="29"/>
  <c r="I186" i="29" s="1"/>
  <c r="G187" i="29"/>
  <c r="N184" i="29"/>
  <c r="K185" i="29" l="1"/>
  <c r="P185" i="29" s="1"/>
  <c r="H187" i="29"/>
  <c r="G188" i="29"/>
  <c r="O185" i="29"/>
  <c r="J186" i="29"/>
  <c r="K186" i="29" s="1"/>
  <c r="O186" i="29" l="1"/>
  <c r="C186" i="29"/>
  <c r="N186" i="29"/>
  <c r="H188" i="29"/>
  <c r="I188" i="29" s="1"/>
  <c r="G189" i="29"/>
  <c r="I187" i="29"/>
  <c r="J187" i="29" s="1"/>
  <c r="N185" i="29"/>
  <c r="C185" i="29"/>
  <c r="P186" i="29"/>
  <c r="H189" i="29" l="1"/>
  <c r="G190" i="29"/>
  <c r="J188" i="29"/>
  <c r="K188" i="29" s="1"/>
  <c r="K187" i="29"/>
  <c r="C188" i="29" l="1"/>
  <c r="N188" i="29"/>
  <c r="O187" i="29"/>
  <c r="N187" i="29"/>
  <c r="P187" i="29"/>
  <c r="C187" i="29"/>
  <c r="P188" i="29"/>
  <c r="H190" i="29"/>
  <c r="I190" i="29" s="1"/>
  <c r="G191" i="29"/>
  <c r="O188" i="29"/>
  <c r="I189" i="29"/>
  <c r="J189" i="29" s="1"/>
  <c r="K189" i="29" l="1"/>
  <c r="P189" i="29" s="1"/>
  <c r="J190" i="29"/>
  <c r="H191" i="29"/>
  <c r="G192" i="29"/>
  <c r="O189" i="29" l="1"/>
  <c r="C189" i="29"/>
  <c r="N189" i="29"/>
  <c r="H192" i="29"/>
  <c r="G193" i="29"/>
  <c r="I191" i="29"/>
  <c r="K190" i="29"/>
  <c r="H193" i="29" l="1"/>
  <c r="G194" i="29"/>
  <c r="I192" i="29"/>
  <c r="J191" i="29"/>
  <c r="K191" i="29" s="1"/>
  <c r="P190" i="29"/>
  <c r="N190" i="29"/>
  <c r="C190" i="29"/>
  <c r="O190" i="29"/>
  <c r="O191" i="29" l="1"/>
  <c r="P191" i="29"/>
  <c r="H194" i="29"/>
  <c r="G195" i="29"/>
  <c r="I193" i="29"/>
  <c r="J193" i="29" s="1"/>
  <c r="C191" i="29"/>
  <c r="J192" i="29"/>
  <c r="N191" i="29"/>
  <c r="H195" i="29" l="1"/>
  <c r="G196" i="29"/>
  <c r="I194" i="29"/>
  <c r="J194" i="29" s="1"/>
  <c r="C192" i="29"/>
  <c r="N192" i="29"/>
  <c r="K192" i="29"/>
  <c r="P192" i="29"/>
  <c r="O192" i="29"/>
  <c r="K193" i="29"/>
  <c r="P193" i="29" s="1"/>
  <c r="C193" i="29" l="1"/>
  <c r="I195" i="29"/>
  <c r="H196" i="29"/>
  <c r="G197" i="29"/>
  <c r="O193" i="29"/>
  <c r="N193" i="29"/>
  <c r="K194" i="29"/>
  <c r="H197" i="29" l="1"/>
  <c r="G198" i="29"/>
  <c r="I196" i="29"/>
  <c r="J196" i="29" s="1"/>
  <c r="J195" i="29"/>
  <c r="C194" i="29"/>
  <c r="P194" i="29"/>
  <c r="N194" i="29"/>
  <c r="O194" i="29"/>
  <c r="K196" i="29" l="1"/>
  <c r="I197" i="29"/>
  <c r="J197" i="29" s="1"/>
  <c r="C196" i="29"/>
  <c r="H198" i="29"/>
  <c r="I198" i="29" s="1"/>
  <c r="G199" i="29"/>
  <c r="N196" i="29"/>
  <c r="P196" i="29"/>
  <c r="O196" i="29"/>
  <c r="C195" i="29"/>
  <c r="K195" i="29"/>
  <c r="N195" i="29" s="1"/>
  <c r="P195" i="29"/>
  <c r="J198" i="29" l="1"/>
  <c r="K198" i="29" s="1"/>
  <c r="O195" i="29"/>
  <c r="K197" i="29"/>
  <c r="C197" i="29" s="1"/>
  <c r="O197" i="29"/>
  <c r="H199" i="29"/>
  <c r="G200" i="29"/>
  <c r="P198" i="29" l="1"/>
  <c r="C198" i="29"/>
  <c r="O198" i="29"/>
  <c r="N198" i="29"/>
  <c r="N197" i="29"/>
  <c r="H200" i="29"/>
  <c r="G201" i="29"/>
  <c r="I199" i="29"/>
  <c r="P197" i="29"/>
  <c r="H201" i="29" l="1"/>
  <c r="I201" i="29" s="1"/>
  <c r="G202" i="29"/>
  <c r="I200" i="29"/>
  <c r="J200" i="29" s="1"/>
  <c r="J199" i="29"/>
  <c r="K199" i="29" s="1"/>
  <c r="O199" i="29" l="1"/>
  <c r="K200" i="29"/>
  <c r="N200" i="29" s="1"/>
  <c r="H202" i="29"/>
  <c r="G203" i="29"/>
  <c r="O200" i="29"/>
  <c r="C199" i="29"/>
  <c r="P199" i="29"/>
  <c r="N199" i="29"/>
  <c r="J201" i="29"/>
  <c r="P200" i="29" l="1"/>
  <c r="C200" i="29"/>
  <c r="K201" i="29"/>
  <c r="C201" i="29" s="1"/>
  <c r="H203" i="29"/>
  <c r="G204" i="29"/>
  <c r="O201" i="29"/>
  <c r="I202" i="29"/>
  <c r="J202" i="29" s="1"/>
  <c r="P201" i="29"/>
  <c r="K202" i="29" l="1"/>
  <c r="C202" i="29" s="1"/>
  <c r="N201" i="29"/>
  <c r="H204" i="29"/>
  <c r="G205" i="29"/>
  <c r="I203" i="29"/>
  <c r="N202" i="29" l="1"/>
  <c r="O202" i="29"/>
  <c r="P202" i="29"/>
  <c r="I204" i="29"/>
  <c r="J204" i="29" s="1"/>
  <c r="H205" i="29"/>
  <c r="G206" i="29"/>
  <c r="J203" i="29"/>
  <c r="K203" i="29" s="1"/>
  <c r="O203" i="29" l="1"/>
  <c r="N203" i="29"/>
  <c r="P203" i="29"/>
  <c r="C204" i="29"/>
  <c r="P204" i="29"/>
  <c r="K204" i="29"/>
  <c r="O204" i="29" s="1"/>
  <c r="H206" i="29"/>
  <c r="G207" i="29"/>
  <c r="I205" i="29"/>
  <c r="C203" i="29"/>
  <c r="N204" i="29" l="1"/>
  <c r="H207" i="29"/>
  <c r="G208" i="29"/>
  <c r="I206" i="29"/>
  <c r="J206" i="29" s="1"/>
  <c r="J205" i="29"/>
  <c r="K205" i="29" s="1"/>
  <c r="P205" i="29" l="1"/>
  <c r="N205" i="29"/>
  <c r="C205" i="29"/>
  <c r="C206" i="29"/>
  <c r="K206" i="29"/>
  <c r="O206" i="29" s="1"/>
  <c r="O205" i="29"/>
  <c r="H208" i="29"/>
  <c r="I208" i="29" s="1"/>
  <c r="G209" i="29"/>
  <c r="I207" i="29"/>
  <c r="P206" i="29"/>
  <c r="N206" i="29" l="1"/>
  <c r="J208" i="29"/>
  <c r="K208" i="29" s="1"/>
  <c r="H209" i="29"/>
  <c r="I209" i="29" s="1"/>
  <c r="G210" i="29"/>
  <c r="J207" i="29"/>
  <c r="K207" i="29" s="1"/>
  <c r="C208" i="29" l="1"/>
  <c r="O208" i="29"/>
  <c r="H210" i="29"/>
  <c r="G211" i="29"/>
  <c r="N208" i="29"/>
  <c r="J209" i="29"/>
  <c r="K209" i="29" s="1"/>
  <c r="P208" i="29"/>
  <c r="C207" i="29"/>
  <c r="P207" i="29"/>
  <c r="O207" i="29"/>
  <c r="N207" i="29"/>
  <c r="P209" i="29" l="1"/>
  <c r="C209" i="29"/>
  <c r="O209" i="29"/>
  <c r="H211" i="29"/>
  <c r="G212" i="29"/>
  <c r="I210" i="29"/>
  <c r="J210" i="29" s="1"/>
  <c r="N209" i="29"/>
  <c r="H212" i="29" l="1"/>
  <c r="G213" i="29"/>
  <c r="I211" i="29"/>
  <c r="J211" i="29" s="1"/>
  <c r="K211" i="29" s="1"/>
  <c r="K210" i="29"/>
  <c r="O210" i="29" s="1"/>
  <c r="P211" i="29" l="1"/>
  <c r="C211" i="29"/>
  <c r="O211" i="29"/>
  <c r="N211" i="29"/>
  <c r="H213" i="29"/>
  <c r="G214" i="29"/>
  <c r="I212" i="29"/>
  <c r="P210" i="29"/>
  <c r="C210" i="29"/>
  <c r="N210" i="29"/>
  <c r="H214" i="29" l="1"/>
  <c r="I214" i="29" s="1"/>
  <c r="G215" i="29"/>
  <c r="I213" i="29"/>
  <c r="J213" i="29" s="1"/>
  <c r="J212" i="29"/>
  <c r="H215" i="29" l="1"/>
  <c r="I215" i="29" s="1"/>
  <c r="G216" i="29"/>
  <c r="J214" i="29"/>
  <c r="K214" i="29" s="1"/>
  <c r="K213" i="29"/>
  <c r="N213" i="29" s="1"/>
  <c r="K212" i="29"/>
  <c r="O212" i="29" s="1"/>
  <c r="C212" i="29" l="1"/>
  <c r="N212" i="29"/>
  <c r="C214" i="29"/>
  <c r="N214" i="29"/>
  <c r="P214" i="29"/>
  <c r="O214" i="29"/>
  <c r="H216" i="29"/>
  <c r="I216" i="29" s="1"/>
  <c r="G217" i="29"/>
  <c r="P212" i="29"/>
  <c r="P213" i="29"/>
  <c r="J215" i="29"/>
  <c r="O213" i="29"/>
  <c r="C213" i="29"/>
  <c r="H217" i="29" l="1"/>
  <c r="G218" i="29"/>
  <c r="J216" i="29"/>
  <c r="K215" i="29"/>
  <c r="K216" i="29" l="1"/>
  <c r="C216" i="29" s="1"/>
  <c r="C215" i="29"/>
  <c r="N215" i="29"/>
  <c r="H218" i="29"/>
  <c r="G219" i="29"/>
  <c r="O215" i="29"/>
  <c r="P215" i="29"/>
  <c r="I217" i="29"/>
  <c r="J217" i="29" s="1"/>
  <c r="K217" i="29" l="1"/>
  <c r="O217" i="29" s="1"/>
  <c r="N217" i="29"/>
  <c r="C217" i="29"/>
  <c r="P217" i="29"/>
  <c r="O216" i="29"/>
  <c r="H219" i="29"/>
  <c r="G220" i="29"/>
  <c r="I218" i="29"/>
  <c r="J218" i="29" s="1"/>
  <c r="P216" i="29"/>
  <c r="N216" i="29"/>
  <c r="H220" i="29" l="1"/>
  <c r="G221" i="29"/>
  <c r="I219" i="29"/>
  <c r="J219" i="29" s="1"/>
  <c r="K218" i="29"/>
  <c r="O218" i="29" s="1"/>
  <c r="N218" i="29" l="1"/>
  <c r="C218" i="29"/>
  <c r="H221" i="29"/>
  <c r="G222" i="29"/>
  <c r="I220" i="29"/>
  <c r="P218" i="29"/>
  <c r="K219" i="29"/>
  <c r="P219" i="29" s="1"/>
  <c r="C219" i="29" l="1"/>
  <c r="H222" i="29"/>
  <c r="G223" i="29"/>
  <c r="J220" i="29"/>
  <c r="I221" i="29"/>
  <c r="O219" i="29"/>
  <c r="N219" i="29"/>
  <c r="J221" i="29" l="1"/>
  <c r="H223" i="29"/>
  <c r="G224" i="29"/>
  <c r="I222" i="29"/>
  <c r="J222" i="29" s="1"/>
  <c r="K220" i="29"/>
  <c r="O220" i="29" s="1"/>
  <c r="N220" i="29" l="1"/>
  <c r="C220" i="29"/>
  <c r="P220" i="29"/>
  <c r="H224" i="29"/>
  <c r="G225" i="29"/>
  <c r="K222" i="29"/>
  <c r="I223" i="29"/>
  <c r="K221" i="29"/>
  <c r="O221" i="29" s="1"/>
  <c r="N221" i="29" l="1"/>
  <c r="C221" i="29"/>
  <c r="P221" i="29"/>
  <c r="O222" i="29"/>
  <c r="C222" i="29"/>
  <c r="P222" i="29"/>
  <c r="N222" i="29"/>
  <c r="H225" i="29"/>
  <c r="G226" i="29"/>
  <c r="I224" i="29"/>
  <c r="J224" i="29" s="1"/>
  <c r="J223" i="29"/>
  <c r="H226" i="29" l="1"/>
  <c r="G227" i="29"/>
  <c r="I225" i="29"/>
  <c r="K224" i="29"/>
  <c r="N224" i="29" s="1"/>
  <c r="C223" i="29"/>
  <c r="K223" i="29"/>
  <c r="O223" i="29" s="1"/>
  <c r="C224" i="29"/>
  <c r="N223" i="29" l="1"/>
  <c r="J225" i="29"/>
  <c r="K225" i="29" s="1"/>
  <c r="P224" i="29"/>
  <c r="P223" i="29"/>
  <c r="O224" i="29"/>
  <c r="I226" i="29"/>
  <c r="H227" i="29"/>
  <c r="G228" i="29"/>
  <c r="P225" i="29" l="1"/>
  <c r="N225" i="29"/>
  <c r="C225" i="29"/>
  <c r="O225" i="29"/>
  <c r="H228" i="29"/>
  <c r="G229" i="29"/>
  <c r="I227" i="29"/>
  <c r="J226" i="29"/>
  <c r="H229" i="29" l="1"/>
  <c r="G230" i="29"/>
  <c r="J227" i="29"/>
  <c r="I228" i="29"/>
  <c r="P226" i="29"/>
  <c r="K226" i="29"/>
  <c r="O226" i="29" s="1"/>
  <c r="C226" i="29" l="1"/>
  <c r="N226" i="29"/>
  <c r="H230" i="29"/>
  <c r="G231" i="29"/>
  <c r="K227" i="29"/>
  <c r="J228" i="29"/>
  <c r="I229" i="29"/>
  <c r="O227" i="29" l="1"/>
  <c r="N227" i="29"/>
  <c r="C227" i="29"/>
  <c r="J229" i="29"/>
  <c r="K229" i="29" s="1"/>
  <c r="N229" i="29" s="1"/>
  <c r="H231" i="29"/>
  <c r="G232" i="29"/>
  <c r="I230" i="29"/>
  <c r="O228" i="29"/>
  <c r="K228" i="29"/>
  <c r="P228" i="29" s="1"/>
  <c r="P227" i="29"/>
  <c r="J230" i="29" l="1"/>
  <c r="K230" i="29" s="1"/>
  <c r="P230" i="29"/>
  <c r="N228" i="29"/>
  <c r="I231" i="29"/>
  <c r="J231" i="29" s="1"/>
  <c r="N230" i="29"/>
  <c r="C230" i="29"/>
  <c r="H232" i="29"/>
  <c r="G233" i="29"/>
  <c r="O229" i="29"/>
  <c r="C229" i="29"/>
  <c r="C228" i="29"/>
  <c r="P229" i="29"/>
  <c r="O230" i="29" l="1"/>
  <c r="K231" i="29"/>
  <c r="N231" i="29" s="1"/>
  <c r="C231" i="29"/>
  <c r="H233" i="29"/>
  <c r="G234" i="29"/>
  <c r="O231" i="29"/>
  <c r="I232" i="29"/>
  <c r="H234" i="29" l="1"/>
  <c r="I234" i="29" s="1"/>
  <c r="G235" i="29"/>
  <c r="I233" i="29"/>
  <c r="J233" i="29" s="1"/>
  <c r="P231" i="29"/>
  <c r="J232" i="29"/>
  <c r="K232" i="29" s="1"/>
  <c r="N232" i="29" l="1"/>
  <c r="P232" i="29"/>
  <c r="C232" i="29"/>
  <c r="O232" i="29"/>
  <c r="C233" i="29"/>
  <c r="K233" i="29"/>
  <c r="H235" i="29"/>
  <c r="G236" i="29"/>
  <c r="J234" i="29"/>
  <c r="P233" i="29"/>
  <c r="O233" i="29"/>
  <c r="N233" i="29"/>
  <c r="K234" i="29" l="1"/>
  <c r="C234" i="29" s="1"/>
  <c r="H236" i="29"/>
  <c r="G237" i="29"/>
  <c r="I235" i="29"/>
  <c r="J235" i="29" s="1"/>
  <c r="P235" i="29" l="1"/>
  <c r="K235" i="29"/>
  <c r="C235" i="29" s="1"/>
  <c r="O235" i="29"/>
  <c r="P234" i="29"/>
  <c r="I236" i="29"/>
  <c r="J236" i="29" s="1"/>
  <c r="O234" i="29"/>
  <c r="H237" i="29"/>
  <c r="G238" i="29"/>
  <c r="N234" i="29"/>
  <c r="N235" i="29" l="1"/>
  <c r="C236" i="29"/>
  <c r="K236" i="29"/>
  <c r="N236" i="29"/>
  <c r="P236" i="29"/>
  <c r="O236" i="29"/>
  <c r="H238" i="29"/>
  <c r="I238" i="29" s="1"/>
  <c r="G239" i="29"/>
  <c r="I237" i="29"/>
  <c r="J237" i="29" s="1"/>
  <c r="H239" i="29" l="1"/>
  <c r="G240" i="29"/>
  <c r="C237" i="29"/>
  <c r="J238" i="29"/>
  <c r="K238" i="29" s="1"/>
  <c r="K237" i="29"/>
  <c r="N237" i="29" s="1"/>
  <c r="P237" i="29"/>
  <c r="O237" i="29" l="1"/>
  <c r="P238" i="29"/>
  <c r="O238" i="29"/>
  <c r="C238" i="29"/>
  <c r="N238" i="29"/>
  <c r="H240" i="29"/>
  <c r="I240" i="29" s="1"/>
  <c r="G241" i="29"/>
  <c r="I239" i="29"/>
  <c r="J239" i="29" s="1"/>
  <c r="K239" i="29" l="1"/>
  <c r="C239" i="29" s="1"/>
  <c r="H241" i="29"/>
  <c r="G242" i="29"/>
  <c r="J240" i="29"/>
  <c r="K240" i="29" s="1"/>
  <c r="P240" i="29" l="1"/>
  <c r="C240" i="29"/>
  <c r="O240" i="29"/>
  <c r="O239" i="29"/>
  <c r="N240" i="29"/>
  <c r="P239" i="29"/>
  <c r="N239" i="29"/>
  <c r="H242" i="29"/>
  <c r="G243" i="29"/>
  <c r="I241" i="29"/>
  <c r="J241" i="29" s="1"/>
  <c r="K241" i="29" l="1"/>
  <c r="C241" i="29"/>
  <c r="P241" i="29"/>
  <c r="H243" i="29"/>
  <c r="I243" i="29" s="1"/>
  <c r="G244" i="29"/>
  <c r="N241" i="29"/>
  <c r="O241" i="29"/>
  <c r="I242" i="29"/>
  <c r="J242" i="29" s="1"/>
  <c r="K242" i="29" l="1"/>
  <c r="P242" i="29" s="1"/>
  <c r="C242" i="29"/>
  <c r="J243" i="29"/>
  <c r="K243" i="29" s="1"/>
  <c r="H244" i="29"/>
  <c r="G245" i="29"/>
  <c r="P243" i="29" l="1"/>
  <c r="N243" i="29"/>
  <c r="C243" i="29"/>
  <c r="O243" i="29"/>
  <c r="N242" i="29"/>
  <c r="H245" i="29"/>
  <c r="G246" i="29"/>
  <c r="O242" i="29"/>
  <c r="I244" i="29"/>
  <c r="H246" i="29" l="1"/>
  <c r="G247" i="29"/>
  <c r="I245" i="29"/>
  <c r="J244" i="29"/>
  <c r="C244" i="29" l="1"/>
  <c r="K244" i="29"/>
  <c r="O244" i="29" s="1"/>
  <c r="J245" i="29"/>
  <c r="H247" i="29"/>
  <c r="G248" i="29"/>
  <c r="I246" i="29"/>
  <c r="J246" i="29" s="1"/>
  <c r="P244" i="29"/>
  <c r="N244" i="29"/>
  <c r="K246" i="29" l="1"/>
  <c r="N246" i="29" s="1"/>
  <c r="O246" i="29"/>
  <c r="H248" i="29"/>
  <c r="G249" i="29"/>
  <c r="C245" i="29"/>
  <c r="K245" i="29"/>
  <c r="P245" i="29" s="1"/>
  <c r="I247" i="29"/>
  <c r="J247" i="29" s="1"/>
  <c r="K247" i="29" s="1"/>
  <c r="C247" i="29" s="1"/>
  <c r="N245" i="29" l="1"/>
  <c r="O245" i="29"/>
  <c r="C246" i="29"/>
  <c r="P246" i="29"/>
  <c r="O247" i="29"/>
  <c r="I248" i="29"/>
  <c r="H249" i="29"/>
  <c r="G250" i="29"/>
  <c r="N247" i="29"/>
  <c r="P247" i="29"/>
  <c r="J248" i="29" l="1"/>
  <c r="K248" i="29" s="1"/>
  <c r="I249" i="29"/>
  <c r="J249" i="29"/>
  <c r="H250" i="29"/>
  <c r="G251" i="29"/>
  <c r="N248" i="29" l="1"/>
  <c r="O248" i="29"/>
  <c r="C248" i="29"/>
  <c r="K249" i="29"/>
  <c r="O249" i="29" s="1"/>
  <c r="P248" i="29"/>
  <c r="P249" i="29"/>
  <c r="N249" i="29"/>
  <c r="C249" i="29"/>
  <c r="H251" i="29"/>
  <c r="G252" i="29"/>
  <c r="I250" i="29"/>
  <c r="H252" i="29" l="1"/>
  <c r="G253" i="29"/>
  <c r="J250" i="29"/>
  <c r="K250" i="29" s="1"/>
  <c r="I251" i="29"/>
  <c r="J251" i="29" s="1"/>
  <c r="P250" i="29" l="1"/>
  <c r="O250" i="29"/>
  <c r="C250" i="29"/>
  <c r="N250" i="29"/>
  <c r="K251" i="29"/>
  <c r="O251" i="29" s="1"/>
  <c r="H253" i="29"/>
  <c r="G254" i="29"/>
  <c r="P251" i="29"/>
  <c r="N251" i="29"/>
  <c r="C251" i="29"/>
  <c r="I252" i="29"/>
  <c r="H254" i="29" l="1"/>
  <c r="G255" i="29"/>
  <c r="I253" i="29"/>
  <c r="J253" i="29" s="1"/>
  <c r="J252" i="29"/>
  <c r="K253" i="29" l="1"/>
  <c r="C253" i="29" s="1"/>
  <c r="H255" i="29"/>
  <c r="G256" i="29"/>
  <c r="P253" i="29"/>
  <c r="N253" i="29"/>
  <c r="O253" i="29"/>
  <c r="I254" i="29"/>
  <c r="K252" i="29"/>
  <c r="C252" i="29" s="1"/>
  <c r="N252" i="29" l="1"/>
  <c r="H256" i="29"/>
  <c r="I256" i="29" s="1"/>
  <c r="G257" i="29"/>
  <c r="P252" i="29"/>
  <c r="I255" i="29"/>
  <c r="O252" i="29"/>
  <c r="J254" i="29"/>
  <c r="J256" i="29" l="1"/>
  <c r="K256" i="29" s="1"/>
  <c r="N256" i="29" s="1"/>
  <c r="H257" i="29"/>
  <c r="G258" i="29"/>
  <c r="J255" i="29"/>
  <c r="K255" i="29" s="1"/>
  <c r="P255" i="29" s="1"/>
  <c r="K254" i="29"/>
  <c r="N254" i="29" s="1"/>
  <c r="O254" i="29" l="1"/>
  <c r="P254" i="29"/>
  <c r="C254" i="29"/>
  <c r="H258" i="29"/>
  <c r="I258" i="29" s="1"/>
  <c r="I257" i="29"/>
  <c r="C256" i="29"/>
  <c r="N255" i="29"/>
  <c r="O255" i="29"/>
  <c r="P256" i="29"/>
  <c r="O256" i="29"/>
  <c r="C255" i="29"/>
  <c r="J257" i="29" l="1"/>
  <c r="J258" i="29"/>
  <c r="K258" i="29" s="1"/>
  <c r="C258" i="29" s="1"/>
  <c r="N258" i="29" l="1"/>
  <c r="P258" i="29"/>
  <c r="O258" i="29"/>
  <c r="C257" i="29"/>
  <c r="P257" i="29"/>
  <c r="K257" i="29"/>
  <c r="N257" i="29" l="1"/>
  <c r="O257"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Chuck Wade</author>
  </authors>
  <commentList>
    <comment ref="AQ32" authorId="0" shapeId="0" xr:uid="{00000000-0006-0000-0300-000001000000}">
      <text>
        <r>
          <rPr>
            <sz val="11"/>
            <color indexed="81"/>
            <rFont val="Arial"/>
            <family val="2"/>
          </rPr>
          <t>A CIDR value of 31 is not normally valid, though there are some situations where this might be allowed. The best example of where it might be useful is for allocating a subnet to a "wire," where only the two end points on the wire need IP addresses--e.g., two routers communicating over a point-to-point link. In this situation, there is really no concept of broadcasting. However, it is best to avoid doing this, and to use a subnet with CIDR=30 instead.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<sst xmlns="http://schemas.openxmlformats.org/spreadsheetml/2006/main" count="1077" uniqueCount="951">
  <si>
    <t>In practice, it will help to enter host numbers for each host row. This will make it explicit how host numbers map to corresponding IP addresses. However, the auto-incrementing feature for host addresses will be helpful in some circumstances, especially when there are lots of small subnets in a series. Note that a trick for entering host numbers from the top of a subnet range downward is to use the formula, "=Subnet_Size-n" in the host number field, where 'n' is zero for the top-most host address, 1 for the next host down, 2 for the third from top, etc.</t>
  </si>
  <si>
    <t>Note that the host number can be calculated on any row where CIDR=32 with the formula: "=Host_Addr-Subnet_Addr"</t>
  </si>
  <si>
    <r>
      <t>Host_No</t>
    </r>
    <r>
      <rPr>
        <sz val="12"/>
        <rFont val="Times New Roman"/>
        <family val="1"/>
      </rPr>
      <t>: This is a column variable where a host number may be optionally entered when the CIDR value for a given row is equal to 32. Negative numbers entered in this column indicate that the current subnet is to be interpreted as a supernet for subsequent subordinate subnets. Note that this variable refers to the column used for data entry of host numbers. If no values are entered, then the value associated with this variable will be empty. If the host number is needed for other calculations, use the formula: "=Host_Addr-Subnet_Addr"</t>
    </r>
  </si>
  <si>
    <t>This workbook is distributed with an example of an IP address plan filled in. This example also illustrates how to use the "Lookup" sheet to display IP addresses as hexadecimal, octal, and binary strings.</t>
  </si>
  <si>
    <t>worksheet (Crib Sheet 1) so it can be printed out as reference table.</t>
  </si>
  <si>
    <t>"sweet spot" for IP address subnet problems. Nearly all real-world</t>
  </si>
  <si>
    <t>to exceed 65k in real-world scenarios for hosts or subnets.</t>
  </si>
  <si>
    <t>This tool consists of two types of worksheets contained within one workbook: (1) IP Address Plan sheets and (2) Lookup/Crib sheets. The "Lookups" sheet is used to convert decimal integers to binary, hex or octal text strings, and also to convert CIDR notation to IP address masks. Only one "Lookups" sheets should exist within a workbook. A variation of the CIDR lookup sheet is reproduced in "Crib Sheet 1,"  and another useful reference/conversion table is provided in "Crib Sheet 2." The Crib Sheets are intended to be handy reference tables that can be printed out.</t>
  </si>
  <si>
    <r>
      <t xml:space="preserve">The easiest way to add new rows is to insert rows above a selected row, and then copy-down (ctrl-d) cells in columns C through L from the row above the insertion point </t>
    </r>
    <r>
      <rPr>
        <b/>
        <i/>
        <sz val="12"/>
        <rFont val="Times New Roman"/>
        <family val="1"/>
      </rPr>
      <t>through</t>
    </r>
    <r>
      <rPr>
        <sz val="12"/>
        <rFont val="Times New Roman"/>
        <family val="1"/>
      </rPr>
      <t xml:space="preserve"> the row </t>
    </r>
    <r>
      <rPr>
        <b/>
        <i/>
        <sz val="12"/>
        <rFont val="Times New Roman"/>
        <family val="1"/>
      </rPr>
      <t>below</t>
    </r>
    <r>
      <rPr>
        <sz val="12"/>
        <rFont val="Times New Roman"/>
        <family val="1"/>
      </rPr>
      <t xml:space="preserve"> the insertion point. Note it is essential that the formulas be over-written in the row below the insertion point, or these formulas will be making references to the row above the newly inserted rows. (Yes, it would be nice if array formulas could have been used, but Excel places too many constraints on how array formulas can be used.)</t>
    </r>
  </si>
  <si>
    <t>If host numbers are entered in the "Host No." column for any row where CIDR = 32, then these are added to the base subnet address, and must range between 1 and the "Subnet Size" (column E). The intent is to allow sparse assignments of hosts within a subnet. [expand for further explanations]</t>
  </si>
  <si>
    <r>
      <t>Subnet_Size</t>
    </r>
    <r>
      <rPr>
        <sz val="12"/>
        <rFont val="Times New Roman"/>
        <family val="1"/>
      </rPr>
      <t>: The current subnet size can be retrieved from this column variable. A trick that is sometimes useful when entering host numbers (i.e., CIDR=32), is to insert the formula "=Subnet_Size" for the top host number in the subnet. The next from the top host number could similarly be entered as "=Subnet_Size-1", etc. For example, it's often a good idea to assign the default gateway (router) address for a subnet to be top-most host number.</t>
    </r>
  </si>
  <si>
    <r>
      <t>BinSep</t>
    </r>
    <r>
      <rPr>
        <sz val="12"/>
        <rFont val="Times New Roman"/>
        <family val="1"/>
      </rPr>
      <t xml:space="preserve">, </t>
    </r>
    <r>
      <rPr>
        <b/>
        <sz val="12"/>
        <rFont val="Times New Roman"/>
        <family val="1"/>
      </rPr>
      <t>HexSep</t>
    </r>
    <r>
      <rPr>
        <sz val="12"/>
        <rFont val="Times New Roman"/>
        <family val="1"/>
      </rPr>
      <t xml:space="preserve">, </t>
    </r>
    <r>
      <rPr>
        <b/>
        <sz val="12"/>
        <rFont val="Times New Roman"/>
        <family val="1"/>
      </rPr>
      <t>OctSep</t>
    </r>
    <r>
      <rPr>
        <sz val="12"/>
        <rFont val="Times New Roman"/>
        <family val="1"/>
      </rPr>
      <t>: These three named variables are similar to the "Dot" variable described above, but are intended to be used in formulas that create text strings for Binary, Hexadecimal, and Octal representations of IP addresses. Examples of such formulas are included in the "Example Addr Plan" sheet. These variables can be set to the null string if no separator chararter is desired.</t>
    </r>
  </si>
  <si>
    <r>
      <t>Dot</t>
    </r>
    <r>
      <rPr>
        <sz val="12"/>
        <rFont val="Times New Roman"/>
        <family val="1"/>
      </rPr>
      <t>: This is simply the character(s) used to separate the four decimal octets that represent an IP address. This workbook is shipped with Dot set to be a bullet '•' character, which helps to improve readability of IP addresses. However, by setting it to a period '.' character, IP addresses will look the way they are normally presented, and these string values can be cut and pasted into other applications or configuration screens. While this variable is currently defined only through the Insert...Name...Define dialog, it could be assigned to a cell on each sheet, such as L1. This would make it easy to switch the Dot character.</t>
    </r>
  </si>
  <si>
    <t>1</t>
  </si>
  <si>
    <t>2</t>
  </si>
  <si>
    <t>3</t>
  </si>
  <si>
    <t>4</t>
  </si>
  <si>
    <t>5</t>
  </si>
  <si>
    <t>6</t>
  </si>
  <si>
    <t>7</t>
  </si>
  <si>
    <t>8</t>
  </si>
  <si>
    <t>9</t>
  </si>
  <si>
    <t>0</t>
  </si>
  <si>
    <t>Subnet Mask</t>
  </si>
  <si>
    <t>(2)</t>
  </si>
  <si>
    <t>(0)</t>
  </si>
  <si>
    <t>Host-Part Bits</t>
  </si>
  <si>
    <t>Sub</t>
  </si>
  <si>
    <t>Super</t>
  </si>
  <si>
    <t># Hosts</t>
  </si>
  <si>
    <t>Given a supernet size expressed as a CIDR value in the left-most column,</t>
  </si>
  <si>
    <t>look up how many subnets can be contained in columns to the right.</t>
  </si>
  <si>
    <t>•</t>
  </si>
  <si>
    <t>If you know how many hosts are needed per subnet, you could look up</t>
  </si>
  <si>
    <t xml:space="preserve">the required subnet size in the column heading, and then find what size </t>
  </si>
  <si>
    <t>supernet is needed to support the required number of subnets</t>
  </si>
  <si>
    <t>between number of hosts, number of subnets, and CIDR values.</t>
  </si>
  <si>
    <t>This table can be used to look up several types of values, and to convert</t>
  </si>
  <si>
    <t xml:space="preserve">In many cases, this tool will be used to construct an inventory of IP subnets and host addresses. Consequently, additional information will be entered into the columns to the right of column L. </t>
  </si>
  <si>
    <t>Normally, additional data fields (columns) will be set up to provide information such as location, responsible party, contact info, MAC address, OSPF AS or BGP ASN, FQDN, aliases, security zones, device type, manufacturer, model number, property tags, switch ports, cable tags, scan exclusions, etc. As delivered, the template sheet only provides a "Description" column. The "Example Addr Plan" includes some additional columns to demonstrate how IP addresses can also be represented as hex, octal, or binary strings.</t>
  </si>
  <si>
    <t>Host Bits</t>
  </si>
  <si>
    <t>The CIDR_Mask table is also pretty handy as a reference when working with</t>
  </si>
  <si>
    <t>IP addresses and subnets. A variation of this table is reproduced on the next</t>
  </si>
  <si>
    <t>CIDR values to corresponding IP address masks. The CIDR_Mask table above</t>
  </si>
  <si>
    <t>could be moved into one of the IP Address worksheets to create a standalone</t>
  </si>
  <si>
    <t>worksheet that can be used without any other worksheet links.</t>
  </si>
  <si>
    <t>This Excel workbook provides a tool for building and maintaining IP address plans and network inventories. It is provided as a template that most users will modify it to suit their specific purposes. You are free to use this tool and adapt it to your needs. It may be distributed provided that the document properties continue to identify the original author and references to Interisle Consulting Group. Feedback, suggestions, and enhancements are most welcome, and can be sent to
&lt;IP-Addr-Plan@Interisle.net&gt;.</t>
  </si>
  <si>
    <t>Questions/ comments can be sent to:</t>
  </si>
  <si>
    <t>IP-Addr-Plan@Interisle.net</t>
  </si>
  <si>
    <t>This is the last row of IP Address formulas; insert rows and copy down from row above through row below to expand address plan</t>
  </si>
  <si>
    <t>.</t>
  </si>
  <si>
    <t>9E</t>
  </si>
  <si>
    <t>9F</t>
  </si>
  <si>
    <t>A0</t>
  </si>
  <si>
    <t>A1</t>
  </si>
  <si>
    <t>A2</t>
  </si>
  <si>
    <t>A3</t>
  </si>
  <si>
    <t>A4</t>
  </si>
  <si>
    <t>A5</t>
  </si>
  <si>
    <t>Mask (1)</t>
  </si>
  <si>
    <t>Mask (2)</t>
  </si>
  <si>
    <t>Mask (3)</t>
  </si>
  <si>
    <t>Mask (4)</t>
  </si>
  <si>
    <t>242</t>
  </si>
  <si>
    <t>243</t>
  </si>
  <si>
    <t>244</t>
  </si>
  <si>
    <t>245</t>
  </si>
  <si>
    <t>246</t>
  </si>
  <si>
    <t>247</t>
  </si>
  <si>
    <t>250</t>
  </si>
  <si>
    <t>251</t>
  </si>
  <si>
    <t>252</t>
  </si>
  <si>
    <t>253</t>
  </si>
  <si>
    <t>254</t>
  </si>
  <si>
    <t>255</t>
  </si>
  <si>
    <t>256</t>
  </si>
  <si>
    <t>257</t>
  </si>
  <si>
    <t>260</t>
  </si>
  <si>
    <t>261</t>
  </si>
  <si>
    <t>262</t>
  </si>
  <si>
    <t>263</t>
  </si>
  <si>
    <t>264</t>
  </si>
  <si>
    <t>265</t>
  </si>
  <si>
    <t>266</t>
  </si>
  <si>
    <t>Mask</t>
  </si>
  <si>
    <t>70</t>
  </si>
  <si>
    <t>71</t>
  </si>
  <si>
    <t>72</t>
  </si>
  <si>
    <t>73</t>
  </si>
  <si>
    <t>74</t>
  </si>
  <si>
    <t>75</t>
  </si>
  <si>
    <t>76</t>
  </si>
  <si>
    <t>77</t>
  </si>
  <si>
    <t>78</t>
  </si>
  <si>
    <t>79</t>
  </si>
  <si>
    <t>7A</t>
  </si>
  <si>
    <t>311</t>
  </si>
  <si>
    <t>312</t>
  </si>
  <si>
    <t>313</t>
  </si>
  <si>
    <t>314</t>
  </si>
  <si>
    <t>315</t>
  </si>
  <si>
    <t>316</t>
  </si>
  <si>
    <t>317</t>
  </si>
  <si>
    <t>320</t>
  </si>
  <si>
    <t>321</t>
  </si>
  <si>
    <t>322</t>
  </si>
  <si>
    <t>IP Mask</t>
  </si>
  <si>
    <t>Subnet Size</t>
  </si>
  <si>
    <t>Host No.</t>
  </si>
  <si>
    <t>104</t>
  </si>
  <si>
    <t>105</t>
  </si>
  <si>
    <t>106</t>
  </si>
  <si>
    <t>107</t>
  </si>
  <si>
    <t>110</t>
  </si>
  <si>
    <t>0111</t>
  </si>
  <si>
    <t>112</t>
  </si>
  <si>
    <t>113</t>
  </si>
  <si>
    <t>114</t>
  </si>
  <si>
    <t>115</t>
  </si>
  <si>
    <t>116</t>
  </si>
  <si>
    <t>117</t>
  </si>
  <si>
    <t>120</t>
  </si>
  <si>
    <t>121</t>
  </si>
  <si>
    <t>122</t>
  </si>
  <si>
    <t>123</t>
  </si>
  <si>
    <t>124</t>
  </si>
  <si>
    <t>125</t>
  </si>
  <si>
    <t>126</t>
  </si>
  <si>
    <t>127</t>
  </si>
  <si>
    <t>130</t>
  </si>
  <si>
    <t>131</t>
  </si>
  <si>
    <t>One useful approach to enhancing the utility of this tool is to exploit the data outlining or "grouping" mechanism provided in Excel. This allows a set of rows or columns to be grouped with a parent that becomes associated with an expand/collapse button to expose or hide subordinate details. This is especially helpful as a way to manage rows in a hierarchically organized address space, as is illustrated in the "Example Addr Plan" sheet. A similar approach is also used to hide columns that contain data fields that rarely need to be viewed. To access this facility, select the "Group and Outline" option from the Data menu in Excel.</t>
  </si>
  <si>
    <t>Int. Subnet Address</t>
  </si>
  <si>
    <t>Octet IP Addr.</t>
  </si>
  <si>
    <t xml:space="preserve">These tables facilitate converting octets to binary, hex, and octal strings, and </t>
  </si>
  <si>
    <t>10011100</t>
  </si>
  <si>
    <t>10011101</t>
  </si>
  <si>
    <t>102</t>
  </si>
  <si>
    <t>103</t>
  </si>
  <si>
    <t>0B</t>
  </si>
  <si>
    <t>0A</t>
  </si>
  <si>
    <t>0C</t>
  </si>
  <si>
    <t>0D</t>
  </si>
  <si>
    <t>11101111</t>
  </si>
  <si>
    <t>11110000</t>
  </si>
  <si>
    <t>11110001</t>
  </si>
  <si>
    <t>11110010</t>
  </si>
  <si>
    <t>11110011</t>
  </si>
  <si>
    <t>11110100</t>
  </si>
  <si>
    <t>11110101</t>
  </si>
  <si>
    <t>11110110</t>
  </si>
  <si>
    <t>11110111</t>
  </si>
  <si>
    <t>11111000</t>
  </si>
  <si>
    <t>11111001</t>
  </si>
  <si>
    <t>11111010</t>
  </si>
  <si>
    <t>11111011</t>
  </si>
  <si>
    <t>11111100</t>
  </si>
  <si>
    <t>11111101</t>
  </si>
  <si>
    <t>11111110</t>
  </si>
  <si>
    <t>11111111</t>
  </si>
  <si>
    <t>80</t>
  </si>
  <si>
    <t>81</t>
  </si>
  <si>
    <t>82</t>
  </si>
  <si>
    <t>83</t>
  </si>
  <si>
    <t>84</t>
  </si>
  <si>
    <t>85</t>
  </si>
  <si>
    <t>86</t>
  </si>
  <si>
    <t>87</t>
  </si>
  <si>
    <t>88</t>
  </si>
  <si>
    <t>89</t>
  </si>
  <si>
    <t>8A</t>
  </si>
  <si>
    <t>8B</t>
  </si>
  <si>
    <t>8C</t>
  </si>
  <si>
    <t>8D</t>
  </si>
  <si>
    <t>8E</t>
  </si>
  <si>
    <t>8F</t>
  </si>
  <si>
    <t>90</t>
  </si>
  <si>
    <t>91</t>
  </si>
  <si>
    <t>92</t>
  </si>
  <si>
    <t>93</t>
  </si>
  <si>
    <t>94</t>
  </si>
  <si>
    <t>95</t>
  </si>
  <si>
    <t>96</t>
  </si>
  <si>
    <t>97</t>
  </si>
  <si>
    <t>98</t>
  </si>
  <si>
    <t>99</t>
  </si>
  <si>
    <t>41</t>
  </si>
  <si>
    <t>42</t>
  </si>
  <si>
    <t>43</t>
  </si>
  <si>
    <t>44</t>
  </si>
  <si>
    <t>45</t>
  </si>
  <si>
    <t>11011111</t>
  </si>
  <si>
    <t>11100000</t>
  </si>
  <si>
    <t>11100001</t>
  </si>
  <si>
    <t>11100010</t>
  </si>
  <si>
    <t>11100011</t>
  </si>
  <si>
    <t>11100100</t>
  </si>
  <si>
    <t>11100101</t>
  </si>
  <si>
    <t>11100110</t>
  </si>
  <si>
    <t>11100111</t>
  </si>
  <si>
    <t>11101000</t>
  </si>
  <si>
    <t>11101001</t>
  </si>
  <si>
    <t>11101010</t>
  </si>
  <si>
    <t>11101011</t>
  </si>
  <si>
    <t>11101100</t>
  </si>
  <si>
    <t>11101101</t>
  </si>
  <si>
    <t>11101110</t>
  </si>
  <si>
    <t>01111111</t>
  </si>
  <si>
    <t>40</t>
  </si>
  <si>
    <t>60</t>
  </si>
  <si>
    <t>61</t>
  </si>
  <si>
    <t>62</t>
  </si>
  <si>
    <t>63</t>
  </si>
  <si>
    <t>64</t>
  </si>
  <si>
    <t>65</t>
  </si>
  <si>
    <t>66</t>
  </si>
  <si>
    <t>67</t>
  </si>
  <si>
    <t>68</t>
  </si>
  <si>
    <t>69</t>
  </si>
  <si>
    <t>6A</t>
  </si>
  <si>
    <t>6B</t>
  </si>
  <si>
    <t>6C</t>
  </si>
  <si>
    <t>6D</t>
  </si>
  <si>
    <t>6E</t>
  </si>
  <si>
    <t>Hex IP Address</t>
  </si>
  <si>
    <t>Octal IP Address</t>
  </si>
  <si>
    <t>Binary IP Address</t>
  </si>
  <si>
    <t>A6</t>
  </si>
  <si>
    <t>A7</t>
  </si>
  <si>
    <t>A8</t>
  </si>
  <si>
    <t>A9</t>
  </si>
  <si>
    <t>AA</t>
  </si>
  <si>
    <t>AB</t>
  </si>
  <si>
    <t>AC</t>
  </si>
  <si>
    <t>AD</t>
  </si>
  <si>
    <t>AE</t>
  </si>
  <si>
    <t>AF</t>
  </si>
  <si>
    <t>B0</t>
  </si>
  <si>
    <t>B1</t>
  </si>
  <si>
    <t>B2</t>
  </si>
  <si>
    <t>B3</t>
  </si>
  <si>
    <t>B4</t>
  </si>
  <si>
    <t>B5</t>
  </si>
  <si>
    <t>B6</t>
  </si>
  <si>
    <t>B7</t>
  </si>
  <si>
    <t>B8</t>
  </si>
  <si>
    <t>B9</t>
  </si>
  <si>
    <t>BA</t>
  </si>
  <si>
    <t>BB</t>
  </si>
  <si>
    <t>BC</t>
  </si>
  <si>
    <t>BD</t>
  </si>
  <si>
    <t>10001100</t>
  </si>
  <si>
    <t>10001101</t>
  </si>
  <si>
    <t>10001110</t>
  </si>
  <si>
    <t>10001111</t>
  </si>
  <si>
    <t>10010000</t>
  </si>
  <si>
    <t>10010001</t>
  </si>
  <si>
    <t>10010010</t>
  </si>
  <si>
    <t>10010011</t>
  </si>
  <si>
    <t>11010111</t>
  </si>
  <si>
    <t>11011000</t>
  </si>
  <si>
    <t>11011001</t>
  </si>
  <si>
    <t>11011010</t>
  </si>
  <si>
    <t>11011011</t>
  </si>
  <si>
    <t>11011100</t>
  </si>
  <si>
    <t>11011101</t>
  </si>
  <si>
    <t>11011110</t>
  </si>
  <si>
    <t>10101011</t>
  </si>
  <si>
    <t>10101100</t>
  </si>
  <si>
    <t>10101101</t>
  </si>
  <si>
    <t>10101110</t>
  </si>
  <si>
    <t>10101111</t>
  </si>
  <si>
    <t>10110000</t>
  </si>
  <si>
    <t>10110001</t>
  </si>
  <si>
    <t>10110010</t>
  </si>
  <si>
    <t>10110011</t>
  </si>
  <si>
    <t>10110100</t>
  </si>
  <si>
    <t>10110101</t>
  </si>
  <si>
    <t>10110110</t>
  </si>
  <si>
    <t>10110111</t>
  </si>
  <si>
    <t>10111000</t>
  </si>
  <si>
    <t>10111001</t>
  </si>
  <si>
    <t>10111010</t>
  </si>
  <si>
    <t>10111011</t>
  </si>
  <si>
    <t>10111100</t>
  </si>
  <si>
    <t>10111101</t>
  </si>
  <si>
    <t>10111110</t>
  </si>
  <si>
    <t>10111111</t>
  </si>
  <si>
    <t>11000000</t>
  </si>
  <si>
    <t>11000001</t>
  </si>
  <si>
    <t>11000010</t>
  </si>
  <si>
    <t>11000011</t>
  </si>
  <si>
    <t>11000100</t>
  </si>
  <si>
    <t>11000101</t>
  </si>
  <si>
    <t>11000110</t>
  </si>
  <si>
    <t>11000111</t>
  </si>
  <si>
    <t>11001000</t>
  </si>
  <si>
    <t>11001001</t>
  </si>
  <si>
    <t>11001010</t>
  </si>
  <si>
    <t>11001011</t>
  </si>
  <si>
    <t>00001010</t>
  </si>
  <si>
    <t>00001011</t>
  </si>
  <si>
    <t>00001100</t>
  </si>
  <si>
    <t>00001101</t>
  </si>
  <si>
    <t>00001110</t>
  </si>
  <si>
    <t>00001111</t>
  </si>
  <si>
    <t>00</t>
  </si>
  <si>
    <t>01</t>
  </si>
  <si>
    <t>02</t>
  </si>
  <si>
    <t>03</t>
  </si>
  <si>
    <t>7B</t>
  </si>
  <si>
    <t>7C</t>
  </si>
  <si>
    <t>7D</t>
  </si>
  <si>
    <t>7E</t>
  </si>
  <si>
    <t>7F</t>
  </si>
  <si>
    <t>10000000</t>
  </si>
  <si>
    <t>10000001</t>
  </si>
  <si>
    <t>10000010</t>
  </si>
  <si>
    <t>10000011</t>
  </si>
  <si>
    <t>270</t>
  </si>
  <si>
    <t>271</t>
  </si>
  <si>
    <t>272</t>
  </si>
  <si>
    <t>273</t>
  </si>
  <si>
    <t>274</t>
  </si>
  <si>
    <t>275</t>
  </si>
  <si>
    <t>276</t>
  </si>
  <si>
    <t>277</t>
  </si>
  <si>
    <t>300</t>
  </si>
  <si>
    <t>301</t>
  </si>
  <si>
    <t>302</t>
  </si>
  <si>
    <t>303</t>
  </si>
  <si>
    <t>304</t>
  </si>
  <si>
    <t>305</t>
  </si>
  <si>
    <t>306</t>
  </si>
  <si>
    <t>307</t>
  </si>
  <si>
    <t>310</t>
  </si>
  <si>
    <t>146</t>
  </si>
  <si>
    <t>147</t>
  </si>
  <si>
    <t>150</t>
  </si>
  <si>
    <t>151</t>
  </si>
  <si>
    <t>152</t>
  </si>
  <si>
    <t>153</t>
  </si>
  <si>
    <t>154</t>
  </si>
  <si>
    <t>155</t>
  </si>
  <si>
    <t>156</t>
  </si>
  <si>
    <t>157</t>
  </si>
  <si>
    <t>160</t>
  </si>
  <si>
    <t>161</t>
  </si>
  <si>
    <t>162</t>
  </si>
  <si>
    <t>163</t>
  </si>
  <si>
    <t>164</t>
  </si>
  <si>
    <t>165</t>
  </si>
  <si>
    <t>166</t>
  </si>
  <si>
    <t>167</t>
  </si>
  <si>
    <t>170</t>
  </si>
  <si>
    <t>215</t>
  </si>
  <si>
    <t>216</t>
  </si>
  <si>
    <t>217</t>
  </si>
  <si>
    <t>220</t>
  </si>
  <si>
    <t>221</t>
  </si>
  <si>
    <t>222</t>
  </si>
  <si>
    <t>223</t>
  </si>
  <si>
    <t>224</t>
  </si>
  <si>
    <t>225</t>
  </si>
  <si>
    <t>226</t>
  </si>
  <si>
    <t>227</t>
  </si>
  <si>
    <t>230</t>
  </si>
  <si>
    <t>231</t>
  </si>
  <si>
    <t>232</t>
  </si>
  <si>
    <t>233</t>
  </si>
  <si>
    <t>234</t>
  </si>
  <si>
    <t>235</t>
  </si>
  <si>
    <t>236</t>
  </si>
  <si>
    <t>237</t>
  </si>
  <si>
    <t>240</t>
  </si>
  <si>
    <t>241</t>
  </si>
  <si>
    <t>11001100</t>
  </si>
  <si>
    <t>11001101</t>
  </si>
  <si>
    <t>11001110</t>
  </si>
  <si>
    <t>11001111</t>
  </si>
  <si>
    <t>11010001</t>
  </si>
  <si>
    <t>11010010</t>
  </si>
  <si>
    <t>11010011</t>
  </si>
  <si>
    <t>11010100</t>
  </si>
  <si>
    <t>11010101</t>
  </si>
  <si>
    <t>11010110</t>
  </si>
  <si>
    <t>01100100</t>
  </si>
  <si>
    <t>01100101</t>
  </si>
  <si>
    <t>01100110</t>
  </si>
  <si>
    <t>267</t>
  </si>
  <si>
    <t>060</t>
  </si>
  <si>
    <t>061</t>
  </si>
  <si>
    <t>062</t>
  </si>
  <si>
    <t>063</t>
  </si>
  <si>
    <t>064</t>
  </si>
  <si>
    <t>065</t>
  </si>
  <si>
    <t>066</t>
  </si>
  <si>
    <t>067</t>
  </si>
  <si>
    <t>070</t>
  </si>
  <si>
    <t>071</t>
  </si>
  <si>
    <t>072</t>
  </si>
  <si>
    <t>073</t>
  </si>
  <si>
    <t>074</t>
  </si>
  <si>
    <t>075</t>
  </si>
  <si>
    <t>076</t>
  </si>
  <si>
    <t>077</t>
  </si>
  <si>
    <t>100</t>
  </si>
  <si>
    <t>101</t>
  </si>
  <si>
    <t>SuperNet</t>
  </si>
  <si>
    <t>10011010</t>
  </si>
  <si>
    <t>10011011</t>
  </si>
  <si>
    <t>10011110</t>
  </si>
  <si>
    <t>10011111</t>
  </si>
  <si>
    <t>10100000</t>
  </si>
  <si>
    <t>10100001</t>
  </si>
  <si>
    <t>10100010</t>
  </si>
  <si>
    <t>10100011</t>
  </si>
  <si>
    <t>10100100</t>
  </si>
  <si>
    <t>10100101</t>
  </si>
  <si>
    <t>10100110</t>
  </si>
  <si>
    <t>10100111</t>
  </si>
  <si>
    <t>10101000</t>
  </si>
  <si>
    <t>10101001</t>
  </si>
  <si>
    <t>10101010</t>
  </si>
  <si>
    <t>10000101</t>
  </si>
  <si>
    <t>10000111</t>
  </si>
  <si>
    <t>10001000</t>
  </si>
  <si>
    <t>10001001</t>
  </si>
  <si>
    <t>10001010</t>
  </si>
  <si>
    <t>10001011</t>
  </si>
  <si>
    <t>00101011</t>
  </si>
  <si>
    <t>00101100</t>
  </si>
  <si>
    <t>00101101</t>
  </si>
  <si>
    <t>00101110</t>
  </si>
  <si>
    <t>00101111</t>
  </si>
  <si>
    <t>00110000</t>
  </si>
  <si>
    <t>00110001</t>
  </si>
  <si>
    <t>00110010</t>
  </si>
  <si>
    <t>00110011</t>
  </si>
  <si>
    <t>00110100</t>
  </si>
  <si>
    <t>00110101</t>
  </si>
  <si>
    <t>00110110</t>
  </si>
  <si>
    <t>00110111</t>
  </si>
  <si>
    <t>00111000</t>
  </si>
  <si>
    <t>00111001</t>
  </si>
  <si>
    <t>DF</t>
  </si>
  <si>
    <t>E0</t>
  </si>
  <si>
    <t>E1</t>
  </si>
  <si>
    <t>E2</t>
  </si>
  <si>
    <t>E3</t>
  </si>
  <si>
    <t>E4</t>
  </si>
  <si>
    <t>E5</t>
  </si>
  <si>
    <t>E6</t>
  </si>
  <si>
    <t>E7</t>
  </si>
  <si>
    <t>E8</t>
  </si>
  <si>
    <t>E9</t>
  </si>
  <si>
    <t>EA</t>
  </si>
  <si>
    <t>EB</t>
  </si>
  <si>
    <t>EC</t>
  </si>
  <si>
    <t>ED</t>
  </si>
  <si>
    <t>EE</t>
  </si>
  <si>
    <t>EF</t>
  </si>
  <si>
    <t>F0</t>
  </si>
  <si>
    <t>F1</t>
  </si>
  <si>
    <t>F2</t>
  </si>
  <si>
    <t>F3</t>
  </si>
  <si>
    <t>F4</t>
  </si>
  <si>
    <t>F5</t>
  </si>
  <si>
    <t>F6</t>
  </si>
  <si>
    <t>F7</t>
  </si>
  <si>
    <t>F8</t>
  </si>
  <si>
    <t>F9</t>
  </si>
  <si>
    <t>FA</t>
  </si>
  <si>
    <t>FB</t>
  </si>
  <si>
    <t>FC</t>
  </si>
  <si>
    <t>FD</t>
  </si>
  <si>
    <t>FE</t>
  </si>
  <si>
    <t>FF</t>
  </si>
  <si>
    <t>IP Address</t>
  </si>
  <si>
    <t>11010000</t>
  </si>
  <si>
    <t>0E</t>
  </si>
  <si>
    <t>0F</t>
  </si>
  <si>
    <t>00010000</t>
  </si>
  <si>
    <t>00010001</t>
  </si>
  <si>
    <t>6F</t>
  </si>
  <si>
    <t>00000000</t>
  </si>
  <si>
    <t>00000001</t>
  </si>
  <si>
    <t>00101000</t>
  </si>
  <si>
    <t>00101001</t>
  </si>
  <si>
    <t>00101010</t>
  </si>
  <si>
    <t>46</t>
  </si>
  <si>
    <t>47</t>
  </si>
  <si>
    <t>48</t>
  </si>
  <si>
    <t>49</t>
  </si>
  <si>
    <t>4A</t>
  </si>
  <si>
    <t>4B</t>
  </si>
  <si>
    <t>4C</t>
  </si>
  <si>
    <t>4D</t>
  </si>
  <si>
    <t>4E</t>
  </si>
  <si>
    <t>4F</t>
  </si>
  <si>
    <t>50</t>
  </si>
  <si>
    <t>51</t>
  </si>
  <si>
    <t>52</t>
  </si>
  <si>
    <t>53</t>
  </si>
  <si>
    <t>54</t>
  </si>
  <si>
    <t>55</t>
  </si>
  <si>
    <t>56</t>
  </si>
  <si>
    <t>57</t>
  </si>
  <si>
    <t>58</t>
  </si>
  <si>
    <t>59</t>
  </si>
  <si>
    <t>5A</t>
  </si>
  <si>
    <t>5B</t>
  </si>
  <si>
    <t>5C</t>
  </si>
  <si>
    <t>5D</t>
  </si>
  <si>
    <t>5E</t>
  </si>
  <si>
    <t>5F</t>
  </si>
  <si>
    <t>352</t>
  </si>
  <si>
    <t>353</t>
  </si>
  <si>
    <t>354</t>
  </si>
  <si>
    <t>355</t>
  </si>
  <si>
    <t>356</t>
  </si>
  <si>
    <t>357</t>
  </si>
  <si>
    <t>360</t>
  </si>
  <si>
    <t>361</t>
  </si>
  <si>
    <t>362</t>
  </si>
  <si>
    <t>363</t>
  </si>
  <si>
    <t>364</t>
  </si>
  <si>
    <t>365</t>
  </si>
  <si>
    <t>366</t>
  </si>
  <si>
    <t>367</t>
  </si>
  <si>
    <t>370</t>
  </si>
  <si>
    <t>371</t>
  </si>
  <si>
    <t>372</t>
  </si>
  <si>
    <t>373</t>
  </si>
  <si>
    <t>374</t>
  </si>
  <si>
    <t>375</t>
  </si>
  <si>
    <t>376</t>
  </si>
  <si>
    <t>377</t>
  </si>
  <si>
    <t>Decimal</t>
  </si>
  <si>
    <t>35</t>
  </si>
  <si>
    <t>36</t>
  </si>
  <si>
    <t>37</t>
  </si>
  <si>
    <t>38</t>
  </si>
  <si>
    <t>39</t>
  </si>
  <si>
    <t>3A</t>
  </si>
  <si>
    <t>3B</t>
  </si>
  <si>
    <t>3C</t>
  </si>
  <si>
    <t>3D</t>
  </si>
  <si>
    <t>3E</t>
  </si>
  <si>
    <t>3F</t>
  </si>
  <si>
    <t>01000000</t>
  </si>
  <si>
    <t>01000001</t>
  </si>
  <si>
    <t>01000010</t>
  </si>
  <si>
    <t>01000011</t>
  </si>
  <si>
    <t>01000100</t>
  </si>
  <si>
    <t>01000101</t>
  </si>
  <si>
    <t>01000110</t>
  </si>
  <si>
    <t>01000111</t>
  </si>
  <si>
    <t>01001000</t>
  </si>
  <si>
    <t>01001001</t>
  </si>
  <si>
    <t>01001010</t>
  </si>
  <si>
    <t>01001011</t>
  </si>
  <si>
    <t>01001100</t>
  </si>
  <si>
    <t>01001101</t>
  </si>
  <si>
    <t>01001110</t>
  </si>
  <si>
    <t>01001111</t>
  </si>
  <si>
    <t>01010000</t>
  </si>
  <si>
    <t>01010001</t>
  </si>
  <si>
    <t>01010010</t>
  </si>
  <si>
    <t>9A</t>
  </si>
  <si>
    <t>9B</t>
  </si>
  <si>
    <t>9C</t>
  </si>
  <si>
    <t>9D</t>
  </si>
  <si>
    <t>DE</t>
  </si>
  <si>
    <t>00111010</t>
  </si>
  <si>
    <t>00111011</t>
  </si>
  <si>
    <t>00111100</t>
  </si>
  <si>
    <t>00111101</t>
  </si>
  <si>
    <t>00111110</t>
  </si>
  <si>
    <t>00111111</t>
  </si>
  <si>
    <t>20</t>
  </si>
  <si>
    <t>21</t>
  </si>
  <si>
    <t>22</t>
  </si>
  <si>
    <t>23</t>
  </si>
  <si>
    <t>24</t>
  </si>
  <si>
    <t>25</t>
  </si>
  <si>
    <t>26</t>
  </si>
  <si>
    <t>27</t>
  </si>
  <si>
    <t>28</t>
  </si>
  <si>
    <t>29</t>
  </si>
  <si>
    <t>2A</t>
  </si>
  <si>
    <t>2B</t>
  </si>
  <si>
    <t>2C</t>
  </si>
  <si>
    <t>2D</t>
  </si>
  <si>
    <t>2E</t>
  </si>
  <si>
    <t>2F</t>
  </si>
  <si>
    <t>30</t>
  </si>
  <si>
    <t>31</t>
  </si>
  <si>
    <t>32</t>
  </si>
  <si>
    <t>33</t>
  </si>
  <si>
    <t>34</t>
  </si>
  <si>
    <t>Integer Host Address</t>
  </si>
  <si>
    <t>Read Me First</t>
  </si>
  <si>
    <t>To read these instructions and technical guidelines, click on the expand [+] buttons in the left-hand margin to expose text in the outline structure. Similarly, the collapse [-] buttons can be used to hide text.</t>
  </si>
  <si>
    <t>Objectives</t>
  </si>
  <si>
    <t>01101101</t>
  </si>
  <si>
    <t>01101110</t>
  </si>
  <si>
    <t>01101111</t>
  </si>
  <si>
    <t>01110000</t>
  </si>
  <si>
    <t>01110001</t>
  </si>
  <si>
    <t>01110010</t>
  </si>
  <si>
    <t>01110011</t>
  </si>
  <si>
    <t>01110100</t>
  </si>
  <si>
    <t>01110101</t>
  </si>
  <si>
    <t>01110110</t>
  </si>
  <si>
    <t>01110111</t>
  </si>
  <si>
    <t>01111000</t>
  </si>
  <si>
    <t>01111001</t>
  </si>
  <si>
    <t>000</t>
  </si>
  <si>
    <t>001</t>
  </si>
  <si>
    <t>002</t>
  </si>
  <si>
    <t>003</t>
  </si>
  <si>
    <t>004</t>
  </si>
  <si>
    <t>005</t>
  </si>
  <si>
    <t>006</t>
  </si>
  <si>
    <t>007</t>
  </si>
  <si>
    <t>010</t>
  </si>
  <si>
    <t>011</t>
  </si>
  <si>
    <t>012</t>
  </si>
  <si>
    <t>013</t>
  </si>
  <si>
    <t>014</t>
  </si>
  <si>
    <t>015</t>
  </si>
  <si>
    <t>016</t>
  </si>
  <si>
    <t>017</t>
  </si>
  <si>
    <t>020</t>
  </si>
  <si>
    <t>021</t>
  </si>
  <si>
    <t>022</t>
  </si>
  <si>
    <t>023</t>
  </si>
  <si>
    <t>024</t>
  </si>
  <si>
    <t>025</t>
  </si>
  <si>
    <t>026</t>
  </si>
  <si>
    <t>027</t>
  </si>
  <si>
    <t>030</t>
  </si>
  <si>
    <t>031</t>
  </si>
  <si>
    <t>032</t>
  </si>
  <si>
    <t>033</t>
  </si>
  <si>
    <t>034</t>
  </si>
  <si>
    <t>035</t>
  </si>
  <si>
    <t>036</t>
  </si>
  <si>
    <t>037</t>
  </si>
  <si>
    <t>Binary</t>
  </si>
  <si>
    <t>Hex</t>
  </si>
  <si>
    <t>Octal</t>
  </si>
  <si>
    <t>040</t>
  </si>
  <si>
    <t>041</t>
  </si>
  <si>
    <t>042</t>
  </si>
  <si>
    <t>043</t>
  </si>
  <si>
    <t>044</t>
  </si>
  <si>
    <t>045</t>
  </si>
  <si>
    <t>046</t>
  </si>
  <si>
    <t>047</t>
  </si>
  <si>
    <t>050</t>
  </si>
  <si>
    <t>051</t>
  </si>
  <si>
    <t>052</t>
  </si>
  <si>
    <t>053</t>
  </si>
  <si>
    <t>054</t>
  </si>
  <si>
    <t>055</t>
  </si>
  <si>
    <t>056</t>
  </si>
  <si>
    <t>057</t>
  </si>
  <si>
    <t>01111010</t>
  </si>
  <si>
    <t>01111011</t>
  </si>
  <si>
    <t>01111100</t>
  </si>
  <si>
    <t>04</t>
  </si>
  <si>
    <t>05</t>
  </si>
  <si>
    <t>06</t>
  </si>
  <si>
    <t>07</t>
  </si>
  <si>
    <t>08</t>
  </si>
  <si>
    <t>09</t>
  </si>
  <si>
    <t>01100111</t>
  </si>
  <si>
    <t>01101000</t>
  </si>
  <si>
    <t>01101001</t>
  </si>
  <si>
    <t>01101010</t>
  </si>
  <si>
    <t>01101011</t>
  </si>
  <si>
    <t>01101100</t>
  </si>
  <si>
    <t>132</t>
  </si>
  <si>
    <t>133</t>
  </si>
  <si>
    <t>134</t>
  </si>
  <si>
    <t>135</t>
  </si>
  <si>
    <t>136</t>
  </si>
  <si>
    <t>137</t>
  </si>
  <si>
    <t>140</t>
  </si>
  <si>
    <t>141</t>
  </si>
  <si>
    <t>142</t>
  </si>
  <si>
    <t>143</t>
  </si>
  <si>
    <t>144</t>
  </si>
  <si>
    <t>145</t>
  </si>
  <si>
    <t>175</t>
  </si>
  <si>
    <t>176</t>
  </si>
  <si>
    <t>177</t>
  </si>
  <si>
    <t>200</t>
  </si>
  <si>
    <t>201</t>
  </si>
  <si>
    <t>202</t>
  </si>
  <si>
    <t>203</t>
  </si>
  <si>
    <t>205</t>
  </si>
  <si>
    <t>204</t>
  </si>
  <si>
    <t>206</t>
  </si>
  <si>
    <t>207</t>
  </si>
  <si>
    <t>210</t>
  </si>
  <si>
    <t>211</t>
  </si>
  <si>
    <t>212</t>
  </si>
  <si>
    <t>213</t>
  </si>
  <si>
    <t>214</t>
  </si>
  <si>
    <t>This spreadsheet template represents one approach to automating some of the drudgery associated with updating IP addresses in a manner that facilitates simple data entry and automatic error detection. It is intended to be used in situations where IP address plans need to be developed for modest networks, or where an inventory of existing IP address assignments needs to be prepared. It automates nearly all aspects of creating IP addresses in a hierarchical subnet structure and for host addresses within subnets. In most cases, only the CIDR value needs to be provided to create a data record (row) for a new subnet or host.</t>
  </si>
  <si>
    <t>Overview of Intended Use</t>
  </si>
  <si>
    <t>The "IP Addr Plan Template" sheet is where IP address structures can be created, and inventories of IP address assignments made. For larger networks, it will normally make sense to duplicate this template sheet to set up plans/inventories for different parts of an organization or different locations. An "Example Addr Plan" sheet is included to help illustrate how these Addr Plan sheets can be used (see discussion of "Example Address Plan" in a separate section below). [expand for further details]</t>
  </si>
  <si>
    <t>00010010</t>
  </si>
  <si>
    <t>00010011</t>
  </si>
  <si>
    <t>00010100</t>
  </si>
  <si>
    <t>00010101</t>
  </si>
  <si>
    <t>00010110</t>
  </si>
  <si>
    <t>00010111</t>
  </si>
  <si>
    <t>00011000</t>
  </si>
  <si>
    <t>00011001</t>
  </si>
  <si>
    <t>00011010</t>
  </si>
  <si>
    <t>00011011</t>
  </si>
  <si>
    <t>00011100</t>
  </si>
  <si>
    <t>00011101</t>
  </si>
  <si>
    <t>00011110</t>
  </si>
  <si>
    <t>00011111</t>
  </si>
  <si>
    <t>10</t>
  </si>
  <si>
    <t>11</t>
  </si>
  <si>
    <t>12</t>
  </si>
  <si>
    <t>13</t>
  </si>
  <si>
    <t>14</t>
  </si>
  <si>
    <t>15</t>
  </si>
  <si>
    <t>16</t>
  </si>
  <si>
    <t>17</t>
  </si>
  <si>
    <t>18</t>
  </si>
  <si>
    <t>19</t>
  </si>
  <si>
    <t>1A</t>
  </si>
  <si>
    <t>1B</t>
  </si>
  <si>
    <t>1C</t>
  </si>
  <si>
    <t>1D</t>
  </si>
  <si>
    <t>1E</t>
  </si>
  <si>
    <t>1F</t>
  </si>
  <si>
    <t>00100000</t>
  </si>
  <si>
    <t>00100001</t>
  </si>
  <si>
    <t>00100010</t>
  </si>
  <si>
    <t>00100011</t>
  </si>
  <si>
    <t>00100100</t>
  </si>
  <si>
    <t>00100101</t>
  </si>
  <si>
    <t>00100110</t>
  </si>
  <si>
    <t>00100111</t>
  </si>
  <si>
    <t>C4</t>
  </si>
  <si>
    <t>C5</t>
  </si>
  <si>
    <t>C6</t>
  </si>
  <si>
    <t>326</t>
  </si>
  <si>
    <t>327</t>
  </si>
  <si>
    <t>330</t>
  </si>
  <si>
    <t>331</t>
  </si>
  <si>
    <t>332</t>
  </si>
  <si>
    <t>333</t>
  </si>
  <si>
    <t>334</t>
  </si>
  <si>
    <t>335</t>
  </si>
  <si>
    <t>336</t>
  </si>
  <si>
    <t>337</t>
  </si>
  <si>
    <t>340</t>
  </si>
  <si>
    <t>341</t>
  </si>
  <si>
    <t>342</t>
  </si>
  <si>
    <t>00000010</t>
  </si>
  <si>
    <t>00000011</t>
  </si>
  <si>
    <t>00000100</t>
  </si>
  <si>
    <t>00000101</t>
  </si>
  <si>
    <t>00000110</t>
  </si>
  <si>
    <t>00000111</t>
  </si>
  <si>
    <t>00001000</t>
  </si>
  <si>
    <t>00001001</t>
  </si>
  <si>
    <t>10000100</t>
  </si>
  <si>
    <t>10000110</t>
  </si>
  <si>
    <t>Description</t>
  </si>
  <si>
    <t>BE</t>
  </si>
  <si>
    <t>BF</t>
  </si>
  <si>
    <t>C0</t>
  </si>
  <si>
    <t>C1</t>
  </si>
  <si>
    <t>C2</t>
  </si>
  <si>
    <t>C3</t>
  </si>
  <si>
    <t>323</t>
  </si>
  <si>
    <t>324</t>
  </si>
  <si>
    <t>325</t>
  </si>
  <si>
    <t>To use the IP Address Plan sheet, it is important to note that there are formulas and specialized formatting for cells in columns A through L. These formulas and formats have been filled in initially through row 100. To expand the sheet for more IP address entries, it will be necessary to insert additional rows and then fill in the formulas and formats for the new rows. [expand for clarification]</t>
  </si>
  <si>
    <t>Column L is really just a "buffer" column, but it makes it handy to select a range of cells or columns when some columns are hidden. Typically, some columns to the left of L will be hidden, so L can be used as a "handle" for extending a selection through the hidden columns.</t>
  </si>
  <si>
    <t>Spreadsheets are not very effective tools for building IP address plans and network inventories. Conversely, traditional forms for representing IP addresses and structuring subnets are, putting it politely, bizarre. Therefore, the marriage of the wrong tool with awkward data structures can not be expected to produce any sort of bliss. However, the wide availability and popularity of spreadsheet applications argues for attempting to make the most of this mismatch.</t>
  </si>
  <si>
    <t>By design, the "IP Addr Plan Template" can be structured entirely by entering CIDR values in the first column and either a "SuperNet" flag or "Host No." value in the second column. [expand for essential details]</t>
  </si>
  <si>
    <t>01011111</t>
  </si>
  <si>
    <t>01100000</t>
  </si>
  <si>
    <t>01100001</t>
  </si>
  <si>
    <t>01100010</t>
  </si>
  <si>
    <t>01100011</t>
  </si>
  <si>
    <t>CIDR</t>
  </si>
  <si>
    <t>10010100</t>
  </si>
  <si>
    <t>10010101</t>
  </si>
  <si>
    <t>10010110</t>
  </si>
  <si>
    <t>10010111</t>
  </si>
  <si>
    <t>10011000</t>
  </si>
  <si>
    <t>10011001</t>
  </si>
  <si>
    <t>Since the CIDR value determines the size of an IP address subnet, it can also be used to compute the value of the next IP subnet address in the following row. This is the basic principle used throughout this sheet to simplify data entry and organization of an IP address plan.</t>
  </si>
  <si>
    <t>01111101</t>
  </si>
  <si>
    <t>01111110</t>
  </si>
  <si>
    <t>01010011</t>
  </si>
  <si>
    <t>01010100</t>
  </si>
  <si>
    <t>01010101</t>
  </si>
  <si>
    <t>01010110</t>
  </si>
  <si>
    <t>01010111</t>
  </si>
  <si>
    <t>01011000</t>
  </si>
  <si>
    <t>01011001</t>
  </si>
  <si>
    <t>01011010</t>
  </si>
  <si>
    <t>01011011</t>
  </si>
  <si>
    <t>01011100</t>
  </si>
  <si>
    <t>01011101</t>
  </si>
  <si>
    <t>01011110</t>
  </si>
  <si>
    <t>171</t>
  </si>
  <si>
    <t>172</t>
  </si>
  <si>
    <t>173</t>
  </si>
  <si>
    <t>174</t>
  </si>
  <si>
    <t>By entering a negative number in the second column, the corresponding row will be declared a "SuperNet" and given a grey background. The implication is that subsequent rows will be subnets, and the very next row will start with the same IP address as the parent super net.</t>
  </si>
  <si>
    <t>The starting IP address can be set in the first data row (row 3) of the "IP Addr Plan Template" by editing the formula in the "Integer IP Address" column (F). Replace the array constant "{0,0,0,0}" with an array representing the dotted decimal format of the starting IP address (e.g., IP address 10.248.32.128 should be entered as {10,248,32,128}). [expand for more details]</t>
  </si>
  <si>
    <t>This is admittedly not a very elegant way to handle entry of starting IP addresses. However, this has the advantage of being simple, while allowing users to develop customized approaches for setting starting IP addresses that suit their purposes (e.g., by linking IP addresses between sheets).</t>
  </si>
  <si>
    <t>Several named variables have been defined that can be modified to cause global changes in the way that data is displayed. These named variables are:</t>
  </si>
  <si>
    <t>C7</t>
  </si>
  <si>
    <t>C8</t>
  </si>
  <si>
    <t>C9</t>
  </si>
  <si>
    <t>CA</t>
  </si>
  <si>
    <t>CB</t>
  </si>
  <si>
    <t>CC</t>
  </si>
  <si>
    <t>CD</t>
  </si>
  <si>
    <t>CE</t>
  </si>
  <si>
    <t>CF</t>
  </si>
  <si>
    <t>D0</t>
  </si>
  <si>
    <t>D1</t>
  </si>
  <si>
    <t>D2</t>
  </si>
  <si>
    <t>D3</t>
  </si>
  <si>
    <t>D4</t>
  </si>
  <si>
    <t>D5</t>
  </si>
  <si>
    <t>D6</t>
  </si>
  <si>
    <t>D7</t>
  </si>
  <si>
    <t>D8</t>
  </si>
  <si>
    <t>D9</t>
  </si>
  <si>
    <t>DA</t>
  </si>
  <si>
    <t>DB</t>
  </si>
  <si>
    <t>DC</t>
  </si>
  <si>
    <t>DD</t>
  </si>
  <si>
    <t>If the CIDR value is 32, then the corresponding row represents a host IP address, and the background will be made light green. The IP address for the first row following a subnet row will be the subnet base address plus 1. Subsequent CIDR = 32 rows will increment the IP host address unless a new host number is provided in the "Host No." column.</t>
  </si>
  <si>
    <t>343</t>
  </si>
  <si>
    <t>344</t>
  </si>
  <si>
    <t>345</t>
  </si>
  <si>
    <t>346</t>
  </si>
  <si>
    <t>347</t>
  </si>
  <si>
    <t>350</t>
  </si>
  <si>
    <t>351</t>
  </si>
  <si>
    <r>
      <t>Append_CIDR</t>
    </r>
    <r>
      <rPr>
        <sz val="12"/>
        <rFont val="Times New Roman"/>
        <family val="1"/>
      </rPr>
      <t xml:space="preserve">: By setting this variable to "TRUE" the CIDR value will be appended to the IP address string with a forward slash '/' separator. This option would be useful where copying the IP address string with the CIDR value appended would help in transferring data to other applications or configuration procedures.  Normally, this variable is defined through the Insert...Name...Define dialog, but it could be associated with a cell on each sheet (e.g., cell L2) if it needs to be changed frequently. </t>
    </r>
  </si>
  <si>
    <t>The CIDR value can range from 4 to 32, but 31 is not normally allowed. Any other values will be rejected as out of range. A value of 31 will cause the CIDR cell to turn orange as a warning.</t>
  </si>
  <si>
    <t xml:space="preserve">Some limited error checking is provided for host IP addresses, host numbers or SuperNet flags (i.e., negative values). Excel has limited conditional formatting options, and building in additional error checking starts to get awkward. If error conditions are detected, then the CIDR column (A) will turn red. The conditions checked include:
  • The range of hosts allowed within a subnet is exceeded.
  • A host number is entered that results in a host IP address that is less than the prior row's host IP address. Note that it is allowed for the host number to be repeated, since there are situations where it may be useful to have multiple rows for the same host IP address.
  • A negative value is entered in the "Host No." column when the CIDR value is 32. </t>
  </si>
  <si>
    <t>If a CIDR value will result in a new subnet address that does not conform to the CIDR conventions, then the value will be flagged with a red background. For example, a /24 super net can be subdivided into two /26 subnets and one /25 subnet. However, the subnetting must be either [/26, /26, /25] or [/25, /26, /26] but not [/26, /25, /26].</t>
  </si>
  <si>
    <r>
      <t>CIDR_Mask</t>
    </r>
    <r>
      <rPr>
        <sz val="12"/>
        <rFont val="Times New Roman"/>
        <family val="1"/>
      </rPr>
      <t>: The array on the "Lookup" sheet used to convert CIDR values into IP masks via the VLOOKUP function. This array provides the full IP mask as a text string, and decimal integer values for each of the octets in the IP mask value. It also allows a simple lookup of the number of bits associated with the subnet, and the subnet size as an integer.</t>
    </r>
  </si>
  <si>
    <t>This example plan covers a range of addresses from 10.248.0.0 through 10.255.255.255, which is at the top of the 10.x RFC 1918 private address space. In CIDR notation, this range can be expressed as 10.248.0.0/13.</t>
  </si>
  <si>
    <t>The first step in setting up this example plan involves setting the starting IP address. This was done by editing the formula in cell F3 to replace the array constant, "{0,0,0,0}" with the starting IP address "{10,248,0,0}" that corresponds to 10.248.0.0.</t>
  </si>
  <si>
    <t xml:space="preserve">The next step is to set the initial CIDR value in cell A3 to 13. This defines the entire address space included in the plan, so that the next IP address is 11.0.0.0, as shown in the example. To be able to assign any subordinate subnets in this address space, it is necessary to declare this 10.248.0.0/13 network to be a "super net." A negative value entered is entered in cell B3 to make this a super net. This also causes the background of this row to become light grey. </t>
  </si>
  <si>
    <t xml:space="preserve">Note that the formula in column F (Integer IP Address) will only use this array constant as a starting IP address if the value in column A (CIDR) for the previous row is empty, or not a number greater than zero. This means that a new IP address range can be started in the same sheet by entering a new array constant in a row where the prior row is empty, or the CIDR value is at least not greater than zero. Typically, this is accomplished by leaving a blank row, and entering a new starting IP address in the subsequent row. </t>
  </si>
  <si>
    <t>If the rows are collapsed, expand row 3 to show subordinate rows. In particular, note that eight subnets are defined, 10.248.0.0/16 through 10.255.0.0/16. Furthermore, 10.250.0.0/16 and 10.251.0.0/16 have also been defined as super nets. Expanding the rows associated with these two super nets shows that each has been subdivided into four /18 subnets. The "Description" column provides a summary of the hierarchy in a numerical outline format to help explain the structure of supernets and subnets.</t>
  </si>
  <si>
    <t>Continuing to expand rows associated with the 10.251.0.0/16 super net will eventually expose three subnets where some host addresses have been defined (note green color of these host rows). These subnets are 10.251.129.0/27, 10.251.129.128/27, and 10.251.129.192/27. Different approaches to entering host numbers are illustrated in each of these three examples.</t>
  </si>
  <si>
    <r>
      <t>Subnet_Addr</t>
    </r>
    <r>
      <rPr>
        <sz val="12"/>
        <rFont val="Times New Roman"/>
        <family val="1"/>
      </rPr>
      <t>: This column variable contains the current subnet address as an integer. If CIDR = 32 for the current row, then this subnet address value does not change from the preceding row. In other words, it is a constant for all hosts in the same subnet.</t>
    </r>
  </si>
  <si>
    <t>Simple Customization and Variable Definitions</t>
  </si>
  <si>
    <r>
      <t>IP_Addr</t>
    </r>
    <r>
      <rPr>
        <sz val="12"/>
        <rFont val="Times New Roman"/>
        <family val="1"/>
      </rPr>
      <t>: The column variable where the current subnet or host IP address is represented as a dotted decimal character string. If the Append_CIDR variable is true, this this string will have the current CIDR value appended to the IP address string separated by a forward slash '/'.</t>
    </r>
  </si>
  <si>
    <r>
      <t>IP_Mask</t>
    </r>
    <r>
      <rPr>
        <sz val="12"/>
        <rFont val="Times New Roman"/>
        <family val="1"/>
      </rPr>
      <t>: A column variable corresponding to a character string for the dotted decimal IP subnet mask. This string is empty of the current row is for a host address (i.e., CIDR = 32).</t>
    </r>
  </si>
  <si>
    <t>Other useful variable definitions include:</t>
  </si>
  <si>
    <r>
      <t>IP</t>
    </r>
    <r>
      <rPr>
        <sz val="12"/>
        <rFont val="Times New Roman"/>
        <family val="1"/>
      </rPr>
      <t xml:space="preserve"> or </t>
    </r>
    <r>
      <rPr>
        <b/>
        <sz val="12"/>
        <rFont val="Times New Roman"/>
        <family val="1"/>
      </rPr>
      <t>Host_Addr</t>
    </r>
    <r>
      <rPr>
        <sz val="12"/>
        <rFont val="Times New Roman"/>
        <family val="1"/>
      </rPr>
      <t>: These equivalent column variables represent the current subnet address if the CIDR value is less than 32, and the current host address if CIDR is equal to 32. The values in this column are integers.</t>
    </r>
  </si>
  <si>
    <r>
      <t>Octet_1</t>
    </r>
    <r>
      <rPr>
        <sz val="12"/>
        <rFont val="Times New Roman"/>
        <family val="1"/>
      </rPr>
      <t>,</t>
    </r>
    <r>
      <rPr>
        <b/>
        <sz val="12"/>
        <rFont val="Times New Roman"/>
        <family val="1"/>
      </rPr>
      <t xml:space="preserve"> Octet_2</t>
    </r>
    <r>
      <rPr>
        <sz val="12"/>
        <rFont val="Times New Roman"/>
        <family val="1"/>
      </rPr>
      <t xml:space="preserve">, </t>
    </r>
    <r>
      <rPr>
        <b/>
        <sz val="12"/>
        <rFont val="Times New Roman"/>
        <family val="1"/>
      </rPr>
      <t>Octet_3</t>
    </r>
    <r>
      <rPr>
        <sz val="12"/>
        <rFont val="Times New Roman"/>
        <family val="1"/>
      </rPr>
      <t xml:space="preserve">, </t>
    </r>
    <r>
      <rPr>
        <b/>
        <sz val="12"/>
        <rFont val="Times New Roman"/>
        <family val="1"/>
      </rPr>
      <t>Octet_4</t>
    </r>
    <r>
      <rPr>
        <sz val="12"/>
        <rFont val="Times New Roman"/>
        <family val="1"/>
      </rPr>
      <t>: Column variables corresponding to the integer values for the four octets in an IP address. Octet_1 is the high-order (left-most) octet value, while Octet_4 is the low-order (right-most) octet value. These octets are derived from the Host_Addr column.</t>
    </r>
  </si>
  <si>
    <t>Example Address Plan</t>
  </si>
  <si>
    <t>Questions/comments can be sent to:</t>
  </si>
  <si>
    <t>Net-Part Bits (CIDR)</t>
  </si>
  <si>
    <t>The cells above that have dark blue or dark teal text represent the</t>
  </si>
  <si>
    <t>subnetting problems will fall within this portion of the table.</t>
  </si>
  <si>
    <t>If large values do not display above because the cell size is too</t>
  </si>
  <si>
    <t>small, then it probably doesn't matter. It would be rare for values</t>
  </si>
  <si>
    <t>As a reminder, the old "Class" network assignments map to CIDR</t>
  </si>
  <si>
    <t>values as follows:</t>
  </si>
  <si>
    <t>A</t>
  </si>
  <si>
    <t>B</t>
  </si>
  <si>
    <t>C</t>
  </si>
  <si>
    <t>= Class</t>
  </si>
  <si>
    <r>
      <t>Map256</t>
    </r>
    <r>
      <rPr>
        <sz val="12"/>
        <rFont val="Times New Roman"/>
        <family val="1"/>
      </rPr>
      <t>: This is an array with 256 entries that can be used with the VLOOKUP function to retrieve a binary, hexadecimal, or octal string corresponding to the decimal value of an octet. By concatenating lookups for each of the octets in an IP address, it is easy to construct a string representing the conversion of an IP address into binary, hex or octal. The "Example Addr Plan" sheet provides examples of such formulas. Note that the named constants, Binary, Hex, and Octal can be used to select the corresponding conversion column via the VLOOKUP function.</t>
    </r>
  </si>
  <si>
    <r>
      <t>CIDR</t>
    </r>
    <r>
      <rPr>
        <sz val="12"/>
        <rFont val="Times New Roman"/>
        <family val="1"/>
      </rPr>
      <t>: Column variable representing the value entered for the CIDR subnet specification. This data is manually specified. Row formulas that refer to this variable will retrieve the CIDR value for that row.</t>
    </r>
  </si>
  <si>
    <t>GATEWAY</t>
  </si>
  <si>
    <t>PLC</t>
  </si>
  <si>
    <t>HMI</t>
  </si>
  <si>
    <t>CAMERA</t>
  </si>
  <si>
    <t>DRIVE</t>
  </si>
  <si>
    <t>EWON</t>
  </si>
  <si>
    <t>PROGRAMMING LAPTOP</t>
  </si>
  <si>
    <t>IP ADDRESS</t>
  </si>
  <si>
    <t>DESCRIPTION</t>
  </si>
  <si>
    <t>SUBNET</t>
  </si>
  <si>
    <t>COMMENTS</t>
  </si>
  <si>
    <t>192.168.100.1</t>
  </si>
  <si>
    <t>255.255.255.0</t>
  </si>
  <si>
    <t>192.168.100.10</t>
  </si>
  <si>
    <t>192.168.100.20</t>
  </si>
  <si>
    <t>192.168.100.60</t>
  </si>
  <si>
    <t>192.168.100.40</t>
  </si>
  <si>
    <t>ROBOT</t>
  </si>
  <si>
    <t>192.168.100.100</t>
  </si>
  <si>
    <t>192.168.100.161</t>
  </si>
  <si>
    <t>192.168.100.199</t>
  </si>
  <si>
    <t>Do Not Change the Gateway</t>
  </si>
  <si>
    <t>PLC Range Starts at 100.10 and each additional PLC or Remote IO will continue to 100.19</t>
  </si>
  <si>
    <t>Drive Range Starts at 100.40 and each additional Drive will continue to 100.59</t>
  </si>
  <si>
    <t>HMI Range Starts at 100.20 and each additional HMI will continue to 100.39</t>
  </si>
  <si>
    <t>Camera Range Starts at 100.60 and each additional Camera will continue to 100.99</t>
  </si>
  <si>
    <t>Robot Range Starts at 100.100 and each additional Robot will continue to 100.160</t>
  </si>
  <si>
    <t>eWON Range Starts at 100.161 and each additional eWON will continue to 100.179</t>
  </si>
  <si>
    <t>192.168.100.200</t>
  </si>
  <si>
    <t>192.168.100.201</t>
  </si>
  <si>
    <t>192.168.100.202</t>
  </si>
  <si>
    <t>192.168.100.203</t>
  </si>
  <si>
    <t>192.168.100.204</t>
  </si>
  <si>
    <t>192.168.100.205</t>
  </si>
  <si>
    <t>192.168.100.206</t>
  </si>
  <si>
    <t>192.168.100.207</t>
  </si>
  <si>
    <t>192.168.100.208</t>
  </si>
  <si>
    <t>PROGRAMMING LAPTOP 1</t>
  </si>
  <si>
    <t>PROGRAMMING LAPTOP 2</t>
  </si>
  <si>
    <t>PROGRAMMING LAPTOP 3</t>
  </si>
  <si>
    <t>PROGRAMMING LAPTOP 4</t>
  </si>
  <si>
    <t>PROGRAMMING LAPTOP 5</t>
  </si>
  <si>
    <t>PROGRAMMING LAPTOP 6</t>
  </si>
  <si>
    <t>PROGRAMMING LAPTOP 7</t>
  </si>
  <si>
    <t>PROGRAMMING LAPTOP 8</t>
  </si>
  <si>
    <t>PROGRAMMING LAPTOP 9</t>
  </si>
  <si>
    <t>PROGRAMMING LAPTOP 10</t>
  </si>
  <si>
    <t>Do Not Change These Addresses</t>
  </si>
  <si>
    <t>see note: 1</t>
  </si>
  <si>
    <t>Additional Info</t>
  </si>
  <si>
    <t>Note 1: If additional IP Addresses are assigned Please add to the "IP Addr Plan Template" Tab.</t>
  </si>
  <si>
    <t>VFD #1</t>
  </si>
  <si>
    <t>VFD #2</t>
  </si>
  <si>
    <t>VFD #3</t>
  </si>
  <si>
    <t>Palletizer Robot</t>
  </si>
  <si>
    <t>AB PLC</t>
  </si>
  <si>
    <t>VFD #4</t>
  </si>
  <si>
    <t>PC/HMI (Primio)</t>
  </si>
  <si>
    <t>Turck 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</si>
</sst>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numFmt numFmtId="165" formatCode="#,##0;&quot;&quot;;&quot;&quot;"/>
    <numFmt numFmtId="166" formatCode="#,##0;&quot;Subnet&quot;;&quot;&quot;"/>
    <numFmt numFmtId="167" formatCode="000;&quot;&quot;;000"/>
    <numFmt numFmtId="168" formatCode="#,##0;&quot;SuperNet&quot;;&quot;&quot;"/>
    <numFmt numFmtId="169" formatCode="&quot;/&quot;#0"/>
  </numFmts>
  <fonts count="29" x14ac:knownFonts="1">
    <font>
      <sz val="12"/>
      <name val="Arial"/>
      <family val="2"/>
    </font>
    <font>
      <sz val="8"/>
      <name val="Verdana"/>
      <family val="2"/>
    </font>
    <font>
      <sz val="12"/>
      <name val="Times New Roman"/>
      <family val="1"/>
    </font>
    <font>
      <sz val="18"/>
      <name val="Times New Roman"/>
      <family val="1"/>
    </font>
    <font>
      <sz val="18"/>
      <color indexed="18"/>
      <name val="Times New Roman"/>
      <family val="1"/>
    </font>
    <font>
      <b/>
      <sz val="12"/>
      <name val="Times New Roman"/>
      <family val="1"/>
    </font>
    <font>
      <b/>
      <i/>
      <sz val="12"/>
      <name val="Times New Roman"/>
      <family val="1"/>
    </font>
    <font>
      <sz val="10"/>
      <name val="Verdana"/>
      <family val="2"/>
    </font>
    <font>
      <b/>
      <sz val="11"/>
      <color indexed="43"/>
      <name val="Verdana"/>
      <family val="2"/>
    </font>
    <font>
      <b/>
      <sz val="11"/>
      <color indexed="9"/>
      <name val="Verdana"/>
      <family val="2"/>
    </font>
    <font>
      <sz val="11"/>
      <name val="Verdana"/>
      <family val="2"/>
    </font>
    <font>
      <sz val="11"/>
      <color indexed="54"/>
      <name val="Verdana"/>
      <family val="2"/>
    </font>
    <font>
      <sz val="10"/>
      <color indexed="37"/>
      <name val="Verdana"/>
      <family val="2"/>
    </font>
    <font>
      <b/>
      <sz val="10"/>
      <color indexed="9"/>
      <name val="Verdana"/>
      <family val="2"/>
    </font>
    <font>
      <b/>
      <sz val="10"/>
      <name val="Verdana"/>
      <family val="2"/>
    </font>
    <font>
      <sz val="12"/>
      <name val="Verdana"/>
      <family val="2"/>
    </font>
    <font>
      <sz val="12"/>
      <color indexed="43"/>
      <name val="Verdana"/>
      <family val="2"/>
    </font>
    <font>
      <sz val="11"/>
      <color indexed="81"/>
      <name val="Arial"/>
      <family val="2"/>
    </font>
    <font>
      <b/>
      <sz val="12"/>
      <color indexed="43"/>
      <name val="Verdana"/>
      <family val="2"/>
    </font>
    <font>
      <b/>
      <sz val="14"/>
      <name val="Verdana"/>
      <family val="2"/>
    </font>
    <font>
      <b/>
      <sz val="14"/>
      <color indexed="43"/>
      <name val="Verdana"/>
      <family val="2"/>
    </font>
    <font>
      <b/>
      <sz val="12"/>
      <color indexed="9"/>
      <name val="Verdana"/>
      <family val="2"/>
    </font>
    <font>
      <b/>
      <sz val="12"/>
      <name val="Verdana"/>
      <family val="2"/>
    </font>
    <font>
      <sz val="11"/>
      <color indexed="56"/>
      <name val="Verdana"/>
      <family val="2"/>
    </font>
    <font>
      <sz val="11"/>
      <color indexed="18"/>
      <name val="Verdana"/>
      <family val="2"/>
    </font>
    <font>
      <sz val="11"/>
      <color indexed="8"/>
      <name val="Verdana"/>
      <family val="2"/>
    </font>
    <font>
      <sz val="12"/>
      <color rgb="FFFF0000"/>
      <name val="Arial"/>
      <family val="2"/>
    </font>
    <font>
      <sz val="8"/>
      <name val="Arial"/>
      <family val="2"/>
    </font>
    <font>
      <sz val="12"/>
      <color rgb="FF0070C0"/>
      <name val="Arial"/>
      <family val="2"/>
    </font>
  </fonts>
  <fills count="17">
    <fill>
      <patternFill patternType="none"/>
    </fill>
    <fill>
      <patternFill patternType="gray125"/>
    </fill>
    <fill>
      <patternFill patternType="solid">
        <fgColor indexed="54"/>
        <bgColor indexed="64"/>
      </patternFill>
    </fill>
    <fill>
      <patternFill patternType="solid">
        <fgColor indexed="55"/>
        <bgColor indexed="64"/>
      </patternFill>
    </fill>
    <fill>
      <patternFill patternType="solid">
        <fgColor indexed="42"/>
        <bgColor indexed="64"/>
      </patternFill>
    </fill>
    <fill>
      <patternFill patternType="solid">
        <fgColor indexed="9"/>
        <bgColor indexed="9"/>
      </patternFill>
    </fill>
    <fill>
      <patternFill patternType="darkUp">
        <fgColor indexed="9"/>
        <bgColor indexed="22"/>
      </patternFill>
    </fill>
    <fill>
      <patternFill patternType="solid">
        <fgColor indexed="23"/>
        <bgColor indexed="64"/>
      </patternFill>
    </fill>
    <fill>
      <patternFill patternType="solid">
        <fgColor indexed="26"/>
        <bgColor indexed="64"/>
      </patternFill>
    </fill>
    <fill>
      <patternFill patternType="solid">
        <fgColor indexed="41"/>
        <bgColor indexed="64"/>
      </patternFill>
    </fill>
    <fill>
      <patternFill patternType="solid">
        <fgColor indexed="12"/>
        <bgColor indexed="64"/>
      </patternFill>
    </fill>
    <fill>
      <patternFill patternType="solid">
        <fgColor indexed="45"/>
        <bgColor indexed="64"/>
      </patternFill>
    </fill>
    <fill>
      <patternFill patternType="solid">
        <fgColor indexed="21"/>
        <bgColor indexed="64"/>
      </patternFill>
    </fill>
    <fill>
      <patternFill patternType="solid">
        <fgColor indexed="46"/>
        <bgColor indexed="64"/>
      </patternFill>
    </fill>
    <fill>
      <patternFill patternType="solid">
        <fgColor indexed="22"/>
        <bgColor indexed="64"/>
      </patternFill>
    </fill>
    <fill>
      <patternFill patternType="solid">
        <fgColor rgb="FFFFC000"/>
        <bgColor indexed="64"/>
      </patternFill>
    </fill>
    <fill>
      <patternFill patternType="solid">
        <fgColor rgb="FFFFFF00"/>
        <bgColor indexed="64"/>
      </patternFill>
    </fill>
  </fills>
  <borders count="94">
    <border>
      <left/>
      <right/>
      <top/>
      <bottom/>
      <diagonal/>
    </border>
    <border>
      <left/>
      <right style="medium">
        <color indexed="9"/>
      </right>
      <top style="medium">
        <color indexed="64"/>
      </top>
      <bottom/>
      <diagonal/>
    </border>
    <border>
      <left style="medium">
        <color indexed="9"/>
      </left>
      <right style="medium">
        <color indexed="9"/>
      </right>
      <top style="medium">
        <color indexed="64"/>
      </top>
      <bottom style="medium">
        <color indexed="54"/>
      </bottom>
      <diagonal/>
    </border>
    <border>
      <left style="medium">
        <color indexed="9"/>
      </left>
      <right style="medium">
        <color indexed="9"/>
      </right>
      <top style="medium">
        <color indexed="64"/>
      </top>
      <bottom/>
      <diagonal/>
    </border>
    <border>
      <left style="medium">
        <color indexed="9"/>
      </left>
      <right/>
      <top style="medium">
        <color indexed="64"/>
      </top>
      <bottom/>
      <diagonal/>
    </border>
    <border>
      <left style="medium">
        <color indexed="9"/>
      </left>
      <right style="medium">
        <color indexed="9"/>
      </right>
      <top/>
      <bottom/>
      <diagonal/>
    </border>
    <border>
      <left style="medium">
        <color indexed="9"/>
      </left>
      <right style="medium">
        <color indexed="9"/>
      </right>
      <top/>
      <bottom style="medium">
        <color indexed="64"/>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right style="medium">
        <color indexed="64"/>
      </right>
      <top/>
      <bottom style="hair">
        <color indexed="64"/>
      </bottom>
      <diagonal/>
    </border>
    <border>
      <left/>
      <right style="medium">
        <color indexed="64"/>
      </right>
      <top style="hair">
        <color indexed="64"/>
      </top>
      <bottom/>
      <diagonal/>
    </border>
    <border>
      <left/>
      <right style="medium">
        <color indexed="64"/>
      </right>
      <top style="thin">
        <color indexed="64"/>
      </top>
      <bottom style="hair">
        <color indexed="64"/>
      </bottom>
      <diagonal/>
    </border>
    <border>
      <left/>
      <right style="medium">
        <color indexed="64"/>
      </right>
      <top style="hair">
        <color indexed="64"/>
      </top>
      <bottom style="thin">
        <color indexed="64"/>
      </bottom>
      <diagonal/>
    </border>
    <border>
      <left style="medium">
        <color indexed="8"/>
      </left>
      <right style="medium">
        <color indexed="26"/>
      </right>
      <top/>
      <bottom/>
      <diagonal/>
    </border>
    <border>
      <left style="medium">
        <color indexed="8"/>
      </left>
      <right style="medium">
        <color indexed="26"/>
      </right>
      <top style="medium">
        <color indexed="8"/>
      </top>
      <bottom style="medium">
        <color indexed="43"/>
      </bottom>
      <diagonal/>
    </border>
    <border>
      <left style="medium">
        <color indexed="26"/>
      </left>
      <right style="medium">
        <color indexed="8"/>
      </right>
      <top style="medium">
        <color indexed="8"/>
      </top>
      <bottom style="medium">
        <color indexed="43"/>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right/>
      <top style="medium">
        <color indexed="64"/>
      </top>
      <bottom/>
      <diagonal/>
    </border>
    <border>
      <left style="thin">
        <color indexed="64"/>
      </left>
      <right style="thin">
        <color indexed="64"/>
      </right>
      <top style="medium">
        <color indexed="64"/>
      </top>
      <bottom/>
      <diagonal/>
    </border>
    <border>
      <left/>
      <right style="medium">
        <color indexed="9"/>
      </right>
      <top style="medium">
        <color indexed="64"/>
      </top>
      <bottom style="thin">
        <color indexed="64"/>
      </bottom>
      <diagonal/>
    </border>
    <border>
      <left style="medium">
        <color indexed="9"/>
      </left>
      <right style="medium">
        <color indexed="64"/>
      </right>
      <top style="medium">
        <color indexed="64"/>
      </top>
      <bottom style="thin">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medium">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medium">
        <color indexed="64"/>
      </left>
      <right style="thin">
        <color indexed="64"/>
      </right>
      <top style="hair">
        <color indexed="64"/>
      </top>
      <bottom/>
      <diagonal/>
    </border>
    <border>
      <left style="medium">
        <color indexed="64"/>
      </left>
      <right style="thin">
        <color indexed="64"/>
      </right>
      <top style="hair">
        <color indexed="64"/>
      </top>
      <bottom style="medium">
        <color indexed="64"/>
      </bottom>
      <diagonal/>
    </border>
    <border>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43"/>
      </top>
      <bottom style="thin">
        <color indexed="43"/>
      </bottom>
      <diagonal/>
    </border>
    <border>
      <left style="medium">
        <color indexed="8"/>
      </left>
      <right style="medium">
        <color indexed="8"/>
      </right>
      <top style="thin">
        <color indexed="43"/>
      </top>
      <bottom style="thin">
        <color indexed="43"/>
      </bottom>
      <diagonal/>
    </border>
    <border>
      <left style="medium">
        <color indexed="8"/>
      </left>
      <right style="medium">
        <color indexed="8"/>
      </right>
      <top style="thin">
        <color indexed="43"/>
      </top>
      <bottom style="medium">
        <color indexed="8"/>
      </bottom>
      <diagonal/>
    </border>
    <border>
      <left style="medium">
        <color indexed="26"/>
      </left>
      <right style="medium">
        <color indexed="26"/>
      </right>
      <top/>
      <bottom/>
      <diagonal/>
    </border>
    <border>
      <left style="medium">
        <color indexed="26"/>
      </left>
      <right style="medium">
        <color indexed="26"/>
      </right>
      <top style="medium">
        <color indexed="8"/>
      </top>
      <bottom/>
      <diagonal/>
    </border>
    <border>
      <left style="medium">
        <color indexed="26"/>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9"/>
      </left>
      <right/>
      <top style="medium">
        <color indexed="64"/>
      </top>
      <bottom style="thin">
        <color indexed="64"/>
      </bottom>
      <diagonal/>
    </border>
    <border>
      <left style="medium">
        <color indexed="8"/>
      </left>
      <right style="medium">
        <color indexed="8"/>
      </right>
      <top style="thin">
        <color indexed="55"/>
      </top>
      <bottom style="medium">
        <color indexed="8"/>
      </bottom>
      <diagonal/>
    </border>
    <border>
      <left/>
      <right style="medium">
        <color indexed="8"/>
      </right>
      <top style="thin">
        <color indexed="55"/>
      </top>
      <bottom style="medium">
        <color indexed="8"/>
      </bottom>
      <diagonal/>
    </border>
    <border>
      <left/>
      <right style="medium">
        <color indexed="8"/>
      </right>
      <top style="medium">
        <color indexed="8"/>
      </top>
      <bottom/>
      <diagonal/>
    </border>
    <border>
      <left style="medium">
        <color indexed="8"/>
      </left>
      <right style="thin">
        <color indexed="55"/>
      </right>
      <top style="medium">
        <color indexed="8"/>
      </top>
      <bottom style="thin">
        <color indexed="55"/>
      </bottom>
      <diagonal/>
    </border>
    <border>
      <left style="medium">
        <color indexed="8"/>
      </left>
      <right style="thin">
        <color indexed="55"/>
      </right>
      <top style="thin">
        <color indexed="55"/>
      </top>
      <bottom style="thin">
        <color indexed="55"/>
      </bottom>
      <diagonal/>
    </border>
    <border>
      <left/>
      <right style="thin">
        <color indexed="55"/>
      </right>
      <top style="medium">
        <color indexed="8"/>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style="medium">
        <color indexed="8"/>
      </bottom>
      <diagonal/>
    </border>
    <border>
      <left style="thin">
        <color indexed="55"/>
      </left>
      <right style="medium">
        <color indexed="8"/>
      </right>
      <top style="medium">
        <color indexed="8"/>
      </top>
      <bottom style="thin">
        <color indexed="55"/>
      </bottom>
      <diagonal/>
    </border>
    <border>
      <left style="thin">
        <color indexed="55"/>
      </left>
      <right style="medium">
        <color indexed="8"/>
      </right>
      <top style="thin">
        <color indexed="55"/>
      </top>
      <bottom style="thin">
        <color indexed="55"/>
      </bottom>
      <diagonal/>
    </border>
    <border>
      <left style="thin">
        <color indexed="55"/>
      </left>
      <right style="medium">
        <color indexed="8"/>
      </right>
      <top style="thin">
        <color indexed="55"/>
      </top>
      <bottom style="medium">
        <color indexed="8"/>
      </bottom>
      <diagonal/>
    </border>
    <border>
      <left/>
      <right style="thin">
        <color indexed="55"/>
      </right>
      <top style="thin">
        <color indexed="55"/>
      </top>
      <bottom/>
      <diagonal/>
    </border>
    <border>
      <left style="medium">
        <color indexed="8"/>
      </left>
      <right style="thin">
        <color indexed="55"/>
      </right>
      <top style="thin">
        <color indexed="8"/>
      </top>
      <bottom style="thin">
        <color indexed="55"/>
      </bottom>
      <diagonal/>
    </border>
    <border>
      <left/>
      <right style="thin">
        <color indexed="55"/>
      </right>
      <top style="thin">
        <color indexed="8"/>
      </top>
      <bottom style="thin">
        <color indexed="55"/>
      </bottom>
      <diagonal/>
    </border>
    <border>
      <left style="medium">
        <color indexed="8"/>
      </left>
      <right/>
      <top style="thin">
        <color indexed="55"/>
      </top>
      <bottom/>
      <diagonal/>
    </border>
    <border>
      <left/>
      <right/>
      <top style="thin">
        <color indexed="55"/>
      </top>
      <bottom/>
      <diagonal/>
    </border>
    <border>
      <left style="thin">
        <color indexed="8"/>
      </left>
      <right style="thin">
        <color indexed="55"/>
      </right>
      <top style="thin">
        <color indexed="8"/>
      </top>
      <bottom style="thin">
        <color indexed="55"/>
      </bottom>
      <diagonal/>
    </border>
    <border>
      <left style="thin">
        <color indexed="55"/>
      </left>
      <right style="thin">
        <color indexed="8"/>
      </right>
      <top style="thin">
        <color indexed="8"/>
      </top>
      <bottom style="thin">
        <color indexed="55"/>
      </bottom>
      <diagonal/>
    </border>
    <border>
      <left style="thin">
        <color indexed="55"/>
      </left>
      <right style="thin">
        <color indexed="8"/>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right style="medium">
        <color indexed="9"/>
      </right>
      <top/>
      <bottom/>
      <diagonal/>
    </border>
    <border>
      <left style="medium">
        <color indexed="9"/>
      </left>
      <right style="medium">
        <color indexed="9"/>
      </right>
      <top style="medium">
        <color indexed="54"/>
      </top>
      <bottom/>
      <diagonal/>
    </border>
    <border>
      <left style="medium">
        <color indexed="9"/>
      </left>
      <right/>
      <top/>
      <bottom/>
      <diagonal/>
    </border>
  </borders>
  <cellStyleXfs count="1">
    <xf numFmtId="0" fontId="0" fillId="0" borderId="0"/>
  </cellStyleXfs>
  <cellXfs count="250">
    <xf numFmtId="0" fontId="0" fillId="0" borderId="0" xfId="0"/>
    <xf numFmtId="0" fontId="2" fillId="0" borderId="0" xfId="0" applyFont="1"/>
    <xf numFmtId="0" fontId="3" fillId="0" borderId="0" xfId="0" applyFont="1"/>
    <xf numFmtId="0" fontId="3" fillId="0" borderId="0" xfId="0" applyFont="1" applyAlignment="1">
      <alignment vertical="top"/>
    </xf>
    <xf numFmtId="0" fontId="2" fillId="0" borderId="0" xfId="0" applyFont="1" applyAlignment="1">
      <alignment vertical="top"/>
    </xf>
    <xf numFmtId="0" fontId="4"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horizontal="left" vertical="center" wrapText="1" indent="2"/>
    </xf>
    <xf numFmtId="0" fontId="2" fillId="0" borderId="0" xfId="0" applyFont="1" applyAlignment="1">
      <alignment horizontal="left" vertical="center" wrapText="1" indent="3"/>
    </xf>
    <xf numFmtId="0" fontId="5" fillId="0" borderId="0" xfId="0" applyFont="1" applyAlignment="1">
      <alignment horizontal="left" vertical="center" wrapText="1" indent="2"/>
    </xf>
    <xf numFmtId="0" fontId="2" fillId="0" borderId="0" xfId="0" applyFont="1" applyAlignment="1">
      <alignment vertical="center" wrapText="1"/>
    </xf>
    <xf numFmtId="0" fontId="8" fillId="2" borderId="1" xfId="0" applyFont="1" applyFill="1" applyBorder="1" applyAlignment="1">
      <alignment horizontal="center" vertical="center"/>
    </xf>
    <xf numFmtId="165" fontId="9" fillId="3" borderId="2" xfId="0" applyNumberFormat="1" applyFont="1" applyFill="1" applyBorder="1" applyAlignment="1" applyProtection="1">
      <alignment horizontal="center"/>
      <protection locked="0"/>
    </xf>
    <xf numFmtId="0" fontId="8" fillId="2" borderId="3" xfId="0" applyFont="1" applyFill="1" applyBorder="1"/>
    <xf numFmtId="0" fontId="8" fillId="2" borderId="4" xfId="0" applyFont="1" applyFill="1" applyBorder="1" applyAlignment="1">
      <alignment horizontal="center"/>
    </xf>
    <xf numFmtId="0" fontId="8" fillId="2" borderId="5" xfId="0" applyFont="1" applyFill="1" applyBorder="1"/>
    <xf numFmtId="0" fontId="10" fillId="0" borderId="6" xfId="0" applyFont="1" applyBorder="1"/>
    <xf numFmtId="0" fontId="10" fillId="0" borderId="0" xfId="0" applyFont="1" applyAlignment="1">
      <alignment horizontal="center"/>
    </xf>
    <xf numFmtId="0" fontId="10" fillId="0" borderId="0" xfId="0" applyFont="1"/>
    <xf numFmtId="165" fontId="10" fillId="0" borderId="0" xfId="0" applyNumberFormat="1" applyFont="1" applyProtection="1">
      <protection locked="0"/>
    </xf>
    <xf numFmtId="0" fontId="10" fillId="0" borderId="0" xfId="0" applyFont="1" applyAlignment="1">
      <alignment horizontal="left"/>
    </xf>
    <xf numFmtId="165" fontId="10" fillId="0" borderId="0" xfId="0" applyNumberFormat="1" applyFont="1"/>
    <xf numFmtId="0" fontId="7" fillId="0" borderId="0" xfId="0" applyFont="1"/>
    <xf numFmtId="0" fontId="7" fillId="0" borderId="8" xfId="0" applyFont="1" applyBorder="1"/>
    <xf numFmtId="0" fontId="7" fillId="0" borderId="9" xfId="0" quotePrefix="1" applyFont="1" applyBorder="1"/>
    <xf numFmtId="0" fontId="7" fillId="0" borderId="10" xfId="0" quotePrefix="1" applyFont="1" applyBorder="1"/>
    <xf numFmtId="0" fontId="7" fillId="0" borderId="9" xfId="0" applyFont="1" applyBorder="1"/>
    <xf numFmtId="165" fontId="7" fillId="0" borderId="10" xfId="0" applyNumberFormat="1" applyFont="1" applyBorder="1"/>
    <xf numFmtId="0" fontId="7" fillId="0" borderId="11" xfId="0" applyFont="1" applyBorder="1"/>
    <xf numFmtId="0" fontId="7" fillId="0" borderId="0" xfId="0" quotePrefix="1" applyFont="1"/>
    <xf numFmtId="0" fontId="7" fillId="0" borderId="12" xfId="0" quotePrefix="1" applyFont="1" applyBorder="1"/>
    <xf numFmtId="165" fontId="7" fillId="0" borderId="12" xfId="0" applyNumberFormat="1" applyFont="1" applyBorder="1"/>
    <xf numFmtId="165" fontId="7" fillId="0" borderId="13" xfId="0" applyNumberFormat="1" applyFont="1" applyBorder="1"/>
    <xf numFmtId="0" fontId="7" fillId="0" borderId="14" xfId="0" applyFont="1" applyBorder="1"/>
    <xf numFmtId="0" fontId="7" fillId="0" borderId="15" xfId="0" quotePrefix="1" applyFont="1" applyBorder="1"/>
    <xf numFmtId="0" fontId="7" fillId="0" borderId="13" xfId="0" quotePrefix="1" applyFont="1" applyBorder="1"/>
    <xf numFmtId="0" fontId="7" fillId="0" borderId="15" xfId="0" applyFont="1" applyBorder="1"/>
    <xf numFmtId="0" fontId="12" fillId="0" borderId="8" xfId="0" applyFont="1" applyBorder="1"/>
    <xf numFmtId="0" fontId="12" fillId="0" borderId="11" xfId="0" applyFont="1" applyBorder="1"/>
    <xf numFmtId="0" fontId="12" fillId="0" borderId="14" xfId="0" applyFont="1" applyBorder="1"/>
    <xf numFmtId="0" fontId="13" fillId="7" borderId="0" xfId="0" applyFont="1" applyFill="1"/>
    <xf numFmtId="0" fontId="14" fillId="0" borderId="0" xfId="0" applyFont="1"/>
    <xf numFmtId="0" fontId="15" fillId="0" borderId="0" xfId="0" applyFont="1"/>
    <xf numFmtId="165" fontId="15" fillId="8" borderId="16" xfId="0" applyNumberFormat="1" applyFont="1" applyFill="1" applyBorder="1"/>
    <xf numFmtId="165" fontId="15" fillId="9" borderId="16" xfId="0" applyNumberFormat="1" applyFont="1" applyFill="1" applyBorder="1"/>
    <xf numFmtId="165" fontId="15" fillId="4" borderId="16" xfId="0" applyNumberFormat="1" applyFont="1" applyFill="1" applyBorder="1"/>
    <xf numFmtId="165" fontId="15" fillId="4" borderId="16" xfId="0" quotePrefix="1" applyNumberFormat="1" applyFont="1" applyFill="1" applyBorder="1" applyAlignment="1">
      <alignment horizontal="right"/>
    </xf>
    <xf numFmtId="165" fontId="15" fillId="4" borderId="17" xfId="0" quotePrefix="1" applyNumberFormat="1" applyFont="1" applyFill="1" applyBorder="1" applyAlignment="1">
      <alignment horizontal="right"/>
    </xf>
    <xf numFmtId="165" fontId="15" fillId="9" borderId="18" xfId="0" applyNumberFormat="1" applyFont="1" applyFill="1" applyBorder="1"/>
    <xf numFmtId="165" fontId="15" fillId="9" borderId="19" xfId="0" applyNumberFormat="1" applyFont="1" applyFill="1" applyBorder="1"/>
    <xf numFmtId="165" fontId="15" fillId="8" borderId="20" xfId="0" applyNumberFormat="1" applyFont="1" applyFill="1" applyBorder="1"/>
    <xf numFmtId="165" fontId="15" fillId="8" borderId="21" xfId="0" applyNumberFormat="1" applyFont="1" applyFill="1" applyBorder="1"/>
    <xf numFmtId="165" fontId="15" fillId="4" borderId="20" xfId="0" applyNumberFormat="1" applyFont="1" applyFill="1" applyBorder="1"/>
    <xf numFmtId="0" fontId="16" fillId="0" borderId="0" xfId="0" applyFont="1"/>
    <xf numFmtId="0" fontId="18" fillId="10" borderId="22" xfId="0" applyFont="1" applyFill="1" applyBorder="1"/>
    <xf numFmtId="0" fontId="18" fillId="10" borderId="23" xfId="0" applyFont="1" applyFill="1" applyBorder="1"/>
    <xf numFmtId="0" fontId="18" fillId="10" borderId="24" xfId="0" applyFont="1" applyFill="1" applyBorder="1"/>
    <xf numFmtId="0" fontId="15" fillId="0" borderId="0" xfId="0" applyFont="1" applyAlignment="1">
      <alignment horizontal="right"/>
    </xf>
    <xf numFmtId="165" fontId="15" fillId="11" borderId="20" xfId="0" applyNumberFormat="1" applyFont="1" applyFill="1" applyBorder="1"/>
    <xf numFmtId="165" fontId="15" fillId="11" borderId="16" xfId="0" applyNumberFormat="1" applyFont="1" applyFill="1" applyBorder="1"/>
    <xf numFmtId="165" fontId="15" fillId="11" borderId="19" xfId="0" applyNumberFormat="1" applyFont="1" applyFill="1" applyBorder="1"/>
    <xf numFmtId="0" fontId="19" fillId="0" borderId="25" xfId="0" applyFont="1" applyBorder="1"/>
    <xf numFmtId="0" fontId="20" fillId="10" borderId="26" xfId="0" applyFont="1" applyFill="1" applyBorder="1"/>
    <xf numFmtId="0" fontId="20" fillId="10" borderId="27" xfId="0" applyFont="1" applyFill="1" applyBorder="1"/>
    <xf numFmtId="0" fontId="20" fillId="10" borderId="27" xfId="0" applyFont="1" applyFill="1" applyBorder="1" applyAlignment="1">
      <alignment horizontal="right"/>
    </xf>
    <xf numFmtId="0" fontId="19" fillId="0" borderId="28" xfId="0" applyFont="1" applyBorder="1"/>
    <xf numFmtId="0" fontId="20" fillId="10" borderId="29" xfId="0" applyFont="1" applyFill="1" applyBorder="1"/>
    <xf numFmtId="0" fontId="20" fillId="10" borderId="30" xfId="0" applyFont="1" applyFill="1" applyBorder="1"/>
    <xf numFmtId="0" fontId="21" fillId="12" borderId="31" xfId="0" quotePrefix="1" applyFont="1" applyFill="1" applyBorder="1" applyAlignment="1">
      <alignment horizontal="left"/>
    </xf>
    <xf numFmtId="0" fontId="15" fillId="13" borderId="31" xfId="0" applyFont="1" applyFill="1" applyBorder="1"/>
    <xf numFmtId="0" fontId="15" fillId="14" borderId="31" xfId="0" applyFont="1" applyFill="1" applyBorder="1"/>
    <xf numFmtId="0" fontId="22" fillId="13" borderId="31" xfId="0" quotePrefix="1" applyFont="1" applyFill="1" applyBorder="1" applyAlignment="1">
      <alignment horizontal="right"/>
    </xf>
    <xf numFmtId="0" fontId="15" fillId="14" borderId="32" xfId="0" applyFont="1" applyFill="1" applyBorder="1"/>
    <xf numFmtId="0" fontId="15" fillId="11" borderId="33" xfId="0" applyFont="1" applyFill="1" applyBorder="1"/>
    <xf numFmtId="164" fontId="15" fillId="11" borderId="34" xfId="0" applyNumberFormat="1" applyFont="1" applyFill="1" applyBorder="1"/>
    <xf numFmtId="164" fontId="15" fillId="11" borderId="31" xfId="0" applyNumberFormat="1" applyFont="1" applyFill="1" applyBorder="1"/>
    <xf numFmtId="164" fontId="15" fillId="11" borderId="33" xfId="0" applyNumberFormat="1" applyFont="1" applyFill="1" applyBorder="1"/>
    <xf numFmtId="0" fontId="15" fillId="13" borderId="35" xfId="0" applyFont="1" applyFill="1" applyBorder="1"/>
    <xf numFmtId="0" fontId="15" fillId="14" borderId="35" xfId="0" applyFont="1" applyFill="1" applyBorder="1"/>
    <xf numFmtId="0" fontId="22" fillId="13" borderId="35" xfId="0" quotePrefix="1" applyFont="1" applyFill="1" applyBorder="1" applyAlignment="1">
      <alignment horizontal="right"/>
    </xf>
    <xf numFmtId="0" fontId="15" fillId="14" borderId="36" xfId="0" applyFont="1" applyFill="1" applyBorder="1"/>
    <xf numFmtId="0" fontId="15" fillId="11" borderId="37" xfId="0" applyFont="1" applyFill="1" applyBorder="1"/>
    <xf numFmtId="164" fontId="15" fillId="11" borderId="38" xfId="0" applyNumberFormat="1" applyFont="1" applyFill="1" applyBorder="1"/>
    <xf numFmtId="164" fontId="15" fillId="11" borderId="35" xfId="0" applyNumberFormat="1" applyFont="1" applyFill="1" applyBorder="1"/>
    <xf numFmtId="164" fontId="15" fillId="11" borderId="37" xfId="0" applyNumberFormat="1" applyFont="1" applyFill="1" applyBorder="1"/>
    <xf numFmtId="0" fontId="15" fillId="12" borderId="35" xfId="0" applyFont="1" applyFill="1" applyBorder="1"/>
    <xf numFmtId="0" fontId="15" fillId="12" borderId="39" xfId="0" applyFont="1" applyFill="1" applyBorder="1"/>
    <xf numFmtId="0" fontId="15" fillId="14" borderId="39" xfId="0" applyFont="1" applyFill="1" applyBorder="1"/>
    <xf numFmtId="0" fontId="15" fillId="13" borderId="39" xfId="0" applyFont="1" applyFill="1" applyBorder="1"/>
    <xf numFmtId="0" fontId="22" fillId="13" borderId="39" xfId="0" quotePrefix="1" applyFont="1" applyFill="1" applyBorder="1" applyAlignment="1">
      <alignment horizontal="right"/>
    </xf>
    <xf numFmtId="0" fontId="15" fillId="14" borderId="40" xfId="0" applyFont="1" applyFill="1" applyBorder="1"/>
    <xf numFmtId="0" fontId="15" fillId="11" borderId="41" xfId="0" applyFont="1" applyFill="1" applyBorder="1"/>
    <xf numFmtId="164" fontId="15" fillId="11" borderId="42" xfId="0" applyNumberFormat="1" applyFont="1" applyFill="1" applyBorder="1"/>
    <xf numFmtId="164" fontId="15" fillId="11" borderId="39" xfId="0" applyNumberFormat="1" applyFont="1" applyFill="1" applyBorder="1"/>
    <xf numFmtId="164" fontId="15" fillId="11" borderId="41" xfId="0" applyNumberFormat="1" applyFont="1" applyFill="1" applyBorder="1"/>
    <xf numFmtId="0" fontId="15" fillId="8" borderId="43" xfId="0" applyFont="1" applyFill="1" applyBorder="1"/>
    <xf numFmtId="0" fontId="15" fillId="12" borderId="31" xfId="0" applyFont="1" applyFill="1" applyBorder="1"/>
    <xf numFmtId="0" fontId="15" fillId="8" borderId="33" xfId="0" applyFont="1" applyFill="1" applyBorder="1"/>
    <xf numFmtId="164" fontId="15" fillId="8" borderId="34" xfId="0" applyNumberFormat="1" applyFont="1" applyFill="1" applyBorder="1"/>
    <xf numFmtId="164" fontId="15" fillId="8" borderId="31" xfId="0" applyNumberFormat="1" applyFont="1" applyFill="1" applyBorder="1"/>
    <xf numFmtId="164" fontId="15" fillId="8" borderId="33" xfId="0" applyNumberFormat="1" applyFont="1" applyFill="1" applyBorder="1"/>
    <xf numFmtId="0" fontId="15" fillId="8" borderId="44" xfId="0" applyFont="1" applyFill="1" applyBorder="1"/>
    <xf numFmtId="0" fontId="15" fillId="8" borderId="37" xfId="0" applyFont="1" applyFill="1" applyBorder="1"/>
    <xf numFmtId="164" fontId="15" fillId="8" borderId="38" xfId="0" applyNumberFormat="1" applyFont="1" applyFill="1" applyBorder="1"/>
    <xf numFmtId="164" fontId="15" fillId="8" borderId="35" xfId="0" applyNumberFormat="1" applyFont="1" applyFill="1" applyBorder="1"/>
    <xf numFmtId="164" fontId="15" fillId="8" borderId="37" xfId="0" applyNumberFormat="1" applyFont="1" applyFill="1" applyBorder="1"/>
    <xf numFmtId="0" fontId="15" fillId="8" borderId="45" xfId="0" applyFont="1" applyFill="1" applyBorder="1"/>
    <xf numFmtId="0" fontId="15" fillId="12" borderId="46" xfId="0" applyFont="1" applyFill="1" applyBorder="1"/>
    <xf numFmtId="0" fontId="15" fillId="14" borderId="46" xfId="0" applyFont="1" applyFill="1" applyBorder="1"/>
    <xf numFmtId="0" fontId="15" fillId="13" borderId="46" xfId="0" applyFont="1" applyFill="1" applyBorder="1"/>
    <xf numFmtId="0" fontId="22" fillId="13" borderId="46" xfId="0" quotePrefix="1" applyFont="1" applyFill="1" applyBorder="1" applyAlignment="1">
      <alignment horizontal="right"/>
    </xf>
    <xf numFmtId="0" fontId="15" fillId="14" borderId="47" xfId="0" applyFont="1" applyFill="1" applyBorder="1"/>
    <xf numFmtId="0" fontId="15" fillId="8" borderId="48" xfId="0" applyFont="1" applyFill="1" applyBorder="1"/>
    <xf numFmtId="164" fontId="15" fillId="8" borderId="49" xfId="0" applyNumberFormat="1" applyFont="1" applyFill="1" applyBorder="1"/>
    <xf numFmtId="164" fontId="15" fillId="8" borderId="46" xfId="0" applyNumberFormat="1" applyFont="1" applyFill="1" applyBorder="1"/>
    <xf numFmtId="164" fontId="15" fillId="8" borderId="48" xfId="0" applyNumberFormat="1" applyFont="1" applyFill="1" applyBorder="1"/>
    <xf numFmtId="0" fontId="15" fillId="9" borderId="50" xfId="0" applyFont="1" applyFill="1" applyBorder="1"/>
    <xf numFmtId="0" fontId="15" fillId="12" borderId="51" xfId="0" applyFont="1" applyFill="1" applyBorder="1"/>
    <xf numFmtId="0" fontId="15" fillId="14" borderId="51" xfId="0" applyFont="1" applyFill="1" applyBorder="1"/>
    <xf numFmtId="0" fontId="15" fillId="13" borderId="51" xfId="0" applyFont="1" applyFill="1" applyBorder="1"/>
    <xf numFmtId="0" fontId="22" fillId="13" borderId="51" xfId="0" quotePrefix="1" applyFont="1" applyFill="1" applyBorder="1" applyAlignment="1">
      <alignment horizontal="right"/>
    </xf>
    <xf numFmtId="0" fontId="15" fillId="14" borderId="52" xfId="0" applyFont="1" applyFill="1" applyBorder="1"/>
    <xf numFmtId="0" fontId="15" fillId="9" borderId="53" xfId="0" applyFont="1" applyFill="1" applyBorder="1"/>
    <xf numFmtId="164" fontId="15" fillId="9" borderId="54" xfId="0" applyNumberFormat="1" applyFont="1" applyFill="1" applyBorder="1"/>
    <xf numFmtId="164" fontId="15" fillId="9" borderId="51" xfId="0" applyNumberFormat="1" applyFont="1" applyFill="1" applyBorder="1"/>
    <xf numFmtId="164" fontId="15" fillId="9" borderId="53" xfId="0" applyNumberFormat="1" applyFont="1" applyFill="1" applyBorder="1"/>
    <xf numFmtId="0" fontId="15" fillId="9" borderId="44" xfId="0" applyFont="1" applyFill="1" applyBorder="1"/>
    <xf numFmtId="0" fontId="15" fillId="9" borderId="37" xfId="0" applyFont="1" applyFill="1" applyBorder="1"/>
    <xf numFmtId="164" fontId="15" fillId="9" borderId="38" xfId="0" applyNumberFormat="1" applyFont="1" applyFill="1" applyBorder="1"/>
    <xf numFmtId="164" fontId="15" fillId="9" borderId="35" xfId="0" applyNumberFormat="1" applyFont="1" applyFill="1" applyBorder="1"/>
    <xf numFmtId="164" fontId="15" fillId="9" borderId="37" xfId="0" applyNumberFormat="1" applyFont="1" applyFill="1" applyBorder="1"/>
    <xf numFmtId="0" fontId="15" fillId="9" borderId="55" xfId="0" applyFont="1" applyFill="1" applyBorder="1"/>
    <xf numFmtId="0" fontId="15" fillId="9" borderId="41" xfId="0" applyFont="1" applyFill="1" applyBorder="1"/>
    <xf numFmtId="164" fontId="15" fillId="9" borderId="42" xfId="0" applyNumberFormat="1" applyFont="1" applyFill="1" applyBorder="1"/>
    <xf numFmtId="164" fontId="15" fillId="9" borderId="39" xfId="0" applyNumberFormat="1" applyFont="1" applyFill="1" applyBorder="1"/>
    <xf numFmtId="164" fontId="15" fillId="9" borderId="41" xfId="0" applyNumberFormat="1" applyFont="1" applyFill="1" applyBorder="1"/>
    <xf numFmtId="0" fontId="15" fillId="4" borderId="43" xfId="0" applyFont="1" applyFill="1" applyBorder="1"/>
    <xf numFmtId="0" fontId="15" fillId="4" borderId="33" xfId="0" applyFont="1" applyFill="1" applyBorder="1"/>
    <xf numFmtId="164" fontId="15" fillId="4" borderId="34" xfId="0" applyNumberFormat="1" applyFont="1" applyFill="1" applyBorder="1"/>
    <xf numFmtId="164" fontId="15" fillId="4" borderId="31" xfId="0" applyNumberFormat="1" applyFont="1" applyFill="1" applyBorder="1"/>
    <xf numFmtId="164" fontId="15" fillId="4" borderId="33" xfId="0" applyNumberFormat="1" applyFont="1" applyFill="1" applyBorder="1"/>
    <xf numFmtId="0" fontId="15" fillId="4" borderId="44" xfId="0" applyFont="1" applyFill="1" applyBorder="1"/>
    <xf numFmtId="0" fontId="15" fillId="4" borderId="37" xfId="0" applyFont="1" applyFill="1" applyBorder="1"/>
    <xf numFmtId="164" fontId="15" fillId="4" borderId="38" xfId="0" applyNumberFormat="1" applyFont="1" applyFill="1" applyBorder="1"/>
    <xf numFmtId="164" fontId="15" fillId="4" borderId="35" xfId="0" applyNumberFormat="1" applyFont="1" applyFill="1" applyBorder="1"/>
    <xf numFmtId="164" fontId="15" fillId="4" borderId="37" xfId="0" applyNumberFormat="1" applyFont="1" applyFill="1" applyBorder="1"/>
    <xf numFmtId="0" fontId="15" fillId="4" borderId="56" xfId="0" applyFont="1" applyFill="1" applyBorder="1"/>
    <xf numFmtId="0" fontId="15" fillId="12" borderId="57" xfId="0" applyFont="1" applyFill="1" applyBorder="1"/>
    <xf numFmtId="0" fontId="15" fillId="14" borderId="57" xfId="0" applyFont="1" applyFill="1" applyBorder="1"/>
    <xf numFmtId="0" fontId="21" fillId="12" borderId="57" xfId="0" quotePrefix="1" applyFont="1" applyFill="1" applyBorder="1" applyAlignment="1">
      <alignment horizontal="right"/>
    </xf>
    <xf numFmtId="0" fontId="15" fillId="14" borderId="58" xfId="0" applyFont="1" applyFill="1" applyBorder="1"/>
    <xf numFmtId="0" fontId="15" fillId="4" borderId="59" xfId="0" applyFont="1" applyFill="1" applyBorder="1"/>
    <xf numFmtId="164" fontId="15" fillId="4" borderId="60" xfId="0" applyNumberFormat="1" applyFont="1" applyFill="1" applyBorder="1"/>
    <xf numFmtId="164" fontId="15" fillId="4" borderId="57" xfId="0" applyNumberFormat="1" applyFont="1" applyFill="1" applyBorder="1"/>
    <xf numFmtId="164" fontId="15" fillId="4" borderId="59" xfId="0" applyNumberFormat="1" applyFont="1" applyFill="1" applyBorder="1"/>
    <xf numFmtId="0" fontId="15" fillId="11" borderId="43" xfId="0" applyFont="1" applyFill="1" applyBorder="1"/>
    <xf numFmtId="0" fontId="15" fillId="11" borderId="44" xfId="0" applyFont="1" applyFill="1" applyBorder="1"/>
    <xf numFmtId="0" fontId="15" fillId="11" borderId="55" xfId="0" applyFont="1" applyFill="1" applyBorder="1"/>
    <xf numFmtId="3" fontId="23" fillId="13" borderId="61" xfId="0" applyNumberFormat="1" applyFont="1" applyFill="1" applyBorder="1"/>
    <xf numFmtId="3" fontId="23" fillId="13" borderId="62" xfId="0" applyNumberFormat="1" applyFont="1" applyFill="1" applyBorder="1"/>
    <xf numFmtId="169" fontId="18" fillId="10" borderId="63" xfId="0" applyNumberFormat="1" applyFont="1" applyFill="1" applyBorder="1"/>
    <xf numFmtId="169" fontId="18" fillId="10" borderId="64" xfId="0" applyNumberFormat="1" applyFont="1" applyFill="1" applyBorder="1"/>
    <xf numFmtId="169" fontId="18" fillId="10" borderId="65" xfId="0" applyNumberFormat="1" applyFont="1" applyFill="1" applyBorder="1"/>
    <xf numFmtId="169" fontId="18" fillId="10" borderId="66" xfId="0" applyNumberFormat="1" applyFont="1" applyFill="1" applyBorder="1" applyAlignment="1">
      <alignment horizontal="center"/>
    </xf>
    <xf numFmtId="169" fontId="18" fillId="10" borderId="67" xfId="0" applyNumberFormat="1" applyFont="1" applyFill="1" applyBorder="1" applyAlignment="1">
      <alignment horizontal="center"/>
    </xf>
    <xf numFmtId="169" fontId="18" fillId="10" borderId="68" xfId="0" applyNumberFormat="1" applyFont="1" applyFill="1" applyBorder="1" applyAlignment="1">
      <alignment horizontal="center"/>
    </xf>
    <xf numFmtId="169" fontId="18" fillId="10" borderId="69" xfId="0" applyNumberFormat="1" applyFont="1" applyFill="1" applyBorder="1" applyAlignment="1">
      <alignment horizontal="center"/>
    </xf>
    <xf numFmtId="3" fontId="25" fillId="13" borderId="61" xfId="0" applyNumberFormat="1" applyFont="1" applyFill="1" applyBorder="1"/>
    <xf numFmtId="3" fontId="25" fillId="13" borderId="62" xfId="0" applyNumberFormat="1" applyFont="1" applyFill="1" applyBorder="1"/>
    <xf numFmtId="169" fontId="15" fillId="0" borderId="0" xfId="0" applyNumberFormat="1" applyFont="1"/>
    <xf numFmtId="0" fontId="15" fillId="0" borderId="0" xfId="0" quotePrefix="1" applyFont="1" applyAlignment="1">
      <alignment horizontal="right"/>
    </xf>
    <xf numFmtId="0" fontId="20" fillId="10" borderId="70" xfId="0" applyFont="1" applyFill="1" applyBorder="1"/>
    <xf numFmtId="3" fontId="24" fillId="4" borderId="71" xfId="0" applyNumberFormat="1" applyFont="1" applyFill="1" applyBorder="1"/>
    <xf numFmtId="3" fontId="24" fillId="4" borderId="72" xfId="0" applyNumberFormat="1" applyFont="1" applyFill="1" applyBorder="1"/>
    <xf numFmtId="3" fontId="23" fillId="13" borderId="73" xfId="0" applyNumberFormat="1" applyFont="1" applyFill="1" applyBorder="1"/>
    <xf numFmtId="3" fontId="24" fillId="9" borderId="72" xfId="0" applyNumberFormat="1" applyFont="1" applyFill="1" applyBorder="1"/>
    <xf numFmtId="3" fontId="24" fillId="8" borderId="72" xfId="0" applyNumberFormat="1" applyFont="1" applyFill="1" applyBorder="1"/>
    <xf numFmtId="3" fontId="10" fillId="8" borderId="72" xfId="0" applyNumberFormat="1" applyFont="1" applyFill="1" applyBorder="1"/>
    <xf numFmtId="3" fontId="10" fillId="11" borderId="74" xfId="0" applyNumberFormat="1" applyFont="1" applyFill="1" applyBorder="1"/>
    <xf numFmtId="3" fontId="10" fillId="11" borderId="75" xfId="0" applyNumberFormat="1" applyFont="1" applyFill="1" applyBorder="1"/>
    <xf numFmtId="3" fontId="10" fillId="8" borderId="75" xfId="0" applyNumberFormat="1" applyFont="1" applyFill="1" applyBorder="1"/>
    <xf numFmtId="3" fontId="24" fillId="8" borderId="75" xfId="0" applyNumberFormat="1" applyFont="1" applyFill="1" applyBorder="1"/>
    <xf numFmtId="3" fontId="24" fillId="9" borderId="75" xfId="0" applyNumberFormat="1" applyFont="1" applyFill="1" applyBorder="1"/>
    <xf numFmtId="3" fontId="24" fillId="4" borderId="75" xfId="0" applyNumberFormat="1" applyFont="1" applyFill="1" applyBorder="1"/>
    <xf numFmtId="3" fontId="10" fillId="11" borderId="76" xfId="0" applyNumberFormat="1" applyFont="1" applyFill="1" applyBorder="1"/>
    <xf numFmtId="3" fontId="10" fillId="11" borderId="77" xfId="0" applyNumberFormat="1" applyFont="1" applyFill="1" applyBorder="1"/>
    <xf numFmtId="3" fontId="10" fillId="8" borderId="77" xfId="0" applyNumberFormat="1" applyFont="1" applyFill="1" applyBorder="1"/>
    <xf numFmtId="3" fontId="24" fillId="8" borderId="77" xfId="0" applyNumberFormat="1" applyFont="1" applyFill="1" applyBorder="1"/>
    <xf numFmtId="3" fontId="24" fillId="9" borderId="77" xfId="0" applyNumberFormat="1" applyFont="1" applyFill="1" applyBorder="1"/>
    <xf numFmtId="3" fontId="24" fillId="4" borderId="77" xfId="0" applyNumberFormat="1" applyFont="1" applyFill="1" applyBorder="1"/>
    <xf numFmtId="3" fontId="24" fillId="4" borderId="78" xfId="0" applyNumberFormat="1" applyFont="1" applyFill="1" applyBorder="1"/>
    <xf numFmtId="3" fontId="10" fillId="11" borderId="79" xfId="0" applyNumberFormat="1" applyFont="1" applyFill="1" applyBorder="1"/>
    <xf numFmtId="3" fontId="10" fillId="11" borderId="80" xfId="0" applyNumberFormat="1" applyFont="1" applyFill="1" applyBorder="1"/>
    <xf numFmtId="3" fontId="10" fillId="11" borderId="81" xfId="0" applyNumberFormat="1" applyFont="1" applyFill="1" applyBorder="1"/>
    <xf numFmtId="3" fontId="10" fillId="11" borderId="82" xfId="0" applyNumberFormat="1" applyFont="1" applyFill="1" applyBorder="1"/>
    <xf numFmtId="3" fontId="24" fillId="8" borderId="83" xfId="0" applyNumberFormat="1" applyFont="1" applyFill="1" applyBorder="1"/>
    <xf numFmtId="3" fontId="24" fillId="11" borderId="84" xfId="0" applyNumberFormat="1" applyFont="1" applyFill="1" applyBorder="1"/>
    <xf numFmtId="3" fontId="10" fillId="8" borderId="85" xfId="0" applyNumberFormat="1" applyFont="1" applyFill="1" applyBorder="1"/>
    <xf numFmtId="3" fontId="10" fillId="8" borderId="86" xfId="0" applyNumberFormat="1" applyFont="1" applyFill="1" applyBorder="1"/>
    <xf numFmtId="3" fontId="10" fillId="11" borderId="86" xfId="0" applyNumberFormat="1" applyFont="1" applyFill="1" applyBorder="1"/>
    <xf numFmtId="3" fontId="24" fillId="8" borderId="87" xfId="0" applyNumberFormat="1" applyFont="1" applyFill="1" applyBorder="1"/>
    <xf numFmtId="3" fontId="24" fillId="11" borderId="87" xfId="0" applyNumberFormat="1" applyFont="1" applyFill="1" applyBorder="1"/>
    <xf numFmtId="3" fontId="24" fillId="11" borderId="88" xfId="0" applyNumberFormat="1" applyFont="1" applyFill="1" applyBorder="1"/>
    <xf numFmtId="3" fontId="24" fillId="8" borderId="89" xfId="0" applyNumberFormat="1" applyFont="1" applyFill="1" applyBorder="1"/>
    <xf numFmtId="0" fontId="10" fillId="0" borderId="7" xfId="0" applyFont="1" applyBorder="1" applyAlignment="1">
      <alignment horizontal="center"/>
    </xf>
    <xf numFmtId="0" fontId="2" fillId="0" borderId="0" xfId="0" applyFont="1" applyAlignment="1" applyProtection="1">
      <alignment horizontal="left" vertical="center" wrapText="1" indent="1"/>
      <protection locked="0"/>
    </xf>
    <xf numFmtId="0" fontId="10" fillId="2" borderId="91" xfId="0" applyFont="1" applyFill="1" applyBorder="1" applyAlignment="1">
      <alignment horizontal="center" vertical="center"/>
    </xf>
    <xf numFmtId="165" fontId="10" fillId="4" borderId="92" xfId="0" applyNumberFormat="1" applyFont="1" applyFill="1" applyBorder="1" applyAlignment="1" applyProtection="1">
      <alignment horizontal="center"/>
      <protection locked="0"/>
    </xf>
    <xf numFmtId="1" fontId="11" fillId="2" borderId="93" xfId="0" applyNumberFormat="1" applyFont="1" applyFill="1" applyBorder="1"/>
    <xf numFmtId="1" fontId="11" fillId="2" borderId="0" xfId="0" applyNumberFormat="1" applyFont="1" applyFill="1"/>
    <xf numFmtId="1" fontId="11" fillId="2" borderId="91" xfId="0" applyNumberFormat="1" applyFont="1" applyFill="1" applyBorder="1"/>
    <xf numFmtId="169" fontId="10" fillId="5" borderId="90" xfId="0" applyNumberFormat="1" applyFont="1" applyFill="1" applyBorder="1" applyProtection="1">
      <protection locked="0"/>
    </xf>
    <xf numFmtId="168" fontId="10" fillId="6" borderId="90" xfId="0" applyNumberFormat="1" applyFont="1" applyFill="1" applyBorder="1" applyProtection="1">
      <protection locked="0"/>
    </xf>
    <xf numFmtId="0" fontId="10" fillId="6" borderId="90" xfId="0" applyFont="1" applyFill="1" applyBorder="1" applyAlignment="1">
      <alignment horizontal="left"/>
    </xf>
    <xf numFmtId="165" fontId="10" fillId="6" borderId="90" xfId="0" applyNumberFormat="1" applyFont="1" applyFill="1" applyBorder="1"/>
    <xf numFmtId="167" fontId="10" fillId="6" borderId="90" xfId="0" applyNumberFormat="1" applyFont="1" applyFill="1" applyBorder="1"/>
    <xf numFmtId="0" fontId="10" fillId="0" borderId="90" xfId="0" applyFont="1" applyBorder="1" applyAlignment="1">
      <alignment horizontal="center" wrapText="1"/>
    </xf>
    <xf numFmtId="0" fontId="10" fillId="0" borderId="90" xfId="0" applyFont="1" applyBorder="1"/>
    <xf numFmtId="166" fontId="10" fillId="6" borderId="90" xfId="0" applyNumberFormat="1" applyFont="1" applyFill="1" applyBorder="1" applyProtection="1">
      <protection locked="0"/>
    </xf>
    <xf numFmtId="165" fontId="10" fillId="0" borderId="90" xfId="0" applyNumberFormat="1" applyFont="1" applyBorder="1" applyProtection="1">
      <protection locked="0"/>
    </xf>
    <xf numFmtId="0" fontId="10" fillId="0" borderId="90" xfId="0" applyFont="1" applyBorder="1" applyAlignment="1">
      <alignment horizontal="left"/>
    </xf>
    <xf numFmtId="165" fontId="10" fillId="0" borderId="90" xfId="0" applyNumberFormat="1" applyFont="1" applyBorder="1"/>
    <xf numFmtId="0" fontId="10" fillId="0" borderId="90" xfId="0" applyFont="1" applyBorder="1" applyAlignment="1">
      <alignment horizontal="center"/>
    </xf>
    <xf numFmtId="0" fontId="10" fillId="15" borderId="90" xfId="0" applyFont="1" applyFill="1" applyBorder="1" applyAlignment="1">
      <alignment horizontal="center"/>
    </xf>
    <xf numFmtId="0" fontId="10" fillId="15" borderId="90" xfId="0" applyFont="1" applyFill="1" applyBorder="1"/>
    <xf numFmtId="0" fontId="0" fillId="0" borderId="0" xfId="0" applyAlignment="1">
      <alignment horizontal="center" vertical="center"/>
    </xf>
    <xf numFmtId="0" fontId="0" fillId="0" borderId="0" xfId="0" applyAlignment="1">
      <alignment horizontal="center" vertical="center" wrapText="1"/>
    </xf>
    <xf numFmtId="0" fontId="26" fillId="16" borderId="90" xfId="0" applyFont="1" applyFill="1" applyBorder="1" applyAlignment="1">
      <alignment horizontal="center" vertical="center"/>
    </xf>
    <xf numFmtId="0" fontId="28" fillId="0" borderId="0" xfId="0" applyFont="1" applyAlignment="1">
      <alignment horizontal="center" vertical="center"/>
    </xf>
    <xf numFmtId="0" fontId="28" fillId="0" borderId="0" xfId="0" applyFont="1" applyAlignment="1">
      <alignment horizontal="left" vertical="center"/>
    </xf>
    <xf numFmtId="0" fontId="8" fillId="2" borderId="3" xfId="0" applyFont="1" applyFill="1" applyBorder="1" applyAlignment="1">
      <alignment horizontal="center" vertical="center" wrapText="1"/>
    </xf>
    <xf numFmtId="0" fontId="8" fillId="2" borderId="5" xfId="0" applyFont="1" applyFill="1" applyBorder="1" applyAlignment="1">
      <alignment horizontal="center" vertical="center" wrapText="1"/>
    </xf>
    <xf numFmtId="165" fontId="8" fillId="2" borderId="3" xfId="0" applyNumberFormat="1" applyFont="1" applyFill="1" applyBorder="1" applyAlignment="1" applyProtection="1">
      <alignment horizontal="center" vertical="center" wrapText="1"/>
      <protection locked="0"/>
    </xf>
    <xf numFmtId="0" fontId="10" fillId="0" borderId="5" xfId="0" applyFont="1" applyBorder="1" applyAlignment="1" applyProtection="1">
      <alignment horizontal="center" vertical="center" wrapText="1"/>
      <protection locked="0"/>
    </xf>
    <xf numFmtId="0" fontId="10" fillId="0" borderId="5" xfId="0" applyFont="1" applyBorder="1" applyAlignment="1">
      <alignment horizontal="center" vertical="center" wrapText="1"/>
    </xf>
    <xf numFmtId="165" fontId="8" fillId="2" borderId="3" xfId="0" applyNumberFormat="1" applyFont="1" applyFill="1" applyBorder="1" applyAlignment="1">
      <alignment horizontal="center" vertical="center" wrapText="1"/>
    </xf>
    <xf numFmtId="0" fontId="10" fillId="0" borderId="6" xfId="0" applyFont="1" applyBorder="1" applyAlignment="1">
      <alignment horizontal="center" vertical="center" wrapText="1"/>
    </xf>
    <xf numFmtId="0" fontId="21" fillId="12" borderId="31" xfId="0" quotePrefix="1" applyFont="1" applyFill="1" applyBorder="1"/>
    <xf numFmtId="0" fontId="21" fillId="12" borderId="31" xfId="0" applyFont="1" applyFill="1" applyBorder="1"/>
    <xf numFmtId="0" fontId="21" fillId="12" borderId="35" xfId="0" quotePrefix="1" applyFont="1" applyFill="1" applyBorder="1"/>
    <xf numFmtId="0" fontId="21" fillId="12" borderId="35" xfId="0" applyFont="1" applyFill="1" applyBorder="1"/>
    <xf numFmtId="0" fontId="21" fillId="12" borderId="57" xfId="0" quotePrefix="1" applyFont="1" applyFill="1" applyBorder="1"/>
    <xf numFmtId="0" fontId="21" fillId="12" borderId="57" xfId="0" applyFont="1" applyFill="1" applyBorder="1"/>
    <xf numFmtId="0" fontId="21" fillId="12" borderId="39" xfId="0" quotePrefix="1" applyFont="1" applyFill="1" applyBorder="1"/>
    <xf numFmtId="0" fontId="21" fillId="12" borderId="39" xfId="0" applyFont="1" applyFill="1" applyBorder="1"/>
    <xf numFmtId="0" fontId="21" fillId="12" borderId="51" xfId="0" quotePrefix="1" applyFont="1" applyFill="1" applyBorder="1"/>
    <xf numFmtId="0" fontId="21" fillId="12" borderId="51" xfId="0" applyFont="1" applyFill="1" applyBorder="1"/>
    <xf numFmtId="0" fontId="21" fillId="12" borderId="46" xfId="0" quotePrefix="1" applyFont="1" applyFill="1" applyBorder="1"/>
    <xf numFmtId="0" fontId="21" fillId="12" borderId="46" xfId="0" applyFont="1" applyFill="1" applyBorder="1"/>
    <xf numFmtId="0" fontId="20" fillId="10" borderId="26" xfId="0" applyFont="1" applyFill="1" applyBorder="1"/>
  </cellXfs>
  <cellStyles count="1">
    <cellStyle name="Normal" xfId="0" builtinId="0"/>
  </cellStyles>
  <dxfs count="19">
    <dxf>
      <fill>
        <patternFill>
          <bgColor indexed="42"/>
        </patternFill>
      </fill>
    </dxf>
    <dxf>
      <fill>
        <patternFill>
          <bgColor indexed="22"/>
        </patternFill>
      </fill>
    </dxf>
    <dxf>
      <fill>
        <patternFill patternType="solid">
          <bgColor indexed="65"/>
        </patternFill>
      </fill>
      <border>
        <left style="thin">
          <color indexed="22"/>
        </left>
        <right style="thin">
          <color indexed="22"/>
        </right>
        <top style="thin">
          <color indexed="22"/>
        </top>
        <bottom style="thin">
          <color indexed="22"/>
        </bottom>
      </border>
    </dxf>
    <dxf>
      <fill>
        <patternFill patternType="solid">
          <bgColor indexed="42"/>
        </patternFill>
      </fill>
      <border>
        <left style="thin">
          <color indexed="22"/>
        </left>
        <right style="thin">
          <color indexed="22"/>
        </right>
        <top style="thin">
          <color indexed="22"/>
        </top>
        <bottom style="thin">
          <color indexed="22"/>
        </bottom>
      </border>
    </dxf>
    <dxf>
      <font>
        <b val="0"/>
        <i val="0"/>
        <condense val="0"/>
        <extend val="0"/>
        <color indexed="9"/>
      </font>
      <fill>
        <patternFill patternType="solid">
          <bgColor indexed="55"/>
        </patternFill>
      </fill>
    </dxf>
    <dxf>
      <font>
        <condense val="0"/>
        <extend val="0"/>
        <color indexed="58"/>
      </font>
    </dxf>
    <dxf>
      <fill>
        <patternFill patternType="solid">
          <bgColor indexed="65"/>
        </patternFill>
      </fill>
      <border>
        <left style="thin">
          <color indexed="22"/>
        </left>
        <right style="thin">
          <color indexed="22"/>
        </right>
        <top style="thin">
          <color indexed="22"/>
        </top>
        <bottom style="thin">
          <color indexed="22"/>
        </bottom>
      </border>
    </dxf>
    <dxf>
      <fill>
        <patternFill patternType="solid">
          <bgColor indexed="42"/>
        </patternFill>
      </fill>
      <border>
        <left style="thin">
          <color indexed="22"/>
        </left>
        <right style="thin">
          <color indexed="22"/>
        </right>
        <top style="thin">
          <color indexed="22"/>
        </top>
        <bottom style="thin">
          <color indexed="22"/>
        </bottom>
      </border>
    </dxf>
    <dxf>
      <font>
        <b/>
        <i val="0"/>
        <condense val="0"/>
        <extend val="0"/>
        <color indexed="9"/>
      </font>
      <fill>
        <patternFill patternType="solid">
          <bgColor indexed="55"/>
        </patternFill>
      </fill>
    </dxf>
    <dxf>
      <font>
        <b val="0"/>
        <i val="0"/>
        <strike val="0"/>
        <condense val="0"/>
        <extend val="0"/>
        <color auto="1"/>
      </font>
      <fill>
        <patternFill patternType="solid">
          <bgColor indexed="42"/>
        </patternFill>
      </fill>
      <border>
        <left style="thin">
          <color indexed="22"/>
        </left>
        <right style="thin">
          <color indexed="22"/>
        </right>
        <top style="thin">
          <color indexed="22"/>
        </top>
        <bottom style="thin">
          <color indexed="22"/>
        </bottom>
      </border>
    </dxf>
    <dxf>
      <fill>
        <patternFill patternType="solid">
          <bgColor indexed="53"/>
        </patternFill>
      </fill>
      <border>
        <left style="thin">
          <color indexed="22"/>
        </left>
        <right style="thin">
          <color indexed="22"/>
        </right>
        <top style="thin">
          <color indexed="22"/>
        </top>
        <bottom style="thin">
          <color indexed="22"/>
        </bottom>
      </border>
    </dxf>
    <dxf>
      <font>
        <b/>
        <i val="0"/>
        <condense val="0"/>
        <extend val="0"/>
        <color indexed="9"/>
      </font>
      <fill>
        <patternFill patternType="solid">
          <bgColor indexed="10"/>
        </patternFill>
      </fill>
      <border>
        <left style="thin">
          <color indexed="22"/>
        </left>
        <right style="thin">
          <color indexed="22"/>
        </right>
        <top style="thin">
          <color indexed="22"/>
        </top>
        <bottom style="thin">
          <color indexed="22"/>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3128A5-8672-4C88-B554-580A9C72BC51}" name="Table1" displayName="Table1" ref="A1:E51" totalsRowShown="0" headerRowDxfId="18" dataDxfId="17">
  <autoFilter ref="A1:E51" xr:uid="{E13128A5-8672-4C88-B554-580A9C72BC51}">
    <filterColumn colId="0" hiddenButton="1"/>
    <filterColumn colId="1" hiddenButton="1"/>
    <filterColumn colId="2" hiddenButton="1"/>
    <filterColumn colId="3" hiddenButton="1"/>
    <filterColumn colId="4" hiddenButton="1"/>
  </autoFilter>
  <tableColumns count="5">
    <tableColumn id="1" xr3:uid="{ED242DA4-F141-4DB0-8ADA-19EE0C476403}" name="DESCRIPTION" dataDxfId="16"/>
    <tableColumn id="2" xr3:uid="{5F1EA8EC-1C30-4147-8BCA-621CEF4E60C3}" name="IP ADDRESS" dataDxfId="15"/>
    <tableColumn id="3" xr3:uid="{8E66F669-250E-4833-BEB6-A5E263D60071}" name="SUBNET" dataDxfId="14"/>
    <tableColumn id="4" xr3:uid="{A34A5A83-0D7B-4719-87A5-E6A62ADBFB3C}" name="COMMENTS" dataDxfId="13"/>
    <tableColumn id="5" xr3:uid="{E7563321-FFC3-4064-AD07-24A7AEF03332}" name="Additional Info" dataDxfId="12"/>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4.v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4"/>
  <sheetViews>
    <sheetView topLeftCell="A21" workbookViewId="0">
      <selection activeCell="E25" sqref="E25"/>
    </sheetView>
  </sheetViews>
  <sheetFormatPr defaultColWidth="10.77734375" defaultRowHeight="15.75" outlineLevelRow="3" x14ac:dyDescent="0.25"/>
  <cols>
    <col min="1" max="4" width="2.77734375" style="4" customWidth="1"/>
    <col min="5" max="5" width="101.77734375" style="10" customWidth="1"/>
    <col min="6" max="16384" width="10.77734375" style="1"/>
  </cols>
  <sheetData>
    <row r="1" spans="1:5" s="2" customFormat="1" ht="23.25" x14ac:dyDescent="0.35">
      <c r="A1" s="5">
        <v>1</v>
      </c>
      <c r="B1" s="3"/>
      <c r="C1" s="3"/>
      <c r="D1" s="3"/>
      <c r="E1" s="5" t="s">
        <v>602</v>
      </c>
    </row>
    <row r="2" spans="1:5" ht="78.75" outlineLevel="1" x14ac:dyDescent="0.25">
      <c r="A2" s="5"/>
      <c r="B2" s="4">
        <v>1</v>
      </c>
      <c r="E2" s="6" t="s">
        <v>46</v>
      </c>
    </row>
    <row r="3" spans="1:5" ht="31.5" outlineLevel="1" x14ac:dyDescent="0.25">
      <c r="A3" s="5"/>
      <c r="B3" s="4">
        <v>2</v>
      </c>
      <c r="E3" s="6" t="s">
        <v>603</v>
      </c>
    </row>
    <row r="4" spans="1:5" s="2" customFormat="1" ht="23.25" x14ac:dyDescent="0.35">
      <c r="A4" s="5">
        <v>2</v>
      </c>
      <c r="B4" s="3"/>
      <c r="C4" s="3"/>
      <c r="D4" s="3"/>
      <c r="E4" s="5" t="s">
        <v>604</v>
      </c>
    </row>
    <row r="5" spans="1:5" ht="63" outlineLevel="1" x14ac:dyDescent="0.25">
      <c r="A5" s="5"/>
      <c r="B5" s="4">
        <v>1</v>
      </c>
      <c r="E5" s="6" t="s">
        <v>791</v>
      </c>
    </row>
    <row r="6" spans="1:5" ht="78.75" outlineLevel="1" x14ac:dyDescent="0.25">
      <c r="A6" s="5"/>
      <c r="B6" s="4">
        <v>2</v>
      </c>
      <c r="E6" s="6" t="s">
        <v>712</v>
      </c>
    </row>
    <row r="7" spans="1:5" s="2" customFormat="1" ht="23.25" x14ac:dyDescent="0.35">
      <c r="A7" s="5">
        <v>3</v>
      </c>
      <c r="B7" s="3"/>
      <c r="C7" s="3"/>
      <c r="D7" s="3"/>
      <c r="E7" s="5" t="s">
        <v>713</v>
      </c>
    </row>
    <row r="8" spans="1:5" ht="63" outlineLevel="1" x14ac:dyDescent="0.25">
      <c r="A8" s="5"/>
      <c r="B8" s="4">
        <v>1</v>
      </c>
      <c r="E8" s="6" t="s">
        <v>7</v>
      </c>
    </row>
    <row r="9" spans="1:5" ht="63" outlineLevel="1" collapsed="1" x14ac:dyDescent="0.25">
      <c r="A9" s="5"/>
      <c r="B9" s="4">
        <v>2</v>
      </c>
      <c r="E9" s="6" t="s">
        <v>714</v>
      </c>
    </row>
    <row r="10" spans="1:5" ht="63" hidden="1" outlineLevel="2" x14ac:dyDescent="0.25">
      <c r="A10" s="5"/>
      <c r="C10" s="4">
        <v>1</v>
      </c>
      <c r="E10" s="7" t="s">
        <v>39</v>
      </c>
    </row>
    <row r="11" spans="1:5" ht="47.25" outlineLevel="1" collapsed="1" x14ac:dyDescent="0.25">
      <c r="A11" s="5"/>
      <c r="B11" s="4">
        <v>3</v>
      </c>
      <c r="E11" s="6" t="s">
        <v>789</v>
      </c>
    </row>
    <row r="12" spans="1:5" ht="63" hidden="1" outlineLevel="2" x14ac:dyDescent="0.25">
      <c r="A12" s="5"/>
      <c r="C12" s="4">
        <v>1</v>
      </c>
      <c r="E12" s="7" t="s">
        <v>8</v>
      </c>
    </row>
    <row r="13" spans="1:5" ht="31.5" hidden="1" outlineLevel="2" x14ac:dyDescent="0.25">
      <c r="A13" s="5"/>
      <c r="C13" s="4">
        <v>2</v>
      </c>
      <c r="E13" s="7" t="s">
        <v>790</v>
      </c>
    </row>
    <row r="14" spans="1:5" ht="47.25" outlineLevel="1" x14ac:dyDescent="0.25">
      <c r="A14" s="5"/>
      <c r="B14" s="4">
        <v>4</v>
      </c>
      <c r="E14" s="205" t="s">
        <v>825</v>
      </c>
    </row>
    <row r="15" spans="1:5" ht="47.25" outlineLevel="2" x14ac:dyDescent="0.25">
      <c r="A15" s="5"/>
      <c r="C15" s="4">
        <v>1</v>
      </c>
      <c r="E15" s="7" t="s">
        <v>826</v>
      </c>
    </row>
    <row r="16" spans="1:5" ht="63" outlineLevel="2" x14ac:dyDescent="0.25">
      <c r="A16" s="5"/>
      <c r="C16" s="4">
        <v>2</v>
      </c>
      <c r="E16" s="7" t="s">
        <v>867</v>
      </c>
    </row>
    <row r="17" spans="1:5" ht="31.5" outlineLevel="1" x14ac:dyDescent="0.25">
      <c r="A17" s="5"/>
      <c r="B17" s="4">
        <v>5</v>
      </c>
      <c r="E17" s="6" t="s">
        <v>792</v>
      </c>
    </row>
    <row r="18" spans="1:5" ht="31.5" outlineLevel="2" x14ac:dyDescent="0.25">
      <c r="A18" s="5"/>
      <c r="C18" s="4">
        <v>1</v>
      </c>
      <c r="E18" s="7" t="s">
        <v>860</v>
      </c>
    </row>
    <row r="19" spans="1:5" ht="31.5" outlineLevel="2" x14ac:dyDescent="0.25">
      <c r="A19" s="5"/>
      <c r="C19" s="4">
        <v>2</v>
      </c>
      <c r="E19" s="7" t="s">
        <v>805</v>
      </c>
    </row>
    <row r="20" spans="1:5" ht="47.25" outlineLevel="2" x14ac:dyDescent="0.25">
      <c r="A20" s="5"/>
      <c r="C20" s="4">
        <v>3</v>
      </c>
      <c r="E20" s="7" t="s">
        <v>862</v>
      </c>
    </row>
    <row r="21" spans="1:5" ht="31.5" outlineLevel="2" x14ac:dyDescent="0.25">
      <c r="A21" s="5"/>
      <c r="C21" s="4">
        <v>4</v>
      </c>
      <c r="E21" s="7" t="s">
        <v>824</v>
      </c>
    </row>
    <row r="22" spans="1:5" ht="47.25" outlineLevel="2" x14ac:dyDescent="0.25">
      <c r="A22" s="5"/>
      <c r="C22" s="4">
        <v>5</v>
      </c>
      <c r="E22" s="7" t="s">
        <v>851</v>
      </c>
    </row>
    <row r="23" spans="1:5" ht="47.25" outlineLevel="2" x14ac:dyDescent="0.25">
      <c r="A23" s="5"/>
      <c r="C23" s="4">
        <v>6</v>
      </c>
      <c r="E23" s="7" t="s">
        <v>9</v>
      </c>
    </row>
    <row r="24" spans="1:5" ht="110.25" outlineLevel="3" x14ac:dyDescent="0.25">
      <c r="A24" s="5"/>
      <c r="D24" s="4">
        <v>1</v>
      </c>
      <c r="E24" s="8" t="s">
        <v>861</v>
      </c>
    </row>
    <row r="25" spans="1:5" ht="78.75" outlineLevel="3" x14ac:dyDescent="0.25">
      <c r="A25" s="5"/>
      <c r="D25" s="4">
        <v>2</v>
      </c>
      <c r="E25" s="8" t="s">
        <v>0</v>
      </c>
    </row>
    <row r="26" spans="1:5" ht="23.25" outlineLevel="3" x14ac:dyDescent="0.25">
      <c r="A26" s="5"/>
      <c r="D26" s="4">
        <v>3</v>
      </c>
      <c r="E26" s="8" t="s">
        <v>1</v>
      </c>
    </row>
    <row r="27" spans="1:5" s="2" customFormat="1" ht="23.25" collapsed="1" x14ac:dyDescent="0.35">
      <c r="A27" s="5">
        <v>4</v>
      </c>
      <c r="B27" s="3"/>
      <c r="C27" s="3"/>
      <c r="D27" s="3"/>
      <c r="E27" s="5" t="s">
        <v>871</v>
      </c>
    </row>
    <row r="28" spans="1:5" ht="31.5" hidden="1" outlineLevel="1" x14ac:dyDescent="0.25">
      <c r="A28" s="5"/>
      <c r="B28" s="4">
        <v>1</v>
      </c>
      <c r="E28" s="6" t="s">
        <v>38</v>
      </c>
    </row>
    <row r="29" spans="1:5" ht="78.75" hidden="1" outlineLevel="1" x14ac:dyDescent="0.25">
      <c r="A29" s="5"/>
      <c r="B29" s="4">
        <v>2</v>
      </c>
      <c r="E29" s="6" t="s">
        <v>131</v>
      </c>
    </row>
    <row r="30" spans="1:5" ht="31.5" hidden="1" outlineLevel="1" collapsed="1" x14ac:dyDescent="0.25">
      <c r="A30" s="5"/>
      <c r="B30" s="4">
        <v>3</v>
      </c>
      <c r="E30" s="6" t="s">
        <v>827</v>
      </c>
    </row>
    <row r="31" spans="1:5" ht="63" hidden="1" outlineLevel="2" x14ac:dyDescent="0.25">
      <c r="A31" s="5"/>
      <c r="C31" s="4">
        <v>1</v>
      </c>
      <c r="E31" s="9" t="s">
        <v>859</v>
      </c>
    </row>
    <row r="32" spans="1:5" ht="78.75" hidden="1" outlineLevel="2" x14ac:dyDescent="0.25">
      <c r="A32" s="5"/>
      <c r="C32" s="4">
        <v>2</v>
      </c>
      <c r="E32" s="9" t="s">
        <v>12</v>
      </c>
    </row>
    <row r="33" spans="1:5" ht="47.25" hidden="1" outlineLevel="2" x14ac:dyDescent="0.25">
      <c r="A33" s="5"/>
      <c r="C33" s="4">
        <v>3</v>
      </c>
      <c r="E33" s="9" t="s">
        <v>11</v>
      </c>
    </row>
    <row r="34" spans="1:5" ht="23.25" hidden="1" outlineLevel="1" collapsed="1" x14ac:dyDescent="0.25">
      <c r="A34" s="5"/>
      <c r="B34" s="4">
        <v>4</v>
      </c>
      <c r="E34" s="6" t="s">
        <v>874</v>
      </c>
    </row>
    <row r="35" spans="1:5" ht="47.25" hidden="1" outlineLevel="2" x14ac:dyDescent="0.25">
      <c r="A35" s="5"/>
      <c r="C35" s="4">
        <v>1</v>
      </c>
      <c r="E35" s="9" t="s">
        <v>863</v>
      </c>
    </row>
    <row r="36" spans="1:5" ht="78.75" hidden="1" outlineLevel="2" x14ac:dyDescent="0.25">
      <c r="A36" s="5"/>
      <c r="C36" s="4">
        <v>2</v>
      </c>
      <c r="E36" s="9" t="s">
        <v>890</v>
      </c>
    </row>
    <row r="37" spans="1:5" ht="31.5" hidden="1" outlineLevel="2" x14ac:dyDescent="0.25">
      <c r="A37" s="5"/>
      <c r="C37" s="4">
        <v>3</v>
      </c>
      <c r="E37" s="9" t="s">
        <v>891</v>
      </c>
    </row>
    <row r="38" spans="1:5" ht="63" hidden="1" outlineLevel="2" x14ac:dyDescent="0.25">
      <c r="A38" s="5"/>
      <c r="C38" s="4">
        <v>4</v>
      </c>
      <c r="E38" s="9" t="s">
        <v>2</v>
      </c>
    </row>
    <row r="39" spans="1:5" ht="47.25" hidden="1" outlineLevel="2" x14ac:dyDescent="0.25">
      <c r="A39" s="5"/>
      <c r="C39" s="4">
        <v>5</v>
      </c>
      <c r="E39" s="9" t="s">
        <v>872</v>
      </c>
    </row>
    <row r="40" spans="1:5" ht="31.5" hidden="1" outlineLevel="2" x14ac:dyDescent="0.25">
      <c r="A40" s="5"/>
      <c r="C40" s="4">
        <v>6</v>
      </c>
      <c r="E40" s="9" t="s">
        <v>873</v>
      </c>
    </row>
    <row r="41" spans="1:5" ht="63" hidden="1" outlineLevel="2" x14ac:dyDescent="0.25">
      <c r="A41" s="5"/>
      <c r="C41" s="4">
        <v>7</v>
      </c>
      <c r="E41" s="9" t="s">
        <v>10</v>
      </c>
    </row>
    <row r="42" spans="1:5" ht="31.5" hidden="1" outlineLevel="2" x14ac:dyDescent="0.25">
      <c r="A42" s="5"/>
      <c r="C42" s="4">
        <v>8</v>
      </c>
      <c r="E42" s="9" t="s">
        <v>870</v>
      </c>
    </row>
    <row r="43" spans="1:5" ht="31.5" hidden="1" outlineLevel="2" x14ac:dyDescent="0.25">
      <c r="A43" s="5"/>
      <c r="C43" s="4">
        <v>9</v>
      </c>
      <c r="E43" s="9" t="s">
        <v>875</v>
      </c>
    </row>
    <row r="44" spans="1:5" ht="47.25" hidden="1" outlineLevel="2" x14ac:dyDescent="0.25">
      <c r="A44" s="5"/>
      <c r="C44" s="4">
        <v>10</v>
      </c>
      <c r="E44" s="9" t="s">
        <v>876</v>
      </c>
    </row>
    <row r="45" spans="1:5" s="2" customFormat="1" ht="23.25" collapsed="1" x14ac:dyDescent="0.35">
      <c r="A45" s="5">
        <v>5</v>
      </c>
      <c r="B45" s="3"/>
      <c r="C45" s="3"/>
      <c r="D45" s="3"/>
      <c r="E45" s="5" t="s">
        <v>877</v>
      </c>
    </row>
    <row r="46" spans="1:5" ht="31.5" hidden="1" outlineLevel="1" x14ac:dyDescent="0.25">
      <c r="B46" s="4">
        <v>1</v>
      </c>
      <c r="E46" s="6" t="s">
        <v>3</v>
      </c>
    </row>
    <row r="47" spans="1:5" ht="31.5" hidden="1" outlineLevel="1" x14ac:dyDescent="0.25">
      <c r="B47" s="4">
        <v>2</v>
      </c>
      <c r="E47" s="6" t="s">
        <v>864</v>
      </c>
    </row>
    <row r="48" spans="1:5" ht="31.5" hidden="1" outlineLevel="1" x14ac:dyDescent="0.25">
      <c r="B48" s="4">
        <v>3</v>
      </c>
      <c r="E48" s="6" t="s">
        <v>865</v>
      </c>
    </row>
    <row r="49" spans="2:5" ht="63" hidden="1" outlineLevel="1" x14ac:dyDescent="0.25">
      <c r="B49" s="4">
        <v>4</v>
      </c>
      <c r="E49" s="6" t="s">
        <v>866</v>
      </c>
    </row>
    <row r="50" spans="2:5" ht="63" hidden="1" outlineLevel="1" x14ac:dyDescent="0.25">
      <c r="B50" s="4">
        <v>5</v>
      </c>
      <c r="E50" s="6" t="s">
        <v>868</v>
      </c>
    </row>
    <row r="51" spans="2:5" ht="47.25" hidden="1" outlineLevel="1" x14ac:dyDescent="0.25">
      <c r="B51" s="4">
        <v>6</v>
      </c>
      <c r="E51" s="6" t="s">
        <v>869</v>
      </c>
    </row>
    <row r="53" spans="2:5" x14ac:dyDescent="0.25">
      <c r="E53" s="10" t="s">
        <v>47</v>
      </c>
    </row>
    <row r="54" spans="2:5" x14ac:dyDescent="0.25">
      <c r="E54" s="10" t="s">
        <v>48</v>
      </c>
    </row>
  </sheetData>
  <phoneticPr fontId="0" type="noConversion"/>
  <pageMargins left="0.5" right="0.5" top="1.25" bottom="1" header="0.5" footer="0.5"/>
  <pageSetup orientation="landscape" horizontalDpi="1200" verticalDpi="1200" r:id="rId1"/>
  <headerFooter alignWithMargins="0">
    <oddHeader>&amp;L&amp;G&amp;C&amp;"Arial,Bold"&amp;16Instructions and Guidelines for
IP Address Plan/Inventory Workbook&amp;RDeveloped by
Chuck Wade
www.interisle.net</oddHeader>
    <oddFooter>&amp;L&amp;D &amp;T&amp;C&amp;F&amp;RPage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AF086-2443-4543-9685-B3E4D0F49160}">
  <dimension ref="A1:E51"/>
  <sheetViews>
    <sheetView workbookViewId="0">
      <selection activeCell="B29" sqref="B29"/>
    </sheetView>
  </sheetViews>
  <sheetFormatPr defaultRowHeight="15" x14ac:dyDescent="0.2"/>
  <cols>
    <col min="1" max="1" width="24.109375" style="225" bestFit="1" customWidth="1"/>
    <col min="2" max="3" width="25.5546875" style="225" customWidth="1"/>
    <col min="4" max="4" width="30.5546875" style="225" customWidth="1"/>
    <col min="5" max="5" width="13" bestFit="1" customWidth="1"/>
  </cols>
  <sheetData>
    <row r="1" spans="1:5" x14ac:dyDescent="0.2">
      <c r="A1" s="225" t="s">
        <v>900</v>
      </c>
      <c r="B1" s="225" t="s">
        <v>899</v>
      </c>
      <c r="C1" s="225" t="s">
        <v>901</v>
      </c>
      <c r="D1" s="225" t="s">
        <v>902</v>
      </c>
      <c r="E1" s="225" t="s">
        <v>941</v>
      </c>
    </row>
    <row r="2" spans="1:5" x14ac:dyDescent="0.2">
      <c r="A2" s="225" t="s">
        <v>892</v>
      </c>
      <c r="B2" s="225" t="s">
        <v>903</v>
      </c>
      <c r="C2" s="225" t="s">
        <v>904</v>
      </c>
      <c r="D2" s="227" t="s">
        <v>913</v>
      </c>
      <c r="E2" s="225"/>
    </row>
    <row r="3" spans="1:5" x14ac:dyDescent="0.2">
      <c r="D3" s="226"/>
      <c r="E3" s="225"/>
    </row>
    <row r="4" spans="1:5" ht="45" x14ac:dyDescent="0.2">
      <c r="A4" s="225" t="s">
        <v>893</v>
      </c>
      <c r="B4" s="225" t="s">
        <v>905</v>
      </c>
      <c r="C4" s="225" t="s">
        <v>904</v>
      </c>
      <c r="D4" s="226" t="s">
        <v>914</v>
      </c>
      <c r="E4" s="228" t="s">
        <v>940</v>
      </c>
    </row>
    <row r="5" spans="1:5" x14ac:dyDescent="0.2">
      <c r="D5" s="226"/>
      <c r="E5" s="225"/>
    </row>
    <row r="6" spans="1:5" ht="30" x14ac:dyDescent="0.2">
      <c r="A6" s="225" t="s">
        <v>894</v>
      </c>
      <c r="B6" s="225" t="s">
        <v>906</v>
      </c>
      <c r="C6" s="225" t="s">
        <v>904</v>
      </c>
      <c r="D6" s="226" t="s">
        <v>916</v>
      </c>
      <c r="E6" s="228" t="s">
        <v>940</v>
      </c>
    </row>
    <row r="7" spans="1:5" x14ac:dyDescent="0.2">
      <c r="D7" s="226"/>
      <c r="E7" s="225"/>
    </row>
    <row r="8" spans="1:5" ht="45" x14ac:dyDescent="0.2">
      <c r="A8" s="225" t="s">
        <v>896</v>
      </c>
      <c r="B8" s="225" t="s">
        <v>908</v>
      </c>
      <c r="C8" s="225" t="s">
        <v>904</v>
      </c>
      <c r="D8" s="226" t="s">
        <v>915</v>
      </c>
      <c r="E8" s="228" t="s">
        <v>940</v>
      </c>
    </row>
    <row r="9" spans="1:5" x14ac:dyDescent="0.2">
      <c r="D9" s="226"/>
      <c r="E9" s="225"/>
    </row>
    <row r="10" spans="1:5" ht="45" x14ac:dyDescent="0.2">
      <c r="A10" s="225" t="s">
        <v>895</v>
      </c>
      <c r="B10" s="225" t="s">
        <v>907</v>
      </c>
      <c r="C10" s="225" t="s">
        <v>904</v>
      </c>
      <c r="D10" s="226" t="s">
        <v>917</v>
      </c>
      <c r="E10" s="228" t="s">
        <v>940</v>
      </c>
    </row>
    <row r="11" spans="1:5" x14ac:dyDescent="0.2">
      <c r="D11" s="226"/>
      <c r="E11" s="225"/>
    </row>
    <row r="12" spans="1:5" ht="45" x14ac:dyDescent="0.2">
      <c r="A12" s="225" t="s">
        <v>909</v>
      </c>
      <c r="B12" s="225" t="s">
        <v>910</v>
      </c>
      <c r="C12" s="225" t="s">
        <v>904</v>
      </c>
      <c r="D12" s="226" t="s">
        <v>918</v>
      </c>
      <c r="E12" s="228" t="s">
        <v>940</v>
      </c>
    </row>
    <row r="13" spans="1:5" x14ac:dyDescent="0.2">
      <c r="D13" s="226"/>
      <c r="E13" s="225"/>
    </row>
    <row r="14" spans="1:5" ht="45" x14ac:dyDescent="0.2">
      <c r="A14" s="225" t="s">
        <v>897</v>
      </c>
      <c r="B14" s="225" t="s">
        <v>911</v>
      </c>
      <c r="C14" s="225" t="s">
        <v>904</v>
      </c>
      <c r="D14" s="226" t="s">
        <v>919</v>
      </c>
      <c r="E14" s="228" t="s">
        <v>940</v>
      </c>
    </row>
    <row r="15" spans="1:5" x14ac:dyDescent="0.2">
      <c r="D15" s="226"/>
      <c r="E15" s="225"/>
    </row>
    <row r="16" spans="1:5" x14ac:dyDescent="0.2">
      <c r="A16" s="225" t="s">
        <v>929</v>
      </c>
      <c r="B16" s="225" t="s">
        <v>912</v>
      </c>
      <c r="C16" s="225" t="s">
        <v>904</v>
      </c>
      <c r="D16" s="227" t="s">
        <v>939</v>
      </c>
      <c r="E16" s="225"/>
    </row>
    <row r="17" spans="1:5" x14ac:dyDescent="0.2">
      <c r="A17" s="225" t="s">
        <v>930</v>
      </c>
      <c r="B17" s="225" t="s">
        <v>920</v>
      </c>
      <c r="C17" s="225" t="s">
        <v>904</v>
      </c>
      <c r="D17" s="227" t="s">
        <v>939</v>
      </c>
      <c r="E17" s="225"/>
    </row>
    <row r="18" spans="1:5" x14ac:dyDescent="0.2">
      <c r="A18" s="225" t="s">
        <v>931</v>
      </c>
      <c r="B18" s="225" t="s">
        <v>921</v>
      </c>
      <c r="C18" s="225" t="s">
        <v>904</v>
      </c>
      <c r="D18" s="227" t="s">
        <v>939</v>
      </c>
      <c r="E18" s="225"/>
    </row>
    <row r="19" spans="1:5" x14ac:dyDescent="0.2">
      <c r="A19" s="225" t="s">
        <v>932</v>
      </c>
      <c r="B19" s="225" t="s">
        <v>922</v>
      </c>
      <c r="C19" s="225" t="s">
        <v>904</v>
      </c>
      <c r="D19" s="227" t="s">
        <v>939</v>
      </c>
      <c r="E19" s="225"/>
    </row>
    <row r="20" spans="1:5" x14ac:dyDescent="0.2">
      <c r="A20" s="225" t="s">
        <v>933</v>
      </c>
      <c r="B20" s="225" t="s">
        <v>923</v>
      </c>
      <c r="C20" s="225" t="s">
        <v>904</v>
      </c>
      <c r="D20" s="227" t="s">
        <v>939</v>
      </c>
      <c r="E20" s="225"/>
    </row>
    <row r="21" spans="1:5" x14ac:dyDescent="0.2">
      <c r="A21" s="225" t="s">
        <v>934</v>
      </c>
      <c r="B21" s="225" t="s">
        <v>924</v>
      </c>
      <c r="C21" s="225" t="s">
        <v>904</v>
      </c>
      <c r="D21" s="227" t="s">
        <v>939</v>
      </c>
      <c r="E21" s="225"/>
    </row>
    <row r="22" spans="1:5" x14ac:dyDescent="0.2">
      <c r="A22" s="225" t="s">
        <v>935</v>
      </c>
      <c r="B22" s="225" t="s">
        <v>925</v>
      </c>
      <c r="C22" s="225" t="s">
        <v>904</v>
      </c>
      <c r="D22" s="227" t="s">
        <v>939</v>
      </c>
      <c r="E22" s="225"/>
    </row>
    <row r="23" spans="1:5" x14ac:dyDescent="0.2">
      <c r="A23" s="225" t="s">
        <v>936</v>
      </c>
      <c r="B23" s="225" t="s">
        <v>926</v>
      </c>
      <c r="C23" s="225" t="s">
        <v>904</v>
      </c>
      <c r="D23" s="227" t="s">
        <v>939</v>
      </c>
      <c r="E23" s="225"/>
    </row>
    <row r="24" spans="1:5" x14ac:dyDescent="0.2">
      <c r="A24" s="225" t="s">
        <v>937</v>
      </c>
      <c r="B24" s="225" t="s">
        <v>927</v>
      </c>
      <c r="C24" s="225" t="s">
        <v>904</v>
      </c>
      <c r="D24" s="227" t="s">
        <v>939</v>
      </c>
      <c r="E24" s="225"/>
    </row>
    <row r="25" spans="1:5" x14ac:dyDescent="0.2">
      <c r="A25" s="225" t="s">
        <v>938</v>
      </c>
      <c r="B25" s="225" t="s">
        <v>928</v>
      </c>
      <c r="C25" s="225" t="s">
        <v>904</v>
      </c>
      <c r="D25" s="227" t="s">
        <v>939</v>
      </c>
      <c r="E25" s="225"/>
    </row>
    <row r="26" spans="1:5" x14ac:dyDescent="0.2">
      <c r="D26" s="226"/>
      <c r="E26" s="225"/>
    </row>
    <row r="27" spans="1:5" x14ac:dyDescent="0.2">
      <c r="D27" s="226"/>
      <c r="E27" s="225"/>
    </row>
    <row r="28" spans="1:5" x14ac:dyDescent="0.2">
      <c r="B28" s="229" t="s">
        <v>942</v>
      </c>
      <c r="D28" s="226"/>
      <c r="E28" s="225"/>
    </row>
    <row r="29" spans="1:5" x14ac:dyDescent="0.2">
      <c r="D29" s="226"/>
      <c r="E29" s="225"/>
    </row>
    <row r="30" spans="1:5" x14ac:dyDescent="0.2">
      <c r="D30" s="226"/>
      <c r="E30" s="225"/>
    </row>
    <row r="31" spans="1:5" x14ac:dyDescent="0.2">
      <c r="D31" s="226"/>
      <c r="E31" s="225"/>
    </row>
    <row r="32" spans="1:5" x14ac:dyDescent="0.2">
      <c r="D32" s="226"/>
      <c r="E32" s="225"/>
    </row>
    <row r="33" spans="4:5" x14ac:dyDescent="0.2">
      <c r="D33" s="226"/>
      <c r="E33" s="225"/>
    </row>
    <row r="34" spans="4:5" x14ac:dyDescent="0.2">
      <c r="D34" s="226"/>
      <c r="E34" s="225"/>
    </row>
    <row r="35" spans="4:5" x14ac:dyDescent="0.2">
      <c r="D35" s="226"/>
      <c r="E35" s="225"/>
    </row>
    <row r="36" spans="4:5" x14ac:dyDescent="0.2">
      <c r="D36" s="226"/>
      <c r="E36" s="225"/>
    </row>
    <row r="37" spans="4:5" x14ac:dyDescent="0.2">
      <c r="D37" s="226"/>
      <c r="E37" s="225"/>
    </row>
    <row r="38" spans="4:5" x14ac:dyDescent="0.2">
      <c r="D38" s="226"/>
      <c r="E38" s="225"/>
    </row>
    <row r="39" spans="4:5" x14ac:dyDescent="0.2">
      <c r="D39" s="226"/>
      <c r="E39" s="225"/>
    </row>
    <row r="40" spans="4:5" x14ac:dyDescent="0.2">
      <c r="D40" s="226"/>
      <c r="E40" s="225"/>
    </row>
    <row r="41" spans="4:5" x14ac:dyDescent="0.2">
      <c r="D41" s="226"/>
      <c r="E41" s="225"/>
    </row>
    <row r="42" spans="4:5" x14ac:dyDescent="0.2">
      <c r="D42" s="226"/>
      <c r="E42" s="225"/>
    </row>
    <row r="43" spans="4:5" x14ac:dyDescent="0.2">
      <c r="D43" s="226"/>
      <c r="E43" s="225"/>
    </row>
    <row r="44" spans="4:5" x14ac:dyDescent="0.2">
      <c r="D44" s="226"/>
      <c r="E44" s="225"/>
    </row>
    <row r="45" spans="4:5" x14ac:dyDescent="0.2">
      <c r="D45" s="226"/>
      <c r="E45" s="225"/>
    </row>
    <row r="46" spans="4:5" x14ac:dyDescent="0.2">
      <c r="D46" s="226"/>
      <c r="E46" s="225"/>
    </row>
    <row r="47" spans="4:5" x14ac:dyDescent="0.2">
      <c r="D47" s="226"/>
      <c r="E47" s="225"/>
    </row>
    <row r="48" spans="4:5" x14ac:dyDescent="0.2">
      <c r="D48" s="226"/>
      <c r="E48" s="225"/>
    </row>
    <row r="49" spans="4:5" x14ac:dyDescent="0.2">
      <c r="D49" s="226"/>
      <c r="E49" s="225"/>
    </row>
    <row r="50" spans="4:5" x14ac:dyDescent="0.2">
      <c r="D50" s="226"/>
      <c r="E50" s="225"/>
    </row>
    <row r="51" spans="4:5" x14ac:dyDescent="0.2">
      <c r="D51" s="226"/>
      <c r="E51" s="225"/>
    </row>
  </sheetData>
  <phoneticPr fontId="2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258"/>
  <sheetViews>
    <sheetView tabSelected="1" workbookViewId="0">
      <pane xSplit="12" ySplit="2" topLeftCell="M102" activePane="bottomRight" state="frozen"/>
      <selection pane="topRight" activeCell="M1" sqref="M1"/>
      <selection pane="bottomLeft" activeCell="A3" sqref="A3"/>
      <selection pane="bottomRight" activeCell="M121" sqref="M121"/>
    </sheetView>
  </sheetViews>
  <sheetFormatPr defaultColWidth="10.77734375" defaultRowHeight="14.25" outlineLevelCol="2" x14ac:dyDescent="0.2"/>
  <cols>
    <col min="1" max="1" width="5.77734375" style="18" customWidth="1"/>
    <col min="2" max="2" width="9.77734375" style="19" customWidth="1"/>
    <col min="3" max="3" width="19.77734375" style="20" customWidth="1"/>
    <col min="4" max="4" width="16.77734375" style="20" customWidth="1" outlineLevel="1"/>
    <col min="5" max="5" width="12.77734375" style="21" customWidth="1" outlineLevel="1" collapsed="1"/>
    <col min="6" max="6" width="13.77734375" style="19" hidden="1" customWidth="1" outlineLevel="2"/>
    <col min="7" max="7" width="13.77734375" style="21" hidden="1" customWidth="1" outlineLevel="2"/>
    <col min="8" max="11" width="4.109375" style="18" hidden="1" customWidth="1" outlineLevel="2"/>
    <col min="12" max="12" width="1.77734375" style="18" customWidth="1"/>
    <col min="13" max="13" width="20.77734375" style="204" customWidth="1"/>
    <col min="14" max="14" width="15.44140625" style="17" bestFit="1" customWidth="1"/>
    <col min="15" max="15" width="16.6640625" style="17" bestFit="1" customWidth="1"/>
    <col min="16" max="16" width="37.6640625" style="17" bestFit="1" customWidth="1"/>
    <col min="17" max="16384" width="10.77734375" style="18"/>
  </cols>
  <sheetData>
    <row r="1" spans="1:26" s="15" customFormat="1" ht="15" thickBot="1" x14ac:dyDescent="0.25">
      <c r="A1" s="11" t="s">
        <v>798</v>
      </c>
      <c r="B1" s="12" t="s">
        <v>408</v>
      </c>
      <c r="C1" s="230" t="s">
        <v>478</v>
      </c>
      <c r="D1" s="230" t="s">
        <v>106</v>
      </c>
      <c r="E1" s="235" t="s">
        <v>107</v>
      </c>
      <c r="F1" s="232" t="s">
        <v>132</v>
      </c>
      <c r="G1" s="235" t="s">
        <v>601</v>
      </c>
      <c r="H1" s="13" t="s">
        <v>133</v>
      </c>
      <c r="I1" s="13"/>
      <c r="J1" s="13"/>
      <c r="K1" s="13"/>
      <c r="L1" s="14" t="s">
        <v>50</v>
      </c>
      <c r="M1" s="230" t="s">
        <v>779</v>
      </c>
      <c r="N1" s="230" t="s">
        <v>224</v>
      </c>
      <c r="O1" s="230" t="s">
        <v>225</v>
      </c>
      <c r="P1" s="230" t="s">
        <v>226</v>
      </c>
      <c r="Q1" s="230"/>
      <c r="R1" s="230"/>
      <c r="S1" s="230"/>
      <c r="T1" s="230"/>
      <c r="U1" s="230"/>
      <c r="V1" s="230"/>
      <c r="W1" s="230"/>
      <c r="X1" s="230"/>
      <c r="Y1" s="230"/>
      <c r="Z1" s="230"/>
    </row>
    <row r="2" spans="1:26" s="16" customFormat="1" ht="15.4" customHeight="1" thickBot="1" x14ac:dyDescent="0.25">
      <c r="A2" s="206"/>
      <c r="B2" s="207" t="s">
        <v>108</v>
      </c>
      <c r="C2" s="234"/>
      <c r="D2" s="234"/>
      <c r="E2" s="234"/>
      <c r="F2" s="233"/>
      <c r="G2" s="234"/>
      <c r="H2" s="208">
        <v>16777216</v>
      </c>
      <c r="I2" s="209">
        <v>65536</v>
      </c>
      <c r="J2" s="209">
        <v>256</v>
      </c>
      <c r="K2" s="210">
        <v>1</v>
      </c>
      <c r="L2" s="208" t="b">
        <f>FALSE</f>
        <v>0</v>
      </c>
      <c r="M2" s="231"/>
      <c r="N2" s="231"/>
      <c r="O2" s="231"/>
      <c r="P2" s="231"/>
      <c r="Q2" s="236"/>
      <c r="R2" s="236"/>
      <c r="S2" s="236"/>
      <c r="T2" s="236"/>
      <c r="U2" s="236"/>
      <c r="V2" s="236"/>
      <c r="W2" s="236"/>
      <c r="X2" s="236"/>
      <c r="Y2" s="236"/>
      <c r="Z2" s="236"/>
    </row>
    <row r="3" spans="1:26" x14ac:dyDescent="0.2">
      <c r="A3" s="211">
        <v>24</v>
      </c>
      <c r="B3" s="212"/>
      <c r="C3" s="213" t="str">
        <f t="shared" ref="C3:C34" si="0">IF(CIDR="","",CONCATENATE(TEXT(H3,0),Dot,TEXT(I3,0),Dot,TEXT(J3,0),Dot,TEXT(K3,0),IF(Append_CIDR,CONCATENATE("/",TEXT(CIDR,0)),"")))</f>
        <v>192•168•100•1/24</v>
      </c>
      <c r="D3" s="213" t="str">
        <f t="shared" ref="D3:D34" si="1">IF(OR(CIDR=32,CIDR=""),"",VLOOKUP(CIDR,CIDR_Mask,2))</f>
        <v>255•255•255•0</v>
      </c>
      <c r="E3" s="214">
        <f t="shared" ref="E3:E34" si="2">IF(CIDR="",0,IF(CIDR&lt;31,VLOOKUP(CIDR,CIDR_Mask,8),E2))</f>
        <v>254</v>
      </c>
      <c r="F3" s="214" cm="1">
        <f t="array" ref="F3">IF(NOT(A2&gt;0),SUM({192,168,100,1}*{16777216,65536,256,1}),IF(_xlfn.SINGLE(CIDR)="",0,IF(OR(B2&lt;0,_xlfn.SINGLE(CIDR)=32),F2,F2+E2+2)))</f>
        <v>3232261121</v>
      </c>
      <c r="G3" s="214">
        <f t="shared" ref="G3:G34" si="3">IF(AND(CIDR=32,Host_No=0),G2+1,IF(Host_No&gt;0,Subnet_Addr+Host_No,Subnet_Addr))</f>
        <v>3232261121</v>
      </c>
      <c r="H3" s="215">
        <f t="shared" ref="H3:H34" si="4">IF(CIDR="","",FLOOR(Host_Addr/16777216,1))</f>
        <v>192</v>
      </c>
      <c r="I3" s="215">
        <f t="shared" ref="I3:I34" si="5">IF(CIDR="","",FLOOR((Host_Addr-H3*16777216)/65536,1))</f>
        <v>168</v>
      </c>
      <c r="J3" s="215">
        <f t="shared" ref="J3:J34" si="6">IF(CIDR="","",FLOOR((Host_Addr-H3*16777216-I3*65536)/256,1))</f>
        <v>100</v>
      </c>
      <c r="K3" s="215">
        <f>IF(CIDR="","",Host_Addr-H3*16777216-I3*65536-J3*256)</f>
        <v>1</v>
      </c>
      <c r="L3" s="215"/>
      <c r="M3" s="216" t="s">
        <v>892</v>
      </c>
      <c r="N3" s="223" t="str">
        <f t="shared" ref="N3:N34" si="7">IF(CIDR&gt;0,CONCATENATE(VLOOKUP(Octet_1,_Map256,Hex),HexSep,VLOOKUP(Octet_2,_Map256,Hex),HexSep,VLOOKUP(Octet_3,_Map256,Hex),HexSep,VLOOKUP(Octet_4,_Map256,Hex)),"")</f>
        <v>C0:A8:64:01</v>
      </c>
      <c r="O3" s="224" t="str">
        <f t="shared" ref="O3:O34" si="8">IF(CIDR&gt;0,CONCATENATE(VLOOKUP(Octet_1,_Map256,Octal),OctSep,VLOOKUP(Octet_2,_Map256,Octal),OctSep,VLOOKUP(Octet_3,_Map256,Octal),OctSep,VLOOKUP(Octet_4,_Map256,Octal)),"")</f>
        <v>300-250-144-001</v>
      </c>
      <c r="P3" s="224" t="str">
        <f t="shared" ref="P3:P34" si="9">IF(CIDR&gt;0,CONCATENATE(VLOOKUP(Octet_1,_Map256,Binary),BinSep,VLOOKUP(Octet_2,_Map256,Binary),BinSep,VLOOKUP(Octet_3,_Map256,Binary),BinSep,VLOOKUP(Octet_4,_Map256,Binary)),"")</f>
        <v>11000000 10101000 01100100 00000001</v>
      </c>
    </row>
    <row r="4" spans="1:26" x14ac:dyDescent="0.2">
      <c r="A4" s="211">
        <v>32</v>
      </c>
      <c r="B4" s="212"/>
      <c r="C4" s="213" t="str">
        <f t="shared" si="0"/>
        <v>192•168•100•2/32</v>
      </c>
      <c r="D4" s="213" t="str">
        <f t="shared" si="1"/>
        <v/>
      </c>
      <c r="E4" s="214">
        <f t="shared" si="2"/>
        <v>254</v>
      </c>
      <c r="F4" s="214" cm="1">
        <f t="array" ref="F4">IF(NOT(A3&gt;0),SUM({0,0,0,0}*{16777216,65536,256,1}),IF(_xlfn.SINGLE(CIDR)="",0,IF(OR(B3&lt;0,_xlfn.SINGLE(CIDR)=32),F3,F3+E3+2)))</f>
        <v>3232261121</v>
      </c>
      <c r="G4" s="214">
        <f t="shared" si="3"/>
        <v>3232261122</v>
      </c>
      <c r="H4" s="215">
        <f t="shared" si="4"/>
        <v>192</v>
      </c>
      <c r="I4" s="215">
        <f t="shared" si="5"/>
        <v>168</v>
      </c>
      <c r="J4" s="215">
        <f t="shared" si="6"/>
        <v>100</v>
      </c>
      <c r="K4" s="215">
        <f t="shared" ref="K4:K34" si="10">IF(CIDR="","",Host_Addr-H4*16777216-I4*65536-J4*256)</f>
        <v>2</v>
      </c>
      <c r="L4" s="215"/>
      <c r="M4" s="216"/>
      <c r="N4" s="223" t="str">
        <f t="shared" si="7"/>
        <v>C0:A8:64:02</v>
      </c>
      <c r="O4" s="224" t="str">
        <f t="shared" si="8"/>
        <v>300-250-144-002</v>
      </c>
      <c r="P4" s="224" t="str">
        <f t="shared" si="9"/>
        <v>11000000 10101000 01100100 00000010</v>
      </c>
    </row>
    <row r="5" spans="1:26" x14ac:dyDescent="0.2">
      <c r="A5" s="211">
        <v>32</v>
      </c>
      <c r="B5" s="212"/>
      <c r="C5" s="213" t="str">
        <f t="shared" si="0"/>
        <v>192•168•100•3/32</v>
      </c>
      <c r="D5" s="213" t="str">
        <f t="shared" si="1"/>
        <v/>
      </c>
      <c r="E5" s="214">
        <f t="shared" si="2"/>
        <v>254</v>
      </c>
      <c r="F5" s="214" cm="1">
        <f t="array" ref="F5">IF(NOT(A4&gt;0),SUM({0,0,0,0}*{16777216,65536,256,1}),IF(_xlfn.SINGLE(CIDR)="",0,IF(OR(B4&lt;0,_xlfn.SINGLE(CIDR)=32),F4,F4+E4+2)))</f>
        <v>3232261121</v>
      </c>
      <c r="G5" s="214">
        <f t="shared" si="3"/>
        <v>3232261123</v>
      </c>
      <c r="H5" s="215">
        <f t="shared" si="4"/>
        <v>192</v>
      </c>
      <c r="I5" s="215">
        <f t="shared" si="5"/>
        <v>168</v>
      </c>
      <c r="J5" s="215">
        <f t="shared" si="6"/>
        <v>100</v>
      </c>
      <c r="K5" s="215">
        <f t="shared" si="10"/>
        <v>3</v>
      </c>
      <c r="L5" s="215"/>
      <c r="M5" s="216"/>
      <c r="N5" s="223" t="str">
        <f t="shared" si="7"/>
        <v>C0:A8:64:03</v>
      </c>
      <c r="O5" s="224" t="str">
        <f t="shared" si="8"/>
        <v>300-250-144-003</v>
      </c>
      <c r="P5" s="224" t="str">
        <f t="shared" si="9"/>
        <v>11000000 10101000 01100100 00000011</v>
      </c>
    </row>
    <row r="6" spans="1:26" collapsed="1" x14ac:dyDescent="0.2">
      <c r="A6" s="211">
        <v>32</v>
      </c>
      <c r="B6" s="212"/>
      <c r="C6" s="213" t="str">
        <f t="shared" si="0"/>
        <v>192•168•100•4/32</v>
      </c>
      <c r="D6" s="213" t="str">
        <f t="shared" si="1"/>
        <v/>
      </c>
      <c r="E6" s="214">
        <f t="shared" si="2"/>
        <v>254</v>
      </c>
      <c r="F6" s="214">
        <f>IF(NOT(A5&gt;0),SUM({0,0,0,0}*{16777216,65536,256,1}),IF(CIDR="",0,IF(OR(B5&lt;0,CIDR=32),F5,F5+E5+2)))</f>
        <v>3232261121</v>
      </c>
      <c r="G6" s="214">
        <f t="shared" si="3"/>
        <v>3232261124</v>
      </c>
      <c r="H6" s="215">
        <f t="shared" si="4"/>
        <v>192</v>
      </c>
      <c r="I6" s="215">
        <f t="shared" si="5"/>
        <v>168</v>
      </c>
      <c r="J6" s="215">
        <f t="shared" si="6"/>
        <v>100</v>
      </c>
      <c r="K6" s="215">
        <f t="shared" si="10"/>
        <v>4</v>
      </c>
      <c r="L6" s="215"/>
      <c r="M6" s="216"/>
      <c r="N6" s="223" t="str">
        <f t="shared" si="7"/>
        <v>C0:A8:64:04</v>
      </c>
      <c r="O6" s="224" t="str">
        <f t="shared" si="8"/>
        <v>300-250-144-004</v>
      </c>
      <c r="P6" s="224" t="str">
        <f t="shared" si="9"/>
        <v>11000000 10101000 01100100 00000100</v>
      </c>
    </row>
    <row r="7" spans="1:26" x14ac:dyDescent="0.2">
      <c r="A7" s="211">
        <v>32</v>
      </c>
      <c r="B7" s="212"/>
      <c r="C7" s="213" t="str">
        <f t="shared" si="0"/>
        <v>192•168•100•5/32</v>
      </c>
      <c r="D7" s="213" t="str">
        <f t="shared" si="1"/>
        <v/>
      </c>
      <c r="E7" s="214">
        <f t="shared" si="2"/>
        <v>254</v>
      </c>
      <c r="F7" s="214">
        <f>IF(NOT(A6&gt;0),SUM({0,0,0,0}*{16777216,65536,256,1}),IF(CIDR="",0,IF(OR(B6&lt;0,CIDR=32),F6,F6+E6+2)))</f>
        <v>3232261121</v>
      </c>
      <c r="G7" s="214">
        <f t="shared" si="3"/>
        <v>3232261125</v>
      </c>
      <c r="H7" s="215">
        <f t="shared" si="4"/>
        <v>192</v>
      </c>
      <c r="I7" s="215">
        <f t="shared" si="5"/>
        <v>168</v>
      </c>
      <c r="J7" s="215">
        <f t="shared" si="6"/>
        <v>100</v>
      </c>
      <c r="K7" s="215">
        <f t="shared" si="10"/>
        <v>5</v>
      </c>
      <c r="L7" s="215"/>
      <c r="M7" s="216"/>
      <c r="N7" s="223" t="str">
        <f t="shared" si="7"/>
        <v>C0:A8:64:05</v>
      </c>
      <c r="O7" s="224" t="str">
        <f t="shared" si="8"/>
        <v>300-250-144-005</v>
      </c>
      <c r="P7" s="224" t="str">
        <f t="shared" si="9"/>
        <v>11000000 10101000 01100100 00000101</v>
      </c>
    </row>
    <row r="8" spans="1:26" x14ac:dyDescent="0.2">
      <c r="A8" s="211">
        <v>32</v>
      </c>
      <c r="B8" s="212"/>
      <c r="C8" s="213" t="str">
        <f t="shared" si="0"/>
        <v>192•168•100•6/32</v>
      </c>
      <c r="D8" s="213" t="str">
        <f t="shared" si="1"/>
        <v/>
      </c>
      <c r="E8" s="214">
        <f t="shared" si="2"/>
        <v>254</v>
      </c>
      <c r="F8" s="214">
        <f>IF(NOT(A7&gt;0),SUM({0,0,0,0}*{16777216,65536,256,1}),IF(CIDR="",0,IF(OR(B7&lt;0,CIDR=32),F7,F7+E7+2)))</f>
        <v>3232261121</v>
      </c>
      <c r="G8" s="214">
        <f t="shared" si="3"/>
        <v>3232261126</v>
      </c>
      <c r="H8" s="215">
        <f t="shared" si="4"/>
        <v>192</v>
      </c>
      <c r="I8" s="215">
        <f t="shared" si="5"/>
        <v>168</v>
      </c>
      <c r="J8" s="215">
        <f t="shared" si="6"/>
        <v>100</v>
      </c>
      <c r="K8" s="215">
        <f t="shared" si="10"/>
        <v>6</v>
      </c>
      <c r="L8" s="215"/>
      <c r="M8" s="216"/>
      <c r="N8" s="223" t="str">
        <f t="shared" si="7"/>
        <v>C0:A8:64:06</v>
      </c>
      <c r="O8" s="224" t="str">
        <f t="shared" si="8"/>
        <v>300-250-144-006</v>
      </c>
      <c r="P8" s="224" t="str">
        <f t="shared" si="9"/>
        <v>11000000 10101000 01100100 00000110</v>
      </c>
    </row>
    <row r="9" spans="1:26" x14ac:dyDescent="0.2">
      <c r="A9" s="211">
        <v>32</v>
      </c>
      <c r="B9" s="212"/>
      <c r="C9" s="213" t="str">
        <f t="shared" si="0"/>
        <v>192•168•100•7/32</v>
      </c>
      <c r="D9" s="213" t="str">
        <f t="shared" si="1"/>
        <v/>
      </c>
      <c r="E9" s="214">
        <f t="shared" si="2"/>
        <v>254</v>
      </c>
      <c r="F9" s="214">
        <f>IF(NOT(A8&gt;0),SUM({0,0,0,0}*{16777216,65536,256,1}),IF(CIDR="",0,IF(OR(B8&lt;0,CIDR=32),F8,F8+E8+2)))</f>
        <v>3232261121</v>
      </c>
      <c r="G9" s="214">
        <f t="shared" si="3"/>
        <v>3232261127</v>
      </c>
      <c r="H9" s="215">
        <f t="shared" si="4"/>
        <v>192</v>
      </c>
      <c r="I9" s="215">
        <f t="shared" si="5"/>
        <v>168</v>
      </c>
      <c r="J9" s="215">
        <f t="shared" si="6"/>
        <v>100</v>
      </c>
      <c r="K9" s="215">
        <f t="shared" si="10"/>
        <v>7</v>
      </c>
      <c r="L9" s="215"/>
      <c r="M9" s="216"/>
      <c r="N9" s="223" t="str">
        <f t="shared" si="7"/>
        <v>C0:A8:64:07</v>
      </c>
      <c r="O9" s="224" t="str">
        <f t="shared" si="8"/>
        <v>300-250-144-007</v>
      </c>
      <c r="P9" s="224" t="str">
        <f t="shared" si="9"/>
        <v>11000000 10101000 01100100 00000111</v>
      </c>
    </row>
    <row r="10" spans="1:26" x14ac:dyDescent="0.2">
      <c r="A10" s="211">
        <v>32</v>
      </c>
      <c r="B10" s="212"/>
      <c r="C10" s="213" t="str">
        <f t="shared" si="0"/>
        <v>192•168•100•8/32</v>
      </c>
      <c r="D10" s="213" t="str">
        <f t="shared" si="1"/>
        <v/>
      </c>
      <c r="E10" s="214">
        <f t="shared" si="2"/>
        <v>254</v>
      </c>
      <c r="F10" s="214">
        <f>IF(NOT(A9&gt;0),SUM({0,0,0,0}*{16777216,65536,256,1}),IF(CIDR="",0,IF(OR(B9&lt;0,CIDR=32),F9,F9+E9+2)))</f>
        <v>3232261121</v>
      </c>
      <c r="G10" s="214">
        <f t="shared" si="3"/>
        <v>3232261128</v>
      </c>
      <c r="H10" s="215">
        <f t="shared" si="4"/>
        <v>192</v>
      </c>
      <c r="I10" s="215">
        <f t="shared" si="5"/>
        <v>168</v>
      </c>
      <c r="J10" s="215">
        <f t="shared" si="6"/>
        <v>100</v>
      </c>
      <c r="K10" s="215">
        <f t="shared" si="10"/>
        <v>8</v>
      </c>
      <c r="L10" s="215"/>
      <c r="M10" s="216"/>
      <c r="N10" s="223" t="str">
        <f t="shared" si="7"/>
        <v>C0:A8:64:08</v>
      </c>
      <c r="O10" s="224" t="str">
        <f t="shared" si="8"/>
        <v>300-250-144-010</v>
      </c>
      <c r="P10" s="224" t="str">
        <f t="shared" si="9"/>
        <v>11000000 10101000 01100100 00001000</v>
      </c>
    </row>
    <row r="11" spans="1:26" x14ac:dyDescent="0.2">
      <c r="A11" s="211">
        <v>32</v>
      </c>
      <c r="B11" s="212"/>
      <c r="C11" s="213" t="str">
        <f t="shared" si="0"/>
        <v>192•168•100•9/32</v>
      </c>
      <c r="D11" s="213" t="str">
        <f t="shared" si="1"/>
        <v/>
      </c>
      <c r="E11" s="214">
        <f t="shared" si="2"/>
        <v>254</v>
      </c>
      <c r="F11" s="214">
        <f>IF(NOT(A10&gt;0),SUM({0,0,0,0}*{16777216,65536,256,1}),IF(CIDR="",0,IF(OR(B10&lt;0,CIDR=32),F10,F10+E10+2)))</f>
        <v>3232261121</v>
      </c>
      <c r="G11" s="214">
        <f t="shared" si="3"/>
        <v>3232261129</v>
      </c>
      <c r="H11" s="215">
        <f t="shared" si="4"/>
        <v>192</v>
      </c>
      <c r="I11" s="215">
        <f t="shared" si="5"/>
        <v>168</v>
      </c>
      <c r="J11" s="215">
        <f t="shared" si="6"/>
        <v>100</v>
      </c>
      <c r="K11" s="215">
        <f t="shared" si="10"/>
        <v>9</v>
      </c>
      <c r="L11" s="215"/>
      <c r="M11" s="216"/>
      <c r="N11" s="223" t="str">
        <f t="shared" si="7"/>
        <v>C0:A8:64:09</v>
      </c>
      <c r="O11" s="224" t="str">
        <f t="shared" si="8"/>
        <v>300-250-144-011</v>
      </c>
      <c r="P11" s="224" t="str">
        <f t="shared" si="9"/>
        <v>11000000 10101000 01100100 00001001</v>
      </c>
    </row>
    <row r="12" spans="1:26" x14ac:dyDescent="0.2">
      <c r="A12" s="211">
        <v>32</v>
      </c>
      <c r="B12" s="212"/>
      <c r="C12" s="213" t="str">
        <f t="shared" si="0"/>
        <v>192•168•100•10/32</v>
      </c>
      <c r="D12" s="213" t="str">
        <f t="shared" si="1"/>
        <v/>
      </c>
      <c r="E12" s="214">
        <f t="shared" si="2"/>
        <v>254</v>
      </c>
      <c r="F12" s="214">
        <f>IF(NOT(A11&gt;0),SUM({0,0,0,0}*{16777216,65536,256,1}),IF(CIDR="",0,IF(OR(B11&lt;0,CIDR=32),F11,F11+E11+2)))</f>
        <v>3232261121</v>
      </c>
      <c r="G12" s="214">
        <f t="shared" si="3"/>
        <v>3232261130</v>
      </c>
      <c r="H12" s="215">
        <f t="shared" si="4"/>
        <v>192</v>
      </c>
      <c r="I12" s="215">
        <f t="shared" si="5"/>
        <v>168</v>
      </c>
      <c r="J12" s="215">
        <f t="shared" si="6"/>
        <v>100</v>
      </c>
      <c r="K12" s="215">
        <f t="shared" si="10"/>
        <v>10</v>
      </c>
      <c r="L12" s="215"/>
      <c r="M12" s="216" t="s">
        <v>947</v>
      </c>
      <c r="N12" s="223" t="str">
        <f t="shared" si="7"/>
        <v>C0:A8:64:0A</v>
      </c>
      <c r="O12" s="224" t="str">
        <f t="shared" si="8"/>
        <v>300-250-144-012</v>
      </c>
      <c r="P12" s="224" t="str">
        <f t="shared" si="9"/>
        <v>11000000 10101000 01100100 00001010</v>
      </c>
    </row>
    <row r="13" spans="1:26" x14ac:dyDescent="0.2">
      <c r="A13" s="211">
        <v>32</v>
      </c>
      <c r="B13" s="212"/>
      <c r="C13" s="213" t="str">
        <f t="shared" si="0"/>
        <v>192•168•100•11/32</v>
      </c>
      <c r="D13" s="213" t="str">
        <f t="shared" si="1"/>
        <v/>
      </c>
      <c r="E13" s="214">
        <f t="shared" si="2"/>
        <v>254</v>
      </c>
      <c r="F13" s="214">
        <f>IF(NOT(A12&gt;0),SUM({0,0,0,0}*{16777216,65536,256,1}),IF(CIDR="",0,IF(OR(B12&lt;0,CIDR=32),F12,F12+E12+2)))</f>
        <v>3232261121</v>
      </c>
      <c r="G13" s="214">
        <f t="shared" si="3"/>
        <v>3232261131</v>
      </c>
      <c r="H13" s="215">
        <f t="shared" si="4"/>
        <v>192</v>
      </c>
      <c r="I13" s="215">
        <f t="shared" si="5"/>
        <v>168</v>
      </c>
      <c r="J13" s="215">
        <f t="shared" si="6"/>
        <v>100</v>
      </c>
      <c r="K13" s="215">
        <f t="shared" si="10"/>
        <v>11</v>
      </c>
      <c r="L13" s="215"/>
      <c r="M13" s="216"/>
      <c r="N13" s="223" t="str">
        <f t="shared" si="7"/>
        <v>C0:A8:64:0B</v>
      </c>
      <c r="O13" s="224" t="str">
        <f t="shared" si="8"/>
        <v>300-250-144-013</v>
      </c>
      <c r="P13" s="224" t="str">
        <f t="shared" si="9"/>
        <v>11000000 10101000 01100100 00001011</v>
      </c>
    </row>
    <row r="14" spans="1:26" x14ac:dyDescent="0.2">
      <c r="A14" s="211">
        <v>32</v>
      </c>
      <c r="B14" s="212"/>
      <c r="C14" s="213" t="str">
        <f t="shared" si="0"/>
        <v>192•168•100•12/32</v>
      </c>
      <c r="D14" s="213" t="str">
        <f t="shared" si="1"/>
        <v/>
      </c>
      <c r="E14" s="214">
        <f t="shared" si="2"/>
        <v>254</v>
      </c>
      <c r="F14" s="214">
        <f>IF(NOT(A13&gt;0),SUM({0,0,0,0}*{16777216,65536,256,1}),IF(CIDR="",0,IF(OR(B13&lt;0,CIDR=32),F13,F13+E13+2)))</f>
        <v>3232261121</v>
      </c>
      <c r="G14" s="214">
        <f t="shared" si="3"/>
        <v>3232261132</v>
      </c>
      <c r="H14" s="215">
        <f t="shared" si="4"/>
        <v>192</v>
      </c>
      <c r="I14" s="215">
        <f t="shared" si="5"/>
        <v>168</v>
      </c>
      <c r="J14" s="215">
        <f t="shared" si="6"/>
        <v>100</v>
      </c>
      <c r="K14" s="215">
        <f t="shared" si="10"/>
        <v>12</v>
      </c>
      <c r="L14" s="215"/>
      <c r="M14" s="216"/>
      <c r="N14" s="223" t="str">
        <f t="shared" si="7"/>
        <v>C0:A8:64:0C</v>
      </c>
      <c r="O14" s="224" t="str">
        <f t="shared" si="8"/>
        <v>300-250-144-014</v>
      </c>
      <c r="P14" s="224" t="str">
        <f t="shared" si="9"/>
        <v>11000000 10101000 01100100 00001100</v>
      </c>
    </row>
    <row r="15" spans="1:26" x14ac:dyDescent="0.2">
      <c r="A15" s="211">
        <v>32</v>
      </c>
      <c r="B15" s="212"/>
      <c r="C15" s="213" t="str">
        <f t="shared" si="0"/>
        <v>192•168•100•13/32</v>
      </c>
      <c r="D15" s="213" t="str">
        <f t="shared" si="1"/>
        <v/>
      </c>
      <c r="E15" s="214">
        <f t="shared" si="2"/>
        <v>254</v>
      </c>
      <c r="F15" s="214">
        <f>IF(NOT(A14&gt;0),SUM({0,0,0,0}*{16777216,65536,256,1}),IF(CIDR="",0,IF(OR(B14&lt;0,CIDR=32),F14,F14+E14+2)))</f>
        <v>3232261121</v>
      </c>
      <c r="G15" s="214">
        <f t="shared" si="3"/>
        <v>3232261133</v>
      </c>
      <c r="H15" s="215">
        <f t="shared" si="4"/>
        <v>192</v>
      </c>
      <c r="I15" s="215">
        <f t="shared" si="5"/>
        <v>168</v>
      </c>
      <c r="J15" s="215">
        <f t="shared" si="6"/>
        <v>100</v>
      </c>
      <c r="K15" s="215">
        <f t="shared" si="10"/>
        <v>13</v>
      </c>
      <c r="L15" s="215"/>
      <c r="M15" s="216"/>
      <c r="N15" s="223" t="str">
        <f t="shared" si="7"/>
        <v>C0:A8:64:0D</v>
      </c>
      <c r="O15" s="224" t="str">
        <f t="shared" si="8"/>
        <v>300-250-144-015</v>
      </c>
      <c r="P15" s="224" t="str">
        <f t="shared" si="9"/>
        <v>11000000 10101000 01100100 00001101</v>
      </c>
    </row>
    <row r="16" spans="1:26" x14ac:dyDescent="0.2">
      <c r="A16" s="211">
        <v>32</v>
      </c>
      <c r="B16" s="212"/>
      <c r="C16" s="213" t="str">
        <f t="shared" si="0"/>
        <v>192•168•100•14/32</v>
      </c>
      <c r="D16" s="213" t="str">
        <f t="shared" si="1"/>
        <v/>
      </c>
      <c r="E16" s="214">
        <f t="shared" si="2"/>
        <v>254</v>
      </c>
      <c r="F16" s="214">
        <f>IF(NOT(A15&gt;0),SUM({0,0,0,0}*{16777216,65536,256,1}),IF(CIDR="",0,IF(OR(B15&lt;0,CIDR=32),F15,F15+E15+2)))</f>
        <v>3232261121</v>
      </c>
      <c r="G16" s="214">
        <f t="shared" si="3"/>
        <v>3232261134</v>
      </c>
      <c r="H16" s="215">
        <f t="shared" si="4"/>
        <v>192</v>
      </c>
      <c r="I16" s="215">
        <f t="shared" si="5"/>
        <v>168</v>
      </c>
      <c r="J16" s="215">
        <f t="shared" si="6"/>
        <v>100</v>
      </c>
      <c r="K16" s="215">
        <f t="shared" si="10"/>
        <v>14</v>
      </c>
      <c r="L16" s="215"/>
      <c r="M16" s="216"/>
      <c r="N16" s="223" t="str">
        <f t="shared" si="7"/>
        <v>C0:A8:64:0E</v>
      </c>
      <c r="O16" s="224" t="str">
        <f t="shared" si="8"/>
        <v>300-250-144-016</v>
      </c>
      <c r="P16" s="224" t="str">
        <f t="shared" si="9"/>
        <v>11000000 10101000 01100100 00001110</v>
      </c>
    </row>
    <row r="17" spans="1:16" x14ac:dyDescent="0.2">
      <c r="A17" s="211">
        <v>32</v>
      </c>
      <c r="B17" s="212"/>
      <c r="C17" s="213" t="str">
        <f t="shared" si="0"/>
        <v>192•168•100•15/32</v>
      </c>
      <c r="D17" s="213" t="str">
        <f t="shared" si="1"/>
        <v/>
      </c>
      <c r="E17" s="214">
        <f t="shared" si="2"/>
        <v>254</v>
      </c>
      <c r="F17" s="214">
        <f>IF(NOT(A16&gt;0),SUM({0,0,0,0}*{16777216,65536,256,1}),IF(CIDR="",0,IF(OR(B16&lt;0,CIDR=32),F16,F16+E16+2)))</f>
        <v>3232261121</v>
      </c>
      <c r="G17" s="214">
        <f t="shared" si="3"/>
        <v>3232261135</v>
      </c>
      <c r="H17" s="215">
        <f t="shared" si="4"/>
        <v>192</v>
      </c>
      <c r="I17" s="215">
        <f t="shared" si="5"/>
        <v>168</v>
      </c>
      <c r="J17" s="215">
        <f t="shared" si="6"/>
        <v>100</v>
      </c>
      <c r="K17" s="215">
        <f t="shared" si="10"/>
        <v>15</v>
      </c>
      <c r="L17" s="215"/>
      <c r="M17" s="216"/>
      <c r="N17" s="223" t="str">
        <f t="shared" si="7"/>
        <v>C0:A8:64:0F</v>
      </c>
      <c r="O17" s="224" t="str">
        <f t="shared" si="8"/>
        <v>300-250-144-017</v>
      </c>
      <c r="P17" s="224" t="str">
        <f t="shared" si="9"/>
        <v>11000000 10101000 01100100 00001111</v>
      </c>
    </row>
    <row r="18" spans="1:16" x14ac:dyDescent="0.2">
      <c r="A18" s="211">
        <v>32</v>
      </c>
      <c r="B18" s="212"/>
      <c r="C18" s="213" t="str">
        <f t="shared" si="0"/>
        <v>192•168•100•16/32</v>
      </c>
      <c r="D18" s="213" t="str">
        <f t="shared" si="1"/>
        <v/>
      </c>
      <c r="E18" s="214">
        <f t="shared" si="2"/>
        <v>254</v>
      </c>
      <c r="F18" s="214">
        <f>IF(NOT(A17&gt;0),SUM({0,0,0,0}*{16777216,65536,256,1}),IF(CIDR="",0,IF(OR(B17&lt;0,CIDR=32),F17,F17+E17+2)))</f>
        <v>3232261121</v>
      </c>
      <c r="G18" s="214">
        <f t="shared" si="3"/>
        <v>3232261136</v>
      </c>
      <c r="H18" s="215">
        <f t="shared" si="4"/>
        <v>192</v>
      </c>
      <c r="I18" s="215">
        <f t="shared" si="5"/>
        <v>168</v>
      </c>
      <c r="J18" s="215">
        <f t="shared" si="6"/>
        <v>100</v>
      </c>
      <c r="K18" s="215">
        <f t="shared" si="10"/>
        <v>16</v>
      </c>
      <c r="L18" s="215"/>
      <c r="M18" s="216"/>
      <c r="N18" s="223" t="str">
        <f t="shared" si="7"/>
        <v>C0:A8:64:10</v>
      </c>
      <c r="O18" s="224" t="str">
        <f t="shared" si="8"/>
        <v>300-250-144-020</v>
      </c>
      <c r="P18" s="224" t="str">
        <f t="shared" si="9"/>
        <v>11000000 10101000 01100100 00010000</v>
      </c>
    </row>
    <row r="19" spans="1:16" x14ac:dyDescent="0.2">
      <c r="A19" s="211">
        <v>32</v>
      </c>
      <c r="B19" s="212"/>
      <c r="C19" s="213" t="str">
        <f t="shared" si="0"/>
        <v>192•168•100•17/32</v>
      </c>
      <c r="D19" s="213" t="str">
        <f t="shared" si="1"/>
        <v/>
      </c>
      <c r="E19" s="214">
        <f t="shared" si="2"/>
        <v>254</v>
      </c>
      <c r="F19" s="214">
        <f>IF(NOT(A18&gt;0),SUM({0,0,0,0}*{16777216,65536,256,1}),IF(CIDR="",0,IF(OR(B18&lt;0,CIDR=32),F18,F18+E18+2)))</f>
        <v>3232261121</v>
      </c>
      <c r="G19" s="214">
        <f t="shared" si="3"/>
        <v>3232261137</v>
      </c>
      <c r="H19" s="215">
        <f t="shared" si="4"/>
        <v>192</v>
      </c>
      <c r="I19" s="215">
        <f t="shared" si="5"/>
        <v>168</v>
      </c>
      <c r="J19" s="215">
        <f t="shared" si="6"/>
        <v>100</v>
      </c>
      <c r="K19" s="215">
        <f t="shared" si="10"/>
        <v>17</v>
      </c>
      <c r="L19" s="215"/>
      <c r="M19" s="216"/>
      <c r="N19" s="223" t="str">
        <f t="shared" si="7"/>
        <v>C0:A8:64:11</v>
      </c>
      <c r="O19" s="224" t="str">
        <f t="shared" si="8"/>
        <v>300-250-144-021</v>
      </c>
      <c r="P19" s="224" t="str">
        <f t="shared" si="9"/>
        <v>11000000 10101000 01100100 00010001</v>
      </c>
    </row>
    <row r="20" spans="1:16" x14ac:dyDescent="0.2">
      <c r="A20" s="211">
        <v>32</v>
      </c>
      <c r="B20" s="212"/>
      <c r="C20" s="213" t="str">
        <f t="shared" si="0"/>
        <v>192•168•100•18/32</v>
      </c>
      <c r="D20" s="213" t="str">
        <f t="shared" si="1"/>
        <v/>
      </c>
      <c r="E20" s="214">
        <f t="shared" si="2"/>
        <v>254</v>
      </c>
      <c r="F20" s="214">
        <f>IF(NOT(A19&gt;0),SUM({0,0,0,0}*{16777216,65536,256,1}),IF(CIDR="",0,IF(OR(B19&lt;0,CIDR=32),F19,F19+E19+2)))</f>
        <v>3232261121</v>
      </c>
      <c r="G20" s="214">
        <f t="shared" si="3"/>
        <v>3232261138</v>
      </c>
      <c r="H20" s="215">
        <f t="shared" si="4"/>
        <v>192</v>
      </c>
      <c r="I20" s="215">
        <f t="shared" si="5"/>
        <v>168</v>
      </c>
      <c r="J20" s="215">
        <f t="shared" si="6"/>
        <v>100</v>
      </c>
      <c r="K20" s="215">
        <f t="shared" si="10"/>
        <v>18</v>
      </c>
      <c r="L20" s="215"/>
      <c r="M20" s="216"/>
      <c r="N20" s="223" t="str">
        <f t="shared" si="7"/>
        <v>C0:A8:64:12</v>
      </c>
      <c r="O20" s="224" t="str">
        <f t="shared" si="8"/>
        <v>300-250-144-022</v>
      </c>
      <c r="P20" s="224" t="str">
        <f t="shared" si="9"/>
        <v>11000000 10101000 01100100 00010010</v>
      </c>
    </row>
    <row r="21" spans="1:16" x14ac:dyDescent="0.2">
      <c r="A21" s="211">
        <v>32</v>
      </c>
      <c r="B21" s="212"/>
      <c r="C21" s="213" t="str">
        <f t="shared" si="0"/>
        <v>192•168•100•19/32</v>
      </c>
      <c r="D21" s="213" t="str">
        <f t="shared" si="1"/>
        <v/>
      </c>
      <c r="E21" s="214">
        <f t="shared" si="2"/>
        <v>254</v>
      </c>
      <c r="F21" s="214">
        <f>IF(NOT(A20&gt;0),SUM({0,0,0,0}*{16777216,65536,256,1}),IF(CIDR="",0,IF(OR(B20&lt;0,CIDR=32),F20,F20+E20+2)))</f>
        <v>3232261121</v>
      </c>
      <c r="G21" s="214">
        <f t="shared" si="3"/>
        <v>3232261139</v>
      </c>
      <c r="H21" s="215">
        <f t="shared" si="4"/>
        <v>192</v>
      </c>
      <c r="I21" s="215">
        <f t="shared" si="5"/>
        <v>168</v>
      </c>
      <c r="J21" s="215">
        <f t="shared" si="6"/>
        <v>100</v>
      </c>
      <c r="K21" s="215">
        <f t="shared" si="10"/>
        <v>19</v>
      </c>
      <c r="L21" s="215"/>
      <c r="M21" s="216"/>
      <c r="N21" s="223" t="str">
        <f t="shared" si="7"/>
        <v>C0:A8:64:13</v>
      </c>
      <c r="O21" s="224" t="str">
        <f t="shared" si="8"/>
        <v>300-250-144-023</v>
      </c>
      <c r="P21" s="224" t="str">
        <f t="shared" si="9"/>
        <v>11000000 10101000 01100100 00010011</v>
      </c>
    </row>
    <row r="22" spans="1:16" x14ac:dyDescent="0.2">
      <c r="A22" s="211">
        <v>32</v>
      </c>
      <c r="B22" s="212"/>
      <c r="C22" s="213" t="str">
        <f t="shared" si="0"/>
        <v>192•168•100•20/32</v>
      </c>
      <c r="D22" s="213" t="str">
        <f t="shared" si="1"/>
        <v/>
      </c>
      <c r="E22" s="214">
        <f t="shared" si="2"/>
        <v>254</v>
      </c>
      <c r="F22" s="214">
        <f>IF(NOT(A21&gt;0),SUM({0,0,0,0}*{16777216,65536,256,1}),IF(CIDR="",0,IF(OR(B21&lt;0,CIDR=32),F21,F21+E21+2)))</f>
        <v>3232261121</v>
      </c>
      <c r="G22" s="214">
        <f t="shared" si="3"/>
        <v>3232261140</v>
      </c>
      <c r="H22" s="215">
        <f t="shared" si="4"/>
        <v>192</v>
      </c>
      <c r="I22" s="215">
        <f t="shared" si="5"/>
        <v>168</v>
      </c>
      <c r="J22" s="215">
        <f t="shared" si="6"/>
        <v>100</v>
      </c>
      <c r="K22" s="215">
        <f t="shared" si="10"/>
        <v>20</v>
      </c>
      <c r="L22" s="215"/>
      <c r="M22" s="216" t="s">
        <v>949</v>
      </c>
      <c r="N22" s="223" t="str">
        <f t="shared" si="7"/>
        <v>C0:A8:64:14</v>
      </c>
      <c r="O22" s="224" t="str">
        <f t="shared" si="8"/>
        <v>300-250-144-024</v>
      </c>
      <c r="P22" s="224" t="str">
        <f t="shared" si="9"/>
        <v>11000000 10101000 01100100 00010100</v>
      </c>
    </row>
    <row r="23" spans="1:16" x14ac:dyDescent="0.2">
      <c r="A23" s="211">
        <v>32</v>
      </c>
      <c r="B23" s="212"/>
      <c r="C23" s="213" t="str">
        <f t="shared" si="0"/>
        <v>192•168•100•21/32</v>
      </c>
      <c r="D23" s="213" t="str">
        <f t="shared" si="1"/>
        <v/>
      </c>
      <c r="E23" s="214">
        <f t="shared" si="2"/>
        <v>254</v>
      </c>
      <c r="F23" s="214">
        <f>IF(NOT(A22&gt;0),SUM({0,0,0,0}*{16777216,65536,256,1}),IF(CIDR="",0,IF(OR(B22&lt;0,CIDR=32),F22,F22+E22+2)))</f>
        <v>3232261121</v>
      </c>
      <c r="G23" s="214">
        <f t="shared" si="3"/>
        <v>3232261141</v>
      </c>
      <c r="H23" s="215">
        <f t="shared" si="4"/>
        <v>192</v>
      </c>
      <c r="I23" s="215">
        <f t="shared" si="5"/>
        <v>168</v>
      </c>
      <c r="J23" s="215">
        <f t="shared" si="6"/>
        <v>100</v>
      </c>
      <c r="K23" s="215">
        <f t="shared" si="10"/>
        <v>21</v>
      </c>
      <c r="L23" s="215"/>
      <c r="M23" s="216"/>
      <c r="N23" s="223" t="str">
        <f t="shared" si="7"/>
        <v>C0:A8:64:15</v>
      </c>
      <c r="O23" s="224" t="str">
        <f t="shared" si="8"/>
        <v>300-250-144-025</v>
      </c>
      <c r="P23" s="224" t="str">
        <f t="shared" si="9"/>
        <v>11000000 10101000 01100100 00010101</v>
      </c>
    </row>
    <row r="24" spans="1:16" x14ac:dyDescent="0.2">
      <c r="A24" s="211">
        <v>32</v>
      </c>
      <c r="B24" s="212"/>
      <c r="C24" s="213" t="str">
        <f t="shared" si="0"/>
        <v>192•168•100•22/32</v>
      </c>
      <c r="D24" s="213" t="str">
        <f t="shared" si="1"/>
        <v/>
      </c>
      <c r="E24" s="214">
        <f t="shared" si="2"/>
        <v>254</v>
      </c>
      <c r="F24" s="214">
        <f>IF(NOT(A23&gt;0),SUM({0,0,0,0}*{16777216,65536,256,1}),IF(CIDR="",0,IF(OR(B23&lt;0,CIDR=32),F23,F23+E23+2)))</f>
        <v>3232261121</v>
      </c>
      <c r="G24" s="214">
        <f t="shared" si="3"/>
        <v>3232261142</v>
      </c>
      <c r="H24" s="215">
        <f t="shared" si="4"/>
        <v>192</v>
      </c>
      <c r="I24" s="215">
        <f t="shared" si="5"/>
        <v>168</v>
      </c>
      <c r="J24" s="215">
        <f t="shared" si="6"/>
        <v>100</v>
      </c>
      <c r="K24" s="215">
        <f t="shared" si="10"/>
        <v>22</v>
      </c>
      <c r="L24" s="215"/>
      <c r="M24" s="216"/>
      <c r="N24" s="223" t="str">
        <f t="shared" si="7"/>
        <v>C0:A8:64:16</v>
      </c>
      <c r="O24" s="224" t="str">
        <f t="shared" si="8"/>
        <v>300-250-144-026</v>
      </c>
      <c r="P24" s="224" t="str">
        <f t="shared" si="9"/>
        <v>11000000 10101000 01100100 00010110</v>
      </c>
    </row>
    <row r="25" spans="1:16" x14ac:dyDescent="0.2">
      <c r="A25" s="211">
        <v>32</v>
      </c>
      <c r="B25" s="212"/>
      <c r="C25" s="213" t="str">
        <f t="shared" si="0"/>
        <v>192•168•100•23/32</v>
      </c>
      <c r="D25" s="213" t="str">
        <f t="shared" si="1"/>
        <v/>
      </c>
      <c r="E25" s="214">
        <f t="shared" si="2"/>
        <v>254</v>
      </c>
      <c r="F25" s="214">
        <f>IF(NOT(A24&gt;0),SUM({0,0,0,0}*{16777216,65536,256,1}),IF(CIDR="",0,IF(OR(B24&lt;0,CIDR=32),F24,F24+E24+2)))</f>
        <v>3232261121</v>
      </c>
      <c r="G25" s="214">
        <f t="shared" si="3"/>
        <v>3232261143</v>
      </c>
      <c r="H25" s="215">
        <f t="shared" si="4"/>
        <v>192</v>
      </c>
      <c r="I25" s="215">
        <f t="shared" si="5"/>
        <v>168</v>
      </c>
      <c r="J25" s="215">
        <f t="shared" si="6"/>
        <v>100</v>
      </c>
      <c r="K25" s="215">
        <f t="shared" si="10"/>
        <v>23</v>
      </c>
      <c r="L25" s="215"/>
      <c r="M25" s="216"/>
      <c r="N25" s="223" t="str">
        <f t="shared" si="7"/>
        <v>C0:A8:64:17</v>
      </c>
      <c r="O25" s="224" t="str">
        <f t="shared" si="8"/>
        <v>300-250-144-027</v>
      </c>
      <c r="P25" s="224" t="str">
        <f t="shared" si="9"/>
        <v>11000000 10101000 01100100 00010111</v>
      </c>
    </row>
    <row r="26" spans="1:16" x14ac:dyDescent="0.2">
      <c r="A26" s="211">
        <v>32</v>
      </c>
      <c r="B26" s="212"/>
      <c r="C26" s="213" t="str">
        <f t="shared" si="0"/>
        <v>192•168•100•24/32</v>
      </c>
      <c r="D26" s="213" t="str">
        <f t="shared" si="1"/>
        <v/>
      </c>
      <c r="E26" s="214">
        <f t="shared" si="2"/>
        <v>254</v>
      </c>
      <c r="F26" s="214">
        <f>IF(NOT(A25&gt;0),SUM({0,0,0,0}*{16777216,65536,256,1}),IF(CIDR="",0,IF(OR(B25&lt;0,CIDR=32),F25,F25+E25+2)))</f>
        <v>3232261121</v>
      </c>
      <c r="G26" s="214">
        <f t="shared" si="3"/>
        <v>3232261144</v>
      </c>
      <c r="H26" s="215">
        <f t="shared" si="4"/>
        <v>192</v>
      </c>
      <c r="I26" s="215">
        <f t="shared" si="5"/>
        <v>168</v>
      </c>
      <c r="J26" s="215">
        <f t="shared" si="6"/>
        <v>100</v>
      </c>
      <c r="K26" s="215">
        <f t="shared" si="10"/>
        <v>24</v>
      </c>
      <c r="L26" s="215"/>
      <c r="M26" s="216"/>
      <c r="N26" s="223" t="str">
        <f t="shared" si="7"/>
        <v>C0:A8:64:18</v>
      </c>
      <c r="O26" s="224" t="str">
        <f t="shared" si="8"/>
        <v>300-250-144-030</v>
      </c>
      <c r="P26" s="224" t="str">
        <f t="shared" si="9"/>
        <v>11000000 10101000 01100100 00011000</v>
      </c>
    </row>
    <row r="27" spans="1:16" x14ac:dyDescent="0.2">
      <c r="A27" s="211">
        <v>32</v>
      </c>
      <c r="B27" s="212"/>
      <c r="C27" s="213" t="str">
        <f t="shared" si="0"/>
        <v>192•168•100•25/32</v>
      </c>
      <c r="D27" s="213" t="str">
        <f t="shared" si="1"/>
        <v/>
      </c>
      <c r="E27" s="214">
        <f t="shared" si="2"/>
        <v>254</v>
      </c>
      <c r="F27" s="214">
        <f>IF(NOT(A26&gt;0),SUM({0,0,0,0}*{16777216,65536,256,1}),IF(CIDR="",0,IF(OR(B26&lt;0,CIDR=32),F26,F26+E26+2)))</f>
        <v>3232261121</v>
      </c>
      <c r="G27" s="214">
        <f t="shared" si="3"/>
        <v>3232261145</v>
      </c>
      <c r="H27" s="215">
        <f t="shared" si="4"/>
        <v>192</v>
      </c>
      <c r="I27" s="215">
        <f t="shared" si="5"/>
        <v>168</v>
      </c>
      <c r="J27" s="215">
        <f t="shared" si="6"/>
        <v>100</v>
      </c>
      <c r="K27" s="215">
        <f t="shared" si="10"/>
        <v>25</v>
      </c>
      <c r="L27" s="215"/>
      <c r="M27" s="216"/>
      <c r="N27" s="223" t="str">
        <f t="shared" si="7"/>
        <v>C0:A8:64:19</v>
      </c>
      <c r="O27" s="224" t="str">
        <f t="shared" si="8"/>
        <v>300-250-144-031</v>
      </c>
      <c r="P27" s="224" t="str">
        <f t="shared" si="9"/>
        <v>11000000 10101000 01100100 00011001</v>
      </c>
    </row>
    <row r="28" spans="1:16" x14ac:dyDescent="0.2">
      <c r="A28" s="211">
        <v>32</v>
      </c>
      <c r="B28" s="212"/>
      <c r="C28" s="213" t="str">
        <f t="shared" si="0"/>
        <v>192•168•100•26/32</v>
      </c>
      <c r="D28" s="213" t="str">
        <f t="shared" si="1"/>
        <v/>
      </c>
      <c r="E28" s="214">
        <f t="shared" si="2"/>
        <v>254</v>
      </c>
      <c r="F28" s="214">
        <f>IF(NOT(A27&gt;0),SUM({0,0,0,0}*{16777216,65536,256,1}),IF(CIDR="",0,IF(OR(B27&lt;0,CIDR=32),F27,F27+E27+2)))</f>
        <v>3232261121</v>
      </c>
      <c r="G28" s="214">
        <f t="shared" si="3"/>
        <v>3232261146</v>
      </c>
      <c r="H28" s="215">
        <f t="shared" si="4"/>
        <v>192</v>
      </c>
      <c r="I28" s="215">
        <f t="shared" si="5"/>
        <v>168</v>
      </c>
      <c r="J28" s="215">
        <f t="shared" si="6"/>
        <v>100</v>
      </c>
      <c r="K28" s="215">
        <f t="shared" si="10"/>
        <v>26</v>
      </c>
      <c r="L28" s="215"/>
      <c r="M28" s="216"/>
      <c r="N28" s="223" t="str">
        <f t="shared" si="7"/>
        <v>C0:A8:64:1A</v>
      </c>
      <c r="O28" s="224" t="str">
        <f t="shared" si="8"/>
        <v>300-250-144-032</v>
      </c>
      <c r="P28" s="224" t="str">
        <f t="shared" si="9"/>
        <v>11000000 10101000 01100100 00011010</v>
      </c>
    </row>
    <row r="29" spans="1:16" x14ac:dyDescent="0.2">
      <c r="A29" s="211">
        <v>32</v>
      </c>
      <c r="B29" s="212"/>
      <c r="C29" s="213" t="str">
        <f t="shared" si="0"/>
        <v>192•168•100•27/32</v>
      </c>
      <c r="D29" s="213" t="str">
        <f t="shared" si="1"/>
        <v/>
      </c>
      <c r="E29" s="214">
        <f t="shared" si="2"/>
        <v>254</v>
      </c>
      <c r="F29" s="214">
        <f>IF(NOT(A28&gt;0),SUM({0,0,0,0}*{16777216,65536,256,1}),IF(CIDR="",0,IF(OR(B28&lt;0,CIDR=32),F28,F28+E28+2)))</f>
        <v>3232261121</v>
      </c>
      <c r="G29" s="214">
        <f t="shared" si="3"/>
        <v>3232261147</v>
      </c>
      <c r="H29" s="215">
        <f t="shared" si="4"/>
        <v>192</v>
      </c>
      <c r="I29" s="215">
        <f t="shared" si="5"/>
        <v>168</v>
      </c>
      <c r="J29" s="215">
        <f t="shared" si="6"/>
        <v>100</v>
      </c>
      <c r="K29" s="215">
        <f t="shared" si="10"/>
        <v>27</v>
      </c>
      <c r="L29" s="215"/>
      <c r="M29" s="216"/>
      <c r="N29" s="223" t="str">
        <f t="shared" si="7"/>
        <v>C0:A8:64:1B</v>
      </c>
      <c r="O29" s="224" t="str">
        <f t="shared" si="8"/>
        <v>300-250-144-033</v>
      </c>
      <c r="P29" s="224" t="str">
        <f t="shared" si="9"/>
        <v>11000000 10101000 01100100 00011011</v>
      </c>
    </row>
    <row r="30" spans="1:16" collapsed="1" x14ac:dyDescent="0.2">
      <c r="A30" s="211">
        <v>32</v>
      </c>
      <c r="B30" s="212"/>
      <c r="C30" s="213" t="str">
        <f t="shared" si="0"/>
        <v>192•168•100•28/32</v>
      </c>
      <c r="D30" s="213" t="str">
        <f t="shared" si="1"/>
        <v/>
      </c>
      <c r="E30" s="214">
        <f t="shared" si="2"/>
        <v>254</v>
      </c>
      <c r="F30" s="214">
        <f>IF(NOT(A29&gt;0),SUM({0,0,0,0}*{16777216,65536,256,1}),IF(CIDR="",0,IF(OR(B29&lt;0,CIDR=32),F29,F29+E29+2)))</f>
        <v>3232261121</v>
      </c>
      <c r="G30" s="214">
        <f t="shared" si="3"/>
        <v>3232261148</v>
      </c>
      <c r="H30" s="215">
        <f t="shared" si="4"/>
        <v>192</v>
      </c>
      <c r="I30" s="215">
        <f t="shared" si="5"/>
        <v>168</v>
      </c>
      <c r="J30" s="215">
        <f t="shared" si="6"/>
        <v>100</v>
      </c>
      <c r="K30" s="215">
        <f t="shared" si="10"/>
        <v>28</v>
      </c>
      <c r="L30" s="215"/>
      <c r="M30" s="216"/>
      <c r="N30" s="223" t="str">
        <f t="shared" si="7"/>
        <v>C0:A8:64:1C</v>
      </c>
      <c r="O30" s="224" t="str">
        <f t="shared" si="8"/>
        <v>300-250-144-034</v>
      </c>
      <c r="P30" s="224" t="str">
        <f t="shared" si="9"/>
        <v>11000000 10101000 01100100 00011100</v>
      </c>
    </row>
    <row r="31" spans="1:16" x14ac:dyDescent="0.2">
      <c r="A31" s="211">
        <v>32</v>
      </c>
      <c r="B31" s="212"/>
      <c r="C31" s="213" t="str">
        <f t="shared" si="0"/>
        <v>192•168•100•29/32</v>
      </c>
      <c r="D31" s="213" t="str">
        <f t="shared" si="1"/>
        <v/>
      </c>
      <c r="E31" s="214">
        <f t="shared" si="2"/>
        <v>254</v>
      </c>
      <c r="F31" s="214">
        <f>IF(NOT(A30&gt;0),SUM({0,0,0,0}*{16777216,65536,256,1}),IF(CIDR="",0,IF(OR(B30&lt;0,CIDR=32),F30,F30+E30+2)))</f>
        <v>3232261121</v>
      </c>
      <c r="G31" s="214">
        <f t="shared" si="3"/>
        <v>3232261149</v>
      </c>
      <c r="H31" s="215">
        <f t="shared" si="4"/>
        <v>192</v>
      </c>
      <c r="I31" s="215">
        <f t="shared" si="5"/>
        <v>168</v>
      </c>
      <c r="J31" s="215">
        <f t="shared" si="6"/>
        <v>100</v>
      </c>
      <c r="K31" s="215">
        <f t="shared" si="10"/>
        <v>29</v>
      </c>
      <c r="L31" s="215"/>
      <c r="M31" s="216"/>
      <c r="N31" s="223" t="str">
        <f t="shared" si="7"/>
        <v>C0:A8:64:1D</v>
      </c>
      <c r="O31" s="224" t="str">
        <f t="shared" si="8"/>
        <v>300-250-144-035</v>
      </c>
      <c r="P31" s="224" t="str">
        <f t="shared" si="9"/>
        <v>11000000 10101000 01100100 00011101</v>
      </c>
    </row>
    <row r="32" spans="1:16" x14ac:dyDescent="0.2">
      <c r="A32" s="211">
        <v>32</v>
      </c>
      <c r="B32" s="212"/>
      <c r="C32" s="213" t="str">
        <f t="shared" si="0"/>
        <v>192•168•100•30/32</v>
      </c>
      <c r="D32" s="213" t="str">
        <f t="shared" si="1"/>
        <v/>
      </c>
      <c r="E32" s="214">
        <f t="shared" si="2"/>
        <v>254</v>
      </c>
      <c r="F32" s="214">
        <f>IF(NOT(A31&gt;0),SUM({0,0,0,0}*{16777216,65536,256,1}),IF(CIDR="",0,IF(OR(B31&lt;0,CIDR=32),F31,F31+E31+2)))</f>
        <v>3232261121</v>
      </c>
      <c r="G32" s="214">
        <f t="shared" si="3"/>
        <v>3232261150</v>
      </c>
      <c r="H32" s="215">
        <f t="shared" si="4"/>
        <v>192</v>
      </c>
      <c r="I32" s="215">
        <f t="shared" si="5"/>
        <v>168</v>
      </c>
      <c r="J32" s="215">
        <f t="shared" si="6"/>
        <v>100</v>
      </c>
      <c r="K32" s="215">
        <f t="shared" si="10"/>
        <v>30</v>
      </c>
      <c r="L32" s="215"/>
      <c r="M32" s="216"/>
      <c r="N32" s="223" t="str">
        <f t="shared" si="7"/>
        <v>C0:A8:64:1E</v>
      </c>
      <c r="O32" s="224" t="str">
        <f t="shared" si="8"/>
        <v>300-250-144-036</v>
      </c>
      <c r="P32" s="224" t="str">
        <f t="shared" si="9"/>
        <v>11000000 10101000 01100100 00011110</v>
      </c>
    </row>
    <row r="33" spans="1:16" x14ac:dyDescent="0.2">
      <c r="A33" s="211">
        <v>32</v>
      </c>
      <c r="B33" s="212"/>
      <c r="C33" s="213" t="str">
        <f t="shared" si="0"/>
        <v>192•168•100•31/32</v>
      </c>
      <c r="D33" s="213" t="str">
        <f t="shared" si="1"/>
        <v/>
      </c>
      <c r="E33" s="214">
        <f t="shared" si="2"/>
        <v>254</v>
      </c>
      <c r="F33" s="214">
        <f>IF(NOT(A32&gt;0),SUM({0,0,0,0}*{16777216,65536,256,1}),IF(CIDR="",0,IF(OR(B32&lt;0,CIDR=32),F32,F32+E32+2)))</f>
        <v>3232261121</v>
      </c>
      <c r="G33" s="214">
        <f t="shared" si="3"/>
        <v>3232261151</v>
      </c>
      <c r="H33" s="215">
        <f t="shared" si="4"/>
        <v>192</v>
      </c>
      <c r="I33" s="215">
        <f t="shared" si="5"/>
        <v>168</v>
      </c>
      <c r="J33" s="215">
        <f t="shared" si="6"/>
        <v>100</v>
      </c>
      <c r="K33" s="215">
        <f t="shared" si="10"/>
        <v>31</v>
      </c>
      <c r="L33" s="215"/>
      <c r="M33" s="216"/>
      <c r="N33" s="223" t="str">
        <f t="shared" si="7"/>
        <v>C0:A8:64:1F</v>
      </c>
      <c r="O33" s="224" t="str">
        <f t="shared" si="8"/>
        <v>300-250-144-037</v>
      </c>
      <c r="P33" s="224" t="str">
        <f t="shared" si="9"/>
        <v>11000000 10101000 01100100 00011111</v>
      </c>
    </row>
    <row r="34" spans="1:16" x14ac:dyDescent="0.2">
      <c r="A34" s="211">
        <v>32</v>
      </c>
      <c r="B34" s="212"/>
      <c r="C34" s="213" t="str">
        <f t="shared" si="0"/>
        <v>192•168•100•32/32</v>
      </c>
      <c r="D34" s="213" t="str">
        <f t="shared" si="1"/>
        <v/>
      </c>
      <c r="E34" s="214">
        <f t="shared" si="2"/>
        <v>254</v>
      </c>
      <c r="F34" s="214">
        <f>IF(NOT(A33&gt;0),SUM({0,0,0,0}*{16777216,65536,256,1}),IF(CIDR="",0,IF(OR(B33&lt;0,CIDR=32),F33,F33+E33+2)))</f>
        <v>3232261121</v>
      </c>
      <c r="G34" s="214">
        <f t="shared" si="3"/>
        <v>3232261152</v>
      </c>
      <c r="H34" s="215">
        <f t="shared" si="4"/>
        <v>192</v>
      </c>
      <c r="I34" s="215">
        <f t="shared" si="5"/>
        <v>168</v>
      </c>
      <c r="J34" s="215">
        <f t="shared" si="6"/>
        <v>100</v>
      </c>
      <c r="K34" s="215">
        <f t="shared" si="10"/>
        <v>32</v>
      </c>
      <c r="L34" s="215"/>
      <c r="M34" s="216"/>
      <c r="N34" s="223" t="str">
        <f t="shared" si="7"/>
        <v>C0:A8:64:20</v>
      </c>
      <c r="O34" s="224" t="str">
        <f t="shared" si="8"/>
        <v>300-250-144-040</v>
      </c>
      <c r="P34" s="224" t="str">
        <f t="shared" si="9"/>
        <v>11000000 10101000 01100100 00100000</v>
      </c>
    </row>
    <row r="35" spans="1:16" x14ac:dyDescent="0.2">
      <c r="A35" s="211">
        <v>32</v>
      </c>
      <c r="B35" s="212"/>
      <c r="C35" s="213" t="str">
        <f t="shared" ref="C35:C66" si="11">IF(CIDR="","",CONCATENATE(TEXT(H35,0),Dot,TEXT(I35,0),Dot,TEXT(J35,0),Dot,TEXT(K35,0),IF(Append_CIDR,CONCATENATE("/",TEXT(CIDR,0)),"")))</f>
        <v>192•168•100•33/32</v>
      </c>
      <c r="D35" s="213" t="str">
        <f t="shared" ref="D35:D66" si="12">IF(OR(CIDR=32,CIDR=""),"",VLOOKUP(CIDR,CIDR_Mask,2))</f>
        <v/>
      </c>
      <c r="E35" s="214">
        <f t="shared" ref="E35:E66" si="13">IF(CIDR="",0,IF(CIDR&lt;31,VLOOKUP(CIDR,CIDR_Mask,8),E34))</f>
        <v>254</v>
      </c>
      <c r="F35" s="214">
        <f>IF(NOT(A34&gt;0),SUM({0,0,0,0}*{16777216,65536,256,1}),IF(CIDR="",0,IF(OR(B34&lt;0,CIDR=32),F34,F34+E34+2)))</f>
        <v>3232261121</v>
      </c>
      <c r="G35" s="214">
        <f t="shared" ref="G35:G66" si="14">IF(AND(CIDR=32,Host_No=0),G34+1,IF(Host_No&gt;0,Subnet_Addr+Host_No,Subnet_Addr))</f>
        <v>3232261153</v>
      </c>
      <c r="H35" s="215">
        <f t="shared" ref="H35:H66" si="15">IF(CIDR="","",FLOOR(Host_Addr/16777216,1))</f>
        <v>192</v>
      </c>
      <c r="I35" s="215">
        <f t="shared" ref="I35:I66" si="16">IF(CIDR="","",FLOOR((Host_Addr-H35*16777216)/65536,1))</f>
        <v>168</v>
      </c>
      <c r="J35" s="215">
        <f t="shared" ref="J35:J66" si="17">IF(CIDR="","",FLOOR((Host_Addr-H35*16777216-I35*65536)/256,1))</f>
        <v>100</v>
      </c>
      <c r="K35" s="215">
        <f t="shared" ref="K35:K66" si="18">IF(CIDR="","",Host_Addr-H35*16777216-I35*65536-J35*256)</f>
        <v>33</v>
      </c>
      <c r="L35" s="215"/>
      <c r="M35" s="216"/>
      <c r="N35" s="223" t="str">
        <f t="shared" ref="N35:N66" si="19">IF(CIDR&gt;0,CONCATENATE(VLOOKUP(Octet_1,_Map256,Hex),HexSep,VLOOKUP(Octet_2,_Map256,Hex),HexSep,VLOOKUP(Octet_3,_Map256,Hex),HexSep,VLOOKUP(Octet_4,_Map256,Hex)),"")</f>
        <v>C0:A8:64:21</v>
      </c>
      <c r="O35" s="224" t="str">
        <f t="shared" ref="O35:O66" si="20">IF(CIDR&gt;0,CONCATENATE(VLOOKUP(Octet_1,_Map256,Octal),OctSep,VLOOKUP(Octet_2,_Map256,Octal),OctSep,VLOOKUP(Octet_3,_Map256,Octal),OctSep,VLOOKUP(Octet_4,_Map256,Octal)),"")</f>
        <v>300-250-144-041</v>
      </c>
      <c r="P35" s="224" t="str">
        <f t="shared" ref="P35:P66" si="21">IF(CIDR&gt;0,CONCATENATE(VLOOKUP(Octet_1,_Map256,Binary),BinSep,VLOOKUP(Octet_2,_Map256,Binary),BinSep,VLOOKUP(Octet_3,_Map256,Binary),BinSep,VLOOKUP(Octet_4,_Map256,Binary)),"")</f>
        <v>11000000 10101000 01100100 00100001</v>
      </c>
    </row>
    <row r="36" spans="1:16" x14ac:dyDescent="0.2">
      <c r="A36" s="211">
        <v>32</v>
      </c>
      <c r="B36" s="212"/>
      <c r="C36" s="213" t="str">
        <f t="shared" si="11"/>
        <v>192•168•100•34/32</v>
      </c>
      <c r="D36" s="213" t="str">
        <f t="shared" si="12"/>
        <v/>
      </c>
      <c r="E36" s="214">
        <f t="shared" si="13"/>
        <v>254</v>
      </c>
      <c r="F36" s="214">
        <f>IF(NOT(A35&gt;0),SUM({0,0,0,0}*{16777216,65536,256,1}),IF(CIDR="",0,IF(OR(B35&lt;0,CIDR=32),F35,F35+E35+2)))</f>
        <v>3232261121</v>
      </c>
      <c r="G36" s="214">
        <f t="shared" si="14"/>
        <v>3232261154</v>
      </c>
      <c r="H36" s="215">
        <f t="shared" si="15"/>
        <v>192</v>
      </c>
      <c r="I36" s="215">
        <f t="shared" si="16"/>
        <v>168</v>
      </c>
      <c r="J36" s="215">
        <f t="shared" si="17"/>
        <v>100</v>
      </c>
      <c r="K36" s="215">
        <f t="shared" si="18"/>
        <v>34</v>
      </c>
      <c r="L36" s="215"/>
      <c r="M36" s="216"/>
      <c r="N36" s="223" t="str">
        <f t="shared" si="19"/>
        <v>C0:A8:64:22</v>
      </c>
      <c r="O36" s="224" t="str">
        <f t="shared" si="20"/>
        <v>300-250-144-042</v>
      </c>
      <c r="P36" s="224" t="str">
        <f t="shared" si="21"/>
        <v>11000000 10101000 01100100 00100010</v>
      </c>
    </row>
    <row r="37" spans="1:16" x14ac:dyDescent="0.2">
      <c r="A37" s="211">
        <v>32</v>
      </c>
      <c r="B37" s="212"/>
      <c r="C37" s="213" t="str">
        <f t="shared" si="11"/>
        <v>192•168•100•35/32</v>
      </c>
      <c r="D37" s="213" t="str">
        <f t="shared" si="12"/>
        <v/>
      </c>
      <c r="E37" s="214">
        <f t="shared" si="13"/>
        <v>254</v>
      </c>
      <c r="F37" s="214">
        <f>IF(NOT(A36&gt;0),SUM({0,0,0,0}*{16777216,65536,256,1}),IF(CIDR="",0,IF(OR(B36&lt;0,CIDR=32),F36,F36+E36+2)))</f>
        <v>3232261121</v>
      </c>
      <c r="G37" s="214">
        <f t="shared" si="14"/>
        <v>3232261155</v>
      </c>
      <c r="H37" s="215">
        <f t="shared" si="15"/>
        <v>192</v>
      </c>
      <c r="I37" s="215">
        <f t="shared" si="16"/>
        <v>168</v>
      </c>
      <c r="J37" s="215">
        <f t="shared" si="17"/>
        <v>100</v>
      </c>
      <c r="K37" s="215">
        <f t="shared" si="18"/>
        <v>35</v>
      </c>
      <c r="L37" s="215"/>
      <c r="M37" s="216"/>
      <c r="N37" s="223" t="str">
        <f t="shared" si="19"/>
        <v>C0:A8:64:23</v>
      </c>
      <c r="O37" s="224" t="str">
        <f t="shared" si="20"/>
        <v>300-250-144-043</v>
      </c>
      <c r="P37" s="224" t="str">
        <f t="shared" si="21"/>
        <v>11000000 10101000 01100100 00100011</v>
      </c>
    </row>
    <row r="38" spans="1:16" x14ac:dyDescent="0.2">
      <c r="A38" s="211">
        <v>32</v>
      </c>
      <c r="B38" s="212"/>
      <c r="C38" s="213" t="str">
        <f t="shared" si="11"/>
        <v>192•168•100•36/32</v>
      </c>
      <c r="D38" s="213" t="str">
        <f t="shared" si="12"/>
        <v/>
      </c>
      <c r="E38" s="214">
        <f t="shared" si="13"/>
        <v>254</v>
      </c>
      <c r="F38" s="214">
        <f>IF(NOT(A37&gt;0),SUM({0,0,0,0}*{16777216,65536,256,1}),IF(CIDR="",0,IF(OR(B37&lt;0,CIDR=32),F37,F37+E37+2)))</f>
        <v>3232261121</v>
      </c>
      <c r="G38" s="214">
        <f t="shared" si="14"/>
        <v>3232261156</v>
      </c>
      <c r="H38" s="215">
        <f t="shared" si="15"/>
        <v>192</v>
      </c>
      <c r="I38" s="215">
        <f t="shared" si="16"/>
        <v>168</v>
      </c>
      <c r="J38" s="215">
        <f t="shared" si="17"/>
        <v>100</v>
      </c>
      <c r="K38" s="215">
        <f t="shared" si="18"/>
        <v>36</v>
      </c>
      <c r="L38" s="215"/>
      <c r="M38" s="216"/>
      <c r="N38" s="223" t="str">
        <f t="shared" si="19"/>
        <v>C0:A8:64:24</v>
      </c>
      <c r="O38" s="224" t="str">
        <f t="shared" si="20"/>
        <v>300-250-144-044</v>
      </c>
      <c r="P38" s="224" t="str">
        <f t="shared" si="21"/>
        <v>11000000 10101000 01100100 00100100</v>
      </c>
    </row>
    <row r="39" spans="1:16" x14ac:dyDescent="0.2">
      <c r="A39" s="211">
        <v>32</v>
      </c>
      <c r="B39" s="212"/>
      <c r="C39" s="213" t="str">
        <f t="shared" si="11"/>
        <v>192•168•100•37/32</v>
      </c>
      <c r="D39" s="213" t="str">
        <f t="shared" si="12"/>
        <v/>
      </c>
      <c r="E39" s="214">
        <f t="shared" si="13"/>
        <v>254</v>
      </c>
      <c r="F39" s="214">
        <f>IF(NOT(A38&gt;0),SUM({0,0,0,0}*{16777216,65536,256,1}),IF(CIDR="",0,IF(OR(B38&lt;0,CIDR=32),F38,F38+E38+2)))</f>
        <v>3232261121</v>
      </c>
      <c r="G39" s="214">
        <f t="shared" si="14"/>
        <v>3232261157</v>
      </c>
      <c r="H39" s="215">
        <f t="shared" si="15"/>
        <v>192</v>
      </c>
      <c r="I39" s="215">
        <f t="shared" si="16"/>
        <v>168</v>
      </c>
      <c r="J39" s="215">
        <f t="shared" si="17"/>
        <v>100</v>
      </c>
      <c r="K39" s="215">
        <f t="shared" si="18"/>
        <v>37</v>
      </c>
      <c r="L39" s="215"/>
      <c r="M39" s="216"/>
      <c r="N39" s="223" t="str">
        <f t="shared" si="19"/>
        <v>C0:A8:64:25</v>
      </c>
      <c r="O39" s="224" t="str">
        <f t="shared" si="20"/>
        <v>300-250-144-045</v>
      </c>
      <c r="P39" s="224" t="str">
        <f t="shared" si="21"/>
        <v>11000000 10101000 01100100 00100101</v>
      </c>
    </row>
    <row r="40" spans="1:16" x14ac:dyDescent="0.2">
      <c r="A40" s="211">
        <v>32</v>
      </c>
      <c r="B40" s="212"/>
      <c r="C40" s="213" t="str">
        <f t="shared" si="11"/>
        <v>192•168•100•38/32</v>
      </c>
      <c r="D40" s="213" t="str">
        <f t="shared" si="12"/>
        <v/>
      </c>
      <c r="E40" s="214">
        <f t="shared" si="13"/>
        <v>254</v>
      </c>
      <c r="F40" s="214">
        <f>IF(NOT(A39&gt;0),SUM({0,0,0,0}*{16777216,65536,256,1}),IF(CIDR="",0,IF(OR(B39&lt;0,CIDR=32),F39,F39+E39+2)))</f>
        <v>3232261121</v>
      </c>
      <c r="G40" s="214">
        <f t="shared" si="14"/>
        <v>3232261158</v>
      </c>
      <c r="H40" s="215">
        <f t="shared" si="15"/>
        <v>192</v>
      </c>
      <c r="I40" s="215">
        <f t="shared" si="16"/>
        <v>168</v>
      </c>
      <c r="J40" s="215">
        <f t="shared" si="17"/>
        <v>100</v>
      </c>
      <c r="K40" s="215">
        <f t="shared" si="18"/>
        <v>38</v>
      </c>
      <c r="L40" s="215"/>
      <c r="M40" s="216"/>
      <c r="N40" s="223" t="str">
        <f t="shared" si="19"/>
        <v>C0:A8:64:26</v>
      </c>
      <c r="O40" s="224" t="str">
        <f t="shared" si="20"/>
        <v>300-250-144-046</v>
      </c>
      <c r="P40" s="224" t="str">
        <f t="shared" si="21"/>
        <v>11000000 10101000 01100100 00100110</v>
      </c>
    </row>
    <row r="41" spans="1:16" x14ac:dyDescent="0.2">
      <c r="A41" s="211">
        <v>32</v>
      </c>
      <c r="B41" s="212"/>
      <c r="C41" s="213" t="str">
        <f t="shared" si="11"/>
        <v>192•168•100•39/32</v>
      </c>
      <c r="D41" s="213" t="str">
        <f t="shared" si="12"/>
        <v/>
      </c>
      <c r="E41" s="214">
        <f t="shared" si="13"/>
        <v>254</v>
      </c>
      <c r="F41" s="214">
        <f>IF(NOT(A40&gt;0),SUM({0,0,0,0}*{16777216,65536,256,1}),IF(CIDR="",0,IF(OR(B40&lt;0,CIDR=32),F40,F40+E40+2)))</f>
        <v>3232261121</v>
      </c>
      <c r="G41" s="214">
        <f t="shared" si="14"/>
        <v>3232261159</v>
      </c>
      <c r="H41" s="215">
        <f t="shared" si="15"/>
        <v>192</v>
      </c>
      <c r="I41" s="215">
        <f t="shared" si="16"/>
        <v>168</v>
      </c>
      <c r="J41" s="215">
        <f t="shared" si="17"/>
        <v>100</v>
      </c>
      <c r="K41" s="215">
        <f t="shared" si="18"/>
        <v>39</v>
      </c>
      <c r="L41" s="215"/>
      <c r="M41" s="216"/>
      <c r="N41" s="223" t="str">
        <f t="shared" si="19"/>
        <v>C0:A8:64:27</v>
      </c>
      <c r="O41" s="224" t="str">
        <f t="shared" si="20"/>
        <v>300-250-144-047</v>
      </c>
      <c r="P41" s="224" t="str">
        <f t="shared" si="21"/>
        <v>11000000 10101000 01100100 00100111</v>
      </c>
    </row>
    <row r="42" spans="1:16" x14ac:dyDescent="0.2">
      <c r="A42" s="211">
        <v>32</v>
      </c>
      <c r="B42" s="212"/>
      <c r="C42" s="213" t="str">
        <f t="shared" si="11"/>
        <v>192•168•100•40/32</v>
      </c>
      <c r="D42" s="213" t="str">
        <f t="shared" si="12"/>
        <v/>
      </c>
      <c r="E42" s="214">
        <f t="shared" si="13"/>
        <v>254</v>
      </c>
      <c r="F42" s="214">
        <f>IF(NOT(A41&gt;0),SUM({0,0,0,0}*{16777216,65536,256,1}),IF(CIDR="",0,IF(OR(B41&lt;0,CIDR=32),F41,F41+E41+2)))</f>
        <v>3232261121</v>
      </c>
      <c r="G42" s="214">
        <f t="shared" si="14"/>
        <v>3232261160</v>
      </c>
      <c r="H42" s="215">
        <f t="shared" si="15"/>
        <v>192</v>
      </c>
      <c r="I42" s="215">
        <f t="shared" si="16"/>
        <v>168</v>
      </c>
      <c r="J42" s="215">
        <f t="shared" si="17"/>
        <v>100</v>
      </c>
      <c r="K42" s="215">
        <f t="shared" si="18"/>
        <v>40</v>
      </c>
      <c r="L42" s="215"/>
      <c r="M42" s="216" t="s">
        <v>943</v>
      </c>
      <c r="N42" s="223" t="str">
        <f t="shared" si="19"/>
        <v>C0:A8:64:28</v>
      </c>
      <c r="O42" s="224" t="str">
        <f t="shared" si="20"/>
        <v>300-250-144-050</v>
      </c>
      <c r="P42" s="224" t="str">
        <f t="shared" si="21"/>
        <v>11000000 10101000 01100100 00101000</v>
      </c>
    </row>
    <row r="43" spans="1:16" x14ac:dyDescent="0.2">
      <c r="A43" s="211">
        <v>32</v>
      </c>
      <c r="B43" s="212"/>
      <c r="C43" s="213" t="str">
        <f t="shared" si="11"/>
        <v>192•168•100•41/32</v>
      </c>
      <c r="D43" s="213" t="str">
        <f t="shared" si="12"/>
        <v/>
      </c>
      <c r="E43" s="214">
        <f t="shared" si="13"/>
        <v>254</v>
      </c>
      <c r="F43" s="214">
        <f>IF(NOT(A42&gt;0),SUM({0,0,0,0}*{16777216,65536,256,1}),IF(CIDR="",0,IF(OR(B42&lt;0,CIDR=32),F42,F42+E42+2)))</f>
        <v>3232261121</v>
      </c>
      <c r="G43" s="214">
        <f t="shared" si="14"/>
        <v>3232261161</v>
      </c>
      <c r="H43" s="215">
        <f t="shared" si="15"/>
        <v>192</v>
      </c>
      <c r="I43" s="215">
        <f t="shared" si="16"/>
        <v>168</v>
      </c>
      <c r="J43" s="215">
        <f t="shared" si="17"/>
        <v>100</v>
      </c>
      <c r="K43" s="215">
        <f t="shared" si="18"/>
        <v>41</v>
      </c>
      <c r="L43" s="215"/>
      <c r="M43" s="216" t="s">
        <v>944</v>
      </c>
      <c r="N43" s="223" t="str">
        <f t="shared" si="19"/>
        <v>C0:A8:64:29</v>
      </c>
      <c r="O43" s="224" t="str">
        <f t="shared" si="20"/>
        <v>300-250-144-051</v>
      </c>
      <c r="P43" s="224" t="str">
        <f t="shared" si="21"/>
        <v>11000000 10101000 01100100 00101001</v>
      </c>
    </row>
    <row r="44" spans="1:16" collapsed="1" x14ac:dyDescent="0.2">
      <c r="A44" s="211">
        <v>32</v>
      </c>
      <c r="B44" s="212"/>
      <c r="C44" s="213" t="str">
        <f t="shared" si="11"/>
        <v>192•168•100•42/32</v>
      </c>
      <c r="D44" s="213" t="str">
        <f t="shared" si="12"/>
        <v/>
      </c>
      <c r="E44" s="214">
        <f t="shared" si="13"/>
        <v>254</v>
      </c>
      <c r="F44" s="214">
        <f>IF(NOT(A43&gt;0),SUM({0,0,0,0}*{16777216,65536,256,1}),IF(CIDR="",0,IF(OR(B43&lt;0,CIDR=32),F43,F43+E43+2)))</f>
        <v>3232261121</v>
      </c>
      <c r="G44" s="214">
        <f t="shared" si="14"/>
        <v>3232261162</v>
      </c>
      <c r="H44" s="215">
        <f t="shared" si="15"/>
        <v>192</v>
      </c>
      <c r="I44" s="215">
        <f t="shared" si="16"/>
        <v>168</v>
      </c>
      <c r="J44" s="215">
        <f t="shared" si="17"/>
        <v>100</v>
      </c>
      <c r="K44" s="215">
        <f t="shared" si="18"/>
        <v>42</v>
      </c>
      <c r="L44" s="215"/>
      <c r="M44" s="216" t="s">
        <v>945</v>
      </c>
      <c r="N44" s="223" t="str">
        <f t="shared" si="19"/>
        <v>C0:A8:64:2A</v>
      </c>
      <c r="O44" s="224" t="str">
        <f t="shared" si="20"/>
        <v>300-250-144-052</v>
      </c>
      <c r="P44" s="224" t="str">
        <f t="shared" si="21"/>
        <v>11000000 10101000 01100100 00101010</v>
      </c>
    </row>
    <row r="45" spans="1:16" x14ac:dyDescent="0.2">
      <c r="A45" s="211">
        <v>32</v>
      </c>
      <c r="B45" s="212"/>
      <c r="C45" s="213" t="str">
        <f t="shared" si="11"/>
        <v>192•168•100•43/32</v>
      </c>
      <c r="D45" s="213" t="str">
        <f t="shared" si="12"/>
        <v/>
      </c>
      <c r="E45" s="214">
        <f t="shared" si="13"/>
        <v>254</v>
      </c>
      <c r="F45" s="214">
        <f>IF(NOT(A44&gt;0),SUM({0,0,0,0}*{16777216,65536,256,1}),IF(CIDR="",0,IF(OR(B44&lt;0,CIDR=32),F44,F44+E44+2)))</f>
        <v>3232261121</v>
      </c>
      <c r="G45" s="214">
        <f t="shared" si="14"/>
        <v>3232261163</v>
      </c>
      <c r="H45" s="215">
        <f t="shared" si="15"/>
        <v>192</v>
      </c>
      <c r="I45" s="215">
        <f t="shared" si="16"/>
        <v>168</v>
      </c>
      <c r="J45" s="215">
        <f t="shared" si="17"/>
        <v>100</v>
      </c>
      <c r="K45" s="215">
        <f t="shared" si="18"/>
        <v>43</v>
      </c>
      <c r="L45" s="215"/>
      <c r="M45" s="216" t="s">
        <v>948</v>
      </c>
      <c r="N45" s="223" t="str">
        <f t="shared" si="19"/>
        <v>C0:A8:64:2B</v>
      </c>
      <c r="O45" s="224" t="str">
        <f t="shared" si="20"/>
        <v>300-250-144-053</v>
      </c>
      <c r="P45" s="224" t="str">
        <f t="shared" si="21"/>
        <v>11000000 10101000 01100100 00101011</v>
      </c>
    </row>
    <row r="46" spans="1:16" x14ac:dyDescent="0.2">
      <c r="A46" s="211">
        <v>32</v>
      </c>
      <c r="B46" s="212"/>
      <c r="C46" s="213" t="str">
        <f t="shared" si="11"/>
        <v>192•168•100•44/32</v>
      </c>
      <c r="D46" s="213" t="str">
        <f t="shared" si="12"/>
        <v/>
      </c>
      <c r="E46" s="214">
        <f t="shared" si="13"/>
        <v>254</v>
      </c>
      <c r="F46" s="214">
        <f>IF(NOT(A45&gt;0),SUM({0,0,0,0}*{16777216,65536,256,1}),IF(CIDR="",0,IF(OR(B45&lt;0,CIDR=32),F45,F45+E45+2)))</f>
        <v>3232261121</v>
      </c>
      <c r="G46" s="214">
        <f t="shared" si="14"/>
        <v>3232261164</v>
      </c>
      <c r="H46" s="215">
        <f t="shared" si="15"/>
        <v>192</v>
      </c>
      <c r="I46" s="215">
        <f t="shared" si="16"/>
        <v>168</v>
      </c>
      <c r="J46" s="215">
        <f t="shared" si="17"/>
        <v>100</v>
      </c>
      <c r="K46" s="215">
        <f t="shared" si="18"/>
        <v>44</v>
      </c>
      <c r="L46" s="215"/>
      <c r="M46" s="216"/>
      <c r="N46" s="223" t="str">
        <f t="shared" si="19"/>
        <v>C0:A8:64:2C</v>
      </c>
      <c r="O46" s="224" t="str">
        <f t="shared" si="20"/>
        <v>300-250-144-054</v>
      </c>
      <c r="P46" s="224" t="str">
        <f t="shared" si="21"/>
        <v>11000000 10101000 01100100 00101100</v>
      </c>
    </row>
    <row r="47" spans="1:16" x14ac:dyDescent="0.2">
      <c r="A47" s="211">
        <v>32</v>
      </c>
      <c r="B47" s="212"/>
      <c r="C47" s="213" t="str">
        <f t="shared" si="11"/>
        <v>192•168•100•45/32</v>
      </c>
      <c r="D47" s="213" t="str">
        <f t="shared" si="12"/>
        <v/>
      </c>
      <c r="E47" s="214">
        <f t="shared" si="13"/>
        <v>254</v>
      </c>
      <c r="F47" s="214">
        <f>IF(NOT(A46&gt;0),SUM({0,0,0,0}*{16777216,65536,256,1}),IF(CIDR="",0,IF(OR(B46&lt;0,CIDR=32),F46,F46+E46+2)))</f>
        <v>3232261121</v>
      </c>
      <c r="G47" s="214">
        <f t="shared" si="14"/>
        <v>3232261165</v>
      </c>
      <c r="H47" s="215">
        <f t="shared" si="15"/>
        <v>192</v>
      </c>
      <c r="I47" s="215">
        <f t="shared" si="16"/>
        <v>168</v>
      </c>
      <c r="J47" s="215">
        <f t="shared" si="17"/>
        <v>100</v>
      </c>
      <c r="K47" s="215">
        <f t="shared" si="18"/>
        <v>45</v>
      </c>
      <c r="L47" s="215"/>
      <c r="M47" s="216"/>
      <c r="N47" s="223" t="str">
        <f t="shared" si="19"/>
        <v>C0:A8:64:2D</v>
      </c>
      <c r="O47" s="224" t="str">
        <f t="shared" si="20"/>
        <v>300-250-144-055</v>
      </c>
      <c r="P47" s="224" t="str">
        <f t="shared" si="21"/>
        <v>11000000 10101000 01100100 00101101</v>
      </c>
    </row>
    <row r="48" spans="1:16" x14ac:dyDescent="0.2">
      <c r="A48" s="211">
        <v>32</v>
      </c>
      <c r="B48" s="212"/>
      <c r="C48" s="213" t="str">
        <f t="shared" si="11"/>
        <v>192•168•100•46/32</v>
      </c>
      <c r="D48" s="213" t="str">
        <f t="shared" si="12"/>
        <v/>
      </c>
      <c r="E48" s="214">
        <f t="shared" si="13"/>
        <v>254</v>
      </c>
      <c r="F48" s="214">
        <f>IF(NOT(A47&gt;0),SUM({0,0,0,0}*{16777216,65536,256,1}),IF(CIDR="",0,IF(OR(B47&lt;0,CIDR=32),F47,F47+E47+2)))</f>
        <v>3232261121</v>
      </c>
      <c r="G48" s="214">
        <f t="shared" si="14"/>
        <v>3232261166</v>
      </c>
      <c r="H48" s="215">
        <f t="shared" si="15"/>
        <v>192</v>
      </c>
      <c r="I48" s="215">
        <f t="shared" si="16"/>
        <v>168</v>
      </c>
      <c r="J48" s="215">
        <f t="shared" si="17"/>
        <v>100</v>
      </c>
      <c r="K48" s="215">
        <f t="shared" si="18"/>
        <v>46</v>
      </c>
      <c r="L48" s="215"/>
      <c r="M48" s="216"/>
      <c r="N48" s="223" t="str">
        <f t="shared" si="19"/>
        <v>C0:A8:64:2E</v>
      </c>
      <c r="O48" s="224" t="str">
        <f t="shared" si="20"/>
        <v>300-250-144-056</v>
      </c>
      <c r="P48" s="224" t="str">
        <f t="shared" si="21"/>
        <v>11000000 10101000 01100100 00101110</v>
      </c>
    </row>
    <row r="49" spans="1:16" x14ac:dyDescent="0.2">
      <c r="A49" s="211">
        <v>32</v>
      </c>
      <c r="B49" s="212"/>
      <c r="C49" s="213" t="str">
        <f t="shared" si="11"/>
        <v>192•168•100•47/32</v>
      </c>
      <c r="D49" s="213" t="str">
        <f t="shared" si="12"/>
        <v/>
      </c>
      <c r="E49" s="214">
        <f t="shared" si="13"/>
        <v>254</v>
      </c>
      <c r="F49" s="214">
        <f>IF(NOT(A48&gt;0),SUM({0,0,0,0}*{16777216,65536,256,1}),IF(CIDR="",0,IF(OR(B48&lt;0,CIDR=32),F48,F48+E48+2)))</f>
        <v>3232261121</v>
      </c>
      <c r="G49" s="214">
        <f t="shared" si="14"/>
        <v>3232261167</v>
      </c>
      <c r="H49" s="215">
        <f t="shared" si="15"/>
        <v>192</v>
      </c>
      <c r="I49" s="215">
        <f t="shared" si="16"/>
        <v>168</v>
      </c>
      <c r="J49" s="215">
        <f t="shared" si="17"/>
        <v>100</v>
      </c>
      <c r="K49" s="215">
        <f t="shared" si="18"/>
        <v>47</v>
      </c>
      <c r="L49" s="215"/>
      <c r="M49" s="216"/>
      <c r="N49" s="223" t="str">
        <f t="shared" si="19"/>
        <v>C0:A8:64:2F</v>
      </c>
      <c r="O49" s="224" t="str">
        <f t="shared" si="20"/>
        <v>300-250-144-057</v>
      </c>
      <c r="P49" s="224" t="str">
        <f t="shared" si="21"/>
        <v>11000000 10101000 01100100 00101111</v>
      </c>
    </row>
    <row r="50" spans="1:16" x14ac:dyDescent="0.2">
      <c r="A50" s="211">
        <v>32</v>
      </c>
      <c r="B50" s="212"/>
      <c r="C50" s="213" t="str">
        <f t="shared" si="11"/>
        <v>192•168•100•48/32</v>
      </c>
      <c r="D50" s="213" t="str">
        <f t="shared" si="12"/>
        <v/>
      </c>
      <c r="E50" s="214">
        <f t="shared" si="13"/>
        <v>254</v>
      </c>
      <c r="F50" s="214">
        <f>IF(NOT(A49&gt;0),SUM({0,0,0,0}*{16777216,65536,256,1}),IF(CIDR="",0,IF(OR(B49&lt;0,CIDR=32),F49,F49+E49+2)))</f>
        <v>3232261121</v>
      </c>
      <c r="G50" s="214">
        <f t="shared" si="14"/>
        <v>3232261168</v>
      </c>
      <c r="H50" s="215">
        <f t="shared" si="15"/>
        <v>192</v>
      </c>
      <c r="I50" s="215">
        <f t="shared" si="16"/>
        <v>168</v>
      </c>
      <c r="J50" s="215">
        <f t="shared" si="17"/>
        <v>100</v>
      </c>
      <c r="K50" s="215">
        <f t="shared" si="18"/>
        <v>48</v>
      </c>
      <c r="L50" s="215"/>
      <c r="M50" s="216"/>
      <c r="N50" s="223" t="str">
        <f t="shared" si="19"/>
        <v>C0:A8:64:30</v>
      </c>
      <c r="O50" s="224" t="str">
        <f t="shared" si="20"/>
        <v>300-250-144-060</v>
      </c>
      <c r="P50" s="224" t="str">
        <f t="shared" si="21"/>
        <v>11000000 10101000 01100100 00110000</v>
      </c>
    </row>
    <row r="51" spans="1:16" x14ac:dyDescent="0.2">
      <c r="A51" s="211">
        <v>32</v>
      </c>
      <c r="B51" s="212"/>
      <c r="C51" s="213" t="str">
        <f t="shared" si="11"/>
        <v>192•168•100•49/32</v>
      </c>
      <c r="D51" s="213" t="str">
        <f t="shared" si="12"/>
        <v/>
      </c>
      <c r="E51" s="214">
        <f t="shared" si="13"/>
        <v>254</v>
      </c>
      <c r="F51" s="214">
        <f>IF(NOT(A50&gt;0),SUM({0,0,0,0}*{16777216,65536,256,1}),IF(CIDR="",0,IF(OR(B50&lt;0,CIDR=32),F50,F50+E50+2)))</f>
        <v>3232261121</v>
      </c>
      <c r="G51" s="214">
        <f t="shared" si="14"/>
        <v>3232261169</v>
      </c>
      <c r="H51" s="215">
        <f t="shared" si="15"/>
        <v>192</v>
      </c>
      <c r="I51" s="215">
        <f t="shared" si="16"/>
        <v>168</v>
      </c>
      <c r="J51" s="215">
        <f t="shared" si="17"/>
        <v>100</v>
      </c>
      <c r="K51" s="215">
        <f t="shared" si="18"/>
        <v>49</v>
      </c>
      <c r="L51" s="215"/>
      <c r="M51" s="216"/>
      <c r="N51" s="223" t="str">
        <f t="shared" si="19"/>
        <v>C0:A8:64:31</v>
      </c>
      <c r="O51" s="224" t="str">
        <f t="shared" si="20"/>
        <v>300-250-144-061</v>
      </c>
      <c r="P51" s="224" t="str">
        <f t="shared" si="21"/>
        <v>11000000 10101000 01100100 00110001</v>
      </c>
    </row>
    <row r="52" spans="1:16" x14ac:dyDescent="0.2">
      <c r="A52" s="211">
        <v>32</v>
      </c>
      <c r="B52" s="212"/>
      <c r="C52" s="213" t="str">
        <f t="shared" si="11"/>
        <v>192•168•100•50/32</v>
      </c>
      <c r="D52" s="213" t="str">
        <f t="shared" si="12"/>
        <v/>
      </c>
      <c r="E52" s="214">
        <f t="shared" si="13"/>
        <v>254</v>
      </c>
      <c r="F52" s="214">
        <f>IF(NOT(A51&gt;0),SUM({0,0,0,0}*{16777216,65536,256,1}),IF(CIDR="",0,IF(OR(B51&lt;0,CIDR=32),F51,F51+E51+2)))</f>
        <v>3232261121</v>
      </c>
      <c r="G52" s="214">
        <f t="shared" si="14"/>
        <v>3232261170</v>
      </c>
      <c r="H52" s="215">
        <f t="shared" si="15"/>
        <v>192</v>
      </c>
      <c r="I52" s="215">
        <f t="shared" si="16"/>
        <v>168</v>
      </c>
      <c r="J52" s="215">
        <f t="shared" si="17"/>
        <v>100</v>
      </c>
      <c r="K52" s="215">
        <f t="shared" si="18"/>
        <v>50</v>
      </c>
      <c r="L52" s="215"/>
      <c r="M52" s="216"/>
      <c r="N52" s="223" t="str">
        <f t="shared" si="19"/>
        <v>C0:A8:64:32</v>
      </c>
      <c r="O52" s="224" t="str">
        <f t="shared" si="20"/>
        <v>300-250-144-062</v>
      </c>
      <c r="P52" s="224" t="str">
        <f t="shared" si="21"/>
        <v>11000000 10101000 01100100 00110010</v>
      </c>
    </row>
    <row r="53" spans="1:16" x14ac:dyDescent="0.2">
      <c r="A53" s="211">
        <v>32</v>
      </c>
      <c r="B53" s="212"/>
      <c r="C53" s="213" t="str">
        <f t="shared" si="11"/>
        <v>192•168•100•51/32</v>
      </c>
      <c r="D53" s="213" t="str">
        <f t="shared" si="12"/>
        <v/>
      </c>
      <c r="E53" s="214">
        <f t="shared" si="13"/>
        <v>254</v>
      </c>
      <c r="F53" s="214">
        <f>IF(NOT(A52&gt;0),SUM({0,0,0,0}*{16777216,65536,256,1}),IF(CIDR="",0,IF(OR(B52&lt;0,CIDR=32),F52,F52+E52+2)))</f>
        <v>3232261121</v>
      </c>
      <c r="G53" s="214">
        <f t="shared" si="14"/>
        <v>3232261171</v>
      </c>
      <c r="H53" s="215">
        <f t="shared" si="15"/>
        <v>192</v>
      </c>
      <c r="I53" s="215">
        <f t="shared" si="16"/>
        <v>168</v>
      </c>
      <c r="J53" s="215">
        <f t="shared" si="17"/>
        <v>100</v>
      </c>
      <c r="K53" s="215">
        <f t="shared" si="18"/>
        <v>51</v>
      </c>
      <c r="L53" s="215"/>
      <c r="M53" s="216"/>
      <c r="N53" s="223" t="str">
        <f t="shared" si="19"/>
        <v>C0:A8:64:33</v>
      </c>
      <c r="O53" s="224" t="str">
        <f t="shared" si="20"/>
        <v>300-250-144-063</v>
      </c>
      <c r="P53" s="224" t="str">
        <f t="shared" si="21"/>
        <v>11000000 10101000 01100100 00110011</v>
      </c>
    </row>
    <row r="54" spans="1:16" x14ac:dyDescent="0.2">
      <c r="A54" s="211">
        <v>32</v>
      </c>
      <c r="B54" s="212"/>
      <c r="C54" s="213" t="str">
        <f t="shared" si="11"/>
        <v>192•168•100•52/32</v>
      </c>
      <c r="D54" s="213" t="str">
        <f t="shared" si="12"/>
        <v/>
      </c>
      <c r="E54" s="214">
        <f t="shared" si="13"/>
        <v>254</v>
      </c>
      <c r="F54" s="214">
        <f>IF(NOT(A53&gt;0),SUM({0,0,0,0}*{16777216,65536,256,1}),IF(CIDR="",0,IF(OR(B53&lt;0,CIDR=32),F53,F53+E53+2)))</f>
        <v>3232261121</v>
      </c>
      <c r="G54" s="214">
        <f t="shared" si="14"/>
        <v>3232261172</v>
      </c>
      <c r="H54" s="215">
        <f t="shared" si="15"/>
        <v>192</v>
      </c>
      <c r="I54" s="215">
        <f t="shared" si="16"/>
        <v>168</v>
      </c>
      <c r="J54" s="215">
        <f t="shared" si="17"/>
        <v>100</v>
      </c>
      <c r="K54" s="215">
        <f t="shared" si="18"/>
        <v>52</v>
      </c>
      <c r="L54" s="215"/>
      <c r="M54" s="216"/>
      <c r="N54" s="223" t="str">
        <f t="shared" si="19"/>
        <v>C0:A8:64:34</v>
      </c>
      <c r="O54" s="224" t="str">
        <f t="shared" si="20"/>
        <v>300-250-144-064</v>
      </c>
      <c r="P54" s="224" t="str">
        <f t="shared" si="21"/>
        <v>11000000 10101000 01100100 00110100</v>
      </c>
    </row>
    <row r="55" spans="1:16" x14ac:dyDescent="0.2">
      <c r="A55" s="211">
        <v>32</v>
      </c>
      <c r="B55" s="212"/>
      <c r="C55" s="213" t="str">
        <f t="shared" si="11"/>
        <v>192•168•100•53/32</v>
      </c>
      <c r="D55" s="213" t="str">
        <f t="shared" si="12"/>
        <v/>
      </c>
      <c r="E55" s="214">
        <f t="shared" si="13"/>
        <v>254</v>
      </c>
      <c r="F55" s="214">
        <f>IF(NOT(A54&gt;0),SUM({0,0,0,0}*{16777216,65536,256,1}),IF(CIDR="",0,IF(OR(B54&lt;0,CIDR=32),F54,F54+E54+2)))</f>
        <v>3232261121</v>
      </c>
      <c r="G55" s="214">
        <f t="shared" si="14"/>
        <v>3232261173</v>
      </c>
      <c r="H55" s="215">
        <f t="shared" si="15"/>
        <v>192</v>
      </c>
      <c r="I55" s="215">
        <f t="shared" si="16"/>
        <v>168</v>
      </c>
      <c r="J55" s="215">
        <f t="shared" si="17"/>
        <v>100</v>
      </c>
      <c r="K55" s="215">
        <f t="shared" si="18"/>
        <v>53</v>
      </c>
      <c r="L55" s="215"/>
      <c r="M55" s="216"/>
      <c r="N55" s="223" t="str">
        <f t="shared" si="19"/>
        <v>C0:A8:64:35</v>
      </c>
      <c r="O55" s="224" t="str">
        <f t="shared" si="20"/>
        <v>300-250-144-065</v>
      </c>
      <c r="P55" s="224" t="str">
        <f t="shared" si="21"/>
        <v>11000000 10101000 01100100 00110101</v>
      </c>
    </row>
    <row r="56" spans="1:16" x14ac:dyDescent="0.2">
      <c r="A56" s="211">
        <v>32</v>
      </c>
      <c r="B56" s="212"/>
      <c r="C56" s="213" t="str">
        <f t="shared" si="11"/>
        <v>192•168•100•54/32</v>
      </c>
      <c r="D56" s="213" t="str">
        <f t="shared" si="12"/>
        <v/>
      </c>
      <c r="E56" s="214">
        <f t="shared" si="13"/>
        <v>254</v>
      </c>
      <c r="F56" s="214">
        <f>IF(NOT(A55&gt;0),SUM({0,0,0,0}*{16777216,65536,256,1}),IF(CIDR="",0,IF(OR(B55&lt;0,CIDR=32),F55,F55+E55+2)))</f>
        <v>3232261121</v>
      </c>
      <c r="G56" s="214">
        <f t="shared" si="14"/>
        <v>3232261174</v>
      </c>
      <c r="H56" s="215">
        <f t="shared" si="15"/>
        <v>192</v>
      </c>
      <c r="I56" s="215">
        <f t="shared" si="16"/>
        <v>168</v>
      </c>
      <c r="J56" s="215">
        <f t="shared" si="17"/>
        <v>100</v>
      </c>
      <c r="K56" s="215">
        <f t="shared" si="18"/>
        <v>54</v>
      </c>
      <c r="L56" s="215"/>
      <c r="M56" s="216"/>
      <c r="N56" s="223" t="str">
        <f t="shared" si="19"/>
        <v>C0:A8:64:36</v>
      </c>
      <c r="O56" s="224" t="str">
        <f t="shared" si="20"/>
        <v>300-250-144-066</v>
      </c>
      <c r="P56" s="224" t="str">
        <f t="shared" si="21"/>
        <v>11000000 10101000 01100100 00110110</v>
      </c>
    </row>
    <row r="57" spans="1:16" x14ac:dyDescent="0.2">
      <c r="A57" s="211">
        <v>32</v>
      </c>
      <c r="B57" s="212"/>
      <c r="C57" s="213" t="str">
        <f t="shared" si="11"/>
        <v>192•168•100•55/32</v>
      </c>
      <c r="D57" s="213" t="str">
        <f t="shared" si="12"/>
        <v/>
      </c>
      <c r="E57" s="214">
        <f t="shared" si="13"/>
        <v>254</v>
      </c>
      <c r="F57" s="214">
        <f>IF(NOT(A56&gt;0),SUM({0,0,0,0}*{16777216,65536,256,1}),IF(CIDR="",0,IF(OR(B56&lt;0,CIDR=32),F56,F56+E56+2)))</f>
        <v>3232261121</v>
      </c>
      <c r="G57" s="214">
        <f t="shared" si="14"/>
        <v>3232261175</v>
      </c>
      <c r="H57" s="215">
        <f t="shared" si="15"/>
        <v>192</v>
      </c>
      <c r="I57" s="215">
        <f t="shared" si="16"/>
        <v>168</v>
      </c>
      <c r="J57" s="215">
        <f t="shared" si="17"/>
        <v>100</v>
      </c>
      <c r="K57" s="215">
        <f t="shared" si="18"/>
        <v>55</v>
      </c>
      <c r="L57" s="215"/>
      <c r="M57" s="216"/>
      <c r="N57" s="223" t="str">
        <f t="shared" si="19"/>
        <v>C0:A8:64:37</v>
      </c>
      <c r="O57" s="224" t="str">
        <f t="shared" si="20"/>
        <v>300-250-144-067</v>
      </c>
      <c r="P57" s="224" t="str">
        <f t="shared" si="21"/>
        <v>11000000 10101000 01100100 00110111</v>
      </c>
    </row>
    <row r="58" spans="1:16" x14ac:dyDescent="0.2">
      <c r="A58" s="211">
        <v>32</v>
      </c>
      <c r="B58" s="212"/>
      <c r="C58" s="213" t="str">
        <f t="shared" si="11"/>
        <v>192•168•100•56/32</v>
      </c>
      <c r="D58" s="213" t="str">
        <f t="shared" si="12"/>
        <v/>
      </c>
      <c r="E58" s="214">
        <f t="shared" si="13"/>
        <v>254</v>
      </c>
      <c r="F58" s="214">
        <f>IF(NOT(A57&gt;0),SUM({0,0,0,0}*{16777216,65536,256,1}),IF(CIDR="",0,IF(OR(B57&lt;0,CIDR=32),F57,F57+E57+2)))</f>
        <v>3232261121</v>
      </c>
      <c r="G58" s="214">
        <f t="shared" si="14"/>
        <v>3232261176</v>
      </c>
      <c r="H58" s="215">
        <f t="shared" si="15"/>
        <v>192</v>
      </c>
      <c r="I58" s="215">
        <f t="shared" si="16"/>
        <v>168</v>
      </c>
      <c r="J58" s="215">
        <f t="shared" si="17"/>
        <v>100</v>
      </c>
      <c r="K58" s="215">
        <f t="shared" si="18"/>
        <v>56</v>
      </c>
      <c r="L58" s="215"/>
      <c r="M58" s="216"/>
      <c r="N58" s="223" t="str">
        <f t="shared" si="19"/>
        <v>C0:A8:64:38</v>
      </c>
      <c r="O58" s="224" t="str">
        <f t="shared" si="20"/>
        <v>300-250-144-070</v>
      </c>
      <c r="P58" s="224" t="str">
        <f t="shared" si="21"/>
        <v>11000000 10101000 01100100 00111000</v>
      </c>
    </row>
    <row r="59" spans="1:16" x14ac:dyDescent="0.2">
      <c r="A59" s="211">
        <v>32</v>
      </c>
      <c r="B59" s="212"/>
      <c r="C59" s="213" t="str">
        <f t="shared" si="11"/>
        <v>192•168•100•57/32</v>
      </c>
      <c r="D59" s="213" t="str">
        <f t="shared" si="12"/>
        <v/>
      </c>
      <c r="E59" s="214">
        <f t="shared" si="13"/>
        <v>254</v>
      </c>
      <c r="F59" s="214">
        <f>IF(NOT(A58&gt;0),SUM({0,0,0,0}*{16777216,65536,256,1}),IF(CIDR="",0,IF(OR(B58&lt;0,CIDR=32),F58,F58+E58+2)))</f>
        <v>3232261121</v>
      </c>
      <c r="G59" s="214">
        <f t="shared" si="14"/>
        <v>3232261177</v>
      </c>
      <c r="H59" s="215">
        <f t="shared" si="15"/>
        <v>192</v>
      </c>
      <c r="I59" s="215">
        <f t="shared" si="16"/>
        <v>168</v>
      </c>
      <c r="J59" s="215">
        <f t="shared" si="17"/>
        <v>100</v>
      </c>
      <c r="K59" s="215">
        <f t="shared" si="18"/>
        <v>57</v>
      </c>
      <c r="L59" s="215"/>
      <c r="M59" s="216"/>
      <c r="N59" s="223" t="str">
        <f t="shared" si="19"/>
        <v>C0:A8:64:39</v>
      </c>
      <c r="O59" s="224" t="str">
        <f t="shared" si="20"/>
        <v>300-250-144-071</v>
      </c>
      <c r="P59" s="224" t="str">
        <f t="shared" si="21"/>
        <v>11000000 10101000 01100100 00111001</v>
      </c>
    </row>
    <row r="60" spans="1:16" x14ac:dyDescent="0.2">
      <c r="A60" s="211">
        <v>32</v>
      </c>
      <c r="B60" s="212"/>
      <c r="C60" s="213" t="str">
        <f t="shared" si="11"/>
        <v>192•168•100•58/32</v>
      </c>
      <c r="D60" s="213" t="str">
        <f t="shared" si="12"/>
        <v/>
      </c>
      <c r="E60" s="214">
        <f t="shared" si="13"/>
        <v>254</v>
      </c>
      <c r="F60" s="214">
        <f>IF(NOT(A59&gt;0),SUM({0,0,0,0}*{16777216,65536,256,1}),IF(CIDR="",0,IF(OR(B59&lt;0,CIDR=32),F59,F59+E59+2)))</f>
        <v>3232261121</v>
      </c>
      <c r="G60" s="214">
        <f t="shared" si="14"/>
        <v>3232261178</v>
      </c>
      <c r="H60" s="215">
        <f t="shared" si="15"/>
        <v>192</v>
      </c>
      <c r="I60" s="215">
        <f t="shared" si="16"/>
        <v>168</v>
      </c>
      <c r="J60" s="215">
        <f t="shared" si="17"/>
        <v>100</v>
      </c>
      <c r="K60" s="215">
        <f t="shared" si="18"/>
        <v>58</v>
      </c>
      <c r="L60" s="215"/>
      <c r="M60" s="216"/>
      <c r="N60" s="223" t="str">
        <f t="shared" si="19"/>
        <v>C0:A8:64:3A</v>
      </c>
      <c r="O60" s="224" t="str">
        <f t="shared" si="20"/>
        <v>300-250-144-072</v>
      </c>
      <c r="P60" s="224" t="str">
        <f t="shared" si="21"/>
        <v>11000000 10101000 01100100 00111010</v>
      </c>
    </row>
    <row r="61" spans="1:16" x14ac:dyDescent="0.2">
      <c r="A61" s="211">
        <v>32</v>
      </c>
      <c r="B61" s="212"/>
      <c r="C61" s="213" t="str">
        <f t="shared" si="11"/>
        <v>192•168•100•59/32</v>
      </c>
      <c r="D61" s="213" t="str">
        <f t="shared" si="12"/>
        <v/>
      </c>
      <c r="E61" s="214">
        <f t="shared" si="13"/>
        <v>254</v>
      </c>
      <c r="F61" s="214">
        <f>IF(NOT(A60&gt;0),SUM({0,0,0,0}*{16777216,65536,256,1}),IF(CIDR="",0,IF(OR(B60&lt;0,CIDR=32),F60,F60+E60+2)))</f>
        <v>3232261121</v>
      </c>
      <c r="G61" s="214">
        <f t="shared" si="14"/>
        <v>3232261179</v>
      </c>
      <c r="H61" s="215">
        <f t="shared" si="15"/>
        <v>192</v>
      </c>
      <c r="I61" s="215">
        <f t="shared" si="16"/>
        <v>168</v>
      </c>
      <c r="J61" s="215">
        <f t="shared" si="17"/>
        <v>100</v>
      </c>
      <c r="K61" s="215">
        <f t="shared" si="18"/>
        <v>59</v>
      </c>
      <c r="L61" s="215"/>
      <c r="M61" s="216"/>
      <c r="N61" s="223" t="str">
        <f t="shared" si="19"/>
        <v>C0:A8:64:3B</v>
      </c>
      <c r="O61" s="224" t="str">
        <f t="shared" si="20"/>
        <v>300-250-144-073</v>
      </c>
      <c r="P61" s="224" t="str">
        <f t="shared" si="21"/>
        <v>11000000 10101000 01100100 00111011</v>
      </c>
    </row>
    <row r="62" spans="1:16" x14ac:dyDescent="0.2">
      <c r="A62" s="211">
        <v>32</v>
      </c>
      <c r="B62" s="212"/>
      <c r="C62" s="213" t="str">
        <f t="shared" si="11"/>
        <v>192•168•100•60/32</v>
      </c>
      <c r="D62" s="213" t="str">
        <f t="shared" si="12"/>
        <v/>
      </c>
      <c r="E62" s="214">
        <f t="shared" si="13"/>
        <v>254</v>
      </c>
      <c r="F62" s="214">
        <f>IF(NOT(A61&gt;0),SUM({0,0,0,0}*{16777216,65536,256,1}),IF(CIDR="",0,IF(OR(B61&lt;0,CIDR=32),F61,F61+E61+2)))</f>
        <v>3232261121</v>
      </c>
      <c r="G62" s="214">
        <f t="shared" si="14"/>
        <v>3232261180</v>
      </c>
      <c r="H62" s="215">
        <f t="shared" si="15"/>
        <v>192</v>
      </c>
      <c r="I62" s="215">
        <f t="shared" si="16"/>
        <v>168</v>
      </c>
      <c r="J62" s="215">
        <f t="shared" si="17"/>
        <v>100</v>
      </c>
      <c r="K62" s="215">
        <f t="shared" si="18"/>
        <v>60</v>
      </c>
      <c r="L62" s="215"/>
      <c r="M62" s="216"/>
      <c r="N62" s="223" t="str">
        <f t="shared" si="19"/>
        <v>C0:A8:64:3C</v>
      </c>
      <c r="O62" s="224" t="str">
        <f t="shared" si="20"/>
        <v>300-250-144-074</v>
      </c>
      <c r="P62" s="224" t="str">
        <f t="shared" si="21"/>
        <v>11000000 10101000 01100100 00111100</v>
      </c>
    </row>
    <row r="63" spans="1:16" x14ac:dyDescent="0.2">
      <c r="A63" s="211">
        <v>32</v>
      </c>
      <c r="B63" s="212"/>
      <c r="C63" s="213" t="str">
        <f t="shared" si="11"/>
        <v>192•168•100•61/32</v>
      </c>
      <c r="D63" s="213" t="str">
        <f t="shared" si="12"/>
        <v/>
      </c>
      <c r="E63" s="214">
        <f t="shared" si="13"/>
        <v>254</v>
      </c>
      <c r="F63" s="214">
        <f>IF(NOT(A62&gt;0),SUM({0,0,0,0}*{16777216,65536,256,1}),IF(CIDR="",0,IF(OR(B62&lt;0,CIDR=32),F62,F62+E62+2)))</f>
        <v>3232261121</v>
      </c>
      <c r="G63" s="214">
        <f t="shared" si="14"/>
        <v>3232261181</v>
      </c>
      <c r="H63" s="215">
        <f t="shared" si="15"/>
        <v>192</v>
      </c>
      <c r="I63" s="215">
        <f t="shared" si="16"/>
        <v>168</v>
      </c>
      <c r="J63" s="215">
        <f t="shared" si="17"/>
        <v>100</v>
      </c>
      <c r="K63" s="215">
        <f t="shared" si="18"/>
        <v>61</v>
      </c>
      <c r="L63" s="215"/>
      <c r="M63" s="216"/>
      <c r="N63" s="223" t="str">
        <f t="shared" si="19"/>
        <v>C0:A8:64:3D</v>
      </c>
      <c r="O63" s="224" t="str">
        <f t="shared" si="20"/>
        <v>300-250-144-075</v>
      </c>
      <c r="P63" s="224" t="str">
        <f t="shared" si="21"/>
        <v>11000000 10101000 01100100 00111101</v>
      </c>
    </row>
    <row r="64" spans="1:16" x14ac:dyDescent="0.2">
      <c r="A64" s="211">
        <v>32</v>
      </c>
      <c r="B64" s="212"/>
      <c r="C64" s="213" t="str">
        <f t="shared" si="11"/>
        <v>192•168•100•62/32</v>
      </c>
      <c r="D64" s="213" t="str">
        <f t="shared" si="12"/>
        <v/>
      </c>
      <c r="E64" s="214">
        <f t="shared" si="13"/>
        <v>254</v>
      </c>
      <c r="F64" s="214">
        <f>IF(NOT(A63&gt;0),SUM({0,0,0,0}*{16777216,65536,256,1}),IF(CIDR="",0,IF(OR(B63&lt;0,CIDR=32),F63,F63+E63+2)))</f>
        <v>3232261121</v>
      </c>
      <c r="G64" s="214">
        <f t="shared" si="14"/>
        <v>3232261182</v>
      </c>
      <c r="H64" s="215">
        <f t="shared" si="15"/>
        <v>192</v>
      </c>
      <c r="I64" s="215">
        <f t="shared" si="16"/>
        <v>168</v>
      </c>
      <c r="J64" s="215">
        <f t="shared" si="17"/>
        <v>100</v>
      </c>
      <c r="K64" s="215">
        <f t="shared" si="18"/>
        <v>62</v>
      </c>
      <c r="L64" s="215"/>
      <c r="M64" s="216"/>
      <c r="N64" s="223" t="str">
        <f t="shared" si="19"/>
        <v>C0:A8:64:3E</v>
      </c>
      <c r="O64" s="224" t="str">
        <f t="shared" si="20"/>
        <v>300-250-144-076</v>
      </c>
      <c r="P64" s="224" t="str">
        <f t="shared" si="21"/>
        <v>11000000 10101000 01100100 00111110</v>
      </c>
    </row>
    <row r="65" spans="1:16" x14ac:dyDescent="0.2">
      <c r="A65" s="211">
        <v>32</v>
      </c>
      <c r="B65" s="212"/>
      <c r="C65" s="213" t="str">
        <f t="shared" si="11"/>
        <v>192•168•100•63/32</v>
      </c>
      <c r="D65" s="213" t="str">
        <f t="shared" si="12"/>
        <v/>
      </c>
      <c r="E65" s="214">
        <f t="shared" si="13"/>
        <v>254</v>
      </c>
      <c r="F65" s="214">
        <f>IF(NOT(A64&gt;0),SUM({0,0,0,0}*{16777216,65536,256,1}),IF(CIDR="",0,IF(OR(B64&lt;0,CIDR=32),F64,F64+E64+2)))</f>
        <v>3232261121</v>
      </c>
      <c r="G65" s="214">
        <f t="shared" si="14"/>
        <v>3232261183</v>
      </c>
      <c r="H65" s="215">
        <f t="shared" si="15"/>
        <v>192</v>
      </c>
      <c r="I65" s="215">
        <f t="shared" si="16"/>
        <v>168</v>
      </c>
      <c r="J65" s="215">
        <f t="shared" si="17"/>
        <v>100</v>
      </c>
      <c r="K65" s="215">
        <f t="shared" si="18"/>
        <v>63</v>
      </c>
      <c r="L65" s="215"/>
      <c r="M65" s="216"/>
      <c r="N65" s="223" t="str">
        <f t="shared" si="19"/>
        <v>C0:A8:64:3F</v>
      </c>
      <c r="O65" s="224" t="str">
        <f t="shared" si="20"/>
        <v>300-250-144-077</v>
      </c>
      <c r="P65" s="224" t="str">
        <f t="shared" si="21"/>
        <v>11000000 10101000 01100100 00111111</v>
      </c>
    </row>
    <row r="66" spans="1:16" x14ac:dyDescent="0.2">
      <c r="A66" s="211">
        <v>32</v>
      </c>
      <c r="B66" s="212"/>
      <c r="C66" s="213" t="str">
        <f t="shared" si="11"/>
        <v>192•168•100•64/32</v>
      </c>
      <c r="D66" s="213" t="str">
        <f t="shared" si="12"/>
        <v/>
      </c>
      <c r="E66" s="214">
        <f t="shared" si="13"/>
        <v>254</v>
      </c>
      <c r="F66" s="214">
        <f>IF(NOT(A65&gt;0),SUM({0,0,0,0}*{16777216,65536,256,1}),IF(CIDR="",0,IF(OR(B65&lt;0,CIDR=32),F65,F65+E65+2)))</f>
        <v>3232261121</v>
      </c>
      <c r="G66" s="214">
        <f t="shared" si="14"/>
        <v>3232261184</v>
      </c>
      <c r="H66" s="215">
        <f t="shared" si="15"/>
        <v>192</v>
      </c>
      <c r="I66" s="215">
        <f t="shared" si="16"/>
        <v>168</v>
      </c>
      <c r="J66" s="215">
        <f t="shared" si="17"/>
        <v>100</v>
      </c>
      <c r="K66" s="215">
        <f t="shared" si="18"/>
        <v>64</v>
      </c>
      <c r="L66" s="215"/>
      <c r="M66" s="216"/>
      <c r="N66" s="223" t="str">
        <f t="shared" si="19"/>
        <v>C0:A8:64:40</v>
      </c>
      <c r="O66" s="224" t="str">
        <f t="shared" si="20"/>
        <v>300-250-144-100</v>
      </c>
      <c r="P66" s="224" t="str">
        <f t="shared" si="21"/>
        <v>11000000 10101000 01100100 01000000</v>
      </c>
    </row>
    <row r="67" spans="1:16" x14ac:dyDescent="0.2">
      <c r="A67" s="211">
        <v>32</v>
      </c>
      <c r="B67" s="212"/>
      <c r="C67" s="213" t="str">
        <f t="shared" ref="C67:C100" si="22">IF(CIDR="","",CONCATENATE(TEXT(H67,0),Dot,TEXT(I67,0),Dot,TEXT(J67,0),Dot,TEXT(K67,0),IF(Append_CIDR,CONCATENATE("/",TEXT(CIDR,0)),"")))</f>
        <v>192•168•100•65/32</v>
      </c>
      <c r="D67" s="213" t="str">
        <f t="shared" ref="D67:D130" si="23">IF(OR(CIDR=32,CIDR=""),"",VLOOKUP(CIDR,CIDR_Mask,2))</f>
        <v/>
      </c>
      <c r="E67" s="214">
        <f t="shared" ref="E67:E130" si="24">IF(CIDR="",0,IF(CIDR&lt;31,VLOOKUP(CIDR,CIDR_Mask,8),E66))</f>
        <v>254</v>
      </c>
      <c r="F67" s="214">
        <f>IF(NOT(A66&gt;0),SUM({0,0,0,0}*{16777216,65536,256,1}),IF(CIDR="",0,IF(OR(B66&lt;0,CIDR=32),F66,F66+E66+2)))</f>
        <v>3232261121</v>
      </c>
      <c r="G67" s="214">
        <f t="shared" ref="G67:G130" si="25">IF(AND(CIDR=32,Host_No=0),G66+1,IF(Host_No&gt;0,Subnet_Addr+Host_No,Subnet_Addr))</f>
        <v>3232261185</v>
      </c>
      <c r="H67" s="215">
        <f t="shared" ref="H67:H130" si="26">IF(CIDR="","",FLOOR(Host_Addr/16777216,1))</f>
        <v>192</v>
      </c>
      <c r="I67" s="215">
        <f t="shared" ref="I67:I98" si="27">IF(CIDR="","",FLOOR((Host_Addr-H67*16777216)/65536,1))</f>
        <v>168</v>
      </c>
      <c r="J67" s="215">
        <f t="shared" ref="J67:J98" si="28">IF(CIDR="","",FLOOR((Host_Addr-H67*16777216-I67*65536)/256,1))</f>
        <v>100</v>
      </c>
      <c r="K67" s="215">
        <f t="shared" ref="K67:K98" si="29">IF(CIDR="","",Host_Addr-H67*16777216-I67*65536-J67*256)</f>
        <v>65</v>
      </c>
      <c r="L67" s="215"/>
      <c r="M67" s="216"/>
      <c r="N67" s="223" t="str">
        <f t="shared" ref="N67:N130" si="30">IF(CIDR&gt;0,CONCATENATE(VLOOKUP(Octet_1,_Map256,Hex),HexSep,VLOOKUP(Octet_2,_Map256,Hex),HexSep,VLOOKUP(Octet_3,_Map256,Hex),HexSep,VLOOKUP(Octet_4,_Map256,Hex)),"")</f>
        <v>C0:A8:64:41</v>
      </c>
      <c r="O67" s="224" t="str">
        <f t="shared" ref="O67:O130" si="31">IF(CIDR&gt;0,CONCATENATE(VLOOKUP(Octet_1,_Map256,Octal),OctSep,VLOOKUP(Octet_2,_Map256,Octal),OctSep,VLOOKUP(Octet_3,_Map256,Octal),OctSep,VLOOKUP(Octet_4,_Map256,Octal)),"")</f>
        <v>300-250-144-101</v>
      </c>
      <c r="P67" s="224" t="str">
        <f t="shared" ref="P67:P130" si="32">IF(CIDR&gt;0,CONCATENATE(VLOOKUP(Octet_1,_Map256,Binary),BinSep,VLOOKUP(Octet_2,_Map256,Binary),BinSep,VLOOKUP(Octet_3,_Map256,Binary),BinSep,VLOOKUP(Octet_4,_Map256,Binary)),"")</f>
        <v>11000000 10101000 01100100 01000001</v>
      </c>
    </row>
    <row r="68" spans="1:16" x14ac:dyDescent="0.2">
      <c r="A68" s="211">
        <v>32</v>
      </c>
      <c r="B68" s="212"/>
      <c r="C68" s="213" t="str">
        <f t="shared" si="22"/>
        <v>192•168•100•66/32</v>
      </c>
      <c r="D68" s="213" t="str">
        <f t="shared" si="23"/>
        <v/>
      </c>
      <c r="E68" s="214">
        <f t="shared" si="24"/>
        <v>254</v>
      </c>
      <c r="F68" s="214">
        <f>IF(NOT(A67&gt;0),SUM({0,0,0,0}*{16777216,65536,256,1}),IF(CIDR="",0,IF(OR(B67&lt;0,CIDR=32),F67,F67+E67+2)))</f>
        <v>3232261121</v>
      </c>
      <c r="G68" s="214">
        <f t="shared" si="25"/>
        <v>3232261186</v>
      </c>
      <c r="H68" s="215">
        <f t="shared" si="26"/>
        <v>192</v>
      </c>
      <c r="I68" s="215">
        <f t="shared" si="27"/>
        <v>168</v>
      </c>
      <c r="J68" s="215">
        <f t="shared" si="28"/>
        <v>100</v>
      </c>
      <c r="K68" s="215">
        <f t="shared" si="29"/>
        <v>66</v>
      </c>
      <c r="L68" s="215"/>
      <c r="M68" s="216"/>
      <c r="N68" s="223" t="str">
        <f t="shared" si="30"/>
        <v>C0:A8:64:42</v>
      </c>
      <c r="O68" s="224" t="str">
        <f t="shared" si="31"/>
        <v>300-250-144-102</v>
      </c>
      <c r="P68" s="224" t="str">
        <f t="shared" si="32"/>
        <v>11000000 10101000 01100100 01000010</v>
      </c>
    </row>
    <row r="69" spans="1:16" x14ac:dyDescent="0.2">
      <c r="A69" s="211">
        <v>32</v>
      </c>
      <c r="B69" s="212"/>
      <c r="C69" s="213" t="str">
        <f t="shared" si="22"/>
        <v>192•168•100•67/32</v>
      </c>
      <c r="D69" s="213" t="str">
        <f t="shared" si="23"/>
        <v/>
      </c>
      <c r="E69" s="214">
        <f t="shared" si="24"/>
        <v>254</v>
      </c>
      <c r="F69" s="214">
        <f>IF(NOT(A68&gt;0),SUM({0,0,0,0}*{16777216,65536,256,1}),IF(CIDR="",0,IF(OR(B68&lt;0,CIDR=32),F68,F68+E68+2)))</f>
        <v>3232261121</v>
      </c>
      <c r="G69" s="214">
        <f t="shared" si="25"/>
        <v>3232261187</v>
      </c>
      <c r="H69" s="215">
        <f t="shared" si="26"/>
        <v>192</v>
      </c>
      <c r="I69" s="215">
        <f t="shared" si="27"/>
        <v>168</v>
      </c>
      <c r="J69" s="215">
        <f t="shared" si="28"/>
        <v>100</v>
      </c>
      <c r="K69" s="215">
        <f t="shared" si="29"/>
        <v>67</v>
      </c>
      <c r="L69" s="215"/>
      <c r="M69" s="216"/>
      <c r="N69" s="223" t="str">
        <f t="shared" si="30"/>
        <v>C0:A8:64:43</v>
      </c>
      <c r="O69" s="224" t="str">
        <f t="shared" si="31"/>
        <v>300-250-144-103</v>
      </c>
      <c r="P69" s="224" t="str">
        <f t="shared" si="32"/>
        <v>11000000 10101000 01100100 01000011</v>
      </c>
    </row>
    <row r="70" spans="1:16" x14ac:dyDescent="0.2">
      <c r="A70" s="211">
        <v>32</v>
      </c>
      <c r="B70" s="212"/>
      <c r="C70" s="213" t="str">
        <f t="shared" si="22"/>
        <v>192•168•100•68/32</v>
      </c>
      <c r="D70" s="213" t="str">
        <f t="shared" si="23"/>
        <v/>
      </c>
      <c r="E70" s="214">
        <f t="shared" si="24"/>
        <v>254</v>
      </c>
      <c r="F70" s="214">
        <f>IF(NOT(A69&gt;0),SUM({0,0,0,0}*{16777216,65536,256,1}),IF(CIDR="",0,IF(OR(B69&lt;0,CIDR=32),F69,F69+E69+2)))</f>
        <v>3232261121</v>
      </c>
      <c r="G70" s="214">
        <f t="shared" si="25"/>
        <v>3232261188</v>
      </c>
      <c r="H70" s="215">
        <f t="shared" si="26"/>
        <v>192</v>
      </c>
      <c r="I70" s="215">
        <f t="shared" si="27"/>
        <v>168</v>
      </c>
      <c r="J70" s="215">
        <f t="shared" si="28"/>
        <v>100</v>
      </c>
      <c r="K70" s="215">
        <f t="shared" si="29"/>
        <v>68</v>
      </c>
      <c r="L70" s="215"/>
      <c r="M70" s="216"/>
      <c r="N70" s="223" t="str">
        <f t="shared" si="30"/>
        <v>C0:A8:64:44</v>
      </c>
      <c r="O70" s="224" t="str">
        <f t="shared" si="31"/>
        <v>300-250-144-104</v>
      </c>
      <c r="P70" s="224" t="str">
        <f t="shared" si="32"/>
        <v>11000000 10101000 01100100 01000100</v>
      </c>
    </row>
    <row r="71" spans="1:16" x14ac:dyDescent="0.2">
      <c r="A71" s="211">
        <v>32</v>
      </c>
      <c r="B71" s="218"/>
      <c r="C71" s="213" t="str">
        <f t="shared" si="22"/>
        <v>192•168•100•69/32</v>
      </c>
      <c r="D71" s="213" t="str">
        <f t="shared" si="23"/>
        <v/>
      </c>
      <c r="E71" s="214">
        <f t="shared" si="24"/>
        <v>254</v>
      </c>
      <c r="F71" s="214">
        <f>IF(NOT(A70&gt;0),SUM({0,0,0,0}*{16777216,65536,256,1}),IF(CIDR="",0,IF(OR(B70&lt;0,CIDR=32),F70,F70+E70+2)))</f>
        <v>3232261121</v>
      </c>
      <c r="G71" s="214">
        <f t="shared" si="25"/>
        <v>3232261189</v>
      </c>
      <c r="H71" s="215">
        <f t="shared" si="26"/>
        <v>192</v>
      </c>
      <c r="I71" s="215">
        <f t="shared" si="27"/>
        <v>168</v>
      </c>
      <c r="J71" s="215">
        <f t="shared" si="28"/>
        <v>100</v>
      </c>
      <c r="K71" s="215">
        <f t="shared" si="29"/>
        <v>69</v>
      </c>
      <c r="L71" s="215"/>
      <c r="M71" s="216"/>
      <c r="N71" s="223" t="str">
        <f t="shared" si="30"/>
        <v>C0:A8:64:45</v>
      </c>
      <c r="O71" s="224" t="str">
        <f t="shared" si="31"/>
        <v>300-250-144-105</v>
      </c>
      <c r="P71" s="224" t="str">
        <f t="shared" si="32"/>
        <v>11000000 10101000 01100100 01000101</v>
      </c>
    </row>
    <row r="72" spans="1:16" x14ac:dyDescent="0.2">
      <c r="A72" s="211">
        <v>32</v>
      </c>
      <c r="B72" s="218"/>
      <c r="C72" s="213" t="str">
        <f t="shared" si="22"/>
        <v>192•168•100•70/32</v>
      </c>
      <c r="D72" s="213" t="str">
        <f t="shared" si="23"/>
        <v/>
      </c>
      <c r="E72" s="214">
        <f t="shared" si="24"/>
        <v>254</v>
      </c>
      <c r="F72" s="214">
        <f>IF(NOT(A71&gt;0),SUM({0,0,0,0}*{16777216,65536,256,1}),IF(CIDR="",0,IF(OR(B71&lt;0,CIDR=32),F71,F71+E71+2)))</f>
        <v>3232261121</v>
      </c>
      <c r="G72" s="214">
        <f t="shared" si="25"/>
        <v>3232261190</v>
      </c>
      <c r="H72" s="215">
        <f t="shared" si="26"/>
        <v>192</v>
      </c>
      <c r="I72" s="215">
        <f t="shared" si="27"/>
        <v>168</v>
      </c>
      <c r="J72" s="215">
        <f t="shared" si="28"/>
        <v>100</v>
      </c>
      <c r="K72" s="215">
        <f t="shared" si="29"/>
        <v>70</v>
      </c>
      <c r="L72" s="215"/>
      <c r="M72" s="216"/>
      <c r="N72" s="223" t="str">
        <f t="shared" si="30"/>
        <v>C0:A8:64:46</v>
      </c>
      <c r="O72" s="224" t="str">
        <f t="shared" si="31"/>
        <v>300-250-144-106</v>
      </c>
      <c r="P72" s="224" t="str">
        <f t="shared" si="32"/>
        <v>11000000 10101000 01100100 01000110</v>
      </c>
    </row>
    <row r="73" spans="1:16" x14ac:dyDescent="0.2">
      <c r="A73" s="211">
        <v>32</v>
      </c>
      <c r="B73" s="218"/>
      <c r="C73" s="213" t="str">
        <f t="shared" si="22"/>
        <v>192•168•100•71/32</v>
      </c>
      <c r="D73" s="213" t="str">
        <f t="shared" si="23"/>
        <v/>
      </c>
      <c r="E73" s="214">
        <f t="shared" si="24"/>
        <v>254</v>
      </c>
      <c r="F73" s="214">
        <f>IF(NOT(A72&gt;0),SUM({0,0,0,0}*{16777216,65536,256,1}),IF(CIDR="",0,IF(OR(B72&lt;0,CIDR=32),F72,F72+E72+2)))</f>
        <v>3232261121</v>
      </c>
      <c r="G73" s="214">
        <f t="shared" si="25"/>
        <v>3232261191</v>
      </c>
      <c r="H73" s="215">
        <f t="shared" si="26"/>
        <v>192</v>
      </c>
      <c r="I73" s="215">
        <f t="shared" si="27"/>
        <v>168</v>
      </c>
      <c r="J73" s="215">
        <f t="shared" si="28"/>
        <v>100</v>
      </c>
      <c r="K73" s="215">
        <f t="shared" si="29"/>
        <v>71</v>
      </c>
      <c r="L73" s="215"/>
      <c r="M73" s="216"/>
      <c r="N73" s="223" t="str">
        <f t="shared" si="30"/>
        <v>C0:A8:64:47</v>
      </c>
      <c r="O73" s="224" t="str">
        <f t="shared" si="31"/>
        <v>300-250-144-107</v>
      </c>
      <c r="P73" s="224" t="str">
        <f t="shared" si="32"/>
        <v>11000000 10101000 01100100 01000111</v>
      </c>
    </row>
    <row r="74" spans="1:16" x14ac:dyDescent="0.2">
      <c r="A74" s="211">
        <v>32</v>
      </c>
      <c r="B74" s="218"/>
      <c r="C74" s="213" t="str">
        <f t="shared" si="22"/>
        <v>192•168•100•72/32</v>
      </c>
      <c r="D74" s="213" t="str">
        <f t="shared" si="23"/>
        <v/>
      </c>
      <c r="E74" s="214">
        <f t="shared" si="24"/>
        <v>254</v>
      </c>
      <c r="F74" s="214">
        <f>IF(NOT(A73&gt;0),SUM({0,0,0,0}*{16777216,65536,256,1}),IF(CIDR="",0,IF(OR(B73&lt;0,CIDR=32),F73,F73+E73+2)))</f>
        <v>3232261121</v>
      </c>
      <c r="G74" s="214">
        <f t="shared" si="25"/>
        <v>3232261192</v>
      </c>
      <c r="H74" s="215">
        <f t="shared" si="26"/>
        <v>192</v>
      </c>
      <c r="I74" s="215">
        <f t="shared" si="27"/>
        <v>168</v>
      </c>
      <c r="J74" s="215">
        <f t="shared" si="28"/>
        <v>100</v>
      </c>
      <c r="K74" s="215">
        <f t="shared" si="29"/>
        <v>72</v>
      </c>
      <c r="L74" s="215"/>
      <c r="M74" s="216"/>
      <c r="N74" s="223" t="str">
        <f t="shared" si="30"/>
        <v>C0:A8:64:48</v>
      </c>
      <c r="O74" s="224" t="str">
        <f t="shared" si="31"/>
        <v>300-250-144-110</v>
      </c>
      <c r="P74" s="224" t="str">
        <f t="shared" si="32"/>
        <v>11000000 10101000 01100100 01001000</v>
      </c>
    </row>
    <row r="75" spans="1:16" x14ac:dyDescent="0.2">
      <c r="A75" s="211">
        <v>32</v>
      </c>
      <c r="B75" s="218"/>
      <c r="C75" s="213" t="str">
        <f t="shared" si="22"/>
        <v>192•168•100•73/32</v>
      </c>
      <c r="D75" s="213" t="str">
        <f t="shared" si="23"/>
        <v/>
      </c>
      <c r="E75" s="214">
        <f t="shared" si="24"/>
        <v>254</v>
      </c>
      <c r="F75" s="214">
        <f>IF(NOT(A74&gt;0),SUM({0,0,0,0}*{16777216,65536,256,1}),IF(CIDR="",0,IF(OR(B74&lt;0,CIDR=32),F74,F74+E74+2)))</f>
        <v>3232261121</v>
      </c>
      <c r="G75" s="214">
        <f t="shared" si="25"/>
        <v>3232261193</v>
      </c>
      <c r="H75" s="215">
        <f t="shared" si="26"/>
        <v>192</v>
      </c>
      <c r="I75" s="215">
        <f t="shared" si="27"/>
        <v>168</v>
      </c>
      <c r="J75" s="215">
        <f t="shared" si="28"/>
        <v>100</v>
      </c>
      <c r="K75" s="215">
        <f t="shared" si="29"/>
        <v>73</v>
      </c>
      <c r="L75" s="215"/>
      <c r="M75" s="216"/>
      <c r="N75" s="223" t="str">
        <f t="shared" si="30"/>
        <v>C0:A8:64:49</v>
      </c>
      <c r="O75" s="224" t="str">
        <f t="shared" si="31"/>
        <v>300-250-144-0111</v>
      </c>
      <c r="P75" s="224" t="str">
        <f t="shared" si="32"/>
        <v>11000000 10101000 01100100 01001001</v>
      </c>
    </row>
    <row r="76" spans="1:16" x14ac:dyDescent="0.2">
      <c r="A76" s="211">
        <v>32</v>
      </c>
      <c r="B76" s="218"/>
      <c r="C76" s="213" t="str">
        <f t="shared" si="22"/>
        <v>192•168•100•74/32</v>
      </c>
      <c r="D76" s="213" t="str">
        <f t="shared" si="23"/>
        <v/>
      </c>
      <c r="E76" s="214">
        <f t="shared" si="24"/>
        <v>254</v>
      </c>
      <c r="F76" s="214">
        <f>IF(NOT(A75&gt;0),SUM({0,0,0,0}*{16777216,65536,256,1}),IF(CIDR="",0,IF(OR(B75&lt;0,CIDR=32),F75,F75+E75+2)))</f>
        <v>3232261121</v>
      </c>
      <c r="G76" s="214">
        <f t="shared" si="25"/>
        <v>3232261194</v>
      </c>
      <c r="H76" s="215">
        <f t="shared" si="26"/>
        <v>192</v>
      </c>
      <c r="I76" s="215">
        <f t="shared" si="27"/>
        <v>168</v>
      </c>
      <c r="J76" s="215">
        <f t="shared" si="28"/>
        <v>100</v>
      </c>
      <c r="K76" s="215">
        <f t="shared" si="29"/>
        <v>74</v>
      </c>
      <c r="L76" s="215"/>
      <c r="M76" s="216"/>
      <c r="N76" s="223" t="str">
        <f t="shared" si="30"/>
        <v>C0:A8:64:4A</v>
      </c>
      <c r="O76" s="224" t="str">
        <f t="shared" si="31"/>
        <v>300-250-144-112</v>
      </c>
      <c r="P76" s="224" t="str">
        <f t="shared" si="32"/>
        <v>11000000 10101000 01100100 01001010</v>
      </c>
    </row>
    <row r="77" spans="1:16" x14ac:dyDescent="0.2">
      <c r="A77" s="211">
        <v>32</v>
      </c>
      <c r="B77" s="218"/>
      <c r="C77" s="213" t="str">
        <f t="shared" si="22"/>
        <v>192•168•100•75/32</v>
      </c>
      <c r="D77" s="213" t="str">
        <f t="shared" si="23"/>
        <v/>
      </c>
      <c r="E77" s="214">
        <f t="shared" si="24"/>
        <v>254</v>
      </c>
      <c r="F77" s="214">
        <f>IF(NOT(A76&gt;0),SUM({0,0,0,0}*{16777216,65536,256,1}),IF(CIDR="",0,IF(OR(B76&lt;0,CIDR=32),F76,F76+E76+2)))</f>
        <v>3232261121</v>
      </c>
      <c r="G77" s="214">
        <f t="shared" si="25"/>
        <v>3232261195</v>
      </c>
      <c r="H77" s="215">
        <f t="shared" si="26"/>
        <v>192</v>
      </c>
      <c r="I77" s="215">
        <f t="shared" si="27"/>
        <v>168</v>
      </c>
      <c r="J77" s="215">
        <f t="shared" si="28"/>
        <v>100</v>
      </c>
      <c r="K77" s="215">
        <f t="shared" si="29"/>
        <v>75</v>
      </c>
      <c r="L77" s="215"/>
      <c r="M77" s="216"/>
      <c r="N77" s="223" t="str">
        <f t="shared" si="30"/>
        <v>C0:A8:64:4B</v>
      </c>
      <c r="O77" s="224" t="str">
        <f t="shared" si="31"/>
        <v>300-250-144-113</v>
      </c>
      <c r="P77" s="224" t="str">
        <f t="shared" si="32"/>
        <v>11000000 10101000 01100100 01001011</v>
      </c>
    </row>
    <row r="78" spans="1:16" x14ac:dyDescent="0.2">
      <c r="A78" s="211">
        <v>32</v>
      </c>
      <c r="B78" s="218"/>
      <c r="C78" s="213" t="str">
        <f t="shared" si="22"/>
        <v>192•168•100•76/32</v>
      </c>
      <c r="D78" s="213" t="str">
        <f t="shared" si="23"/>
        <v/>
      </c>
      <c r="E78" s="214">
        <f t="shared" si="24"/>
        <v>254</v>
      </c>
      <c r="F78" s="214">
        <f>IF(NOT(A77&gt;0),SUM({0,0,0,0}*{16777216,65536,256,1}),IF(CIDR="",0,IF(OR(B77&lt;0,CIDR=32),F77,F77+E77+2)))</f>
        <v>3232261121</v>
      </c>
      <c r="G78" s="214">
        <f t="shared" si="25"/>
        <v>3232261196</v>
      </c>
      <c r="H78" s="215">
        <f t="shared" si="26"/>
        <v>192</v>
      </c>
      <c r="I78" s="215">
        <f t="shared" si="27"/>
        <v>168</v>
      </c>
      <c r="J78" s="215">
        <f t="shared" si="28"/>
        <v>100</v>
      </c>
      <c r="K78" s="215">
        <f t="shared" si="29"/>
        <v>76</v>
      </c>
      <c r="L78" s="215"/>
      <c r="M78" s="216"/>
      <c r="N78" s="223" t="str">
        <f t="shared" si="30"/>
        <v>C0:A8:64:4C</v>
      </c>
      <c r="O78" s="224" t="str">
        <f t="shared" si="31"/>
        <v>300-250-144-114</v>
      </c>
      <c r="P78" s="224" t="str">
        <f t="shared" si="32"/>
        <v>11000000 10101000 01100100 01001100</v>
      </c>
    </row>
    <row r="79" spans="1:16" x14ac:dyDescent="0.2">
      <c r="A79" s="211">
        <v>32</v>
      </c>
      <c r="B79" s="218"/>
      <c r="C79" s="213" t="str">
        <f t="shared" si="22"/>
        <v>192•168•100•77/32</v>
      </c>
      <c r="D79" s="213" t="str">
        <f t="shared" si="23"/>
        <v/>
      </c>
      <c r="E79" s="214">
        <f t="shared" si="24"/>
        <v>254</v>
      </c>
      <c r="F79" s="214">
        <f>IF(NOT(A78&gt;0),SUM({0,0,0,0}*{16777216,65536,256,1}),IF(CIDR="",0,IF(OR(B78&lt;0,CIDR=32),F78,F78+E78+2)))</f>
        <v>3232261121</v>
      </c>
      <c r="G79" s="214">
        <f t="shared" si="25"/>
        <v>3232261197</v>
      </c>
      <c r="H79" s="215">
        <f t="shared" si="26"/>
        <v>192</v>
      </c>
      <c r="I79" s="215">
        <f t="shared" si="27"/>
        <v>168</v>
      </c>
      <c r="J79" s="215">
        <f t="shared" si="28"/>
        <v>100</v>
      </c>
      <c r="K79" s="215">
        <f t="shared" si="29"/>
        <v>77</v>
      </c>
      <c r="L79" s="215"/>
      <c r="M79" s="216"/>
      <c r="N79" s="223" t="str">
        <f t="shared" si="30"/>
        <v>C0:A8:64:4D</v>
      </c>
      <c r="O79" s="224" t="str">
        <f t="shared" si="31"/>
        <v>300-250-144-115</v>
      </c>
      <c r="P79" s="224" t="str">
        <f t="shared" si="32"/>
        <v>11000000 10101000 01100100 01001101</v>
      </c>
    </row>
    <row r="80" spans="1:16" x14ac:dyDescent="0.2">
      <c r="A80" s="211">
        <v>32</v>
      </c>
      <c r="B80" s="218"/>
      <c r="C80" s="213" t="str">
        <f t="shared" si="22"/>
        <v>192•168•100•78/32</v>
      </c>
      <c r="D80" s="213" t="str">
        <f t="shared" si="23"/>
        <v/>
      </c>
      <c r="E80" s="214">
        <f t="shared" si="24"/>
        <v>254</v>
      </c>
      <c r="F80" s="214">
        <f>IF(NOT(A79&gt;0),SUM({0,0,0,0}*{16777216,65536,256,1}),IF(CIDR="",0,IF(OR(B79&lt;0,CIDR=32),F79,F79+E79+2)))</f>
        <v>3232261121</v>
      </c>
      <c r="G80" s="214">
        <f t="shared" si="25"/>
        <v>3232261198</v>
      </c>
      <c r="H80" s="215">
        <f t="shared" si="26"/>
        <v>192</v>
      </c>
      <c r="I80" s="215">
        <f t="shared" si="27"/>
        <v>168</v>
      </c>
      <c r="J80" s="215">
        <f t="shared" si="28"/>
        <v>100</v>
      </c>
      <c r="K80" s="215">
        <f t="shared" si="29"/>
        <v>78</v>
      </c>
      <c r="L80" s="215"/>
      <c r="M80" s="216"/>
      <c r="N80" s="223" t="str">
        <f t="shared" si="30"/>
        <v>C0:A8:64:4E</v>
      </c>
      <c r="O80" s="224" t="str">
        <f t="shared" si="31"/>
        <v>300-250-144-116</v>
      </c>
      <c r="P80" s="224" t="str">
        <f t="shared" si="32"/>
        <v>11000000 10101000 01100100 01001110</v>
      </c>
    </row>
    <row r="81" spans="1:16" x14ac:dyDescent="0.2">
      <c r="A81" s="211">
        <v>32</v>
      </c>
      <c r="B81" s="218"/>
      <c r="C81" s="213" t="str">
        <f t="shared" si="22"/>
        <v>192•168•100•79/32</v>
      </c>
      <c r="D81" s="213" t="str">
        <f t="shared" si="23"/>
        <v/>
      </c>
      <c r="E81" s="214">
        <f t="shared" si="24"/>
        <v>254</v>
      </c>
      <c r="F81" s="214">
        <f>IF(NOT(A80&gt;0),SUM({0,0,0,0}*{16777216,65536,256,1}),IF(CIDR="",0,IF(OR(B80&lt;0,CIDR=32),F80,F80+E80+2)))</f>
        <v>3232261121</v>
      </c>
      <c r="G81" s="214">
        <f t="shared" si="25"/>
        <v>3232261199</v>
      </c>
      <c r="H81" s="215">
        <f t="shared" si="26"/>
        <v>192</v>
      </c>
      <c r="I81" s="215">
        <f t="shared" si="27"/>
        <v>168</v>
      </c>
      <c r="J81" s="215">
        <f t="shared" si="28"/>
        <v>100</v>
      </c>
      <c r="K81" s="215">
        <f t="shared" si="29"/>
        <v>79</v>
      </c>
      <c r="L81" s="215"/>
      <c r="M81" s="216"/>
      <c r="N81" s="223" t="str">
        <f t="shared" si="30"/>
        <v>C0:A8:64:4F</v>
      </c>
      <c r="O81" s="224" t="str">
        <f t="shared" si="31"/>
        <v>300-250-144-117</v>
      </c>
      <c r="P81" s="224" t="str">
        <f t="shared" si="32"/>
        <v>11000000 10101000 01100100 01001111</v>
      </c>
    </row>
    <row r="82" spans="1:16" x14ac:dyDescent="0.2">
      <c r="A82" s="211">
        <v>32</v>
      </c>
      <c r="B82" s="218"/>
      <c r="C82" s="213" t="str">
        <f t="shared" si="22"/>
        <v>192•168•100•80/32</v>
      </c>
      <c r="D82" s="213" t="str">
        <f t="shared" si="23"/>
        <v/>
      </c>
      <c r="E82" s="214">
        <f t="shared" si="24"/>
        <v>254</v>
      </c>
      <c r="F82" s="214">
        <f>IF(NOT(A81&gt;0),SUM({0,0,0,0}*{16777216,65536,256,1}),IF(CIDR="",0,IF(OR(B81&lt;0,CIDR=32),F81,F81+E81+2)))</f>
        <v>3232261121</v>
      </c>
      <c r="G82" s="214">
        <f t="shared" si="25"/>
        <v>3232261200</v>
      </c>
      <c r="H82" s="215">
        <f t="shared" si="26"/>
        <v>192</v>
      </c>
      <c r="I82" s="215">
        <f t="shared" si="27"/>
        <v>168</v>
      </c>
      <c r="J82" s="215">
        <f t="shared" si="28"/>
        <v>100</v>
      </c>
      <c r="K82" s="215">
        <f t="shared" si="29"/>
        <v>80</v>
      </c>
      <c r="L82" s="215"/>
      <c r="M82" s="216"/>
      <c r="N82" s="223" t="str">
        <f t="shared" si="30"/>
        <v>C0:A8:64:50</v>
      </c>
      <c r="O82" s="224" t="str">
        <f t="shared" si="31"/>
        <v>300-250-144-120</v>
      </c>
      <c r="P82" s="224" t="str">
        <f t="shared" si="32"/>
        <v>11000000 10101000 01100100 01010000</v>
      </c>
    </row>
    <row r="83" spans="1:16" x14ac:dyDescent="0.2">
      <c r="A83" s="211">
        <v>32</v>
      </c>
      <c r="B83" s="218"/>
      <c r="C83" s="213" t="str">
        <f t="shared" si="22"/>
        <v>192•168•100•81/32</v>
      </c>
      <c r="D83" s="213" t="str">
        <f t="shared" si="23"/>
        <v/>
      </c>
      <c r="E83" s="214">
        <f t="shared" si="24"/>
        <v>254</v>
      </c>
      <c r="F83" s="214">
        <f>IF(NOT(A82&gt;0),SUM({0,0,0,0}*{16777216,65536,256,1}),IF(CIDR="",0,IF(OR(B82&lt;0,CIDR=32),F82,F82+E82+2)))</f>
        <v>3232261121</v>
      </c>
      <c r="G83" s="214">
        <f t="shared" si="25"/>
        <v>3232261201</v>
      </c>
      <c r="H83" s="215">
        <f t="shared" si="26"/>
        <v>192</v>
      </c>
      <c r="I83" s="215">
        <f t="shared" si="27"/>
        <v>168</v>
      </c>
      <c r="J83" s="215">
        <f t="shared" si="28"/>
        <v>100</v>
      </c>
      <c r="K83" s="215">
        <f t="shared" si="29"/>
        <v>81</v>
      </c>
      <c r="L83" s="215"/>
      <c r="M83" s="216"/>
      <c r="N83" s="223" t="str">
        <f t="shared" si="30"/>
        <v>C0:A8:64:51</v>
      </c>
      <c r="O83" s="224" t="str">
        <f t="shared" si="31"/>
        <v>300-250-144-121</v>
      </c>
      <c r="P83" s="224" t="str">
        <f t="shared" si="32"/>
        <v>11000000 10101000 01100100 01010001</v>
      </c>
    </row>
    <row r="84" spans="1:16" x14ac:dyDescent="0.2">
      <c r="A84" s="211">
        <v>32</v>
      </c>
      <c r="B84" s="218"/>
      <c r="C84" s="213" t="str">
        <f t="shared" si="22"/>
        <v>192•168•100•82/32</v>
      </c>
      <c r="D84" s="213" t="str">
        <f t="shared" si="23"/>
        <v/>
      </c>
      <c r="E84" s="214">
        <f t="shared" si="24"/>
        <v>254</v>
      </c>
      <c r="F84" s="214">
        <f>IF(NOT(A83&gt;0),SUM({0,0,0,0}*{16777216,65536,256,1}),IF(CIDR="",0,IF(OR(B83&lt;0,CIDR=32),F83,F83+E83+2)))</f>
        <v>3232261121</v>
      </c>
      <c r="G84" s="214">
        <f t="shared" si="25"/>
        <v>3232261202</v>
      </c>
      <c r="H84" s="215">
        <f t="shared" si="26"/>
        <v>192</v>
      </c>
      <c r="I84" s="215">
        <f t="shared" si="27"/>
        <v>168</v>
      </c>
      <c r="J84" s="215">
        <f t="shared" si="28"/>
        <v>100</v>
      </c>
      <c r="K84" s="215">
        <f t="shared" si="29"/>
        <v>82</v>
      </c>
      <c r="L84" s="215"/>
      <c r="M84" s="216"/>
      <c r="N84" s="223" t="str">
        <f t="shared" si="30"/>
        <v>C0:A8:64:52</v>
      </c>
      <c r="O84" s="224" t="str">
        <f t="shared" si="31"/>
        <v>300-250-144-122</v>
      </c>
      <c r="P84" s="224" t="str">
        <f t="shared" si="32"/>
        <v>11000000 10101000 01100100 01010010</v>
      </c>
    </row>
    <row r="85" spans="1:16" x14ac:dyDescent="0.2">
      <c r="A85" s="211">
        <v>32</v>
      </c>
      <c r="B85" s="218"/>
      <c r="C85" s="213" t="str">
        <f t="shared" si="22"/>
        <v>192•168•100•83/32</v>
      </c>
      <c r="D85" s="213" t="str">
        <f t="shared" si="23"/>
        <v/>
      </c>
      <c r="E85" s="214">
        <f t="shared" si="24"/>
        <v>254</v>
      </c>
      <c r="F85" s="214">
        <f>IF(NOT(A84&gt;0),SUM({0,0,0,0}*{16777216,65536,256,1}),IF(CIDR="",0,IF(OR(B84&lt;0,CIDR=32),F84,F84+E84+2)))</f>
        <v>3232261121</v>
      </c>
      <c r="G85" s="214">
        <f t="shared" si="25"/>
        <v>3232261203</v>
      </c>
      <c r="H85" s="215">
        <f t="shared" si="26"/>
        <v>192</v>
      </c>
      <c r="I85" s="215">
        <f t="shared" si="27"/>
        <v>168</v>
      </c>
      <c r="J85" s="215">
        <f t="shared" si="28"/>
        <v>100</v>
      </c>
      <c r="K85" s="215">
        <f t="shared" si="29"/>
        <v>83</v>
      </c>
      <c r="L85" s="215"/>
      <c r="M85" s="216"/>
      <c r="N85" s="223" t="str">
        <f t="shared" si="30"/>
        <v>C0:A8:64:53</v>
      </c>
      <c r="O85" s="224" t="str">
        <f t="shared" si="31"/>
        <v>300-250-144-123</v>
      </c>
      <c r="P85" s="224" t="str">
        <f t="shared" si="32"/>
        <v>11000000 10101000 01100100 01010011</v>
      </c>
    </row>
    <row r="86" spans="1:16" x14ac:dyDescent="0.2">
      <c r="A86" s="211">
        <v>32</v>
      </c>
      <c r="B86" s="218"/>
      <c r="C86" s="213" t="str">
        <f t="shared" si="22"/>
        <v>192•168•100•84/32</v>
      </c>
      <c r="D86" s="213" t="str">
        <f t="shared" si="23"/>
        <v/>
      </c>
      <c r="E86" s="214">
        <f t="shared" si="24"/>
        <v>254</v>
      </c>
      <c r="F86" s="214">
        <f>IF(NOT(A85&gt;0),SUM({0,0,0,0}*{16777216,65536,256,1}),IF(CIDR="",0,IF(OR(B85&lt;0,CIDR=32),F85,F85+E85+2)))</f>
        <v>3232261121</v>
      </c>
      <c r="G86" s="214">
        <f t="shared" si="25"/>
        <v>3232261204</v>
      </c>
      <c r="H86" s="215">
        <f t="shared" si="26"/>
        <v>192</v>
      </c>
      <c r="I86" s="215">
        <f t="shared" si="27"/>
        <v>168</v>
      </c>
      <c r="J86" s="215">
        <f t="shared" si="28"/>
        <v>100</v>
      </c>
      <c r="K86" s="215">
        <f t="shared" si="29"/>
        <v>84</v>
      </c>
      <c r="L86" s="215"/>
      <c r="M86" s="216"/>
      <c r="N86" s="223" t="str">
        <f t="shared" si="30"/>
        <v>C0:A8:64:54</v>
      </c>
      <c r="O86" s="224" t="str">
        <f t="shared" si="31"/>
        <v>300-250-144-124</v>
      </c>
      <c r="P86" s="224" t="str">
        <f t="shared" si="32"/>
        <v>11000000 10101000 01100100 01010100</v>
      </c>
    </row>
    <row r="87" spans="1:16" x14ac:dyDescent="0.2">
      <c r="A87" s="211">
        <v>32</v>
      </c>
      <c r="B87" s="218"/>
      <c r="C87" s="213" t="str">
        <f t="shared" si="22"/>
        <v>192•168•100•85/32</v>
      </c>
      <c r="D87" s="213" t="str">
        <f t="shared" si="23"/>
        <v/>
      </c>
      <c r="E87" s="214">
        <f t="shared" si="24"/>
        <v>254</v>
      </c>
      <c r="F87" s="214">
        <f>IF(NOT(A86&gt;0),SUM({0,0,0,0}*{16777216,65536,256,1}),IF(CIDR="",0,IF(OR(B86&lt;0,CIDR=32),F86,F86+E86+2)))</f>
        <v>3232261121</v>
      </c>
      <c r="G87" s="214">
        <f t="shared" si="25"/>
        <v>3232261205</v>
      </c>
      <c r="H87" s="215">
        <f t="shared" si="26"/>
        <v>192</v>
      </c>
      <c r="I87" s="215">
        <f t="shared" si="27"/>
        <v>168</v>
      </c>
      <c r="J87" s="215">
        <f t="shared" si="28"/>
        <v>100</v>
      </c>
      <c r="K87" s="215">
        <f t="shared" si="29"/>
        <v>85</v>
      </c>
      <c r="L87" s="215"/>
      <c r="M87" s="216"/>
      <c r="N87" s="223" t="str">
        <f t="shared" si="30"/>
        <v>C0:A8:64:55</v>
      </c>
      <c r="O87" s="224" t="str">
        <f t="shared" si="31"/>
        <v>300-250-144-125</v>
      </c>
      <c r="P87" s="224" t="str">
        <f t="shared" si="32"/>
        <v>11000000 10101000 01100100 01010101</v>
      </c>
    </row>
    <row r="88" spans="1:16" x14ac:dyDescent="0.2">
      <c r="A88" s="211">
        <v>32</v>
      </c>
      <c r="B88" s="218"/>
      <c r="C88" s="213" t="str">
        <f t="shared" si="22"/>
        <v>192•168•100•86/32</v>
      </c>
      <c r="D88" s="213" t="str">
        <f t="shared" si="23"/>
        <v/>
      </c>
      <c r="E88" s="214">
        <f t="shared" si="24"/>
        <v>254</v>
      </c>
      <c r="F88" s="214">
        <f>IF(NOT(A87&gt;0),SUM({0,0,0,0}*{16777216,65536,256,1}),IF(CIDR="",0,IF(OR(B87&lt;0,CIDR=32),F87,F87+E87+2)))</f>
        <v>3232261121</v>
      </c>
      <c r="G88" s="214">
        <f t="shared" si="25"/>
        <v>3232261206</v>
      </c>
      <c r="H88" s="215">
        <f t="shared" si="26"/>
        <v>192</v>
      </c>
      <c r="I88" s="215">
        <f t="shared" si="27"/>
        <v>168</v>
      </c>
      <c r="J88" s="215">
        <f t="shared" si="28"/>
        <v>100</v>
      </c>
      <c r="K88" s="215">
        <f t="shared" si="29"/>
        <v>86</v>
      </c>
      <c r="L88" s="215"/>
      <c r="M88" s="216"/>
      <c r="N88" s="223" t="str">
        <f t="shared" si="30"/>
        <v>C0:A8:64:56</v>
      </c>
      <c r="O88" s="224" t="str">
        <f t="shared" si="31"/>
        <v>300-250-144-126</v>
      </c>
      <c r="P88" s="224" t="str">
        <f t="shared" si="32"/>
        <v>11000000 10101000 01100100 01010110</v>
      </c>
    </row>
    <row r="89" spans="1:16" x14ac:dyDescent="0.2">
      <c r="A89" s="211">
        <v>32</v>
      </c>
      <c r="B89" s="218"/>
      <c r="C89" s="213" t="str">
        <f t="shared" si="22"/>
        <v>192•168•100•87/32</v>
      </c>
      <c r="D89" s="213" t="str">
        <f t="shared" si="23"/>
        <v/>
      </c>
      <c r="E89" s="214">
        <f t="shared" si="24"/>
        <v>254</v>
      </c>
      <c r="F89" s="214">
        <f>IF(NOT(A88&gt;0),SUM({0,0,0,0}*{16777216,65536,256,1}),IF(CIDR="",0,IF(OR(B88&lt;0,CIDR=32),F88,F88+E88+2)))</f>
        <v>3232261121</v>
      </c>
      <c r="G89" s="214">
        <f t="shared" si="25"/>
        <v>3232261207</v>
      </c>
      <c r="H89" s="215">
        <f t="shared" si="26"/>
        <v>192</v>
      </c>
      <c r="I89" s="215">
        <f t="shared" si="27"/>
        <v>168</v>
      </c>
      <c r="J89" s="215">
        <f t="shared" si="28"/>
        <v>100</v>
      </c>
      <c r="K89" s="215">
        <f t="shared" si="29"/>
        <v>87</v>
      </c>
      <c r="L89" s="215"/>
      <c r="M89" s="216"/>
      <c r="N89" s="223" t="str">
        <f t="shared" si="30"/>
        <v>C0:A8:64:57</v>
      </c>
      <c r="O89" s="224" t="str">
        <f t="shared" si="31"/>
        <v>300-250-144-127</v>
      </c>
      <c r="P89" s="224" t="str">
        <f t="shared" si="32"/>
        <v>11000000 10101000 01100100 01010111</v>
      </c>
    </row>
    <row r="90" spans="1:16" x14ac:dyDescent="0.2">
      <c r="A90" s="211">
        <v>32</v>
      </c>
      <c r="B90" s="218"/>
      <c r="C90" s="213" t="str">
        <f t="shared" si="22"/>
        <v>192•168•100•88/32</v>
      </c>
      <c r="D90" s="213" t="str">
        <f t="shared" si="23"/>
        <v/>
      </c>
      <c r="E90" s="214">
        <f t="shared" si="24"/>
        <v>254</v>
      </c>
      <c r="F90" s="214">
        <f>IF(NOT(A89&gt;0),SUM({0,0,0,0}*{16777216,65536,256,1}),IF(CIDR="",0,IF(OR(B89&lt;0,CIDR=32),F89,F89+E89+2)))</f>
        <v>3232261121</v>
      </c>
      <c r="G90" s="214">
        <f t="shared" si="25"/>
        <v>3232261208</v>
      </c>
      <c r="H90" s="215">
        <f t="shared" si="26"/>
        <v>192</v>
      </c>
      <c r="I90" s="215">
        <f t="shared" si="27"/>
        <v>168</v>
      </c>
      <c r="J90" s="215">
        <f t="shared" si="28"/>
        <v>100</v>
      </c>
      <c r="K90" s="215">
        <f t="shared" si="29"/>
        <v>88</v>
      </c>
      <c r="L90" s="215"/>
      <c r="M90" s="216"/>
      <c r="N90" s="223" t="str">
        <f t="shared" si="30"/>
        <v>C0:A8:64:58</v>
      </c>
      <c r="O90" s="224" t="str">
        <f t="shared" si="31"/>
        <v>300-250-144-130</v>
      </c>
      <c r="P90" s="224" t="str">
        <f t="shared" si="32"/>
        <v>11000000 10101000 01100100 01011000</v>
      </c>
    </row>
    <row r="91" spans="1:16" x14ac:dyDescent="0.2">
      <c r="A91" s="211">
        <v>32</v>
      </c>
      <c r="B91" s="218"/>
      <c r="C91" s="213" t="str">
        <f t="shared" si="22"/>
        <v>192•168•100•89/32</v>
      </c>
      <c r="D91" s="213" t="str">
        <f t="shared" si="23"/>
        <v/>
      </c>
      <c r="E91" s="214">
        <f t="shared" si="24"/>
        <v>254</v>
      </c>
      <c r="F91" s="214">
        <f>IF(NOT(A90&gt;0),SUM({0,0,0,0}*{16777216,65536,256,1}),IF(CIDR="",0,IF(OR(B90&lt;0,CIDR=32),F90,F90+E90+2)))</f>
        <v>3232261121</v>
      </c>
      <c r="G91" s="214">
        <f t="shared" si="25"/>
        <v>3232261209</v>
      </c>
      <c r="H91" s="215">
        <f t="shared" si="26"/>
        <v>192</v>
      </c>
      <c r="I91" s="215">
        <f t="shared" si="27"/>
        <v>168</v>
      </c>
      <c r="J91" s="215">
        <f t="shared" si="28"/>
        <v>100</v>
      </c>
      <c r="K91" s="215">
        <f t="shared" si="29"/>
        <v>89</v>
      </c>
      <c r="L91" s="215"/>
      <c r="M91" s="216"/>
      <c r="N91" s="223" t="str">
        <f t="shared" si="30"/>
        <v>C0:A8:64:59</v>
      </c>
      <c r="O91" s="224" t="str">
        <f t="shared" si="31"/>
        <v>300-250-144-131</v>
      </c>
      <c r="P91" s="224" t="str">
        <f t="shared" si="32"/>
        <v>11000000 10101000 01100100 01011001</v>
      </c>
    </row>
    <row r="92" spans="1:16" x14ac:dyDescent="0.2">
      <c r="A92" s="211">
        <v>32</v>
      </c>
      <c r="B92" s="218"/>
      <c r="C92" s="213" t="str">
        <f t="shared" si="22"/>
        <v>192•168•100•90/32</v>
      </c>
      <c r="D92" s="213" t="str">
        <f t="shared" si="23"/>
        <v/>
      </c>
      <c r="E92" s="214">
        <f t="shared" si="24"/>
        <v>254</v>
      </c>
      <c r="F92" s="214">
        <f>IF(NOT(A91&gt;0),SUM({0,0,0,0}*{16777216,65536,256,1}),IF(CIDR="",0,IF(OR(B91&lt;0,CIDR=32),F91,F91+E91+2)))</f>
        <v>3232261121</v>
      </c>
      <c r="G92" s="214">
        <f t="shared" si="25"/>
        <v>3232261210</v>
      </c>
      <c r="H92" s="215">
        <f t="shared" si="26"/>
        <v>192</v>
      </c>
      <c r="I92" s="215">
        <f t="shared" si="27"/>
        <v>168</v>
      </c>
      <c r="J92" s="215">
        <f t="shared" si="28"/>
        <v>100</v>
      </c>
      <c r="K92" s="215">
        <f t="shared" si="29"/>
        <v>90</v>
      </c>
      <c r="L92" s="215"/>
      <c r="M92" s="216"/>
      <c r="N92" s="223" t="str">
        <f t="shared" si="30"/>
        <v>C0:A8:64:5A</v>
      </c>
      <c r="O92" s="224" t="str">
        <f t="shared" si="31"/>
        <v>300-250-144-132</v>
      </c>
      <c r="P92" s="224" t="str">
        <f t="shared" si="32"/>
        <v>11000000 10101000 01100100 01011010</v>
      </c>
    </row>
    <row r="93" spans="1:16" x14ac:dyDescent="0.2">
      <c r="A93" s="211">
        <v>32</v>
      </c>
      <c r="B93" s="218"/>
      <c r="C93" s="213" t="str">
        <f t="shared" si="22"/>
        <v>192•168•100•91/32</v>
      </c>
      <c r="D93" s="213" t="str">
        <f t="shared" si="23"/>
        <v/>
      </c>
      <c r="E93" s="214">
        <f t="shared" si="24"/>
        <v>254</v>
      </c>
      <c r="F93" s="214">
        <f>IF(NOT(A92&gt;0),SUM({0,0,0,0}*{16777216,65536,256,1}),IF(CIDR="",0,IF(OR(B92&lt;0,CIDR=32),F92,F92+E92+2)))</f>
        <v>3232261121</v>
      </c>
      <c r="G93" s="214">
        <f t="shared" si="25"/>
        <v>3232261211</v>
      </c>
      <c r="H93" s="215">
        <f t="shared" si="26"/>
        <v>192</v>
      </c>
      <c r="I93" s="215">
        <f t="shared" si="27"/>
        <v>168</v>
      </c>
      <c r="J93" s="215">
        <f t="shared" si="28"/>
        <v>100</v>
      </c>
      <c r="K93" s="215">
        <f t="shared" si="29"/>
        <v>91</v>
      </c>
      <c r="L93" s="215"/>
      <c r="M93" s="216"/>
      <c r="N93" s="223" t="str">
        <f t="shared" si="30"/>
        <v>C0:A8:64:5B</v>
      </c>
      <c r="O93" s="224" t="str">
        <f t="shared" si="31"/>
        <v>300-250-144-133</v>
      </c>
      <c r="P93" s="224" t="str">
        <f t="shared" si="32"/>
        <v>11000000 10101000 01100100 01011011</v>
      </c>
    </row>
    <row r="94" spans="1:16" x14ac:dyDescent="0.2">
      <c r="A94" s="211">
        <v>32</v>
      </c>
      <c r="B94" s="218"/>
      <c r="C94" s="213" t="str">
        <f t="shared" si="22"/>
        <v>192•168•100•92/32</v>
      </c>
      <c r="D94" s="213" t="str">
        <f t="shared" si="23"/>
        <v/>
      </c>
      <c r="E94" s="214">
        <f t="shared" si="24"/>
        <v>254</v>
      </c>
      <c r="F94" s="214">
        <f>IF(NOT(A93&gt;0),SUM({0,0,0,0}*{16777216,65536,256,1}),IF(CIDR="",0,IF(OR(B93&lt;0,CIDR=32),F93,F93+E93+2)))</f>
        <v>3232261121</v>
      </c>
      <c r="G94" s="214">
        <f t="shared" si="25"/>
        <v>3232261212</v>
      </c>
      <c r="H94" s="215">
        <f t="shared" si="26"/>
        <v>192</v>
      </c>
      <c r="I94" s="215">
        <f t="shared" si="27"/>
        <v>168</v>
      </c>
      <c r="J94" s="215">
        <f t="shared" si="28"/>
        <v>100</v>
      </c>
      <c r="K94" s="215">
        <f t="shared" si="29"/>
        <v>92</v>
      </c>
      <c r="L94" s="215"/>
      <c r="M94" s="216"/>
      <c r="N94" s="223" t="str">
        <f t="shared" si="30"/>
        <v>C0:A8:64:5C</v>
      </c>
      <c r="O94" s="224" t="str">
        <f t="shared" si="31"/>
        <v>300-250-144-134</v>
      </c>
      <c r="P94" s="224" t="str">
        <f t="shared" si="32"/>
        <v>11000000 10101000 01100100 01011100</v>
      </c>
    </row>
    <row r="95" spans="1:16" x14ac:dyDescent="0.2">
      <c r="A95" s="211">
        <v>32</v>
      </c>
      <c r="B95" s="218"/>
      <c r="C95" s="213" t="str">
        <f t="shared" si="22"/>
        <v>192•168•100•93/32</v>
      </c>
      <c r="D95" s="213" t="str">
        <f t="shared" si="23"/>
        <v/>
      </c>
      <c r="E95" s="214">
        <f t="shared" si="24"/>
        <v>254</v>
      </c>
      <c r="F95" s="214">
        <f>IF(NOT(A94&gt;0),SUM({0,0,0,0}*{16777216,65536,256,1}),IF(CIDR="",0,IF(OR(B94&lt;0,CIDR=32),F94,F94+E94+2)))</f>
        <v>3232261121</v>
      </c>
      <c r="G95" s="214">
        <f t="shared" si="25"/>
        <v>3232261213</v>
      </c>
      <c r="H95" s="215">
        <f t="shared" si="26"/>
        <v>192</v>
      </c>
      <c r="I95" s="215">
        <f t="shared" si="27"/>
        <v>168</v>
      </c>
      <c r="J95" s="215">
        <f t="shared" si="28"/>
        <v>100</v>
      </c>
      <c r="K95" s="215">
        <f t="shared" si="29"/>
        <v>93</v>
      </c>
      <c r="L95" s="215"/>
      <c r="M95" s="216"/>
      <c r="N95" s="223" t="str">
        <f t="shared" si="30"/>
        <v>C0:A8:64:5D</v>
      </c>
      <c r="O95" s="224" t="str">
        <f t="shared" si="31"/>
        <v>300-250-144-135</v>
      </c>
      <c r="P95" s="224" t="str">
        <f t="shared" si="32"/>
        <v>11000000 10101000 01100100 01011101</v>
      </c>
    </row>
    <row r="96" spans="1:16" x14ac:dyDescent="0.2">
      <c r="A96" s="211">
        <v>32</v>
      </c>
      <c r="B96" s="218"/>
      <c r="C96" s="213" t="str">
        <f t="shared" si="22"/>
        <v>192•168•100•94/32</v>
      </c>
      <c r="D96" s="213" t="str">
        <f t="shared" si="23"/>
        <v/>
      </c>
      <c r="E96" s="214">
        <f t="shared" si="24"/>
        <v>254</v>
      </c>
      <c r="F96" s="214">
        <f>IF(NOT(A95&gt;0),SUM({0,0,0,0}*{16777216,65536,256,1}),IF(CIDR="",0,IF(OR(B95&lt;0,CIDR=32),F95,F95+E95+2)))</f>
        <v>3232261121</v>
      </c>
      <c r="G96" s="214">
        <f t="shared" si="25"/>
        <v>3232261214</v>
      </c>
      <c r="H96" s="215">
        <f t="shared" si="26"/>
        <v>192</v>
      </c>
      <c r="I96" s="215">
        <f t="shared" si="27"/>
        <v>168</v>
      </c>
      <c r="J96" s="215">
        <f t="shared" si="28"/>
        <v>100</v>
      </c>
      <c r="K96" s="215">
        <f t="shared" si="29"/>
        <v>94</v>
      </c>
      <c r="L96" s="215"/>
      <c r="M96" s="216"/>
      <c r="N96" s="223" t="str">
        <f t="shared" si="30"/>
        <v>C0:A8:64:5E</v>
      </c>
      <c r="O96" s="224" t="str">
        <f t="shared" si="31"/>
        <v>300-250-144-136</v>
      </c>
      <c r="P96" s="224" t="str">
        <f t="shared" si="32"/>
        <v>11000000 10101000 01100100 01011110</v>
      </c>
    </row>
    <row r="97" spans="1:16" x14ac:dyDescent="0.2">
      <c r="A97" s="211">
        <v>32</v>
      </c>
      <c r="B97" s="218"/>
      <c r="C97" s="213" t="str">
        <f t="shared" si="22"/>
        <v>192•168•100•95/32</v>
      </c>
      <c r="D97" s="213" t="str">
        <f t="shared" si="23"/>
        <v/>
      </c>
      <c r="E97" s="214">
        <f t="shared" si="24"/>
        <v>254</v>
      </c>
      <c r="F97" s="214">
        <f>IF(NOT(A96&gt;0),SUM({0,0,0,0}*{16777216,65536,256,1}),IF(CIDR="",0,IF(OR(B96&lt;0,CIDR=32),F96,F96+E96+2)))</f>
        <v>3232261121</v>
      </c>
      <c r="G97" s="214">
        <f t="shared" si="25"/>
        <v>3232261215</v>
      </c>
      <c r="H97" s="215">
        <f t="shared" si="26"/>
        <v>192</v>
      </c>
      <c r="I97" s="215">
        <f t="shared" si="27"/>
        <v>168</v>
      </c>
      <c r="J97" s="215">
        <f t="shared" si="28"/>
        <v>100</v>
      </c>
      <c r="K97" s="215">
        <f t="shared" si="29"/>
        <v>95</v>
      </c>
      <c r="L97" s="215"/>
      <c r="M97" s="216"/>
      <c r="N97" s="223" t="str">
        <f t="shared" si="30"/>
        <v>C0:A8:64:5F</v>
      </c>
      <c r="O97" s="224" t="str">
        <f t="shared" si="31"/>
        <v>300-250-144-137</v>
      </c>
      <c r="P97" s="224" t="str">
        <f t="shared" si="32"/>
        <v>11000000 10101000 01100100 01011111</v>
      </c>
    </row>
    <row r="98" spans="1:16" x14ac:dyDescent="0.2">
      <c r="A98" s="211">
        <v>32</v>
      </c>
      <c r="B98" s="218"/>
      <c r="C98" s="213" t="str">
        <f t="shared" si="22"/>
        <v>192•168•100•96/32</v>
      </c>
      <c r="D98" s="213" t="str">
        <f t="shared" si="23"/>
        <v/>
      </c>
      <c r="E98" s="214">
        <f t="shared" si="24"/>
        <v>254</v>
      </c>
      <c r="F98" s="214">
        <f>IF(NOT(A97&gt;0),SUM({0,0,0,0}*{16777216,65536,256,1}),IF(CIDR="",0,IF(OR(B97&lt;0,CIDR=32),F97,F97+E97+2)))</f>
        <v>3232261121</v>
      </c>
      <c r="G98" s="214">
        <f t="shared" si="25"/>
        <v>3232261216</v>
      </c>
      <c r="H98" s="215">
        <f t="shared" si="26"/>
        <v>192</v>
      </c>
      <c r="I98" s="215">
        <f t="shared" si="27"/>
        <v>168</v>
      </c>
      <c r="J98" s="215">
        <f t="shared" si="28"/>
        <v>100</v>
      </c>
      <c r="K98" s="215">
        <f t="shared" si="29"/>
        <v>96</v>
      </c>
      <c r="L98" s="215"/>
      <c r="M98" s="216"/>
      <c r="N98" s="223" t="str">
        <f t="shared" si="30"/>
        <v>C0:A8:64:60</v>
      </c>
      <c r="O98" s="224" t="str">
        <f t="shared" si="31"/>
        <v>300-250-144-140</v>
      </c>
      <c r="P98" s="224" t="str">
        <f t="shared" si="32"/>
        <v>11000000 10101000 01100100 01100000</v>
      </c>
    </row>
    <row r="99" spans="1:16" x14ac:dyDescent="0.2">
      <c r="A99" s="211">
        <v>32</v>
      </c>
      <c r="B99" s="218"/>
      <c r="C99" s="213" t="str">
        <f t="shared" si="22"/>
        <v>192•168•100•97/32</v>
      </c>
      <c r="D99" s="213" t="str">
        <f t="shared" si="23"/>
        <v/>
      </c>
      <c r="E99" s="214">
        <f t="shared" si="24"/>
        <v>254</v>
      </c>
      <c r="F99" s="214">
        <f>IF(NOT(A98&gt;0),SUM({0,0,0,0}*{16777216,65536,256,1}),IF(CIDR="",0,IF(OR(B98&lt;0,CIDR=32),F98,F98+E98+2)))</f>
        <v>3232261121</v>
      </c>
      <c r="G99" s="214">
        <f t="shared" si="25"/>
        <v>3232261217</v>
      </c>
      <c r="H99" s="215">
        <f t="shared" si="26"/>
        <v>192</v>
      </c>
      <c r="I99" s="215">
        <f t="shared" ref="I99:I130" si="33">IF(CIDR="","",FLOOR((Host_Addr-H99*16777216)/65536,1))</f>
        <v>168</v>
      </c>
      <c r="J99" s="215">
        <f t="shared" ref="J99:J130" si="34">IF(CIDR="","",FLOOR((Host_Addr-H99*16777216-I99*65536)/256,1))</f>
        <v>100</v>
      </c>
      <c r="K99" s="215">
        <f t="shared" ref="K99:K130" si="35">IF(CIDR="","",Host_Addr-H99*16777216-I99*65536-J99*256)</f>
        <v>97</v>
      </c>
      <c r="L99" s="215"/>
      <c r="M99" s="216"/>
      <c r="N99" s="223" t="str">
        <f t="shared" si="30"/>
        <v>C0:A8:64:61</v>
      </c>
      <c r="O99" s="224" t="str">
        <f t="shared" si="31"/>
        <v>300-250-144-141</v>
      </c>
      <c r="P99" s="224" t="str">
        <f t="shared" si="32"/>
        <v>11000000 10101000 01100100 01100001</v>
      </c>
    </row>
    <row r="100" spans="1:16" x14ac:dyDescent="0.2">
      <c r="A100" s="211">
        <v>32</v>
      </c>
      <c r="B100" s="218"/>
      <c r="C100" s="213" t="str">
        <f t="shared" si="22"/>
        <v>192•168•100•98/32</v>
      </c>
      <c r="D100" s="213" t="str">
        <f t="shared" si="23"/>
        <v/>
      </c>
      <c r="E100" s="214">
        <f t="shared" si="24"/>
        <v>254</v>
      </c>
      <c r="F100" s="214">
        <f>IF(NOT(A99&gt;0),SUM({0,0,0,0}*{16777216,65536,256,1}),IF(CIDR="",0,IF(OR(B99&lt;0,CIDR=32),F99,F99+E99+2)))</f>
        <v>3232261121</v>
      </c>
      <c r="G100" s="214">
        <f t="shared" si="25"/>
        <v>3232261218</v>
      </c>
      <c r="H100" s="215">
        <f t="shared" si="26"/>
        <v>192</v>
      </c>
      <c r="I100" s="215">
        <f t="shared" si="33"/>
        <v>168</v>
      </c>
      <c r="J100" s="215">
        <f t="shared" si="34"/>
        <v>100</v>
      </c>
      <c r="K100" s="215">
        <f t="shared" si="35"/>
        <v>98</v>
      </c>
      <c r="L100" s="215"/>
      <c r="M100" s="216"/>
      <c r="N100" s="223" t="str">
        <f t="shared" si="30"/>
        <v>C0:A8:64:62</v>
      </c>
      <c r="O100" s="224" t="str">
        <f t="shared" si="31"/>
        <v>300-250-144-142</v>
      </c>
      <c r="P100" s="224" t="str">
        <f t="shared" si="32"/>
        <v>11000000 10101000 01100100 01100010</v>
      </c>
    </row>
    <row r="101" spans="1:16" x14ac:dyDescent="0.2">
      <c r="A101" s="217">
        <v>32</v>
      </c>
      <c r="B101" s="219"/>
      <c r="C101" s="220" t="str">
        <f t="shared" ref="C101:C164" si="36">IF(CIDR="","",CONCATENATE(TEXT(H101,0),Dot,TEXT(I101,0),Dot,TEXT(J101,0),Dot,TEXT(K101,0),IF(Append_CIDR,CONCATENATE("/",TEXT(CIDR,0)),"")))</f>
        <v>192•168•100•99/32</v>
      </c>
      <c r="D101" s="220" t="str">
        <f t="shared" si="23"/>
        <v/>
      </c>
      <c r="E101" s="221">
        <f t="shared" si="24"/>
        <v>254</v>
      </c>
      <c r="F101" s="214">
        <f>IF(NOT(A100&gt;0),SUM({0,0,0,0}*{16777216,65536,256,1}),IF(CIDR="",0,IF(OR(B100&lt;0,CIDR=32),F100,F100+E100+2)))</f>
        <v>3232261121</v>
      </c>
      <c r="G101" s="221">
        <f t="shared" si="25"/>
        <v>3232261219</v>
      </c>
      <c r="H101" s="217">
        <f t="shared" si="26"/>
        <v>192</v>
      </c>
      <c r="I101" s="217">
        <f t="shared" si="33"/>
        <v>168</v>
      </c>
      <c r="J101" s="217">
        <f t="shared" si="34"/>
        <v>100</v>
      </c>
      <c r="K101" s="217">
        <f t="shared" si="35"/>
        <v>99</v>
      </c>
      <c r="L101" s="217"/>
      <c r="M101" s="222"/>
      <c r="N101" s="223" t="str">
        <f t="shared" si="30"/>
        <v>C0:A8:64:63</v>
      </c>
      <c r="O101" s="223" t="str">
        <f t="shared" si="31"/>
        <v>300-250-144-143</v>
      </c>
      <c r="P101" s="223" t="str">
        <f t="shared" si="32"/>
        <v>11000000 10101000 01100100 01100011</v>
      </c>
    </row>
    <row r="102" spans="1:16" x14ac:dyDescent="0.2">
      <c r="A102" s="217">
        <v>32</v>
      </c>
      <c r="B102" s="219"/>
      <c r="C102" s="220" t="str">
        <f t="shared" si="36"/>
        <v>192•168•100•100/32</v>
      </c>
      <c r="D102" s="220" t="str">
        <f t="shared" si="23"/>
        <v/>
      </c>
      <c r="E102" s="221">
        <f t="shared" si="24"/>
        <v>254</v>
      </c>
      <c r="F102" s="214">
        <f>IF(NOT(A101&gt;0),SUM({0,0,0,0}*{16777216,65536,256,1}),IF(CIDR="",0,IF(OR(B101&lt;0,CIDR=32),F101,F101+E101+2)))</f>
        <v>3232261121</v>
      </c>
      <c r="G102" s="221">
        <f t="shared" si="25"/>
        <v>3232261220</v>
      </c>
      <c r="H102" s="217">
        <f t="shared" si="26"/>
        <v>192</v>
      </c>
      <c r="I102" s="217">
        <f t="shared" si="33"/>
        <v>168</v>
      </c>
      <c r="J102" s="217">
        <f t="shared" si="34"/>
        <v>100</v>
      </c>
      <c r="K102" s="217">
        <f t="shared" si="35"/>
        <v>100</v>
      </c>
      <c r="L102" s="217"/>
      <c r="M102" s="222" t="s">
        <v>946</v>
      </c>
      <c r="N102" s="223" t="str">
        <f t="shared" si="30"/>
        <v>C0:A8:64:64</v>
      </c>
      <c r="O102" s="223" t="str">
        <f t="shared" si="31"/>
        <v>300-250-144-144</v>
      </c>
      <c r="P102" s="223" t="str">
        <f t="shared" si="32"/>
        <v>11000000 10101000 01100100 01100100</v>
      </c>
    </row>
    <row r="103" spans="1:16" x14ac:dyDescent="0.2">
      <c r="A103" s="217">
        <v>32</v>
      </c>
      <c r="B103" s="219"/>
      <c r="C103" s="220" t="str">
        <f t="shared" si="36"/>
        <v>192•168•100•101/32</v>
      </c>
      <c r="D103" s="220" t="str">
        <f t="shared" si="23"/>
        <v/>
      </c>
      <c r="E103" s="221">
        <f t="shared" si="24"/>
        <v>254</v>
      </c>
      <c r="F103" s="214">
        <f>IF(NOT(A102&gt;0),SUM({0,0,0,0}*{16777216,65536,256,1}),IF(CIDR="",0,IF(OR(B102&lt;0,CIDR=32),F102,F102+E102+2)))</f>
        <v>3232261121</v>
      </c>
      <c r="G103" s="221">
        <f t="shared" si="25"/>
        <v>3232261221</v>
      </c>
      <c r="H103" s="217">
        <f t="shared" si="26"/>
        <v>192</v>
      </c>
      <c r="I103" s="217">
        <f t="shared" si="33"/>
        <v>168</v>
      </c>
      <c r="J103" s="217">
        <f t="shared" si="34"/>
        <v>100</v>
      </c>
      <c r="K103" s="217">
        <f t="shared" si="35"/>
        <v>101</v>
      </c>
      <c r="L103" s="217"/>
      <c r="M103" s="222"/>
      <c r="N103" s="223" t="str">
        <f t="shared" si="30"/>
        <v>C0:A8:64:65</v>
      </c>
      <c r="O103" s="223" t="str">
        <f t="shared" si="31"/>
        <v>300-250-144-145</v>
      </c>
      <c r="P103" s="223" t="str">
        <f t="shared" si="32"/>
        <v>11000000 10101000 01100100 01100101</v>
      </c>
    </row>
    <row r="104" spans="1:16" x14ac:dyDescent="0.2">
      <c r="A104" s="217">
        <v>32</v>
      </c>
      <c r="B104" s="219"/>
      <c r="C104" s="220" t="str">
        <f t="shared" si="36"/>
        <v>192•168•100•102/32</v>
      </c>
      <c r="D104" s="220" t="str">
        <f t="shared" si="23"/>
        <v/>
      </c>
      <c r="E104" s="221">
        <f t="shared" si="24"/>
        <v>254</v>
      </c>
      <c r="F104" s="214">
        <f>IF(NOT(A103&gt;0),SUM({0,0,0,0}*{16777216,65536,256,1}),IF(CIDR="",0,IF(OR(B103&lt;0,CIDR=32),F103,F103+E103+2)))</f>
        <v>3232261121</v>
      </c>
      <c r="G104" s="221">
        <f t="shared" si="25"/>
        <v>3232261222</v>
      </c>
      <c r="H104" s="217">
        <f t="shared" si="26"/>
        <v>192</v>
      </c>
      <c r="I104" s="217">
        <f t="shared" si="33"/>
        <v>168</v>
      </c>
      <c r="J104" s="217">
        <f t="shared" si="34"/>
        <v>100</v>
      </c>
      <c r="K104" s="217">
        <f t="shared" si="35"/>
        <v>102</v>
      </c>
      <c r="L104" s="217"/>
      <c r="M104" s="222"/>
      <c r="N104" s="223" t="str">
        <f t="shared" si="30"/>
        <v>C0:A8:64:66</v>
      </c>
      <c r="O104" s="223" t="str">
        <f t="shared" si="31"/>
        <v>300-250-144-146</v>
      </c>
      <c r="P104" s="223" t="str">
        <f t="shared" si="32"/>
        <v>11000000 10101000 01100100 01100110</v>
      </c>
    </row>
    <row r="105" spans="1:16" x14ac:dyDescent="0.2">
      <c r="A105" s="217">
        <v>32</v>
      </c>
      <c r="B105" s="219"/>
      <c r="C105" s="220" t="str">
        <f t="shared" si="36"/>
        <v>192•168•100•103/32</v>
      </c>
      <c r="D105" s="220" t="str">
        <f t="shared" si="23"/>
        <v/>
      </c>
      <c r="E105" s="221">
        <f t="shared" si="24"/>
        <v>254</v>
      </c>
      <c r="F105" s="214">
        <f>IF(NOT(A104&gt;0),SUM({0,0,0,0}*{16777216,65536,256,1}),IF(CIDR="",0,IF(OR(B104&lt;0,CIDR=32),F104,F104+E104+2)))</f>
        <v>3232261121</v>
      </c>
      <c r="G105" s="221">
        <f t="shared" si="25"/>
        <v>3232261223</v>
      </c>
      <c r="H105" s="217">
        <f t="shared" si="26"/>
        <v>192</v>
      </c>
      <c r="I105" s="217">
        <f t="shared" si="33"/>
        <v>168</v>
      </c>
      <c r="J105" s="217">
        <f t="shared" si="34"/>
        <v>100</v>
      </c>
      <c r="K105" s="217">
        <f t="shared" si="35"/>
        <v>103</v>
      </c>
      <c r="L105" s="217"/>
      <c r="M105" s="222"/>
      <c r="N105" s="223" t="str">
        <f t="shared" si="30"/>
        <v>C0:A8:64:67</v>
      </c>
      <c r="O105" s="223" t="str">
        <f t="shared" si="31"/>
        <v>300-250-144-147</v>
      </c>
      <c r="P105" s="223" t="str">
        <f t="shared" si="32"/>
        <v>11000000 10101000 01100100 01100111</v>
      </c>
    </row>
    <row r="106" spans="1:16" x14ac:dyDescent="0.2">
      <c r="A106" s="217">
        <v>32</v>
      </c>
      <c r="B106" s="219"/>
      <c r="C106" s="220" t="str">
        <f t="shared" si="36"/>
        <v>192•168•100•104/32</v>
      </c>
      <c r="D106" s="220" t="str">
        <f t="shared" si="23"/>
        <v/>
      </c>
      <c r="E106" s="221">
        <f t="shared" si="24"/>
        <v>254</v>
      </c>
      <c r="F106" s="214">
        <f>IF(NOT(A105&gt;0),SUM({0,0,0,0}*{16777216,65536,256,1}),IF(CIDR="",0,IF(OR(B105&lt;0,CIDR=32),F105,F105+E105+2)))</f>
        <v>3232261121</v>
      </c>
      <c r="G106" s="221">
        <f t="shared" si="25"/>
        <v>3232261224</v>
      </c>
      <c r="H106" s="217">
        <f t="shared" si="26"/>
        <v>192</v>
      </c>
      <c r="I106" s="217">
        <f t="shared" si="33"/>
        <v>168</v>
      </c>
      <c r="J106" s="217">
        <f t="shared" si="34"/>
        <v>100</v>
      </c>
      <c r="K106" s="217">
        <f t="shared" si="35"/>
        <v>104</v>
      </c>
      <c r="L106" s="217"/>
      <c r="M106" s="222"/>
      <c r="N106" s="223" t="str">
        <f t="shared" si="30"/>
        <v>C0:A8:64:68</v>
      </c>
      <c r="O106" s="223" t="str">
        <f t="shared" si="31"/>
        <v>300-250-144-150</v>
      </c>
      <c r="P106" s="223" t="str">
        <f t="shared" si="32"/>
        <v>11000000 10101000 01100100 01101000</v>
      </c>
    </row>
    <row r="107" spans="1:16" x14ac:dyDescent="0.2">
      <c r="A107" s="217">
        <v>32</v>
      </c>
      <c r="B107" s="219"/>
      <c r="C107" s="220" t="str">
        <f t="shared" si="36"/>
        <v>192•168•100•105/32</v>
      </c>
      <c r="D107" s="220" t="str">
        <f t="shared" si="23"/>
        <v/>
      </c>
      <c r="E107" s="221">
        <f t="shared" si="24"/>
        <v>254</v>
      </c>
      <c r="F107" s="214">
        <f>IF(NOT(A106&gt;0),SUM({0,0,0,0}*{16777216,65536,256,1}),IF(CIDR="",0,IF(OR(B106&lt;0,CIDR=32),F106,F106+E106+2)))</f>
        <v>3232261121</v>
      </c>
      <c r="G107" s="221">
        <f t="shared" si="25"/>
        <v>3232261225</v>
      </c>
      <c r="H107" s="217">
        <f t="shared" si="26"/>
        <v>192</v>
      </c>
      <c r="I107" s="217">
        <f t="shared" si="33"/>
        <v>168</v>
      </c>
      <c r="J107" s="217">
        <f t="shared" si="34"/>
        <v>100</v>
      </c>
      <c r="K107" s="217">
        <f t="shared" si="35"/>
        <v>105</v>
      </c>
      <c r="L107" s="217"/>
      <c r="M107" s="222"/>
      <c r="N107" s="223" t="str">
        <f t="shared" si="30"/>
        <v>C0:A8:64:69</v>
      </c>
      <c r="O107" s="223" t="str">
        <f t="shared" si="31"/>
        <v>300-250-144-151</v>
      </c>
      <c r="P107" s="223" t="str">
        <f t="shared" si="32"/>
        <v>11000000 10101000 01100100 01101001</v>
      </c>
    </row>
    <row r="108" spans="1:16" x14ac:dyDescent="0.2">
      <c r="A108" s="217">
        <v>32</v>
      </c>
      <c r="B108" s="219"/>
      <c r="C108" s="220" t="str">
        <f t="shared" si="36"/>
        <v>192•168•100•106/32</v>
      </c>
      <c r="D108" s="220" t="str">
        <f t="shared" si="23"/>
        <v/>
      </c>
      <c r="E108" s="221">
        <f t="shared" si="24"/>
        <v>254</v>
      </c>
      <c r="F108" s="214">
        <f>IF(NOT(A107&gt;0),SUM({0,0,0,0}*{16777216,65536,256,1}),IF(CIDR="",0,IF(OR(B107&lt;0,CIDR=32),F107,F107+E107+2)))</f>
        <v>3232261121</v>
      </c>
      <c r="G108" s="221">
        <f t="shared" si="25"/>
        <v>3232261226</v>
      </c>
      <c r="H108" s="217">
        <f t="shared" si="26"/>
        <v>192</v>
      </c>
      <c r="I108" s="217">
        <f t="shared" si="33"/>
        <v>168</v>
      </c>
      <c r="J108" s="217">
        <f t="shared" si="34"/>
        <v>100</v>
      </c>
      <c r="K108" s="217">
        <f t="shared" si="35"/>
        <v>106</v>
      </c>
      <c r="L108" s="217"/>
      <c r="M108" s="222"/>
      <c r="N108" s="223" t="str">
        <f t="shared" si="30"/>
        <v>C0:A8:64:6A</v>
      </c>
      <c r="O108" s="223" t="str">
        <f t="shared" si="31"/>
        <v>300-250-144-152</v>
      </c>
      <c r="P108" s="223" t="str">
        <f t="shared" si="32"/>
        <v>11000000 10101000 01100100 01101010</v>
      </c>
    </row>
    <row r="109" spans="1:16" x14ac:dyDescent="0.2">
      <c r="A109" s="217">
        <v>32</v>
      </c>
      <c r="B109" s="219"/>
      <c r="C109" s="220" t="str">
        <f t="shared" si="36"/>
        <v>192•168•100•107/32</v>
      </c>
      <c r="D109" s="220" t="str">
        <f t="shared" si="23"/>
        <v/>
      </c>
      <c r="E109" s="221">
        <f t="shared" si="24"/>
        <v>254</v>
      </c>
      <c r="F109" s="214">
        <f>IF(NOT(A108&gt;0),SUM({0,0,0,0}*{16777216,65536,256,1}),IF(CIDR="",0,IF(OR(B108&lt;0,CIDR=32),F108,F108+E108+2)))</f>
        <v>3232261121</v>
      </c>
      <c r="G109" s="221">
        <f t="shared" si="25"/>
        <v>3232261227</v>
      </c>
      <c r="H109" s="217">
        <f t="shared" si="26"/>
        <v>192</v>
      </c>
      <c r="I109" s="217">
        <f t="shared" si="33"/>
        <v>168</v>
      </c>
      <c r="J109" s="217">
        <f t="shared" si="34"/>
        <v>100</v>
      </c>
      <c r="K109" s="217">
        <f t="shared" si="35"/>
        <v>107</v>
      </c>
      <c r="L109" s="217"/>
      <c r="M109" s="222"/>
      <c r="N109" s="223" t="str">
        <f t="shared" si="30"/>
        <v>C0:A8:64:6B</v>
      </c>
      <c r="O109" s="223" t="str">
        <f t="shared" si="31"/>
        <v>300-250-144-153</v>
      </c>
      <c r="P109" s="223" t="str">
        <f t="shared" si="32"/>
        <v>11000000 10101000 01100100 01101011</v>
      </c>
    </row>
    <row r="110" spans="1:16" x14ac:dyDescent="0.2">
      <c r="A110" s="217">
        <v>32</v>
      </c>
      <c r="B110" s="219"/>
      <c r="C110" s="220" t="str">
        <f t="shared" si="36"/>
        <v>192•168•100•108/32</v>
      </c>
      <c r="D110" s="220" t="str">
        <f t="shared" si="23"/>
        <v/>
      </c>
      <c r="E110" s="221">
        <f t="shared" si="24"/>
        <v>254</v>
      </c>
      <c r="F110" s="214">
        <f>IF(NOT(A109&gt;0),SUM({0,0,0,0}*{16777216,65536,256,1}),IF(CIDR="",0,IF(OR(B109&lt;0,CIDR=32),F109,F109+E109+2)))</f>
        <v>3232261121</v>
      </c>
      <c r="G110" s="221">
        <f t="shared" si="25"/>
        <v>3232261228</v>
      </c>
      <c r="H110" s="217">
        <f t="shared" si="26"/>
        <v>192</v>
      </c>
      <c r="I110" s="217">
        <f t="shared" si="33"/>
        <v>168</v>
      </c>
      <c r="J110" s="217">
        <f t="shared" si="34"/>
        <v>100</v>
      </c>
      <c r="K110" s="217">
        <f t="shared" si="35"/>
        <v>108</v>
      </c>
      <c r="L110" s="217"/>
      <c r="M110" s="222"/>
      <c r="N110" s="223" t="str">
        <f t="shared" si="30"/>
        <v>C0:A8:64:6C</v>
      </c>
      <c r="O110" s="223" t="str">
        <f t="shared" si="31"/>
        <v>300-250-144-154</v>
      </c>
      <c r="P110" s="223" t="str">
        <f t="shared" si="32"/>
        <v>11000000 10101000 01100100 01101100</v>
      </c>
    </row>
    <row r="111" spans="1:16" x14ac:dyDescent="0.2">
      <c r="A111" s="217">
        <v>32</v>
      </c>
      <c r="B111" s="219"/>
      <c r="C111" s="220" t="str">
        <f t="shared" si="36"/>
        <v>192•168•100•109/32</v>
      </c>
      <c r="D111" s="220" t="str">
        <f t="shared" si="23"/>
        <v/>
      </c>
      <c r="E111" s="221">
        <f t="shared" si="24"/>
        <v>254</v>
      </c>
      <c r="F111" s="214">
        <f>IF(NOT(A110&gt;0),SUM({0,0,0,0}*{16777216,65536,256,1}),IF(CIDR="",0,IF(OR(B110&lt;0,CIDR=32),F110,F110+E110+2)))</f>
        <v>3232261121</v>
      </c>
      <c r="G111" s="221">
        <f t="shared" si="25"/>
        <v>3232261229</v>
      </c>
      <c r="H111" s="217">
        <f t="shared" si="26"/>
        <v>192</v>
      </c>
      <c r="I111" s="217">
        <f t="shared" si="33"/>
        <v>168</v>
      </c>
      <c r="J111" s="217">
        <f t="shared" si="34"/>
        <v>100</v>
      </c>
      <c r="K111" s="217">
        <f t="shared" si="35"/>
        <v>109</v>
      </c>
      <c r="L111" s="217"/>
      <c r="M111" s="222"/>
      <c r="N111" s="223" t="str">
        <f t="shared" si="30"/>
        <v>C0:A8:64:6D</v>
      </c>
      <c r="O111" s="223" t="str">
        <f t="shared" si="31"/>
        <v>300-250-144-155</v>
      </c>
      <c r="P111" s="223" t="str">
        <f t="shared" si="32"/>
        <v>11000000 10101000 01100100 01101101</v>
      </c>
    </row>
    <row r="112" spans="1:16" x14ac:dyDescent="0.2">
      <c r="A112" s="217">
        <v>32</v>
      </c>
      <c r="B112" s="219"/>
      <c r="C112" s="220" t="str">
        <f t="shared" si="36"/>
        <v>192•168•100•110/32</v>
      </c>
      <c r="D112" s="220" t="str">
        <f t="shared" si="23"/>
        <v/>
      </c>
      <c r="E112" s="221">
        <f t="shared" si="24"/>
        <v>254</v>
      </c>
      <c r="F112" s="214">
        <f>IF(NOT(A111&gt;0),SUM({0,0,0,0}*{16777216,65536,256,1}),IF(CIDR="",0,IF(OR(B111&lt;0,CIDR=32),F111,F111+E111+2)))</f>
        <v>3232261121</v>
      </c>
      <c r="G112" s="221">
        <f t="shared" si="25"/>
        <v>3232261230</v>
      </c>
      <c r="H112" s="217">
        <f t="shared" si="26"/>
        <v>192</v>
      </c>
      <c r="I112" s="217">
        <f t="shared" si="33"/>
        <v>168</v>
      </c>
      <c r="J112" s="217">
        <f t="shared" si="34"/>
        <v>100</v>
      </c>
      <c r="K112" s="217">
        <f t="shared" si="35"/>
        <v>110</v>
      </c>
      <c r="L112" s="217"/>
      <c r="M112" s="222"/>
      <c r="N112" s="223" t="str">
        <f t="shared" si="30"/>
        <v>C0:A8:64:6E</v>
      </c>
      <c r="O112" s="223" t="str">
        <f t="shared" si="31"/>
        <v>300-250-144-156</v>
      </c>
      <c r="P112" s="223" t="str">
        <f t="shared" si="32"/>
        <v>11000000 10101000 01100100 01101110</v>
      </c>
    </row>
    <row r="113" spans="1:16" x14ac:dyDescent="0.2">
      <c r="A113" s="217">
        <v>32</v>
      </c>
      <c r="B113" s="219"/>
      <c r="C113" s="220" t="str">
        <f t="shared" si="36"/>
        <v>192•168•100•111/32</v>
      </c>
      <c r="D113" s="220" t="str">
        <f t="shared" si="23"/>
        <v/>
      </c>
      <c r="E113" s="221">
        <f t="shared" si="24"/>
        <v>254</v>
      </c>
      <c r="F113" s="214">
        <f>IF(NOT(A112&gt;0),SUM({0,0,0,0}*{16777216,65536,256,1}),IF(CIDR="",0,IF(OR(B112&lt;0,CIDR=32),F112,F112+E112+2)))</f>
        <v>3232261121</v>
      </c>
      <c r="G113" s="221">
        <f t="shared" si="25"/>
        <v>3232261231</v>
      </c>
      <c r="H113" s="217">
        <f t="shared" si="26"/>
        <v>192</v>
      </c>
      <c r="I113" s="217">
        <f t="shared" si="33"/>
        <v>168</v>
      </c>
      <c r="J113" s="217">
        <f t="shared" si="34"/>
        <v>100</v>
      </c>
      <c r="K113" s="217">
        <f t="shared" si="35"/>
        <v>111</v>
      </c>
      <c r="L113" s="217"/>
      <c r="M113" s="222"/>
      <c r="N113" s="223" t="str">
        <f t="shared" si="30"/>
        <v>C0:A8:64:6F</v>
      </c>
      <c r="O113" s="223" t="str">
        <f t="shared" si="31"/>
        <v>300-250-144-157</v>
      </c>
      <c r="P113" s="223" t="str">
        <f t="shared" si="32"/>
        <v>11000000 10101000 01100100 01101111</v>
      </c>
    </row>
    <row r="114" spans="1:16" x14ac:dyDescent="0.2">
      <c r="A114" s="217">
        <v>32</v>
      </c>
      <c r="B114" s="219"/>
      <c r="C114" s="220" t="str">
        <f t="shared" si="36"/>
        <v>192•168•100•112/32</v>
      </c>
      <c r="D114" s="220" t="str">
        <f t="shared" si="23"/>
        <v/>
      </c>
      <c r="E114" s="221">
        <f t="shared" si="24"/>
        <v>254</v>
      </c>
      <c r="F114" s="214">
        <f>IF(NOT(A113&gt;0),SUM({0,0,0,0}*{16777216,65536,256,1}),IF(CIDR="",0,IF(OR(B113&lt;0,CIDR=32),F113,F113+E113+2)))</f>
        <v>3232261121</v>
      </c>
      <c r="G114" s="221">
        <f t="shared" si="25"/>
        <v>3232261232</v>
      </c>
      <c r="H114" s="217">
        <f t="shared" si="26"/>
        <v>192</v>
      </c>
      <c r="I114" s="217">
        <f t="shared" si="33"/>
        <v>168</v>
      </c>
      <c r="J114" s="217">
        <f t="shared" si="34"/>
        <v>100</v>
      </c>
      <c r="K114" s="217">
        <f t="shared" si="35"/>
        <v>112</v>
      </c>
      <c r="L114" s="217"/>
      <c r="M114" s="222"/>
      <c r="N114" s="223" t="str">
        <f t="shared" si="30"/>
        <v>C0:A8:64:70</v>
      </c>
      <c r="O114" s="223" t="str">
        <f t="shared" si="31"/>
        <v>300-250-144-160</v>
      </c>
      <c r="P114" s="223" t="str">
        <f t="shared" si="32"/>
        <v>11000000 10101000 01100100 01110000</v>
      </c>
    </row>
    <row r="115" spans="1:16" x14ac:dyDescent="0.2">
      <c r="A115" s="217">
        <v>32</v>
      </c>
      <c r="B115" s="219"/>
      <c r="C115" s="220" t="str">
        <f t="shared" si="36"/>
        <v>192•168•100•113/32</v>
      </c>
      <c r="D115" s="220" t="str">
        <f t="shared" si="23"/>
        <v/>
      </c>
      <c r="E115" s="221">
        <f t="shared" si="24"/>
        <v>254</v>
      </c>
      <c r="F115" s="214">
        <f>IF(NOT(A114&gt;0),SUM({0,0,0,0}*{16777216,65536,256,1}),IF(CIDR="",0,IF(OR(B114&lt;0,CIDR=32),F114,F114+E114+2)))</f>
        <v>3232261121</v>
      </c>
      <c r="G115" s="221">
        <f t="shared" si="25"/>
        <v>3232261233</v>
      </c>
      <c r="H115" s="217">
        <f t="shared" si="26"/>
        <v>192</v>
      </c>
      <c r="I115" s="217">
        <f t="shared" si="33"/>
        <v>168</v>
      </c>
      <c r="J115" s="217">
        <f t="shared" si="34"/>
        <v>100</v>
      </c>
      <c r="K115" s="217">
        <f t="shared" si="35"/>
        <v>113</v>
      </c>
      <c r="L115" s="217"/>
      <c r="M115" s="222"/>
      <c r="N115" s="223" t="str">
        <f t="shared" si="30"/>
        <v>C0:A8:64:71</v>
      </c>
      <c r="O115" s="223" t="str">
        <f t="shared" si="31"/>
        <v>300-250-144-161</v>
      </c>
      <c r="P115" s="223" t="str">
        <f t="shared" si="32"/>
        <v>11000000 10101000 01100100 01110001</v>
      </c>
    </row>
    <row r="116" spans="1:16" x14ac:dyDescent="0.2">
      <c r="A116" s="217">
        <v>32</v>
      </c>
      <c r="B116" s="219"/>
      <c r="C116" s="220" t="str">
        <f t="shared" si="36"/>
        <v>192•168•100•114/32</v>
      </c>
      <c r="D116" s="220" t="str">
        <f t="shared" si="23"/>
        <v/>
      </c>
      <c r="E116" s="221">
        <f t="shared" si="24"/>
        <v>254</v>
      </c>
      <c r="F116" s="214">
        <f>IF(NOT(A115&gt;0),SUM({0,0,0,0}*{16777216,65536,256,1}),IF(CIDR="",0,IF(OR(B115&lt;0,CIDR=32),F115,F115+E115+2)))</f>
        <v>3232261121</v>
      </c>
      <c r="G116" s="221">
        <f t="shared" si="25"/>
        <v>3232261234</v>
      </c>
      <c r="H116" s="217">
        <f t="shared" si="26"/>
        <v>192</v>
      </c>
      <c r="I116" s="217">
        <f t="shared" si="33"/>
        <v>168</v>
      </c>
      <c r="J116" s="217">
        <f t="shared" si="34"/>
        <v>100</v>
      </c>
      <c r="K116" s="217">
        <f t="shared" si="35"/>
        <v>114</v>
      </c>
      <c r="L116" s="217"/>
      <c r="M116" s="222"/>
      <c r="N116" s="223" t="str">
        <f t="shared" si="30"/>
        <v>C0:A8:64:72</v>
      </c>
      <c r="O116" s="223" t="str">
        <f t="shared" si="31"/>
        <v>300-250-144-162</v>
      </c>
      <c r="P116" s="223" t="str">
        <f t="shared" si="32"/>
        <v>11000000 10101000 01100100 01110010</v>
      </c>
    </row>
    <row r="117" spans="1:16" x14ac:dyDescent="0.2">
      <c r="A117" s="217">
        <v>32</v>
      </c>
      <c r="B117" s="219"/>
      <c r="C117" s="220" t="str">
        <f t="shared" si="36"/>
        <v>192•168•100•115/32</v>
      </c>
      <c r="D117" s="220" t="str">
        <f t="shared" si="23"/>
        <v/>
      </c>
      <c r="E117" s="221">
        <f t="shared" si="24"/>
        <v>254</v>
      </c>
      <c r="F117" s="214">
        <f>IF(NOT(A116&gt;0),SUM({0,0,0,0}*{16777216,65536,256,1}),IF(CIDR="",0,IF(OR(B116&lt;0,CIDR=32),F116,F116+E116+2)))</f>
        <v>3232261121</v>
      </c>
      <c r="G117" s="221">
        <f t="shared" si="25"/>
        <v>3232261235</v>
      </c>
      <c r="H117" s="217">
        <f t="shared" si="26"/>
        <v>192</v>
      </c>
      <c r="I117" s="217">
        <f t="shared" si="33"/>
        <v>168</v>
      </c>
      <c r="J117" s="217">
        <f t="shared" si="34"/>
        <v>100</v>
      </c>
      <c r="K117" s="217">
        <f t="shared" si="35"/>
        <v>115</v>
      </c>
      <c r="L117" s="217"/>
      <c r="M117" s="222"/>
      <c r="N117" s="223" t="str">
        <f t="shared" si="30"/>
        <v>C0:A8:64:73</v>
      </c>
      <c r="O117" s="223" t="str">
        <f t="shared" si="31"/>
        <v>300-250-144-163</v>
      </c>
      <c r="P117" s="223" t="str">
        <f t="shared" si="32"/>
        <v>11000000 10101000 01100100 01110011</v>
      </c>
    </row>
    <row r="118" spans="1:16" x14ac:dyDescent="0.2">
      <c r="A118" s="217">
        <v>32</v>
      </c>
      <c r="B118" s="219"/>
      <c r="C118" s="220" t="str">
        <f t="shared" si="36"/>
        <v>192•168•100•116/32</v>
      </c>
      <c r="D118" s="220" t="str">
        <f t="shared" si="23"/>
        <v/>
      </c>
      <c r="E118" s="221">
        <f t="shared" si="24"/>
        <v>254</v>
      </c>
      <c r="F118" s="214">
        <f>IF(NOT(A117&gt;0),SUM({0,0,0,0}*{16777216,65536,256,1}),IF(CIDR="",0,IF(OR(B117&lt;0,CIDR=32),F117,F117+E117+2)))</f>
        <v>3232261121</v>
      </c>
      <c r="G118" s="221">
        <f t="shared" si="25"/>
        <v>3232261236</v>
      </c>
      <c r="H118" s="217">
        <f t="shared" si="26"/>
        <v>192</v>
      </c>
      <c r="I118" s="217">
        <f t="shared" si="33"/>
        <v>168</v>
      </c>
      <c r="J118" s="217">
        <f t="shared" si="34"/>
        <v>100</v>
      </c>
      <c r="K118" s="217">
        <f t="shared" si="35"/>
        <v>116</v>
      </c>
      <c r="L118" s="217"/>
      <c r="M118" s="222"/>
      <c r="N118" s="223" t="str">
        <f t="shared" si="30"/>
        <v>C0:A8:64:74</v>
      </c>
      <c r="O118" s="223" t="str">
        <f t="shared" si="31"/>
        <v>300-250-144-164</v>
      </c>
      <c r="P118" s="223" t="str">
        <f t="shared" si="32"/>
        <v>11000000 10101000 01100100 01110100</v>
      </c>
    </row>
    <row r="119" spans="1:16" x14ac:dyDescent="0.2">
      <c r="A119" s="217">
        <v>32</v>
      </c>
      <c r="B119" s="219"/>
      <c r="C119" s="220" t="str">
        <f t="shared" si="36"/>
        <v>192•168•100•117/32</v>
      </c>
      <c r="D119" s="220" t="str">
        <f t="shared" si="23"/>
        <v/>
      </c>
      <c r="E119" s="221">
        <f t="shared" si="24"/>
        <v>254</v>
      </c>
      <c r="F119" s="214">
        <f>IF(NOT(A118&gt;0),SUM({0,0,0,0}*{16777216,65536,256,1}),IF(CIDR="",0,IF(OR(B118&lt;0,CIDR=32),F118,F118+E118+2)))</f>
        <v>3232261121</v>
      </c>
      <c r="G119" s="221">
        <f t="shared" si="25"/>
        <v>3232261237</v>
      </c>
      <c r="H119" s="217">
        <f t="shared" si="26"/>
        <v>192</v>
      </c>
      <c r="I119" s="217">
        <f t="shared" si="33"/>
        <v>168</v>
      </c>
      <c r="J119" s="217">
        <f t="shared" si="34"/>
        <v>100</v>
      </c>
      <c r="K119" s="217">
        <f t="shared" si="35"/>
        <v>117</v>
      </c>
      <c r="L119" s="217"/>
      <c r="M119" s="222"/>
      <c r="N119" s="223" t="str">
        <f t="shared" si="30"/>
        <v>C0:A8:64:75</v>
      </c>
      <c r="O119" s="223" t="str">
        <f t="shared" si="31"/>
        <v>300-250-144-165</v>
      </c>
      <c r="P119" s="223" t="str">
        <f t="shared" si="32"/>
        <v>11000000 10101000 01100100 01110101</v>
      </c>
    </row>
    <row r="120" spans="1:16" x14ac:dyDescent="0.2">
      <c r="A120" s="217">
        <v>32</v>
      </c>
      <c r="B120" s="219"/>
      <c r="C120" s="220" t="str">
        <f t="shared" si="36"/>
        <v>192•168•100•118/32</v>
      </c>
      <c r="D120" s="220" t="str">
        <f t="shared" si="23"/>
        <v/>
      </c>
      <c r="E120" s="221">
        <f t="shared" si="24"/>
        <v>254</v>
      </c>
      <c r="F120" s="214">
        <f>IF(NOT(A119&gt;0),SUM({0,0,0,0}*{16777216,65536,256,1}),IF(CIDR="",0,IF(OR(B119&lt;0,CIDR=32),F119,F119+E119+2)))</f>
        <v>3232261121</v>
      </c>
      <c r="G120" s="221">
        <f t="shared" si="25"/>
        <v>3232261238</v>
      </c>
      <c r="H120" s="217">
        <f t="shared" si="26"/>
        <v>192</v>
      </c>
      <c r="I120" s="217">
        <f t="shared" si="33"/>
        <v>168</v>
      </c>
      <c r="J120" s="217">
        <f t="shared" si="34"/>
        <v>100</v>
      </c>
      <c r="K120" s="217">
        <f t="shared" si="35"/>
        <v>118</v>
      </c>
      <c r="L120" s="217"/>
      <c r="M120" s="222"/>
      <c r="N120" s="223" t="str">
        <f t="shared" si="30"/>
        <v>C0:A8:64:76</v>
      </c>
      <c r="O120" s="223" t="str">
        <f t="shared" si="31"/>
        <v>300-250-144-166</v>
      </c>
      <c r="P120" s="223" t="str">
        <f t="shared" si="32"/>
        <v>11000000 10101000 01100100 01110110</v>
      </c>
    </row>
    <row r="121" spans="1:16" x14ac:dyDescent="0.2">
      <c r="A121" s="217">
        <v>32</v>
      </c>
      <c r="B121" s="219"/>
      <c r="C121" s="220" t="str">
        <f t="shared" si="36"/>
        <v>192•168•100•119/32</v>
      </c>
      <c r="D121" s="220" t="str">
        <f t="shared" si="23"/>
        <v/>
      </c>
      <c r="E121" s="221">
        <f t="shared" si="24"/>
        <v>254</v>
      </c>
      <c r="F121" s="214">
        <f>IF(NOT(A120&gt;0),SUM({0,0,0,0}*{16777216,65536,256,1}),IF(CIDR="",0,IF(OR(B120&lt;0,CIDR=32),F120,F120+E120+2)))</f>
        <v>3232261121</v>
      </c>
      <c r="G121" s="221">
        <f t="shared" si="25"/>
        <v>3232261239</v>
      </c>
      <c r="H121" s="217">
        <f t="shared" si="26"/>
        <v>192</v>
      </c>
      <c r="I121" s="217">
        <f t="shared" si="33"/>
        <v>168</v>
      </c>
      <c r="J121" s="217">
        <f t="shared" si="34"/>
        <v>100</v>
      </c>
      <c r="K121" s="217">
        <f t="shared" si="35"/>
        <v>119</v>
      </c>
      <c r="L121" s="217"/>
      <c r="M121" s="222"/>
      <c r="N121" s="223" t="str">
        <f t="shared" si="30"/>
        <v>C0:A8:64:77</v>
      </c>
      <c r="O121" s="223" t="str">
        <f t="shared" si="31"/>
        <v>300-250-144-167</v>
      </c>
      <c r="P121" s="223" t="str">
        <f t="shared" si="32"/>
        <v>11000000 10101000 01100100 01110111</v>
      </c>
    </row>
    <row r="122" spans="1:16" x14ac:dyDescent="0.2">
      <c r="A122" s="217">
        <v>32</v>
      </c>
      <c r="B122" s="219"/>
      <c r="C122" s="220" t="str">
        <f t="shared" si="36"/>
        <v>192•168•100•120/32</v>
      </c>
      <c r="D122" s="220" t="str">
        <f t="shared" si="23"/>
        <v/>
      </c>
      <c r="E122" s="221">
        <f t="shared" si="24"/>
        <v>254</v>
      </c>
      <c r="F122" s="214">
        <f>IF(NOT(A121&gt;0),SUM({0,0,0,0}*{16777216,65536,256,1}),IF(CIDR="",0,IF(OR(B121&lt;0,CIDR=32),F121,F121+E121+2)))</f>
        <v>3232261121</v>
      </c>
      <c r="G122" s="221">
        <f t="shared" si="25"/>
        <v>3232261240</v>
      </c>
      <c r="H122" s="217">
        <f t="shared" si="26"/>
        <v>192</v>
      </c>
      <c r="I122" s="217">
        <f t="shared" si="33"/>
        <v>168</v>
      </c>
      <c r="J122" s="217">
        <f t="shared" si="34"/>
        <v>100</v>
      </c>
      <c r="K122" s="217">
        <f t="shared" si="35"/>
        <v>120</v>
      </c>
      <c r="L122" s="217"/>
      <c r="M122" s="222" t="s">
        <v>950</v>
      </c>
      <c r="N122" s="223" t="str">
        <f t="shared" si="30"/>
        <v>C0:A8:64:78</v>
      </c>
      <c r="O122" s="223" t="str">
        <f t="shared" si="31"/>
        <v>300-250-144-170</v>
      </c>
      <c r="P122" s="223" t="str">
        <f t="shared" si="32"/>
        <v>11000000 10101000 01100100 01111000</v>
      </c>
    </row>
    <row r="123" spans="1:16" x14ac:dyDescent="0.2">
      <c r="A123" s="217">
        <v>32</v>
      </c>
      <c r="B123" s="219"/>
      <c r="C123" s="220" t="str">
        <f t="shared" si="36"/>
        <v>192•168•100•121/32</v>
      </c>
      <c r="D123" s="220" t="str">
        <f t="shared" si="23"/>
        <v/>
      </c>
      <c r="E123" s="221">
        <f t="shared" si="24"/>
        <v>254</v>
      </c>
      <c r="F123" s="214">
        <f>IF(NOT(A122&gt;0),SUM({0,0,0,0}*{16777216,65536,256,1}),IF(CIDR="",0,IF(OR(B122&lt;0,CIDR=32),F122,F122+E122+2)))</f>
        <v>3232261121</v>
      </c>
      <c r="G123" s="221">
        <f t="shared" si="25"/>
        <v>3232261241</v>
      </c>
      <c r="H123" s="217">
        <f t="shared" si="26"/>
        <v>192</v>
      </c>
      <c r="I123" s="217">
        <f t="shared" si="33"/>
        <v>168</v>
      </c>
      <c r="J123" s="217">
        <f t="shared" si="34"/>
        <v>100</v>
      </c>
      <c r="K123" s="217">
        <f t="shared" si="35"/>
        <v>121</v>
      </c>
      <c r="L123" s="217"/>
      <c r="M123" s="222"/>
      <c r="N123" s="223" t="str">
        <f t="shared" si="30"/>
        <v>C0:A8:64:79</v>
      </c>
      <c r="O123" s="223" t="str">
        <f t="shared" si="31"/>
        <v>300-250-144-171</v>
      </c>
      <c r="P123" s="223" t="str">
        <f t="shared" si="32"/>
        <v>11000000 10101000 01100100 01111001</v>
      </c>
    </row>
    <row r="124" spans="1:16" x14ac:dyDescent="0.2">
      <c r="A124" s="217">
        <v>32</v>
      </c>
      <c r="B124" s="219"/>
      <c r="C124" s="220" t="str">
        <f t="shared" si="36"/>
        <v>192•168•100•122/32</v>
      </c>
      <c r="D124" s="220" t="str">
        <f t="shared" si="23"/>
        <v/>
      </c>
      <c r="E124" s="221">
        <f t="shared" si="24"/>
        <v>254</v>
      </c>
      <c r="F124" s="214">
        <f>IF(NOT(A123&gt;0),SUM({0,0,0,0}*{16777216,65536,256,1}),IF(CIDR="",0,IF(OR(B123&lt;0,CIDR=32),F123,F123+E123+2)))</f>
        <v>3232261121</v>
      </c>
      <c r="G124" s="221">
        <f t="shared" si="25"/>
        <v>3232261242</v>
      </c>
      <c r="H124" s="217">
        <f t="shared" si="26"/>
        <v>192</v>
      </c>
      <c r="I124" s="217">
        <f t="shared" si="33"/>
        <v>168</v>
      </c>
      <c r="J124" s="217">
        <f t="shared" si="34"/>
        <v>100</v>
      </c>
      <c r="K124" s="217">
        <f t="shared" si="35"/>
        <v>122</v>
      </c>
      <c r="L124" s="217"/>
      <c r="M124" s="222"/>
      <c r="N124" s="223" t="str">
        <f t="shared" si="30"/>
        <v>C0:A8:64:7A</v>
      </c>
      <c r="O124" s="223" t="str">
        <f t="shared" si="31"/>
        <v>300-250-144-172</v>
      </c>
      <c r="P124" s="223" t="str">
        <f t="shared" si="32"/>
        <v>11000000 10101000 01100100 01111010</v>
      </c>
    </row>
    <row r="125" spans="1:16" x14ac:dyDescent="0.2">
      <c r="A125" s="217">
        <v>32</v>
      </c>
      <c r="B125" s="219"/>
      <c r="C125" s="220" t="str">
        <f t="shared" si="36"/>
        <v>192•168•100•123/32</v>
      </c>
      <c r="D125" s="220" t="str">
        <f t="shared" si="23"/>
        <v/>
      </c>
      <c r="E125" s="221">
        <f t="shared" si="24"/>
        <v>254</v>
      </c>
      <c r="F125" s="214">
        <f>IF(NOT(A124&gt;0),SUM({0,0,0,0}*{16777216,65536,256,1}),IF(CIDR="",0,IF(OR(B124&lt;0,CIDR=32),F124,F124+E124+2)))</f>
        <v>3232261121</v>
      </c>
      <c r="G125" s="221">
        <f t="shared" si="25"/>
        <v>3232261243</v>
      </c>
      <c r="H125" s="217">
        <f t="shared" si="26"/>
        <v>192</v>
      </c>
      <c r="I125" s="217">
        <f t="shared" si="33"/>
        <v>168</v>
      </c>
      <c r="J125" s="217">
        <f t="shared" si="34"/>
        <v>100</v>
      </c>
      <c r="K125" s="217">
        <f t="shared" si="35"/>
        <v>123</v>
      </c>
      <c r="L125" s="217"/>
      <c r="M125" s="222"/>
      <c r="N125" s="223" t="str">
        <f t="shared" si="30"/>
        <v>C0:A8:64:7B</v>
      </c>
      <c r="O125" s="223" t="str">
        <f t="shared" si="31"/>
        <v>300-250-144-173</v>
      </c>
      <c r="P125" s="223" t="str">
        <f t="shared" si="32"/>
        <v>11000000 10101000 01100100 01111011</v>
      </c>
    </row>
    <row r="126" spans="1:16" x14ac:dyDescent="0.2">
      <c r="A126" s="217">
        <v>32</v>
      </c>
      <c r="B126" s="219"/>
      <c r="C126" s="220" t="str">
        <f t="shared" si="36"/>
        <v>192•168•100•124/32</v>
      </c>
      <c r="D126" s="220" t="str">
        <f t="shared" si="23"/>
        <v/>
      </c>
      <c r="E126" s="221">
        <f t="shared" si="24"/>
        <v>254</v>
      </c>
      <c r="F126" s="214">
        <f>IF(NOT(A125&gt;0),SUM({0,0,0,0}*{16777216,65536,256,1}),IF(CIDR="",0,IF(OR(B125&lt;0,CIDR=32),F125,F125+E125+2)))</f>
        <v>3232261121</v>
      </c>
      <c r="G126" s="221">
        <f t="shared" si="25"/>
        <v>3232261244</v>
      </c>
      <c r="H126" s="217">
        <f t="shared" si="26"/>
        <v>192</v>
      </c>
      <c r="I126" s="217">
        <f t="shared" si="33"/>
        <v>168</v>
      </c>
      <c r="J126" s="217">
        <f t="shared" si="34"/>
        <v>100</v>
      </c>
      <c r="K126" s="217">
        <f t="shared" si="35"/>
        <v>124</v>
      </c>
      <c r="L126" s="217"/>
      <c r="M126" s="222"/>
      <c r="N126" s="223" t="str">
        <f t="shared" si="30"/>
        <v>C0:A8:64:7C</v>
      </c>
      <c r="O126" s="223" t="str">
        <f t="shared" si="31"/>
        <v>300-250-144-174</v>
      </c>
      <c r="P126" s="223" t="str">
        <f t="shared" si="32"/>
        <v>11000000 10101000 01100100 01111100</v>
      </c>
    </row>
    <row r="127" spans="1:16" x14ac:dyDescent="0.2">
      <c r="A127" s="217">
        <v>32</v>
      </c>
      <c r="B127" s="219"/>
      <c r="C127" s="220" t="str">
        <f t="shared" si="36"/>
        <v>192•168•100•125/32</v>
      </c>
      <c r="D127" s="220" t="str">
        <f t="shared" si="23"/>
        <v/>
      </c>
      <c r="E127" s="221">
        <f t="shared" si="24"/>
        <v>254</v>
      </c>
      <c r="F127" s="214">
        <f>IF(NOT(A126&gt;0),SUM({0,0,0,0}*{16777216,65536,256,1}),IF(CIDR="",0,IF(OR(B126&lt;0,CIDR=32),F126,F126+E126+2)))</f>
        <v>3232261121</v>
      </c>
      <c r="G127" s="221">
        <f t="shared" si="25"/>
        <v>3232261245</v>
      </c>
      <c r="H127" s="217">
        <f t="shared" si="26"/>
        <v>192</v>
      </c>
      <c r="I127" s="217">
        <f t="shared" si="33"/>
        <v>168</v>
      </c>
      <c r="J127" s="217">
        <f t="shared" si="34"/>
        <v>100</v>
      </c>
      <c r="K127" s="217">
        <f t="shared" si="35"/>
        <v>125</v>
      </c>
      <c r="L127" s="217"/>
      <c r="M127" s="222"/>
      <c r="N127" s="223" t="str">
        <f t="shared" si="30"/>
        <v>C0:A8:64:7D</v>
      </c>
      <c r="O127" s="223" t="str">
        <f t="shared" si="31"/>
        <v>300-250-144-175</v>
      </c>
      <c r="P127" s="223" t="str">
        <f t="shared" si="32"/>
        <v>11000000 10101000 01100100 01111101</v>
      </c>
    </row>
    <row r="128" spans="1:16" x14ac:dyDescent="0.2">
      <c r="A128" s="217">
        <v>32</v>
      </c>
      <c r="B128" s="219"/>
      <c r="C128" s="220" t="str">
        <f t="shared" si="36"/>
        <v>192•168•100•126/32</v>
      </c>
      <c r="D128" s="220" t="str">
        <f t="shared" si="23"/>
        <v/>
      </c>
      <c r="E128" s="221">
        <f t="shared" si="24"/>
        <v>254</v>
      </c>
      <c r="F128" s="214">
        <f>IF(NOT(A127&gt;0),SUM({0,0,0,0}*{16777216,65536,256,1}),IF(CIDR="",0,IF(OR(B127&lt;0,CIDR=32),F127,F127+E127+2)))</f>
        <v>3232261121</v>
      </c>
      <c r="G128" s="221">
        <f t="shared" si="25"/>
        <v>3232261246</v>
      </c>
      <c r="H128" s="217">
        <f t="shared" si="26"/>
        <v>192</v>
      </c>
      <c r="I128" s="217">
        <f t="shared" si="33"/>
        <v>168</v>
      </c>
      <c r="J128" s="217">
        <f t="shared" si="34"/>
        <v>100</v>
      </c>
      <c r="K128" s="217">
        <f t="shared" si="35"/>
        <v>126</v>
      </c>
      <c r="L128" s="217"/>
      <c r="M128" s="222"/>
      <c r="N128" s="223" t="str">
        <f t="shared" si="30"/>
        <v>C0:A8:64:7E</v>
      </c>
      <c r="O128" s="223" t="str">
        <f t="shared" si="31"/>
        <v>300-250-144-176</v>
      </c>
      <c r="P128" s="223" t="str">
        <f t="shared" si="32"/>
        <v>11000000 10101000 01100100 01111110</v>
      </c>
    </row>
    <row r="129" spans="1:16" x14ac:dyDescent="0.2">
      <c r="A129" s="217">
        <v>32</v>
      </c>
      <c r="B129" s="219"/>
      <c r="C129" s="220" t="str">
        <f t="shared" si="36"/>
        <v>192•168•100•127/32</v>
      </c>
      <c r="D129" s="220" t="str">
        <f t="shared" si="23"/>
        <v/>
      </c>
      <c r="E129" s="221">
        <f t="shared" si="24"/>
        <v>254</v>
      </c>
      <c r="F129" s="214">
        <f>IF(NOT(A128&gt;0),SUM({0,0,0,0}*{16777216,65536,256,1}),IF(CIDR="",0,IF(OR(B128&lt;0,CIDR=32),F128,F128+E128+2)))</f>
        <v>3232261121</v>
      </c>
      <c r="G129" s="221">
        <f t="shared" si="25"/>
        <v>3232261247</v>
      </c>
      <c r="H129" s="217">
        <f t="shared" si="26"/>
        <v>192</v>
      </c>
      <c r="I129" s="217">
        <f t="shared" si="33"/>
        <v>168</v>
      </c>
      <c r="J129" s="217">
        <f t="shared" si="34"/>
        <v>100</v>
      </c>
      <c r="K129" s="217">
        <f t="shared" si="35"/>
        <v>127</v>
      </c>
      <c r="L129" s="217"/>
      <c r="M129" s="222"/>
      <c r="N129" s="223" t="str">
        <f t="shared" si="30"/>
        <v>C0:A8:64:7F</v>
      </c>
      <c r="O129" s="223" t="str">
        <f t="shared" si="31"/>
        <v>300-250-144-177</v>
      </c>
      <c r="P129" s="223" t="str">
        <f t="shared" si="32"/>
        <v>11000000 10101000 01100100 01111111</v>
      </c>
    </row>
    <row r="130" spans="1:16" x14ac:dyDescent="0.2">
      <c r="A130" s="217">
        <v>32</v>
      </c>
      <c r="B130" s="219"/>
      <c r="C130" s="220" t="str">
        <f t="shared" si="36"/>
        <v>192•168•100•128/32</v>
      </c>
      <c r="D130" s="220" t="str">
        <f t="shared" si="23"/>
        <v/>
      </c>
      <c r="E130" s="221">
        <f t="shared" si="24"/>
        <v>254</v>
      </c>
      <c r="F130" s="214">
        <f>IF(NOT(A129&gt;0),SUM({0,0,0,0}*{16777216,65536,256,1}),IF(CIDR="",0,IF(OR(B129&lt;0,CIDR=32),F129,F129+E129+2)))</f>
        <v>3232261121</v>
      </c>
      <c r="G130" s="221">
        <f t="shared" si="25"/>
        <v>3232261248</v>
      </c>
      <c r="H130" s="217">
        <f t="shared" si="26"/>
        <v>192</v>
      </c>
      <c r="I130" s="217">
        <f t="shared" si="33"/>
        <v>168</v>
      </c>
      <c r="J130" s="217">
        <f t="shared" si="34"/>
        <v>100</v>
      </c>
      <c r="K130" s="217">
        <f t="shared" si="35"/>
        <v>128</v>
      </c>
      <c r="L130" s="217"/>
      <c r="M130" s="222"/>
      <c r="N130" s="223" t="str">
        <f t="shared" si="30"/>
        <v>C0:A8:64:80</v>
      </c>
      <c r="O130" s="223" t="str">
        <f t="shared" si="31"/>
        <v>300-250-144-200</v>
      </c>
      <c r="P130" s="223" t="str">
        <f t="shared" si="32"/>
        <v>11000000 10101000 01100100 10000000</v>
      </c>
    </row>
    <row r="131" spans="1:16" x14ac:dyDescent="0.2">
      <c r="A131" s="217">
        <v>32</v>
      </c>
      <c r="B131" s="219"/>
      <c r="C131" s="220" t="str">
        <f t="shared" si="36"/>
        <v>192•168•100•129/32</v>
      </c>
      <c r="D131" s="220" t="str">
        <f t="shared" ref="D131:D194" si="37">IF(OR(CIDR=32,CIDR=""),"",VLOOKUP(CIDR,CIDR_Mask,2))</f>
        <v/>
      </c>
      <c r="E131" s="221">
        <f t="shared" ref="E131:E194" si="38">IF(CIDR="",0,IF(CIDR&lt;31,VLOOKUP(CIDR,CIDR_Mask,8),E130))</f>
        <v>254</v>
      </c>
      <c r="F131" s="214">
        <f>IF(NOT(A130&gt;0),SUM({0,0,0,0}*{16777216,65536,256,1}),IF(CIDR="",0,IF(OR(B130&lt;0,CIDR=32),F130,F130+E130+2)))</f>
        <v>3232261121</v>
      </c>
      <c r="G131" s="221">
        <f t="shared" ref="G131:G194" si="39">IF(AND(CIDR=32,Host_No=0),G130+1,IF(Host_No&gt;0,Subnet_Addr+Host_No,Subnet_Addr))</f>
        <v>3232261249</v>
      </c>
      <c r="H131" s="217">
        <f t="shared" ref="H131:H194" si="40">IF(CIDR="","",FLOOR(Host_Addr/16777216,1))</f>
        <v>192</v>
      </c>
      <c r="I131" s="217">
        <f t="shared" ref="I131:I162" si="41">IF(CIDR="","",FLOOR((Host_Addr-H131*16777216)/65536,1))</f>
        <v>168</v>
      </c>
      <c r="J131" s="217">
        <f t="shared" ref="J131:J162" si="42">IF(CIDR="","",FLOOR((Host_Addr-H131*16777216-I131*65536)/256,1))</f>
        <v>100</v>
      </c>
      <c r="K131" s="217">
        <f t="shared" ref="K131:K162" si="43">IF(CIDR="","",Host_Addr-H131*16777216-I131*65536-J131*256)</f>
        <v>129</v>
      </c>
      <c r="L131" s="217"/>
      <c r="M131" s="222"/>
      <c r="N131" s="223" t="str">
        <f t="shared" ref="N131:N194" si="44">IF(CIDR&gt;0,CONCATENATE(VLOOKUP(Octet_1,_Map256,Hex),HexSep,VLOOKUP(Octet_2,_Map256,Hex),HexSep,VLOOKUP(Octet_3,_Map256,Hex),HexSep,VLOOKUP(Octet_4,_Map256,Hex)),"")</f>
        <v>C0:A8:64:81</v>
      </c>
      <c r="O131" s="223" t="str">
        <f t="shared" ref="O131:O194" si="45">IF(CIDR&gt;0,CONCATENATE(VLOOKUP(Octet_1,_Map256,Octal),OctSep,VLOOKUP(Octet_2,_Map256,Octal),OctSep,VLOOKUP(Octet_3,_Map256,Octal),OctSep,VLOOKUP(Octet_4,_Map256,Octal)),"")</f>
        <v>300-250-144-201</v>
      </c>
      <c r="P131" s="223" t="str">
        <f t="shared" ref="P131:P194" si="46">IF(CIDR&gt;0,CONCATENATE(VLOOKUP(Octet_1,_Map256,Binary),BinSep,VLOOKUP(Octet_2,_Map256,Binary),BinSep,VLOOKUP(Octet_3,_Map256,Binary),BinSep,VLOOKUP(Octet_4,_Map256,Binary)),"")</f>
        <v>11000000 10101000 01100100 10000001</v>
      </c>
    </row>
    <row r="132" spans="1:16" x14ac:dyDescent="0.2">
      <c r="A132" s="217">
        <v>32</v>
      </c>
      <c r="B132" s="219"/>
      <c r="C132" s="220" t="str">
        <f t="shared" si="36"/>
        <v>192•168•100•130/32</v>
      </c>
      <c r="D132" s="220" t="str">
        <f t="shared" si="37"/>
        <v/>
      </c>
      <c r="E132" s="221">
        <f t="shared" si="38"/>
        <v>254</v>
      </c>
      <c r="F132" s="214">
        <f>IF(NOT(A131&gt;0),SUM({0,0,0,0}*{16777216,65536,256,1}),IF(CIDR="",0,IF(OR(B131&lt;0,CIDR=32),F131,F131+E131+2)))</f>
        <v>3232261121</v>
      </c>
      <c r="G132" s="221">
        <f t="shared" si="39"/>
        <v>3232261250</v>
      </c>
      <c r="H132" s="217">
        <f t="shared" si="40"/>
        <v>192</v>
      </c>
      <c r="I132" s="217">
        <f t="shared" si="41"/>
        <v>168</v>
      </c>
      <c r="J132" s="217">
        <f t="shared" si="42"/>
        <v>100</v>
      </c>
      <c r="K132" s="217">
        <f t="shared" si="43"/>
        <v>130</v>
      </c>
      <c r="L132" s="217"/>
      <c r="M132" s="222"/>
      <c r="N132" s="223" t="str">
        <f t="shared" si="44"/>
        <v>C0:A8:64:82</v>
      </c>
      <c r="O132" s="223" t="str">
        <f t="shared" si="45"/>
        <v>300-250-144-202</v>
      </c>
      <c r="P132" s="223" t="str">
        <f t="shared" si="46"/>
        <v>11000000 10101000 01100100 10000010</v>
      </c>
    </row>
    <row r="133" spans="1:16" x14ac:dyDescent="0.2">
      <c r="A133" s="217">
        <v>32</v>
      </c>
      <c r="B133" s="219"/>
      <c r="C133" s="220" t="str">
        <f t="shared" si="36"/>
        <v>192•168•100•131/32</v>
      </c>
      <c r="D133" s="220" t="str">
        <f t="shared" si="37"/>
        <v/>
      </c>
      <c r="E133" s="221">
        <f t="shared" si="38"/>
        <v>254</v>
      </c>
      <c r="F133" s="214">
        <f>IF(NOT(A132&gt;0),SUM({0,0,0,0}*{16777216,65536,256,1}),IF(CIDR="",0,IF(OR(B132&lt;0,CIDR=32),F132,F132+E132+2)))</f>
        <v>3232261121</v>
      </c>
      <c r="G133" s="221">
        <f t="shared" si="39"/>
        <v>3232261251</v>
      </c>
      <c r="H133" s="217">
        <f t="shared" si="40"/>
        <v>192</v>
      </c>
      <c r="I133" s="217">
        <f t="shared" si="41"/>
        <v>168</v>
      </c>
      <c r="J133" s="217">
        <f t="shared" si="42"/>
        <v>100</v>
      </c>
      <c r="K133" s="217">
        <f t="shared" si="43"/>
        <v>131</v>
      </c>
      <c r="L133" s="217"/>
      <c r="M133" s="222"/>
      <c r="N133" s="223" t="str">
        <f t="shared" si="44"/>
        <v>C0:A8:64:83</v>
      </c>
      <c r="O133" s="223" t="str">
        <f t="shared" si="45"/>
        <v>300-250-144-203</v>
      </c>
      <c r="P133" s="223" t="str">
        <f t="shared" si="46"/>
        <v>11000000 10101000 01100100 10000011</v>
      </c>
    </row>
    <row r="134" spans="1:16" x14ac:dyDescent="0.2">
      <c r="A134" s="217">
        <v>32</v>
      </c>
      <c r="B134" s="219"/>
      <c r="C134" s="220" t="str">
        <f t="shared" si="36"/>
        <v>192•168•100•132/32</v>
      </c>
      <c r="D134" s="220" t="str">
        <f t="shared" si="37"/>
        <v/>
      </c>
      <c r="E134" s="221">
        <f t="shared" si="38"/>
        <v>254</v>
      </c>
      <c r="F134" s="214">
        <f>IF(NOT(A133&gt;0),SUM({0,0,0,0}*{16777216,65536,256,1}),IF(CIDR="",0,IF(OR(B133&lt;0,CIDR=32),F133,F133+E133+2)))</f>
        <v>3232261121</v>
      </c>
      <c r="G134" s="221">
        <f t="shared" si="39"/>
        <v>3232261252</v>
      </c>
      <c r="H134" s="217">
        <f t="shared" si="40"/>
        <v>192</v>
      </c>
      <c r="I134" s="217">
        <f t="shared" si="41"/>
        <v>168</v>
      </c>
      <c r="J134" s="217">
        <f t="shared" si="42"/>
        <v>100</v>
      </c>
      <c r="K134" s="217">
        <f t="shared" si="43"/>
        <v>132</v>
      </c>
      <c r="L134" s="217"/>
      <c r="M134" s="222"/>
      <c r="N134" s="223" t="str">
        <f t="shared" si="44"/>
        <v>C0:A8:64:84</v>
      </c>
      <c r="O134" s="223" t="str">
        <f t="shared" si="45"/>
        <v>300-250-144-204</v>
      </c>
      <c r="P134" s="223" t="str">
        <f t="shared" si="46"/>
        <v>11000000 10101000 01100100 10000100</v>
      </c>
    </row>
    <row r="135" spans="1:16" x14ac:dyDescent="0.2">
      <c r="A135" s="217">
        <v>32</v>
      </c>
      <c r="B135" s="219"/>
      <c r="C135" s="220" t="str">
        <f t="shared" si="36"/>
        <v>192•168•100•133/32</v>
      </c>
      <c r="D135" s="220" t="str">
        <f t="shared" si="37"/>
        <v/>
      </c>
      <c r="E135" s="221">
        <f t="shared" si="38"/>
        <v>254</v>
      </c>
      <c r="F135" s="214">
        <f>IF(NOT(A134&gt;0),SUM({0,0,0,0}*{16777216,65536,256,1}),IF(CIDR="",0,IF(OR(B134&lt;0,CIDR=32),F134,F134+E134+2)))</f>
        <v>3232261121</v>
      </c>
      <c r="G135" s="221">
        <f t="shared" si="39"/>
        <v>3232261253</v>
      </c>
      <c r="H135" s="217">
        <f t="shared" si="40"/>
        <v>192</v>
      </c>
      <c r="I135" s="217">
        <f t="shared" si="41"/>
        <v>168</v>
      </c>
      <c r="J135" s="217">
        <f t="shared" si="42"/>
        <v>100</v>
      </c>
      <c r="K135" s="217">
        <f t="shared" si="43"/>
        <v>133</v>
      </c>
      <c r="L135" s="217"/>
      <c r="M135" s="222"/>
      <c r="N135" s="223" t="str">
        <f t="shared" si="44"/>
        <v>C0:A8:64:85</v>
      </c>
      <c r="O135" s="223" t="str">
        <f t="shared" si="45"/>
        <v>300-250-144-205</v>
      </c>
      <c r="P135" s="223" t="str">
        <f t="shared" si="46"/>
        <v>11000000 10101000 01100100 10000101</v>
      </c>
    </row>
    <row r="136" spans="1:16" x14ac:dyDescent="0.2">
      <c r="A136" s="217">
        <v>32</v>
      </c>
      <c r="B136" s="219"/>
      <c r="C136" s="220" t="str">
        <f t="shared" si="36"/>
        <v>192•168•100•134/32</v>
      </c>
      <c r="D136" s="220" t="str">
        <f t="shared" si="37"/>
        <v/>
      </c>
      <c r="E136" s="221">
        <f t="shared" si="38"/>
        <v>254</v>
      </c>
      <c r="F136" s="214">
        <f>IF(NOT(A135&gt;0),SUM({0,0,0,0}*{16777216,65536,256,1}),IF(CIDR="",0,IF(OR(B135&lt;0,CIDR=32),F135,F135+E135+2)))</f>
        <v>3232261121</v>
      </c>
      <c r="G136" s="221">
        <f t="shared" si="39"/>
        <v>3232261254</v>
      </c>
      <c r="H136" s="217">
        <f t="shared" si="40"/>
        <v>192</v>
      </c>
      <c r="I136" s="217">
        <f t="shared" si="41"/>
        <v>168</v>
      </c>
      <c r="J136" s="217">
        <f t="shared" si="42"/>
        <v>100</v>
      </c>
      <c r="K136" s="217">
        <f t="shared" si="43"/>
        <v>134</v>
      </c>
      <c r="L136" s="217"/>
      <c r="M136" s="222"/>
      <c r="N136" s="223" t="str">
        <f t="shared" si="44"/>
        <v>C0:A8:64:86</v>
      </c>
      <c r="O136" s="223" t="str">
        <f t="shared" si="45"/>
        <v>300-250-144-206</v>
      </c>
      <c r="P136" s="223" t="str">
        <f t="shared" si="46"/>
        <v>11000000 10101000 01100100 10000110</v>
      </c>
    </row>
    <row r="137" spans="1:16" x14ac:dyDescent="0.2">
      <c r="A137" s="217">
        <v>32</v>
      </c>
      <c r="B137" s="219"/>
      <c r="C137" s="220" t="str">
        <f t="shared" si="36"/>
        <v>192•168•100•135/32</v>
      </c>
      <c r="D137" s="220" t="str">
        <f t="shared" si="37"/>
        <v/>
      </c>
      <c r="E137" s="221">
        <f t="shared" si="38"/>
        <v>254</v>
      </c>
      <c r="F137" s="214">
        <f>IF(NOT(A136&gt;0),SUM({0,0,0,0}*{16777216,65536,256,1}),IF(CIDR="",0,IF(OR(B136&lt;0,CIDR=32),F136,F136+E136+2)))</f>
        <v>3232261121</v>
      </c>
      <c r="G137" s="221">
        <f t="shared" si="39"/>
        <v>3232261255</v>
      </c>
      <c r="H137" s="217">
        <f t="shared" si="40"/>
        <v>192</v>
      </c>
      <c r="I137" s="217">
        <f t="shared" si="41"/>
        <v>168</v>
      </c>
      <c r="J137" s="217">
        <f t="shared" si="42"/>
        <v>100</v>
      </c>
      <c r="K137" s="217">
        <f t="shared" si="43"/>
        <v>135</v>
      </c>
      <c r="L137" s="217"/>
      <c r="M137" s="222"/>
      <c r="N137" s="223" t="str">
        <f t="shared" si="44"/>
        <v>C0:A8:64:87</v>
      </c>
      <c r="O137" s="223" t="str">
        <f t="shared" si="45"/>
        <v>300-250-144-207</v>
      </c>
      <c r="P137" s="223" t="str">
        <f t="shared" si="46"/>
        <v>11000000 10101000 01100100 10000111</v>
      </c>
    </row>
    <row r="138" spans="1:16" x14ac:dyDescent="0.2">
      <c r="A138" s="217">
        <v>32</v>
      </c>
      <c r="B138" s="219"/>
      <c r="C138" s="220" t="str">
        <f t="shared" si="36"/>
        <v>192•168•100•136/32</v>
      </c>
      <c r="D138" s="220" t="str">
        <f t="shared" si="37"/>
        <v/>
      </c>
      <c r="E138" s="221">
        <f t="shared" si="38"/>
        <v>254</v>
      </c>
      <c r="F138" s="214">
        <f>IF(NOT(A137&gt;0),SUM({0,0,0,0}*{16777216,65536,256,1}),IF(CIDR="",0,IF(OR(B137&lt;0,CIDR=32),F137,F137+E137+2)))</f>
        <v>3232261121</v>
      </c>
      <c r="G138" s="221">
        <f t="shared" si="39"/>
        <v>3232261256</v>
      </c>
      <c r="H138" s="217">
        <f t="shared" si="40"/>
        <v>192</v>
      </c>
      <c r="I138" s="217">
        <f t="shared" si="41"/>
        <v>168</v>
      </c>
      <c r="J138" s="217">
        <f t="shared" si="42"/>
        <v>100</v>
      </c>
      <c r="K138" s="217">
        <f t="shared" si="43"/>
        <v>136</v>
      </c>
      <c r="L138" s="217"/>
      <c r="M138" s="222"/>
      <c r="N138" s="223" t="str">
        <f t="shared" si="44"/>
        <v>C0:A8:64:88</v>
      </c>
      <c r="O138" s="223" t="str">
        <f t="shared" si="45"/>
        <v>300-250-144-210</v>
      </c>
      <c r="P138" s="223" t="str">
        <f t="shared" si="46"/>
        <v>11000000 10101000 01100100 10001000</v>
      </c>
    </row>
    <row r="139" spans="1:16" x14ac:dyDescent="0.2">
      <c r="A139" s="217">
        <v>32</v>
      </c>
      <c r="B139" s="219"/>
      <c r="C139" s="220" t="str">
        <f t="shared" si="36"/>
        <v>192•168•100•137/32</v>
      </c>
      <c r="D139" s="220" t="str">
        <f t="shared" si="37"/>
        <v/>
      </c>
      <c r="E139" s="221">
        <f t="shared" si="38"/>
        <v>254</v>
      </c>
      <c r="F139" s="214">
        <f>IF(NOT(A138&gt;0),SUM({0,0,0,0}*{16777216,65536,256,1}),IF(CIDR="",0,IF(OR(B138&lt;0,CIDR=32),F138,F138+E138+2)))</f>
        <v>3232261121</v>
      </c>
      <c r="G139" s="221">
        <f t="shared" si="39"/>
        <v>3232261257</v>
      </c>
      <c r="H139" s="217">
        <f t="shared" si="40"/>
        <v>192</v>
      </c>
      <c r="I139" s="217">
        <f t="shared" si="41"/>
        <v>168</v>
      </c>
      <c r="J139" s="217">
        <f t="shared" si="42"/>
        <v>100</v>
      </c>
      <c r="K139" s="217">
        <f t="shared" si="43"/>
        <v>137</v>
      </c>
      <c r="L139" s="217"/>
      <c r="M139" s="222"/>
      <c r="N139" s="223" t="str">
        <f t="shared" si="44"/>
        <v>C0:A8:64:89</v>
      </c>
      <c r="O139" s="223" t="str">
        <f t="shared" si="45"/>
        <v>300-250-144-211</v>
      </c>
      <c r="P139" s="223" t="str">
        <f t="shared" si="46"/>
        <v>11000000 10101000 01100100 10001001</v>
      </c>
    </row>
    <row r="140" spans="1:16" x14ac:dyDescent="0.2">
      <c r="A140" s="217">
        <v>32</v>
      </c>
      <c r="B140" s="219"/>
      <c r="C140" s="220" t="str">
        <f t="shared" si="36"/>
        <v>192•168•100•138/32</v>
      </c>
      <c r="D140" s="220" t="str">
        <f t="shared" si="37"/>
        <v/>
      </c>
      <c r="E140" s="221">
        <f t="shared" si="38"/>
        <v>254</v>
      </c>
      <c r="F140" s="214">
        <f>IF(NOT(A139&gt;0),SUM({0,0,0,0}*{16777216,65536,256,1}),IF(CIDR="",0,IF(OR(B139&lt;0,CIDR=32),F139,F139+E139+2)))</f>
        <v>3232261121</v>
      </c>
      <c r="G140" s="221">
        <f t="shared" si="39"/>
        <v>3232261258</v>
      </c>
      <c r="H140" s="217">
        <f t="shared" si="40"/>
        <v>192</v>
      </c>
      <c r="I140" s="217">
        <f t="shared" si="41"/>
        <v>168</v>
      </c>
      <c r="J140" s="217">
        <f t="shared" si="42"/>
        <v>100</v>
      </c>
      <c r="K140" s="217">
        <f t="shared" si="43"/>
        <v>138</v>
      </c>
      <c r="L140" s="217"/>
      <c r="M140" s="222"/>
      <c r="N140" s="223" t="str">
        <f t="shared" si="44"/>
        <v>C0:A8:64:8A</v>
      </c>
      <c r="O140" s="223" t="str">
        <f t="shared" si="45"/>
        <v>300-250-144-212</v>
      </c>
      <c r="P140" s="223" t="str">
        <f t="shared" si="46"/>
        <v>11000000 10101000 01100100 10001010</v>
      </c>
    </row>
    <row r="141" spans="1:16" x14ac:dyDescent="0.2">
      <c r="A141" s="217">
        <v>32</v>
      </c>
      <c r="B141" s="219"/>
      <c r="C141" s="220" t="str">
        <f t="shared" si="36"/>
        <v>192•168•100•139/32</v>
      </c>
      <c r="D141" s="220" t="str">
        <f t="shared" si="37"/>
        <v/>
      </c>
      <c r="E141" s="221">
        <f t="shared" si="38"/>
        <v>254</v>
      </c>
      <c r="F141" s="214">
        <f>IF(NOT(A140&gt;0),SUM({0,0,0,0}*{16777216,65536,256,1}),IF(CIDR="",0,IF(OR(B140&lt;0,CIDR=32),F140,F140+E140+2)))</f>
        <v>3232261121</v>
      </c>
      <c r="G141" s="221">
        <f t="shared" si="39"/>
        <v>3232261259</v>
      </c>
      <c r="H141" s="217">
        <f t="shared" si="40"/>
        <v>192</v>
      </c>
      <c r="I141" s="217">
        <f t="shared" si="41"/>
        <v>168</v>
      </c>
      <c r="J141" s="217">
        <f t="shared" si="42"/>
        <v>100</v>
      </c>
      <c r="K141" s="217">
        <f t="shared" si="43"/>
        <v>139</v>
      </c>
      <c r="L141" s="217"/>
      <c r="M141" s="222"/>
      <c r="N141" s="223" t="str">
        <f t="shared" si="44"/>
        <v>C0:A8:64:8B</v>
      </c>
      <c r="O141" s="223" t="str">
        <f t="shared" si="45"/>
        <v>300-250-144-213</v>
      </c>
      <c r="P141" s="223" t="str">
        <f t="shared" si="46"/>
        <v>11000000 10101000 01100100 10001011</v>
      </c>
    </row>
    <row r="142" spans="1:16" x14ac:dyDescent="0.2">
      <c r="A142" s="217">
        <v>32</v>
      </c>
      <c r="B142" s="219"/>
      <c r="C142" s="220" t="str">
        <f t="shared" si="36"/>
        <v>192•168•100•140/32</v>
      </c>
      <c r="D142" s="220" t="str">
        <f t="shared" si="37"/>
        <v/>
      </c>
      <c r="E142" s="221">
        <f t="shared" si="38"/>
        <v>254</v>
      </c>
      <c r="F142" s="214">
        <f>IF(NOT(A141&gt;0),SUM({0,0,0,0}*{16777216,65536,256,1}),IF(CIDR="",0,IF(OR(B141&lt;0,CIDR=32),F141,F141+E141+2)))</f>
        <v>3232261121</v>
      </c>
      <c r="G142" s="221">
        <f t="shared" si="39"/>
        <v>3232261260</v>
      </c>
      <c r="H142" s="217">
        <f t="shared" si="40"/>
        <v>192</v>
      </c>
      <c r="I142" s="217">
        <f t="shared" si="41"/>
        <v>168</v>
      </c>
      <c r="J142" s="217">
        <f t="shared" si="42"/>
        <v>100</v>
      </c>
      <c r="K142" s="217">
        <f t="shared" si="43"/>
        <v>140</v>
      </c>
      <c r="L142" s="217"/>
      <c r="M142" s="222"/>
      <c r="N142" s="223" t="str">
        <f t="shared" si="44"/>
        <v>C0:A8:64:8C</v>
      </c>
      <c r="O142" s="223" t="str">
        <f t="shared" si="45"/>
        <v>300-250-144-214</v>
      </c>
      <c r="P142" s="223" t="str">
        <f t="shared" si="46"/>
        <v>11000000 10101000 01100100 10001100</v>
      </c>
    </row>
    <row r="143" spans="1:16" x14ac:dyDescent="0.2">
      <c r="A143" s="217">
        <v>32</v>
      </c>
      <c r="B143" s="219"/>
      <c r="C143" s="220" t="str">
        <f t="shared" si="36"/>
        <v>192•168•100•141/32</v>
      </c>
      <c r="D143" s="220" t="str">
        <f t="shared" si="37"/>
        <v/>
      </c>
      <c r="E143" s="221">
        <f t="shared" si="38"/>
        <v>254</v>
      </c>
      <c r="F143" s="214">
        <f>IF(NOT(A142&gt;0),SUM({0,0,0,0}*{16777216,65536,256,1}),IF(CIDR="",0,IF(OR(B142&lt;0,CIDR=32),F142,F142+E142+2)))</f>
        <v>3232261121</v>
      </c>
      <c r="G143" s="221">
        <f t="shared" si="39"/>
        <v>3232261261</v>
      </c>
      <c r="H143" s="217">
        <f t="shared" si="40"/>
        <v>192</v>
      </c>
      <c r="I143" s="217">
        <f t="shared" si="41"/>
        <v>168</v>
      </c>
      <c r="J143" s="217">
        <f t="shared" si="42"/>
        <v>100</v>
      </c>
      <c r="K143" s="217">
        <f t="shared" si="43"/>
        <v>141</v>
      </c>
      <c r="L143" s="217"/>
      <c r="M143" s="222"/>
      <c r="N143" s="223" t="str">
        <f t="shared" si="44"/>
        <v>C0:A8:64:8D</v>
      </c>
      <c r="O143" s="223" t="str">
        <f t="shared" si="45"/>
        <v>300-250-144-215</v>
      </c>
      <c r="P143" s="223" t="str">
        <f t="shared" si="46"/>
        <v>11000000 10101000 01100100 10001101</v>
      </c>
    </row>
    <row r="144" spans="1:16" x14ac:dyDescent="0.2">
      <c r="A144" s="217">
        <v>32</v>
      </c>
      <c r="B144" s="219"/>
      <c r="C144" s="220" t="str">
        <f t="shared" si="36"/>
        <v>192•168•100•142/32</v>
      </c>
      <c r="D144" s="220" t="str">
        <f t="shared" si="37"/>
        <v/>
      </c>
      <c r="E144" s="221">
        <f t="shared" si="38"/>
        <v>254</v>
      </c>
      <c r="F144" s="214">
        <f>IF(NOT(A143&gt;0),SUM({0,0,0,0}*{16777216,65536,256,1}),IF(CIDR="",0,IF(OR(B143&lt;0,CIDR=32),F143,F143+E143+2)))</f>
        <v>3232261121</v>
      </c>
      <c r="G144" s="221">
        <f t="shared" si="39"/>
        <v>3232261262</v>
      </c>
      <c r="H144" s="217">
        <f t="shared" si="40"/>
        <v>192</v>
      </c>
      <c r="I144" s="217">
        <f t="shared" si="41"/>
        <v>168</v>
      </c>
      <c r="J144" s="217">
        <f t="shared" si="42"/>
        <v>100</v>
      </c>
      <c r="K144" s="217">
        <f t="shared" si="43"/>
        <v>142</v>
      </c>
      <c r="L144" s="217"/>
      <c r="M144" s="222"/>
      <c r="N144" s="223" t="str">
        <f t="shared" si="44"/>
        <v>C0:A8:64:8E</v>
      </c>
      <c r="O144" s="223" t="str">
        <f t="shared" si="45"/>
        <v>300-250-144-216</v>
      </c>
      <c r="P144" s="223" t="str">
        <f t="shared" si="46"/>
        <v>11000000 10101000 01100100 10001110</v>
      </c>
    </row>
    <row r="145" spans="1:16" x14ac:dyDescent="0.2">
      <c r="A145" s="217">
        <v>32</v>
      </c>
      <c r="B145" s="219"/>
      <c r="C145" s="220" t="str">
        <f t="shared" si="36"/>
        <v>192•168•100•143/32</v>
      </c>
      <c r="D145" s="220" t="str">
        <f t="shared" si="37"/>
        <v/>
      </c>
      <c r="E145" s="221">
        <f t="shared" si="38"/>
        <v>254</v>
      </c>
      <c r="F145" s="214">
        <f>IF(NOT(A144&gt;0),SUM({0,0,0,0}*{16777216,65536,256,1}),IF(CIDR="",0,IF(OR(B144&lt;0,CIDR=32),F144,F144+E144+2)))</f>
        <v>3232261121</v>
      </c>
      <c r="G145" s="221">
        <f t="shared" si="39"/>
        <v>3232261263</v>
      </c>
      <c r="H145" s="217">
        <f t="shared" si="40"/>
        <v>192</v>
      </c>
      <c r="I145" s="217">
        <f t="shared" si="41"/>
        <v>168</v>
      </c>
      <c r="J145" s="217">
        <f t="shared" si="42"/>
        <v>100</v>
      </c>
      <c r="K145" s="217">
        <f t="shared" si="43"/>
        <v>143</v>
      </c>
      <c r="L145" s="217"/>
      <c r="M145" s="222"/>
      <c r="N145" s="223" t="str">
        <f t="shared" si="44"/>
        <v>C0:A8:64:8F</v>
      </c>
      <c r="O145" s="223" t="str">
        <f t="shared" si="45"/>
        <v>300-250-144-217</v>
      </c>
      <c r="P145" s="223" t="str">
        <f t="shared" si="46"/>
        <v>11000000 10101000 01100100 10001111</v>
      </c>
    </row>
    <row r="146" spans="1:16" x14ac:dyDescent="0.2">
      <c r="A146" s="217">
        <v>32</v>
      </c>
      <c r="B146" s="219"/>
      <c r="C146" s="220" t="str">
        <f t="shared" si="36"/>
        <v>192•168•100•144/32</v>
      </c>
      <c r="D146" s="220" t="str">
        <f t="shared" si="37"/>
        <v/>
      </c>
      <c r="E146" s="221">
        <f t="shared" si="38"/>
        <v>254</v>
      </c>
      <c r="F146" s="214">
        <f>IF(NOT(A145&gt;0),SUM({0,0,0,0}*{16777216,65536,256,1}),IF(CIDR="",0,IF(OR(B145&lt;0,CIDR=32),F145,F145+E145+2)))</f>
        <v>3232261121</v>
      </c>
      <c r="G146" s="221">
        <f t="shared" si="39"/>
        <v>3232261264</v>
      </c>
      <c r="H146" s="217">
        <f t="shared" si="40"/>
        <v>192</v>
      </c>
      <c r="I146" s="217">
        <f t="shared" si="41"/>
        <v>168</v>
      </c>
      <c r="J146" s="217">
        <f t="shared" si="42"/>
        <v>100</v>
      </c>
      <c r="K146" s="217">
        <f t="shared" si="43"/>
        <v>144</v>
      </c>
      <c r="L146" s="217"/>
      <c r="M146" s="222"/>
      <c r="N146" s="223" t="str">
        <f t="shared" si="44"/>
        <v>C0:A8:64:90</v>
      </c>
      <c r="O146" s="223" t="str">
        <f t="shared" si="45"/>
        <v>300-250-144-220</v>
      </c>
      <c r="P146" s="223" t="str">
        <f t="shared" si="46"/>
        <v>11000000 10101000 01100100 10010000</v>
      </c>
    </row>
    <row r="147" spans="1:16" x14ac:dyDescent="0.2">
      <c r="A147" s="217">
        <v>32</v>
      </c>
      <c r="B147" s="219"/>
      <c r="C147" s="220" t="str">
        <f t="shared" si="36"/>
        <v>192•168•100•145/32</v>
      </c>
      <c r="D147" s="220" t="str">
        <f t="shared" si="37"/>
        <v/>
      </c>
      <c r="E147" s="221">
        <f t="shared" si="38"/>
        <v>254</v>
      </c>
      <c r="F147" s="214">
        <f>IF(NOT(A146&gt;0),SUM({0,0,0,0}*{16777216,65536,256,1}),IF(CIDR="",0,IF(OR(B146&lt;0,CIDR=32),F146,F146+E146+2)))</f>
        <v>3232261121</v>
      </c>
      <c r="G147" s="221">
        <f t="shared" si="39"/>
        <v>3232261265</v>
      </c>
      <c r="H147" s="217">
        <f t="shared" si="40"/>
        <v>192</v>
      </c>
      <c r="I147" s="217">
        <f t="shared" si="41"/>
        <v>168</v>
      </c>
      <c r="J147" s="217">
        <f t="shared" si="42"/>
        <v>100</v>
      </c>
      <c r="K147" s="217">
        <f t="shared" si="43"/>
        <v>145</v>
      </c>
      <c r="L147" s="217"/>
      <c r="M147" s="222"/>
      <c r="N147" s="223" t="str">
        <f t="shared" si="44"/>
        <v>C0:A8:64:91</v>
      </c>
      <c r="O147" s="223" t="str">
        <f t="shared" si="45"/>
        <v>300-250-144-221</v>
      </c>
      <c r="P147" s="223" t="str">
        <f t="shared" si="46"/>
        <v>11000000 10101000 01100100 10010001</v>
      </c>
    </row>
    <row r="148" spans="1:16" x14ac:dyDescent="0.2">
      <c r="A148" s="217">
        <v>32</v>
      </c>
      <c r="B148" s="219"/>
      <c r="C148" s="220" t="str">
        <f t="shared" si="36"/>
        <v>192•168•100•146/32</v>
      </c>
      <c r="D148" s="220" t="str">
        <f t="shared" si="37"/>
        <v/>
      </c>
      <c r="E148" s="221">
        <f t="shared" si="38"/>
        <v>254</v>
      </c>
      <c r="F148" s="214">
        <f>IF(NOT(A147&gt;0),SUM({0,0,0,0}*{16777216,65536,256,1}),IF(CIDR="",0,IF(OR(B147&lt;0,CIDR=32),F147,F147+E147+2)))</f>
        <v>3232261121</v>
      </c>
      <c r="G148" s="221">
        <f t="shared" si="39"/>
        <v>3232261266</v>
      </c>
      <c r="H148" s="217">
        <f t="shared" si="40"/>
        <v>192</v>
      </c>
      <c r="I148" s="217">
        <f t="shared" si="41"/>
        <v>168</v>
      </c>
      <c r="J148" s="217">
        <f t="shared" si="42"/>
        <v>100</v>
      </c>
      <c r="K148" s="217">
        <f t="shared" si="43"/>
        <v>146</v>
      </c>
      <c r="L148" s="217"/>
      <c r="M148" s="222"/>
      <c r="N148" s="223" t="str">
        <f t="shared" si="44"/>
        <v>C0:A8:64:92</v>
      </c>
      <c r="O148" s="223" t="str">
        <f t="shared" si="45"/>
        <v>300-250-144-222</v>
      </c>
      <c r="P148" s="223" t="str">
        <f t="shared" si="46"/>
        <v>11000000 10101000 01100100 10010010</v>
      </c>
    </row>
    <row r="149" spans="1:16" x14ac:dyDescent="0.2">
      <c r="A149" s="217">
        <v>32</v>
      </c>
      <c r="B149" s="219"/>
      <c r="C149" s="220" t="str">
        <f t="shared" si="36"/>
        <v>192•168•100•147/32</v>
      </c>
      <c r="D149" s="220" t="str">
        <f t="shared" si="37"/>
        <v/>
      </c>
      <c r="E149" s="221">
        <f t="shared" si="38"/>
        <v>254</v>
      </c>
      <c r="F149" s="214">
        <f>IF(NOT(A148&gt;0),SUM({0,0,0,0}*{16777216,65536,256,1}),IF(CIDR="",0,IF(OR(B148&lt;0,CIDR=32),F148,F148+E148+2)))</f>
        <v>3232261121</v>
      </c>
      <c r="G149" s="221">
        <f t="shared" si="39"/>
        <v>3232261267</v>
      </c>
      <c r="H149" s="217">
        <f t="shared" si="40"/>
        <v>192</v>
      </c>
      <c r="I149" s="217">
        <f t="shared" si="41"/>
        <v>168</v>
      </c>
      <c r="J149" s="217">
        <f t="shared" si="42"/>
        <v>100</v>
      </c>
      <c r="K149" s="217">
        <f t="shared" si="43"/>
        <v>147</v>
      </c>
      <c r="L149" s="217"/>
      <c r="M149" s="222"/>
      <c r="N149" s="223" t="str">
        <f t="shared" si="44"/>
        <v>C0:A8:64:93</v>
      </c>
      <c r="O149" s="223" t="str">
        <f t="shared" si="45"/>
        <v>300-250-144-223</v>
      </c>
      <c r="P149" s="223" t="str">
        <f t="shared" si="46"/>
        <v>11000000 10101000 01100100 10010011</v>
      </c>
    </row>
    <row r="150" spans="1:16" x14ac:dyDescent="0.2">
      <c r="A150" s="217">
        <v>32</v>
      </c>
      <c r="B150" s="219"/>
      <c r="C150" s="220" t="str">
        <f t="shared" si="36"/>
        <v>192•168•100•148/32</v>
      </c>
      <c r="D150" s="220" t="str">
        <f t="shared" si="37"/>
        <v/>
      </c>
      <c r="E150" s="221">
        <f t="shared" si="38"/>
        <v>254</v>
      </c>
      <c r="F150" s="214">
        <f>IF(NOT(A149&gt;0),SUM({0,0,0,0}*{16777216,65536,256,1}),IF(CIDR="",0,IF(OR(B149&lt;0,CIDR=32),F149,F149+E149+2)))</f>
        <v>3232261121</v>
      </c>
      <c r="G150" s="221">
        <f t="shared" si="39"/>
        <v>3232261268</v>
      </c>
      <c r="H150" s="217">
        <f t="shared" si="40"/>
        <v>192</v>
      </c>
      <c r="I150" s="217">
        <f t="shared" si="41"/>
        <v>168</v>
      </c>
      <c r="J150" s="217">
        <f t="shared" si="42"/>
        <v>100</v>
      </c>
      <c r="K150" s="217">
        <f t="shared" si="43"/>
        <v>148</v>
      </c>
      <c r="L150" s="217"/>
      <c r="M150" s="222"/>
      <c r="N150" s="223" t="str">
        <f t="shared" si="44"/>
        <v>C0:A8:64:94</v>
      </c>
      <c r="O150" s="223" t="str">
        <f t="shared" si="45"/>
        <v>300-250-144-224</v>
      </c>
      <c r="P150" s="223" t="str">
        <f t="shared" si="46"/>
        <v>11000000 10101000 01100100 10010100</v>
      </c>
    </row>
    <row r="151" spans="1:16" x14ac:dyDescent="0.2">
      <c r="A151" s="217">
        <v>32</v>
      </c>
      <c r="B151" s="219"/>
      <c r="C151" s="220" t="str">
        <f t="shared" si="36"/>
        <v>192•168•100•149/32</v>
      </c>
      <c r="D151" s="220" t="str">
        <f t="shared" si="37"/>
        <v/>
      </c>
      <c r="E151" s="221">
        <f t="shared" si="38"/>
        <v>254</v>
      </c>
      <c r="F151" s="214">
        <f>IF(NOT(A150&gt;0),SUM({0,0,0,0}*{16777216,65536,256,1}),IF(CIDR="",0,IF(OR(B150&lt;0,CIDR=32),F150,F150+E150+2)))</f>
        <v>3232261121</v>
      </c>
      <c r="G151" s="221">
        <f t="shared" si="39"/>
        <v>3232261269</v>
      </c>
      <c r="H151" s="217">
        <f t="shared" si="40"/>
        <v>192</v>
      </c>
      <c r="I151" s="217">
        <f t="shared" si="41"/>
        <v>168</v>
      </c>
      <c r="J151" s="217">
        <f t="shared" si="42"/>
        <v>100</v>
      </c>
      <c r="K151" s="217">
        <f t="shared" si="43"/>
        <v>149</v>
      </c>
      <c r="L151" s="217"/>
      <c r="M151" s="222"/>
      <c r="N151" s="223" t="str">
        <f t="shared" si="44"/>
        <v>C0:A8:64:95</v>
      </c>
      <c r="O151" s="223" t="str">
        <f t="shared" si="45"/>
        <v>300-250-144-225</v>
      </c>
      <c r="P151" s="223" t="str">
        <f t="shared" si="46"/>
        <v>11000000 10101000 01100100 10010101</v>
      </c>
    </row>
    <row r="152" spans="1:16" x14ac:dyDescent="0.2">
      <c r="A152" s="217">
        <v>32</v>
      </c>
      <c r="B152" s="219"/>
      <c r="C152" s="220" t="str">
        <f t="shared" si="36"/>
        <v>192•168•100•150/32</v>
      </c>
      <c r="D152" s="220" t="str">
        <f t="shared" si="37"/>
        <v/>
      </c>
      <c r="E152" s="221">
        <f t="shared" si="38"/>
        <v>254</v>
      </c>
      <c r="F152" s="214">
        <f>IF(NOT(A151&gt;0),SUM({0,0,0,0}*{16777216,65536,256,1}),IF(CIDR="",0,IF(OR(B151&lt;0,CIDR=32),F151,F151+E151+2)))</f>
        <v>3232261121</v>
      </c>
      <c r="G152" s="221">
        <f t="shared" si="39"/>
        <v>3232261270</v>
      </c>
      <c r="H152" s="217">
        <f t="shared" si="40"/>
        <v>192</v>
      </c>
      <c r="I152" s="217">
        <f t="shared" si="41"/>
        <v>168</v>
      </c>
      <c r="J152" s="217">
        <f t="shared" si="42"/>
        <v>100</v>
      </c>
      <c r="K152" s="217">
        <f t="shared" si="43"/>
        <v>150</v>
      </c>
      <c r="L152" s="217"/>
      <c r="M152" s="222"/>
      <c r="N152" s="223" t="str">
        <f t="shared" si="44"/>
        <v>C0:A8:64:96</v>
      </c>
      <c r="O152" s="223" t="str">
        <f t="shared" si="45"/>
        <v>300-250-144-226</v>
      </c>
      <c r="P152" s="223" t="str">
        <f t="shared" si="46"/>
        <v>11000000 10101000 01100100 10010110</v>
      </c>
    </row>
    <row r="153" spans="1:16" x14ac:dyDescent="0.2">
      <c r="A153" s="217">
        <v>32</v>
      </c>
      <c r="B153" s="219"/>
      <c r="C153" s="220" t="str">
        <f t="shared" si="36"/>
        <v>192•168•100•151/32</v>
      </c>
      <c r="D153" s="220" t="str">
        <f t="shared" si="37"/>
        <v/>
      </c>
      <c r="E153" s="221">
        <f t="shared" si="38"/>
        <v>254</v>
      </c>
      <c r="F153" s="214">
        <f>IF(NOT(A152&gt;0),SUM({0,0,0,0}*{16777216,65536,256,1}),IF(CIDR="",0,IF(OR(B152&lt;0,CIDR=32),F152,F152+E152+2)))</f>
        <v>3232261121</v>
      </c>
      <c r="G153" s="221">
        <f t="shared" si="39"/>
        <v>3232261271</v>
      </c>
      <c r="H153" s="217">
        <f t="shared" si="40"/>
        <v>192</v>
      </c>
      <c r="I153" s="217">
        <f t="shared" si="41"/>
        <v>168</v>
      </c>
      <c r="J153" s="217">
        <f t="shared" si="42"/>
        <v>100</v>
      </c>
      <c r="K153" s="217">
        <f t="shared" si="43"/>
        <v>151</v>
      </c>
      <c r="L153" s="217"/>
      <c r="M153" s="222"/>
      <c r="N153" s="223" t="str">
        <f t="shared" si="44"/>
        <v>C0:A8:64:97</v>
      </c>
      <c r="O153" s="223" t="str">
        <f t="shared" si="45"/>
        <v>300-250-144-227</v>
      </c>
      <c r="P153" s="223" t="str">
        <f t="shared" si="46"/>
        <v>11000000 10101000 01100100 10010111</v>
      </c>
    </row>
    <row r="154" spans="1:16" x14ac:dyDescent="0.2">
      <c r="A154" s="217">
        <v>32</v>
      </c>
      <c r="B154" s="219"/>
      <c r="C154" s="220" t="str">
        <f t="shared" si="36"/>
        <v>192•168•100•152/32</v>
      </c>
      <c r="D154" s="220" t="str">
        <f t="shared" si="37"/>
        <v/>
      </c>
      <c r="E154" s="221">
        <f t="shared" si="38"/>
        <v>254</v>
      </c>
      <c r="F154" s="214">
        <f>IF(NOT(A153&gt;0),SUM({0,0,0,0}*{16777216,65536,256,1}),IF(CIDR="",0,IF(OR(B153&lt;0,CIDR=32),F153,F153+E153+2)))</f>
        <v>3232261121</v>
      </c>
      <c r="G154" s="221">
        <f t="shared" si="39"/>
        <v>3232261272</v>
      </c>
      <c r="H154" s="217">
        <f t="shared" si="40"/>
        <v>192</v>
      </c>
      <c r="I154" s="217">
        <f t="shared" si="41"/>
        <v>168</v>
      </c>
      <c r="J154" s="217">
        <f t="shared" si="42"/>
        <v>100</v>
      </c>
      <c r="K154" s="217">
        <f t="shared" si="43"/>
        <v>152</v>
      </c>
      <c r="L154" s="217"/>
      <c r="M154" s="222"/>
      <c r="N154" s="223" t="str">
        <f t="shared" si="44"/>
        <v>C0:A8:64:98</v>
      </c>
      <c r="O154" s="223" t="str">
        <f t="shared" si="45"/>
        <v>300-250-144-230</v>
      </c>
      <c r="P154" s="223" t="str">
        <f t="shared" si="46"/>
        <v>11000000 10101000 01100100 10011000</v>
      </c>
    </row>
    <row r="155" spans="1:16" x14ac:dyDescent="0.2">
      <c r="A155" s="217">
        <v>32</v>
      </c>
      <c r="B155" s="219"/>
      <c r="C155" s="220" t="str">
        <f t="shared" si="36"/>
        <v>192•168•100•153/32</v>
      </c>
      <c r="D155" s="220" t="str">
        <f t="shared" si="37"/>
        <v/>
      </c>
      <c r="E155" s="221">
        <f t="shared" si="38"/>
        <v>254</v>
      </c>
      <c r="F155" s="214">
        <f>IF(NOT(A154&gt;0),SUM({0,0,0,0}*{16777216,65536,256,1}),IF(CIDR="",0,IF(OR(B154&lt;0,CIDR=32),F154,F154+E154+2)))</f>
        <v>3232261121</v>
      </c>
      <c r="G155" s="221">
        <f t="shared" si="39"/>
        <v>3232261273</v>
      </c>
      <c r="H155" s="217">
        <f t="shared" si="40"/>
        <v>192</v>
      </c>
      <c r="I155" s="217">
        <f t="shared" si="41"/>
        <v>168</v>
      </c>
      <c r="J155" s="217">
        <f t="shared" si="42"/>
        <v>100</v>
      </c>
      <c r="K155" s="217">
        <f t="shared" si="43"/>
        <v>153</v>
      </c>
      <c r="L155" s="217"/>
      <c r="M155" s="222"/>
      <c r="N155" s="223" t="str">
        <f t="shared" si="44"/>
        <v>C0:A8:64:99</v>
      </c>
      <c r="O155" s="223" t="str">
        <f t="shared" si="45"/>
        <v>300-250-144-231</v>
      </c>
      <c r="P155" s="223" t="str">
        <f t="shared" si="46"/>
        <v>11000000 10101000 01100100 10011001</v>
      </c>
    </row>
    <row r="156" spans="1:16" x14ac:dyDescent="0.2">
      <c r="A156" s="217">
        <v>32</v>
      </c>
      <c r="B156" s="219"/>
      <c r="C156" s="220" t="str">
        <f t="shared" si="36"/>
        <v>192•168•100•154/32</v>
      </c>
      <c r="D156" s="220" t="str">
        <f t="shared" si="37"/>
        <v/>
      </c>
      <c r="E156" s="221">
        <f t="shared" si="38"/>
        <v>254</v>
      </c>
      <c r="F156" s="214">
        <f>IF(NOT(A155&gt;0),SUM({0,0,0,0}*{16777216,65536,256,1}),IF(CIDR="",0,IF(OR(B155&lt;0,CIDR=32),F155,F155+E155+2)))</f>
        <v>3232261121</v>
      </c>
      <c r="G156" s="221">
        <f t="shared" si="39"/>
        <v>3232261274</v>
      </c>
      <c r="H156" s="217">
        <f t="shared" si="40"/>
        <v>192</v>
      </c>
      <c r="I156" s="217">
        <f t="shared" si="41"/>
        <v>168</v>
      </c>
      <c r="J156" s="217">
        <f t="shared" si="42"/>
        <v>100</v>
      </c>
      <c r="K156" s="217">
        <f t="shared" si="43"/>
        <v>154</v>
      </c>
      <c r="L156" s="217"/>
      <c r="M156" s="222"/>
      <c r="N156" s="223" t="str">
        <f t="shared" si="44"/>
        <v>C0:A8:64:9A</v>
      </c>
      <c r="O156" s="223" t="str">
        <f t="shared" si="45"/>
        <v>300-250-144-232</v>
      </c>
      <c r="P156" s="223" t="str">
        <f t="shared" si="46"/>
        <v>11000000 10101000 01100100 10011010</v>
      </c>
    </row>
    <row r="157" spans="1:16" x14ac:dyDescent="0.2">
      <c r="A157" s="217">
        <v>32</v>
      </c>
      <c r="B157" s="219"/>
      <c r="C157" s="220" t="str">
        <f t="shared" si="36"/>
        <v>192•168•100•155/32</v>
      </c>
      <c r="D157" s="220" t="str">
        <f t="shared" si="37"/>
        <v/>
      </c>
      <c r="E157" s="221">
        <f t="shared" si="38"/>
        <v>254</v>
      </c>
      <c r="F157" s="214">
        <f>IF(NOT(A156&gt;0),SUM({0,0,0,0}*{16777216,65536,256,1}),IF(CIDR="",0,IF(OR(B156&lt;0,CIDR=32),F156,F156+E156+2)))</f>
        <v>3232261121</v>
      </c>
      <c r="G157" s="221">
        <f t="shared" si="39"/>
        <v>3232261275</v>
      </c>
      <c r="H157" s="217">
        <f t="shared" si="40"/>
        <v>192</v>
      </c>
      <c r="I157" s="217">
        <f t="shared" si="41"/>
        <v>168</v>
      </c>
      <c r="J157" s="217">
        <f t="shared" si="42"/>
        <v>100</v>
      </c>
      <c r="K157" s="217">
        <f t="shared" si="43"/>
        <v>155</v>
      </c>
      <c r="L157" s="217"/>
      <c r="M157" s="222"/>
      <c r="N157" s="223" t="str">
        <f t="shared" si="44"/>
        <v>C0:A8:64:9B</v>
      </c>
      <c r="O157" s="223" t="str">
        <f t="shared" si="45"/>
        <v>300-250-144-233</v>
      </c>
      <c r="P157" s="223" t="str">
        <f t="shared" si="46"/>
        <v>11000000 10101000 01100100 10011011</v>
      </c>
    </row>
    <row r="158" spans="1:16" x14ac:dyDescent="0.2">
      <c r="A158" s="217">
        <v>32</v>
      </c>
      <c r="B158" s="219"/>
      <c r="C158" s="220" t="str">
        <f t="shared" si="36"/>
        <v>192•168•100•156/32</v>
      </c>
      <c r="D158" s="220" t="str">
        <f t="shared" si="37"/>
        <v/>
      </c>
      <c r="E158" s="221">
        <f t="shared" si="38"/>
        <v>254</v>
      </c>
      <c r="F158" s="214">
        <f>IF(NOT(A157&gt;0),SUM({0,0,0,0}*{16777216,65536,256,1}),IF(CIDR="",0,IF(OR(B157&lt;0,CIDR=32),F157,F157+E157+2)))</f>
        <v>3232261121</v>
      </c>
      <c r="G158" s="221">
        <f t="shared" si="39"/>
        <v>3232261276</v>
      </c>
      <c r="H158" s="217">
        <f t="shared" si="40"/>
        <v>192</v>
      </c>
      <c r="I158" s="217">
        <f t="shared" si="41"/>
        <v>168</v>
      </c>
      <c r="J158" s="217">
        <f t="shared" si="42"/>
        <v>100</v>
      </c>
      <c r="K158" s="217">
        <f t="shared" si="43"/>
        <v>156</v>
      </c>
      <c r="L158" s="217"/>
      <c r="M158" s="222"/>
      <c r="N158" s="223" t="str">
        <f t="shared" si="44"/>
        <v>C0:A8:64:9C</v>
      </c>
      <c r="O158" s="223" t="str">
        <f t="shared" si="45"/>
        <v>300-250-144-234</v>
      </c>
      <c r="P158" s="223" t="str">
        <f t="shared" si="46"/>
        <v>11000000 10101000 01100100 10011100</v>
      </c>
    </row>
    <row r="159" spans="1:16" x14ac:dyDescent="0.2">
      <c r="A159" s="217">
        <v>32</v>
      </c>
      <c r="B159" s="219"/>
      <c r="C159" s="220" t="str">
        <f t="shared" si="36"/>
        <v>192•168•100•157/32</v>
      </c>
      <c r="D159" s="220" t="str">
        <f t="shared" si="37"/>
        <v/>
      </c>
      <c r="E159" s="221">
        <f t="shared" si="38"/>
        <v>254</v>
      </c>
      <c r="F159" s="214">
        <f>IF(NOT(A158&gt;0),SUM({0,0,0,0}*{16777216,65536,256,1}),IF(CIDR="",0,IF(OR(B158&lt;0,CIDR=32),F158,F158+E158+2)))</f>
        <v>3232261121</v>
      </c>
      <c r="G159" s="221">
        <f t="shared" si="39"/>
        <v>3232261277</v>
      </c>
      <c r="H159" s="217">
        <f t="shared" si="40"/>
        <v>192</v>
      </c>
      <c r="I159" s="217">
        <f t="shared" si="41"/>
        <v>168</v>
      </c>
      <c r="J159" s="217">
        <f t="shared" si="42"/>
        <v>100</v>
      </c>
      <c r="K159" s="217">
        <f t="shared" si="43"/>
        <v>157</v>
      </c>
      <c r="L159" s="217"/>
      <c r="M159" s="222"/>
      <c r="N159" s="223" t="str">
        <f>IF(CIDR&gt;0,CONCATENATE(VLOOKUP(Octet_1,_Map256,Hex),HexSep,VLOOKUP(Octet_2,_Map256,Hex),HexSep,VLOOKUP(Octet_3,_Map256,Hex),HexSep,VLOOKUP(Octet_4,_Map256,Hex)),"")</f>
        <v>C0:A8:64:9D</v>
      </c>
      <c r="O159" s="223" t="str">
        <f t="shared" si="45"/>
        <v>300-250-144-235</v>
      </c>
      <c r="P159" s="223" t="str">
        <f t="shared" si="46"/>
        <v>11000000 10101000 01100100 10011101</v>
      </c>
    </row>
    <row r="160" spans="1:16" x14ac:dyDescent="0.2">
      <c r="A160" s="217">
        <v>32</v>
      </c>
      <c r="B160" s="219"/>
      <c r="C160" s="220" t="str">
        <f t="shared" si="36"/>
        <v>192•168•100•158/32</v>
      </c>
      <c r="D160" s="220" t="str">
        <f t="shared" si="37"/>
        <v/>
      </c>
      <c r="E160" s="221">
        <f t="shared" si="38"/>
        <v>254</v>
      </c>
      <c r="F160" s="214">
        <f>IF(NOT(A159&gt;0),SUM({0,0,0,0}*{16777216,65536,256,1}),IF(CIDR="",0,IF(OR(B159&lt;0,CIDR=32),F159,F159+E159+2)))</f>
        <v>3232261121</v>
      </c>
      <c r="G160" s="221">
        <f t="shared" si="39"/>
        <v>3232261278</v>
      </c>
      <c r="H160" s="217">
        <f t="shared" si="40"/>
        <v>192</v>
      </c>
      <c r="I160" s="217">
        <f t="shared" si="41"/>
        <v>168</v>
      </c>
      <c r="J160" s="217">
        <f t="shared" si="42"/>
        <v>100</v>
      </c>
      <c r="K160" s="217">
        <f t="shared" si="43"/>
        <v>158</v>
      </c>
      <c r="L160" s="217"/>
      <c r="M160" s="222"/>
      <c r="N160" s="223" t="str">
        <f t="shared" si="44"/>
        <v>C0:A8:64:9E</v>
      </c>
      <c r="O160" s="223" t="str">
        <f t="shared" si="45"/>
        <v>300-250-144-236</v>
      </c>
      <c r="P160" s="223" t="str">
        <f t="shared" si="46"/>
        <v>11000000 10101000 01100100 10011110</v>
      </c>
    </row>
    <row r="161" spans="1:16" x14ac:dyDescent="0.2">
      <c r="A161" s="217">
        <v>32</v>
      </c>
      <c r="B161" s="219"/>
      <c r="C161" s="220" t="str">
        <f t="shared" si="36"/>
        <v>192•168•100•159/32</v>
      </c>
      <c r="D161" s="220" t="str">
        <f t="shared" si="37"/>
        <v/>
      </c>
      <c r="E161" s="221">
        <f t="shared" si="38"/>
        <v>254</v>
      </c>
      <c r="F161" s="214">
        <f>IF(NOT(A160&gt;0),SUM({0,0,0,0}*{16777216,65536,256,1}),IF(CIDR="",0,IF(OR(B160&lt;0,CIDR=32),F160,F160+E160+2)))</f>
        <v>3232261121</v>
      </c>
      <c r="G161" s="221">
        <f t="shared" si="39"/>
        <v>3232261279</v>
      </c>
      <c r="H161" s="217">
        <f t="shared" si="40"/>
        <v>192</v>
      </c>
      <c r="I161" s="217">
        <f t="shared" si="41"/>
        <v>168</v>
      </c>
      <c r="J161" s="217">
        <f t="shared" si="42"/>
        <v>100</v>
      </c>
      <c r="K161" s="217">
        <f t="shared" si="43"/>
        <v>159</v>
      </c>
      <c r="L161" s="217"/>
      <c r="M161" s="222"/>
      <c r="N161" s="223" t="str">
        <f t="shared" si="44"/>
        <v>C0:A8:64:9F</v>
      </c>
      <c r="O161" s="223" t="str">
        <f t="shared" si="45"/>
        <v>300-250-144-237</v>
      </c>
      <c r="P161" s="223" t="str">
        <f t="shared" si="46"/>
        <v>11000000 10101000 01100100 10011111</v>
      </c>
    </row>
    <row r="162" spans="1:16" x14ac:dyDescent="0.2">
      <c r="A162" s="217">
        <v>32</v>
      </c>
      <c r="B162" s="219"/>
      <c r="C162" s="220" t="str">
        <f t="shared" si="36"/>
        <v>192•168•100•160/32</v>
      </c>
      <c r="D162" s="220" t="str">
        <f t="shared" si="37"/>
        <v/>
      </c>
      <c r="E162" s="221">
        <f t="shared" si="38"/>
        <v>254</v>
      </c>
      <c r="F162" s="214">
        <f>IF(NOT(A161&gt;0),SUM({0,0,0,0}*{16777216,65536,256,1}),IF(CIDR="",0,IF(OR(B161&lt;0,CIDR=32),F161,F161+E161+2)))</f>
        <v>3232261121</v>
      </c>
      <c r="G162" s="221">
        <f t="shared" si="39"/>
        <v>3232261280</v>
      </c>
      <c r="H162" s="217">
        <f t="shared" si="40"/>
        <v>192</v>
      </c>
      <c r="I162" s="217">
        <f t="shared" si="41"/>
        <v>168</v>
      </c>
      <c r="J162" s="217">
        <f t="shared" si="42"/>
        <v>100</v>
      </c>
      <c r="K162" s="217">
        <f t="shared" si="43"/>
        <v>160</v>
      </c>
      <c r="L162" s="217"/>
      <c r="M162" s="222"/>
      <c r="N162" s="223" t="str">
        <f t="shared" si="44"/>
        <v>C0:A8:64:A0</v>
      </c>
      <c r="O162" s="223" t="str">
        <f t="shared" si="45"/>
        <v>300-250-144-240</v>
      </c>
      <c r="P162" s="223" t="str">
        <f t="shared" si="46"/>
        <v>11000000 10101000 01100100 10100000</v>
      </c>
    </row>
    <row r="163" spans="1:16" x14ac:dyDescent="0.2">
      <c r="A163" s="217">
        <v>32</v>
      </c>
      <c r="B163" s="219"/>
      <c r="C163" s="220" t="str">
        <f t="shared" si="36"/>
        <v>192•168•100•161/32</v>
      </c>
      <c r="D163" s="220" t="str">
        <f t="shared" si="37"/>
        <v/>
      </c>
      <c r="E163" s="221">
        <f t="shared" si="38"/>
        <v>254</v>
      </c>
      <c r="F163" s="214">
        <f>IF(NOT(A162&gt;0),SUM({0,0,0,0}*{16777216,65536,256,1}),IF(CIDR="",0,IF(OR(B162&lt;0,CIDR=32),F162,F162+E162+2)))</f>
        <v>3232261121</v>
      </c>
      <c r="G163" s="221">
        <f t="shared" si="39"/>
        <v>3232261281</v>
      </c>
      <c r="H163" s="217">
        <f t="shared" si="40"/>
        <v>192</v>
      </c>
      <c r="I163" s="217">
        <f t="shared" ref="I163:I194" si="47">IF(CIDR="","",FLOOR((Host_Addr-H163*16777216)/65536,1))</f>
        <v>168</v>
      </c>
      <c r="J163" s="217">
        <f t="shared" ref="J163:J194" si="48">IF(CIDR="","",FLOOR((Host_Addr-H163*16777216-I163*65536)/256,1))</f>
        <v>100</v>
      </c>
      <c r="K163" s="217">
        <f t="shared" ref="K163:K194" si="49">IF(CIDR="","",Host_Addr-H163*16777216-I163*65536-J163*256)</f>
        <v>161</v>
      </c>
      <c r="L163" s="217"/>
      <c r="M163" s="222"/>
      <c r="N163" s="223" t="str">
        <f t="shared" si="44"/>
        <v>C0:A8:64:A1</v>
      </c>
      <c r="O163" s="223" t="str">
        <f t="shared" si="45"/>
        <v>300-250-144-241</v>
      </c>
      <c r="P163" s="223" t="str">
        <f t="shared" si="46"/>
        <v>11000000 10101000 01100100 10100001</v>
      </c>
    </row>
    <row r="164" spans="1:16" x14ac:dyDescent="0.2">
      <c r="A164" s="217">
        <v>32</v>
      </c>
      <c r="B164" s="219"/>
      <c r="C164" s="220" t="str">
        <f t="shared" si="36"/>
        <v>192•168•100•162/32</v>
      </c>
      <c r="D164" s="220" t="str">
        <f t="shared" si="37"/>
        <v/>
      </c>
      <c r="E164" s="221">
        <f t="shared" si="38"/>
        <v>254</v>
      </c>
      <c r="F164" s="214">
        <f>IF(NOT(A163&gt;0),SUM({0,0,0,0}*{16777216,65536,256,1}),IF(CIDR="",0,IF(OR(B163&lt;0,CIDR=32),F163,F163+E163+2)))</f>
        <v>3232261121</v>
      </c>
      <c r="G164" s="221">
        <f t="shared" si="39"/>
        <v>3232261282</v>
      </c>
      <c r="H164" s="217">
        <f t="shared" si="40"/>
        <v>192</v>
      </c>
      <c r="I164" s="217">
        <f t="shared" si="47"/>
        <v>168</v>
      </c>
      <c r="J164" s="217">
        <f t="shared" si="48"/>
        <v>100</v>
      </c>
      <c r="K164" s="217">
        <f t="shared" si="49"/>
        <v>162</v>
      </c>
      <c r="L164" s="217"/>
      <c r="M164" s="222"/>
      <c r="N164" s="223" t="str">
        <f t="shared" si="44"/>
        <v>C0:A8:64:A2</v>
      </c>
      <c r="O164" s="223" t="str">
        <f t="shared" si="45"/>
        <v>300-250-144-242</v>
      </c>
      <c r="P164" s="223" t="str">
        <f t="shared" si="46"/>
        <v>11000000 10101000 01100100 10100010</v>
      </c>
    </row>
    <row r="165" spans="1:16" x14ac:dyDescent="0.2">
      <c r="A165" s="217">
        <v>32</v>
      </c>
      <c r="B165" s="219"/>
      <c r="C165" s="220" t="str">
        <f t="shared" ref="C165:C228" si="50">IF(CIDR="","",CONCATENATE(TEXT(H165,0),Dot,TEXT(I165,0),Dot,TEXT(J165,0),Dot,TEXT(K165,0),IF(Append_CIDR,CONCATENATE("/",TEXT(CIDR,0)),"")))</f>
        <v>192•168•100•163/32</v>
      </c>
      <c r="D165" s="220" t="str">
        <f t="shared" si="37"/>
        <v/>
      </c>
      <c r="E165" s="221">
        <f t="shared" si="38"/>
        <v>254</v>
      </c>
      <c r="F165" s="214">
        <f>IF(NOT(A164&gt;0),SUM({0,0,0,0}*{16777216,65536,256,1}),IF(CIDR="",0,IF(OR(B164&lt;0,CIDR=32),F164,F164+E164+2)))</f>
        <v>3232261121</v>
      </c>
      <c r="G165" s="221">
        <f t="shared" si="39"/>
        <v>3232261283</v>
      </c>
      <c r="H165" s="217">
        <f t="shared" si="40"/>
        <v>192</v>
      </c>
      <c r="I165" s="217">
        <f t="shared" si="47"/>
        <v>168</v>
      </c>
      <c r="J165" s="217">
        <f t="shared" si="48"/>
        <v>100</v>
      </c>
      <c r="K165" s="217">
        <f t="shared" si="49"/>
        <v>163</v>
      </c>
      <c r="L165" s="217"/>
      <c r="M165" s="222"/>
      <c r="N165" s="223" t="str">
        <f t="shared" si="44"/>
        <v>C0:A8:64:A3</v>
      </c>
      <c r="O165" s="223" t="str">
        <f t="shared" si="45"/>
        <v>300-250-144-243</v>
      </c>
      <c r="P165" s="223" t="str">
        <f t="shared" si="46"/>
        <v>11000000 10101000 01100100 10100011</v>
      </c>
    </row>
    <row r="166" spans="1:16" x14ac:dyDescent="0.2">
      <c r="A166" s="217">
        <v>32</v>
      </c>
      <c r="B166" s="219"/>
      <c r="C166" s="220" t="str">
        <f t="shared" si="50"/>
        <v>192•168•100•164/32</v>
      </c>
      <c r="D166" s="220" t="str">
        <f t="shared" si="37"/>
        <v/>
      </c>
      <c r="E166" s="221">
        <f t="shared" si="38"/>
        <v>254</v>
      </c>
      <c r="F166" s="214">
        <f>IF(NOT(A165&gt;0),SUM({0,0,0,0}*{16777216,65536,256,1}),IF(CIDR="",0,IF(OR(B165&lt;0,CIDR=32),F165,F165+E165+2)))</f>
        <v>3232261121</v>
      </c>
      <c r="G166" s="221">
        <f t="shared" si="39"/>
        <v>3232261284</v>
      </c>
      <c r="H166" s="217">
        <f t="shared" si="40"/>
        <v>192</v>
      </c>
      <c r="I166" s="217">
        <f t="shared" si="47"/>
        <v>168</v>
      </c>
      <c r="J166" s="217">
        <f t="shared" si="48"/>
        <v>100</v>
      </c>
      <c r="K166" s="217">
        <f t="shared" si="49"/>
        <v>164</v>
      </c>
      <c r="L166" s="217"/>
      <c r="M166" s="222"/>
      <c r="N166" s="223" t="str">
        <f t="shared" si="44"/>
        <v>C0:A8:64:A4</v>
      </c>
      <c r="O166" s="223" t="str">
        <f t="shared" si="45"/>
        <v>300-250-144-244</v>
      </c>
      <c r="P166" s="223" t="str">
        <f t="shared" si="46"/>
        <v>11000000 10101000 01100100 10100100</v>
      </c>
    </row>
    <row r="167" spans="1:16" x14ac:dyDescent="0.2">
      <c r="A167" s="217">
        <v>32</v>
      </c>
      <c r="B167" s="219"/>
      <c r="C167" s="220" t="str">
        <f t="shared" si="50"/>
        <v>192•168•100•165/32</v>
      </c>
      <c r="D167" s="220" t="str">
        <f t="shared" si="37"/>
        <v/>
      </c>
      <c r="E167" s="221">
        <f t="shared" si="38"/>
        <v>254</v>
      </c>
      <c r="F167" s="214">
        <f>IF(NOT(A166&gt;0),SUM({0,0,0,0}*{16777216,65536,256,1}),IF(CIDR="",0,IF(OR(B166&lt;0,CIDR=32),F166,F166+E166+2)))</f>
        <v>3232261121</v>
      </c>
      <c r="G167" s="221">
        <f t="shared" si="39"/>
        <v>3232261285</v>
      </c>
      <c r="H167" s="217">
        <f t="shared" si="40"/>
        <v>192</v>
      </c>
      <c r="I167" s="217">
        <f t="shared" si="47"/>
        <v>168</v>
      </c>
      <c r="J167" s="217">
        <f t="shared" si="48"/>
        <v>100</v>
      </c>
      <c r="K167" s="217">
        <f t="shared" si="49"/>
        <v>165</v>
      </c>
      <c r="L167" s="217"/>
      <c r="M167" s="222"/>
      <c r="N167" s="223" t="str">
        <f t="shared" si="44"/>
        <v>C0:A8:64:A5</v>
      </c>
      <c r="O167" s="223" t="str">
        <f t="shared" si="45"/>
        <v>300-250-144-245</v>
      </c>
      <c r="P167" s="223" t="str">
        <f t="shared" si="46"/>
        <v>11000000 10101000 01100100 10100101</v>
      </c>
    </row>
    <row r="168" spans="1:16" x14ac:dyDescent="0.2">
      <c r="A168" s="217">
        <v>32</v>
      </c>
      <c r="B168" s="219"/>
      <c r="C168" s="220" t="str">
        <f t="shared" si="50"/>
        <v>192•168•100•166/32</v>
      </c>
      <c r="D168" s="220" t="str">
        <f t="shared" si="37"/>
        <v/>
      </c>
      <c r="E168" s="221">
        <f t="shared" si="38"/>
        <v>254</v>
      </c>
      <c r="F168" s="214">
        <f>IF(NOT(A167&gt;0),SUM({0,0,0,0}*{16777216,65536,256,1}),IF(CIDR="",0,IF(OR(B167&lt;0,CIDR=32),F167,F167+E167+2)))</f>
        <v>3232261121</v>
      </c>
      <c r="G168" s="221">
        <f t="shared" si="39"/>
        <v>3232261286</v>
      </c>
      <c r="H168" s="217">
        <f t="shared" si="40"/>
        <v>192</v>
      </c>
      <c r="I168" s="217">
        <f t="shared" si="47"/>
        <v>168</v>
      </c>
      <c r="J168" s="217">
        <f t="shared" si="48"/>
        <v>100</v>
      </c>
      <c r="K168" s="217">
        <f t="shared" si="49"/>
        <v>166</v>
      </c>
      <c r="L168" s="217"/>
      <c r="M168" s="222"/>
      <c r="N168" s="223" t="str">
        <f t="shared" si="44"/>
        <v>C0:A8:64:A6</v>
      </c>
      <c r="O168" s="223" t="str">
        <f t="shared" si="45"/>
        <v>300-250-144-246</v>
      </c>
      <c r="P168" s="223" t="str">
        <f t="shared" si="46"/>
        <v>11000000 10101000 01100100 10100110</v>
      </c>
    </row>
    <row r="169" spans="1:16" x14ac:dyDescent="0.2">
      <c r="A169" s="217">
        <v>32</v>
      </c>
      <c r="B169" s="219"/>
      <c r="C169" s="220" t="str">
        <f t="shared" si="50"/>
        <v>192•168•100•167/32</v>
      </c>
      <c r="D169" s="220" t="str">
        <f t="shared" si="37"/>
        <v/>
      </c>
      <c r="E169" s="221">
        <f t="shared" si="38"/>
        <v>254</v>
      </c>
      <c r="F169" s="214">
        <f>IF(NOT(A168&gt;0),SUM({0,0,0,0}*{16777216,65536,256,1}),IF(CIDR="",0,IF(OR(B168&lt;0,CIDR=32),F168,F168+E168+2)))</f>
        <v>3232261121</v>
      </c>
      <c r="G169" s="221">
        <f t="shared" si="39"/>
        <v>3232261287</v>
      </c>
      <c r="H169" s="217">
        <f t="shared" si="40"/>
        <v>192</v>
      </c>
      <c r="I169" s="217">
        <f t="shared" si="47"/>
        <v>168</v>
      </c>
      <c r="J169" s="217">
        <f t="shared" si="48"/>
        <v>100</v>
      </c>
      <c r="K169" s="217">
        <f t="shared" si="49"/>
        <v>167</v>
      </c>
      <c r="L169" s="217"/>
      <c r="M169" s="222"/>
      <c r="N169" s="223" t="str">
        <f t="shared" si="44"/>
        <v>C0:A8:64:A7</v>
      </c>
      <c r="O169" s="223" t="str">
        <f t="shared" si="45"/>
        <v>300-250-144-247</v>
      </c>
      <c r="P169" s="223" t="str">
        <f t="shared" si="46"/>
        <v>11000000 10101000 01100100 10100111</v>
      </c>
    </row>
    <row r="170" spans="1:16" x14ac:dyDescent="0.2">
      <c r="A170" s="217">
        <v>32</v>
      </c>
      <c r="B170" s="219"/>
      <c r="C170" s="220" t="str">
        <f t="shared" si="50"/>
        <v>192•168•100•168/32</v>
      </c>
      <c r="D170" s="220" t="str">
        <f t="shared" si="37"/>
        <v/>
      </c>
      <c r="E170" s="221">
        <f t="shared" si="38"/>
        <v>254</v>
      </c>
      <c r="F170" s="214">
        <f>IF(NOT(A169&gt;0),SUM({0,0,0,0}*{16777216,65536,256,1}),IF(CIDR="",0,IF(OR(B169&lt;0,CIDR=32),F169,F169+E169+2)))</f>
        <v>3232261121</v>
      </c>
      <c r="G170" s="221">
        <f t="shared" si="39"/>
        <v>3232261288</v>
      </c>
      <c r="H170" s="217">
        <f t="shared" si="40"/>
        <v>192</v>
      </c>
      <c r="I170" s="217">
        <f t="shared" si="47"/>
        <v>168</v>
      </c>
      <c r="J170" s="217">
        <f t="shared" si="48"/>
        <v>100</v>
      </c>
      <c r="K170" s="217">
        <f t="shared" si="49"/>
        <v>168</v>
      </c>
      <c r="L170" s="217"/>
      <c r="M170" s="222"/>
      <c r="N170" s="223" t="str">
        <f t="shared" si="44"/>
        <v>C0:A8:64:A8</v>
      </c>
      <c r="O170" s="223" t="str">
        <f t="shared" si="45"/>
        <v>300-250-144-250</v>
      </c>
      <c r="P170" s="223" t="str">
        <f t="shared" si="46"/>
        <v>11000000 10101000 01100100 10101000</v>
      </c>
    </row>
    <row r="171" spans="1:16" x14ac:dyDescent="0.2">
      <c r="A171" s="217">
        <v>32</v>
      </c>
      <c r="B171" s="219"/>
      <c r="C171" s="220" t="str">
        <f t="shared" si="50"/>
        <v>192•168•100•169/32</v>
      </c>
      <c r="D171" s="220" t="str">
        <f t="shared" si="37"/>
        <v/>
      </c>
      <c r="E171" s="221">
        <f t="shared" si="38"/>
        <v>254</v>
      </c>
      <c r="F171" s="214">
        <f>IF(NOT(A170&gt;0),SUM({0,0,0,0}*{16777216,65536,256,1}),IF(CIDR="",0,IF(OR(B170&lt;0,CIDR=32),F170,F170+E170+2)))</f>
        <v>3232261121</v>
      </c>
      <c r="G171" s="221">
        <f t="shared" si="39"/>
        <v>3232261289</v>
      </c>
      <c r="H171" s="217">
        <f t="shared" si="40"/>
        <v>192</v>
      </c>
      <c r="I171" s="217">
        <f t="shared" si="47"/>
        <v>168</v>
      </c>
      <c r="J171" s="217">
        <f t="shared" si="48"/>
        <v>100</v>
      </c>
      <c r="K171" s="217">
        <f t="shared" si="49"/>
        <v>169</v>
      </c>
      <c r="L171" s="217"/>
      <c r="M171" s="222"/>
      <c r="N171" s="223" t="str">
        <f t="shared" si="44"/>
        <v>C0:A8:64:A9</v>
      </c>
      <c r="O171" s="223" t="str">
        <f t="shared" si="45"/>
        <v>300-250-144-251</v>
      </c>
      <c r="P171" s="223" t="str">
        <f t="shared" si="46"/>
        <v>11000000 10101000 01100100 10101001</v>
      </c>
    </row>
    <row r="172" spans="1:16" x14ac:dyDescent="0.2">
      <c r="A172" s="217">
        <v>32</v>
      </c>
      <c r="B172" s="219"/>
      <c r="C172" s="220" t="str">
        <f t="shared" si="50"/>
        <v>192•168•100•170/32</v>
      </c>
      <c r="D172" s="220" t="str">
        <f t="shared" si="37"/>
        <v/>
      </c>
      <c r="E172" s="221">
        <f t="shared" si="38"/>
        <v>254</v>
      </c>
      <c r="F172" s="214">
        <f>IF(NOT(A171&gt;0),SUM({0,0,0,0}*{16777216,65536,256,1}),IF(CIDR="",0,IF(OR(B171&lt;0,CIDR=32),F171,F171+E171+2)))</f>
        <v>3232261121</v>
      </c>
      <c r="G172" s="221">
        <f t="shared" si="39"/>
        <v>3232261290</v>
      </c>
      <c r="H172" s="217">
        <f t="shared" si="40"/>
        <v>192</v>
      </c>
      <c r="I172" s="217">
        <f t="shared" si="47"/>
        <v>168</v>
      </c>
      <c r="J172" s="217">
        <f t="shared" si="48"/>
        <v>100</v>
      </c>
      <c r="K172" s="217">
        <f t="shared" si="49"/>
        <v>170</v>
      </c>
      <c r="L172" s="217"/>
      <c r="M172" s="222"/>
      <c r="N172" s="223" t="str">
        <f t="shared" si="44"/>
        <v>C0:A8:64:AA</v>
      </c>
      <c r="O172" s="223" t="str">
        <f t="shared" si="45"/>
        <v>300-250-144-252</v>
      </c>
      <c r="P172" s="223" t="str">
        <f t="shared" si="46"/>
        <v>11000000 10101000 01100100 10101010</v>
      </c>
    </row>
    <row r="173" spans="1:16" x14ac:dyDescent="0.2">
      <c r="A173" s="217">
        <v>32</v>
      </c>
      <c r="B173" s="219"/>
      <c r="C173" s="220" t="str">
        <f t="shared" si="50"/>
        <v>192•168•100•171/32</v>
      </c>
      <c r="D173" s="220" t="str">
        <f t="shared" si="37"/>
        <v/>
      </c>
      <c r="E173" s="221">
        <f t="shared" si="38"/>
        <v>254</v>
      </c>
      <c r="F173" s="214">
        <f>IF(NOT(A172&gt;0),SUM({0,0,0,0}*{16777216,65536,256,1}),IF(CIDR="",0,IF(OR(B172&lt;0,CIDR=32),F172,F172+E172+2)))</f>
        <v>3232261121</v>
      </c>
      <c r="G173" s="221">
        <f t="shared" si="39"/>
        <v>3232261291</v>
      </c>
      <c r="H173" s="217">
        <f t="shared" si="40"/>
        <v>192</v>
      </c>
      <c r="I173" s="217">
        <f t="shared" si="47"/>
        <v>168</v>
      </c>
      <c r="J173" s="217">
        <f t="shared" si="48"/>
        <v>100</v>
      </c>
      <c r="K173" s="217">
        <f t="shared" si="49"/>
        <v>171</v>
      </c>
      <c r="L173" s="217"/>
      <c r="M173" s="222"/>
      <c r="N173" s="223" t="str">
        <f t="shared" si="44"/>
        <v>C0:A8:64:AB</v>
      </c>
      <c r="O173" s="223" t="str">
        <f t="shared" si="45"/>
        <v>300-250-144-253</v>
      </c>
      <c r="P173" s="223" t="str">
        <f t="shared" si="46"/>
        <v>11000000 10101000 01100100 10101011</v>
      </c>
    </row>
    <row r="174" spans="1:16" x14ac:dyDescent="0.2">
      <c r="A174" s="217">
        <v>32</v>
      </c>
      <c r="B174" s="219"/>
      <c r="C174" s="220" t="str">
        <f t="shared" si="50"/>
        <v>192•168•100•172/32</v>
      </c>
      <c r="D174" s="220" t="str">
        <f t="shared" si="37"/>
        <v/>
      </c>
      <c r="E174" s="221">
        <f t="shared" si="38"/>
        <v>254</v>
      </c>
      <c r="F174" s="214">
        <f>IF(NOT(A173&gt;0),SUM({0,0,0,0}*{16777216,65536,256,1}),IF(CIDR="",0,IF(OR(B173&lt;0,CIDR=32),F173,F173+E173+2)))</f>
        <v>3232261121</v>
      </c>
      <c r="G174" s="221">
        <f t="shared" si="39"/>
        <v>3232261292</v>
      </c>
      <c r="H174" s="217">
        <f t="shared" si="40"/>
        <v>192</v>
      </c>
      <c r="I174" s="217">
        <f t="shared" si="47"/>
        <v>168</v>
      </c>
      <c r="J174" s="217">
        <f t="shared" si="48"/>
        <v>100</v>
      </c>
      <c r="K174" s="217">
        <f t="shared" si="49"/>
        <v>172</v>
      </c>
      <c r="L174" s="217"/>
      <c r="M174" s="222"/>
      <c r="N174" s="223" t="str">
        <f t="shared" si="44"/>
        <v>C0:A8:64:AC</v>
      </c>
      <c r="O174" s="223" t="str">
        <f t="shared" si="45"/>
        <v>300-250-144-254</v>
      </c>
      <c r="P174" s="223" t="str">
        <f t="shared" si="46"/>
        <v>11000000 10101000 01100100 10101100</v>
      </c>
    </row>
    <row r="175" spans="1:16" x14ac:dyDescent="0.2">
      <c r="A175" s="217">
        <v>32</v>
      </c>
      <c r="B175" s="219"/>
      <c r="C175" s="220" t="str">
        <f t="shared" si="50"/>
        <v>192•168•100•173/32</v>
      </c>
      <c r="D175" s="220" t="str">
        <f t="shared" si="37"/>
        <v/>
      </c>
      <c r="E175" s="221">
        <f t="shared" si="38"/>
        <v>254</v>
      </c>
      <c r="F175" s="214">
        <f>IF(NOT(A174&gt;0),SUM({0,0,0,0}*{16777216,65536,256,1}),IF(CIDR="",0,IF(OR(B174&lt;0,CIDR=32),F174,F174+E174+2)))</f>
        <v>3232261121</v>
      </c>
      <c r="G175" s="221">
        <f t="shared" si="39"/>
        <v>3232261293</v>
      </c>
      <c r="H175" s="217">
        <f t="shared" si="40"/>
        <v>192</v>
      </c>
      <c r="I175" s="217">
        <f t="shared" si="47"/>
        <v>168</v>
      </c>
      <c r="J175" s="217">
        <f t="shared" si="48"/>
        <v>100</v>
      </c>
      <c r="K175" s="217">
        <f t="shared" si="49"/>
        <v>173</v>
      </c>
      <c r="L175" s="217"/>
      <c r="M175" s="222"/>
      <c r="N175" s="223" t="str">
        <f t="shared" si="44"/>
        <v>C0:A8:64:AD</v>
      </c>
      <c r="O175" s="223" t="str">
        <f t="shared" si="45"/>
        <v>300-250-144-255</v>
      </c>
      <c r="P175" s="223" t="str">
        <f t="shared" si="46"/>
        <v>11000000 10101000 01100100 10101101</v>
      </c>
    </row>
    <row r="176" spans="1:16" x14ac:dyDescent="0.2">
      <c r="A176" s="217">
        <v>32</v>
      </c>
      <c r="B176" s="219"/>
      <c r="C176" s="220" t="str">
        <f t="shared" si="50"/>
        <v>192•168•100•174/32</v>
      </c>
      <c r="D176" s="220" t="str">
        <f t="shared" si="37"/>
        <v/>
      </c>
      <c r="E176" s="221">
        <f t="shared" si="38"/>
        <v>254</v>
      </c>
      <c r="F176" s="214">
        <f>IF(NOT(A175&gt;0),SUM({0,0,0,0}*{16777216,65536,256,1}),IF(CIDR="",0,IF(OR(B175&lt;0,CIDR=32),F175,F175+E175+2)))</f>
        <v>3232261121</v>
      </c>
      <c r="G176" s="221">
        <f t="shared" si="39"/>
        <v>3232261294</v>
      </c>
      <c r="H176" s="217">
        <f t="shared" si="40"/>
        <v>192</v>
      </c>
      <c r="I176" s="217">
        <f t="shared" si="47"/>
        <v>168</v>
      </c>
      <c r="J176" s="217">
        <f t="shared" si="48"/>
        <v>100</v>
      </c>
      <c r="K176" s="217">
        <f t="shared" si="49"/>
        <v>174</v>
      </c>
      <c r="L176" s="217"/>
      <c r="M176" s="222"/>
      <c r="N176" s="223" t="str">
        <f t="shared" si="44"/>
        <v>C0:A8:64:AE</v>
      </c>
      <c r="O176" s="223" t="str">
        <f t="shared" si="45"/>
        <v>300-250-144-256</v>
      </c>
      <c r="P176" s="223" t="str">
        <f t="shared" si="46"/>
        <v>11000000 10101000 01100100 10101110</v>
      </c>
    </row>
    <row r="177" spans="1:16" x14ac:dyDescent="0.2">
      <c r="A177" s="217">
        <v>32</v>
      </c>
      <c r="B177" s="219"/>
      <c r="C177" s="220" t="str">
        <f t="shared" si="50"/>
        <v>192•168•100•175/32</v>
      </c>
      <c r="D177" s="220" t="str">
        <f t="shared" si="37"/>
        <v/>
      </c>
      <c r="E177" s="221">
        <f t="shared" si="38"/>
        <v>254</v>
      </c>
      <c r="F177" s="214">
        <f>IF(NOT(A176&gt;0),SUM({0,0,0,0}*{16777216,65536,256,1}),IF(CIDR="",0,IF(OR(B176&lt;0,CIDR=32),F176,F176+E176+2)))</f>
        <v>3232261121</v>
      </c>
      <c r="G177" s="221">
        <f t="shared" si="39"/>
        <v>3232261295</v>
      </c>
      <c r="H177" s="217">
        <f t="shared" si="40"/>
        <v>192</v>
      </c>
      <c r="I177" s="217">
        <f t="shared" si="47"/>
        <v>168</v>
      </c>
      <c r="J177" s="217">
        <f t="shared" si="48"/>
        <v>100</v>
      </c>
      <c r="K177" s="217">
        <f t="shared" si="49"/>
        <v>175</v>
      </c>
      <c r="L177" s="217"/>
      <c r="M177" s="222"/>
      <c r="N177" s="223" t="str">
        <f t="shared" si="44"/>
        <v>C0:A8:64:AF</v>
      </c>
      <c r="O177" s="223" t="str">
        <f t="shared" si="45"/>
        <v>300-250-144-257</v>
      </c>
      <c r="P177" s="223" t="str">
        <f t="shared" si="46"/>
        <v>11000000 10101000 01100100 10101111</v>
      </c>
    </row>
    <row r="178" spans="1:16" x14ac:dyDescent="0.2">
      <c r="A178" s="217">
        <v>32</v>
      </c>
      <c r="B178" s="219"/>
      <c r="C178" s="220" t="str">
        <f t="shared" si="50"/>
        <v>192•168•100•176/32</v>
      </c>
      <c r="D178" s="220" t="str">
        <f t="shared" si="37"/>
        <v/>
      </c>
      <c r="E178" s="221">
        <f t="shared" si="38"/>
        <v>254</v>
      </c>
      <c r="F178" s="214">
        <f>IF(NOT(A177&gt;0),SUM({0,0,0,0}*{16777216,65536,256,1}),IF(CIDR="",0,IF(OR(B177&lt;0,CIDR=32),F177,F177+E177+2)))</f>
        <v>3232261121</v>
      </c>
      <c r="G178" s="221">
        <f t="shared" si="39"/>
        <v>3232261296</v>
      </c>
      <c r="H178" s="217">
        <f t="shared" si="40"/>
        <v>192</v>
      </c>
      <c r="I178" s="217">
        <f t="shared" si="47"/>
        <v>168</v>
      </c>
      <c r="J178" s="217">
        <f t="shared" si="48"/>
        <v>100</v>
      </c>
      <c r="K178" s="217">
        <f t="shared" si="49"/>
        <v>176</v>
      </c>
      <c r="L178" s="217"/>
      <c r="M178" s="222"/>
      <c r="N178" s="223" t="str">
        <f t="shared" si="44"/>
        <v>C0:A8:64:B0</v>
      </c>
      <c r="O178" s="223" t="str">
        <f t="shared" si="45"/>
        <v>300-250-144-260</v>
      </c>
      <c r="P178" s="223" t="str">
        <f t="shared" si="46"/>
        <v>11000000 10101000 01100100 10110000</v>
      </c>
    </row>
    <row r="179" spans="1:16" x14ac:dyDescent="0.2">
      <c r="A179" s="217">
        <v>32</v>
      </c>
      <c r="B179" s="219"/>
      <c r="C179" s="220" t="str">
        <f t="shared" si="50"/>
        <v>192•168•100•177/32</v>
      </c>
      <c r="D179" s="220" t="str">
        <f t="shared" si="37"/>
        <v/>
      </c>
      <c r="E179" s="221">
        <f t="shared" si="38"/>
        <v>254</v>
      </c>
      <c r="F179" s="214">
        <f>IF(NOT(A178&gt;0),SUM({0,0,0,0}*{16777216,65536,256,1}),IF(CIDR="",0,IF(OR(B178&lt;0,CIDR=32),F178,F178+E178+2)))</f>
        <v>3232261121</v>
      </c>
      <c r="G179" s="221">
        <f t="shared" si="39"/>
        <v>3232261297</v>
      </c>
      <c r="H179" s="217">
        <f t="shared" si="40"/>
        <v>192</v>
      </c>
      <c r="I179" s="217">
        <f t="shared" si="47"/>
        <v>168</v>
      </c>
      <c r="J179" s="217">
        <f t="shared" si="48"/>
        <v>100</v>
      </c>
      <c r="K179" s="217">
        <f t="shared" si="49"/>
        <v>177</v>
      </c>
      <c r="L179" s="217"/>
      <c r="M179" s="222"/>
      <c r="N179" s="223" t="str">
        <f t="shared" si="44"/>
        <v>C0:A8:64:B1</v>
      </c>
      <c r="O179" s="223" t="str">
        <f t="shared" si="45"/>
        <v>300-250-144-261</v>
      </c>
      <c r="P179" s="223" t="str">
        <f t="shared" si="46"/>
        <v>11000000 10101000 01100100 10110001</v>
      </c>
    </row>
    <row r="180" spans="1:16" x14ac:dyDescent="0.2">
      <c r="A180" s="217">
        <v>32</v>
      </c>
      <c r="B180" s="219"/>
      <c r="C180" s="220" t="str">
        <f t="shared" si="50"/>
        <v>192•168•100•178/32</v>
      </c>
      <c r="D180" s="220" t="str">
        <f t="shared" si="37"/>
        <v/>
      </c>
      <c r="E180" s="221">
        <f t="shared" si="38"/>
        <v>254</v>
      </c>
      <c r="F180" s="214">
        <f>IF(NOT(A179&gt;0),SUM({0,0,0,0}*{16777216,65536,256,1}),IF(CIDR="",0,IF(OR(B179&lt;0,CIDR=32),F179,F179+E179+2)))</f>
        <v>3232261121</v>
      </c>
      <c r="G180" s="221">
        <f t="shared" si="39"/>
        <v>3232261298</v>
      </c>
      <c r="H180" s="217">
        <f t="shared" si="40"/>
        <v>192</v>
      </c>
      <c r="I180" s="217">
        <f t="shared" si="47"/>
        <v>168</v>
      </c>
      <c r="J180" s="217">
        <f t="shared" si="48"/>
        <v>100</v>
      </c>
      <c r="K180" s="217">
        <f t="shared" si="49"/>
        <v>178</v>
      </c>
      <c r="L180" s="217"/>
      <c r="M180" s="222"/>
      <c r="N180" s="223" t="str">
        <f t="shared" si="44"/>
        <v>C0:A8:64:B2</v>
      </c>
      <c r="O180" s="223" t="str">
        <f t="shared" si="45"/>
        <v>300-250-144-262</v>
      </c>
      <c r="P180" s="223" t="str">
        <f t="shared" si="46"/>
        <v>11000000 10101000 01100100 10110010</v>
      </c>
    </row>
    <row r="181" spans="1:16" x14ac:dyDescent="0.2">
      <c r="A181" s="217">
        <v>32</v>
      </c>
      <c r="B181" s="219"/>
      <c r="C181" s="220" t="str">
        <f t="shared" si="50"/>
        <v>192•168•100•179/32</v>
      </c>
      <c r="D181" s="220" t="str">
        <f t="shared" si="37"/>
        <v/>
      </c>
      <c r="E181" s="221">
        <f t="shared" si="38"/>
        <v>254</v>
      </c>
      <c r="F181" s="214">
        <f>IF(NOT(A180&gt;0),SUM({0,0,0,0}*{16777216,65536,256,1}),IF(CIDR="",0,IF(OR(B180&lt;0,CIDR=32),F180,F180+E180+2)))</f>
        <v>3232261121</v>
      </c>
      <c r="G181" s="221">
        <f t="shared" si="39"/>
        <v>3232261299</v>
      </c>
      <c r="H181" s="217">
        <f t="shared" si="40"/>
        <v>192</v>
      </c>
      <c r="I181" s="217">
        <f t="shared" si="47"/>
        <v>168</v>
      </c>
      <c r="J181" s="217">
        <f t="shared" si="48"/>
        <v>100</v>
      </c>
      <c r="K181" s="217">
        <f t="shared" si="49"/>
        <v>179</v>
      </c>
      <c r="L181" s="217"/>
      <c r="M181" s="222"/>
      <c r="N181" s="223" t="str">
        <f t="shared" si="44"/>
        <v>C0:A8:64:B3</v>
      </c>
      <c r="O181" s="223" t="str">
        <f t="shared" si="45"/>
        <v>300-250-144-263</v>
      </c>
      <c r="P181" s="223" t="str">
        <f t="shared" si="46"/>
        <v>11000000 10101000 01100100 10110011</v>
      </c>
    </row>
    <row r="182" spans="1:16" x14ac:dyDescent="0.2">
      <c r="A182" s="217">
        <v>32</v>
      </c>
      <c r="B182" s="219"/>
      <c r="C182" s="220" t="str">
        <f t="shared" si="50"/>
        <v>192•168•100•180/32</v>
      </c>
      <c r="D182" s="220" t="str">
        <f t="shared" si="37"/>
        <v/>
      </c>
      <c r="E182" s="221">
        <f t="shared" si="38"/>
        <v>254</v>
      </c>
      <c r="F182" s="214">
        <f>IF(NOT(A181&gt;0),SUM({0,0,0,0}*{16777216,65536,256,1}),IF(CIDR="",0,IF(OR(B181&lt;0,CIDR=32),F181,F181+E181+2)))</f>
        <v>3232261121</v>
      </c>
      <c r="G182" s="221">
        <f t="shared" si="39"/>
        <v>3232261300</v>
      </c>
      <c r="H182" s="217">
        <f t="shared" si="40"/>
        <v>192</v>
      </c>
      <c r="I182" s="217">
        <f t="shared" si="47"/>
        <v>168</v>
      </c>
      <c r="J182" s="217">
        <f t="shared" si="48"/>
        <v>100</v>
      </c>
      <c r="K182" s="217">
        <f t="shared" si="49"/>
        <v>180</v>
      </c>
      <c r="L182" s="217"/>
      <c r="M182" s="222"/>
      <c r="N182" s="223" t="str">
        <f t="shared" si="44"/>
        <v>C0:A8:64:B4</v>
      </c>
      <c r="O182" s="223" t="str">
        <f t="shared" si="45"/>
        <v>300-250-144-264</v>
      </c>
      <c r="P182" s="223" t="str">
        <f t="shared" si="46"/>
        <v>11000000 10101000 01100100 10110100</v>
      </c>
    </row>
    <row r="183" spans="1:16" x14ac:dyDescent="0.2">
      <c r="A183" s="217">
        <v>32</v>
      </c>
      <c r="B183" s="219"/>
      <c r="C183" s="220" t="str">
        <f t="shared" si="50"/>
        <v>192•168•100•181/32</v>
      </c>
      <c r="D183" s="220" t="str">
        <f t="shared" si="37"/>
        <v/>
      </c>
      <c r="E183" s="221">
        <f t="shared" si="38"/>
        <v>254</v>
      </c>
      <c r="F183" s="214">
        <f>IF(NOT(A182&gt;0),SUM({0,0,0,0}*{16777216,65536,256,1}),IF(CIDR="",0,IF(OR(B182&lt;0,CIDR=32),F182,F182+E182+2)))</f>
        <v>3232261121</v>
      </c>
      <c r="G183" s="221">
        <f t="shared" si="39"/>
        <v>3232261301</v>
      </c>
      <c r="H183" s="217">
        <f t="shared" si="40"/>
        <v>192</v>
      </c>
      <c r="I183" s="217">
        <f t="shared" si="47"/>
        <v>168</v>
      </c>
      <c r="J183" s="217">
        <f t="shared" si="48"/>
        <v>100</v>
      </c>
      <c r="K183" s="217">
        <f t="shared" si="49"/>
        <v>181</v>
      </c>
      <c r="L183" s="217"/>
      <c r="M183" s="222"/>
      <c r="N183" s="223" t="str">
        <f t="shared" si="44"/>
        <v>C0:A8:64:B5</v>
      </c>
      <c r="O183" s="223" t="str">
        <f t="shared" si="45"/>
        <v>300-250-144-265</v>
      </c>
      <c r="P183" s="223" t="str">
        <f t="shared" si="46"/>
        <v>11000000 10101000 01100100 10110101</v>
      </c>
    </row>
    <row r="184" spans="1:16" x14ac:dyDescent="0.2">
      <c r="A184" s="217">
        <v>32</v>
      </c>
      <c r="B184" s="219"/>
      <c r="C184" s="220" t="str">
        <f t="shared" si="50"/>
        <v>192•168•100•182/32</v>
      </c>
      <c r="D184" s="220" t="str">
        <f t="shared" si="37"/>
        <v/>
      </c>
      <c r="E184" s="221">
        <f t="shared" si="38"/>
        <v>254</v>
      </c>
      <c r="F184" s="214">
        <f>IF(NOT(A183&gt;0),SUM({0,0,0,0}*{16777216,65536,256,1}),IF(CIDR="",0,IF(OR(B183&lt;0,CIDR=32),F183,F183+E183+2)))</f>
        <v>3232261121</v>
      </c>
      <c r="G184" s="221">
        <f t="shared" si="39"/>
        <v>3232261302</v>
      </c>
      <c r="H184" s="217">
        <f t="shared" si="40"/>
        <v>192</v>
      </c>
      <c r="I184" s="217">
        <f t="shared" si="47"/>
        <v>168</v>
      </c>
      <c r="J184" s="217">
        <f t="shared" si="48"/>
        <v>100</v>
      </c>
      <c r="K184" s="217">
        <f t="shared" si="49"/>
        <v>182</v>
      </c>
      <c r="L184" s="217"/>
      <c r="M184" s="222"/>
      <c r="N184" s="223" t="str">
        <f t="shared" si="44"/>
        <v>C0:A8:64:B6</v>
      </c>
      <c r="O184" s="223" t="str">
        <f t="shared" si="45"/>
        <v>300-250-144-266</v>
      </c>
      <c r="P184" s="223" t="str">
        <f t="shared" si="46"/>
        <v>11000000 10101000 01100100 10110110</v>
      </c>
    </row>
    <row r="185" spans="1:16" x14ac:dyDescent="0.2">
      <c r="A185" s="217">
        <v>32</v>
      </c>
      <c r="B185" s="219"/>
      <c r="C185" s="220" t="str">
        <f t="shared" si="50"/>
        <v>192•168•100•183/32</v>
      </c>
      <c r="D185" s="220" t="str">
        <f t="shared" si="37"/>
        <v/>
      </c>
      <c r="E185" s="221">
        <f t="shared" si="38"/>
        <v>254</v>
      </c>
      <c r="F185" s="214">
        <f>IF(NOT(A184&gt;0),SUM({0,0,0,0}*{16777216,65536,256,1}),IF(CIDR="",0,IF(OR(B184&lt;0,CIDR=32),F184,F184+E184+2)))</f>
        <v>3232261121</v>
      </c>
      <c r="G185" s="221">
        <f t="shared" si="39"/>
        <v>3232261303</v>
      </c>
      <c r="H185" s="217">
        <f t="shared" si="40"/>
        <v>192</v>
      </c>
      <c r="I185" s="217">
        <f t="shared" si="47"/>
        <v>168</v>
      </c>
      <c r="J185" s="217">
        <f t="shared" si="48"/>
        <v>100</v>
      </c>
      <c r="K185" s="217">
        <f t="shared" si="49"/>
        <v>183</v>
      </c>
      <c r="L185" s="217"/>
      <c r="M185" s="222"/>
      <c r="N185" s="223" t="str">
        <f t="shared" si="44"/>
        <v>C0:A8:64:B7</v>
      </c>
      <c r="O185" s="223" t="str">
        <f t="shared" si="45"/>
        <v>300-250-144-267</v>
      </c>
      <c r="P185" s="223" t="str">
        <f t="shared" si="46"/>
        <v>11000000 10101000 01100100 10110111</v>
      </c>
    </row>
    <row r="186" spans="1:16" x14ac:dyDescent="0.2">
      <c r="A186" s="217">
        <v>32</v>
      </c>
      <c r="B186" s="219"/>
      <c r="C186" s="220" t="str">
        <f t="shared" si="50"/>
        <v>192•168•100•184/32</v>
      </c>
      <c r="D186" s="220" t="str">
        <f t="shared" si="37"/>
        <v/>
      </c>
      <c r="E186" s="221">
        <f t="shared" si="38"/>
        <v>254</v>
      </c>
      <c r="F186" s="214">
        <f>IF(NOT(A185&gt;0),SUM({0,0,0,0}*{16777216,65536,256,1}),IF(CIDR="",0,IF(OR(B185&lt;0,CIDR=32),F185,F185+E185+2)))</f>
        <v>3232261121</v>
      </c>
      <c r="G186" s="221">
        <f t="shared" si="39"/>
        <v>3232261304</v>
      </c>
      <c r="H186" s="217">
        <f t="shared" si="40"/>
        <v>192</v>
      </c>
      <c r="I186" s="217">
        <f t="shared" si="47"/>
        <v>168</v>
      </c>
      <c r="J186" s="217">
        <f t="shared" si="48"/>
        <v>100</v>
      </c>
      <c r="K186" s="217">
        <f t="shared" si="49"/>
        <v>184</v>
      </c>
      <c r="L186" s="217"/>
      <c r="M186" s="222"/>
      <c r="N186" s="223" t="str">
        <f t="shared" si="44"/>
        <v>C0:A8:64:B8</v>
      </c>
      <c r="O186" s="223" t="str">
        <f t="shared" si="45"/>
        <v>300-250-144-270</v>
      </c>
      <c r="P186" s="223" t="str">
        <f t="shared" si="46"/>
        <v>11000000 10101000 01100100 10111000</v>
      </c>
    </row>
    <row r="187" spans="1:16" x14ac:dyDescent="0.2">
      <c r="A187" s="217">
        <v>32</v>
      </c>
      <c r="B187" s="219"/>
      <c r="C187" s="220" t="str">
        <f t="shared" si="50"/>
        <v>192•168•100•185/32</v>
      </c>
      <c r="D187" s="220" t="str">
        <f t="shared" si="37"/>
        <v/>
      </c>
      <c r="E187" s="221">
        <f t="shared" si="38"/>
        <v>254</v>
      </c>
      <c r="F187" s="214">
        <f>IF(NOT(A186&gt;0),SUM({0,0,0,0}*{16777216,65536,256,1}),IF(CIDR="",0,IF(OR(B186&lt;0,CIDR=32),F186,F186+E186+2)))</f>
        <v>3232261121</v>
      </c>
      <c r="G187" s="221">
        <f t="shared" si="39"/>
        <v>3232261305</v>
      </c>
      <c r="H187" s="217">
        <f t="shared" si="40"/>
        <v>192</v>
      </c>
      <c r="I187" s="217">
        <f t="shared" si="47"/>
        <v>168</v>
      </c>
      <c r="J187" s="217">
        <f t="shared" si="48"/>
        <v>100</v>
      </c>
      <c r="K187" s="217">
        <f t="shared" si="49"/>
        <v>185</v>
      </c>
      <c r="L187" s="217"/>
      <c r="M187" s="222"/>
      <c r="N187" s="223" t="str">
        <f t="shared" si="44"/>
        <v>C0:A8:64:B9</v>
      </c>
      <c r="O187" s="223" t="str">
        <f t="shared" si="45"/>
        <v>300-250-144-271</v>
      </c>
      <c r="P187" s="223" t="str">
        <f t="shared" si="46"/>
        <v>11000000 10101000 01100100 10111001</v>
      </c>
    </row>
    <row r="188" spans="1:16" x14ac:dyDescent="0.2">
      <c r="A188" s="217">
        <v>32</v>
      </c>
      <c r="B188" s="219"/>
      <c r="C188" s="220" t="str">
        <f t="shared" si="50"/>
        <v>192•168•100•186/32</v>
      </c>
      <c r="D188" s="220" t="str">
        <f t="shared" si="37"/>
        <v/>
      </c>
      <c r="E188" s="221">
        <f t="shared" si="38"/>
        <v>254</v>
      </c>
      <c r="F188" s="214">
        <f>IF(NOT(A187&gt;0),SUM({0,0,0,0}*{16777216,65536,256,1}),IF(CIDR="",0,IF(OR(B187&lt;0,CIDR=32),F187,F187+E187+2)))</f>
        <v>3232261121</v>
      </c>
      <c r="G188" s="221">
        <f t="shared" si="39"/>
        <v>3232261306</v>
      </c>
      <c r="H188" s="217">
        <f t="shared" si="40"/>
        <v>192</v>
      </c>
      <c r="I188" s="217">
        <f t="shared" si="47"/>
        <v>168</v>
      </c>
      <c r="J188" s="217">
        <f t="shared" si="48"/>
        <v>100</v>
      </c>
      <c r="K188" s="217">
        <f t="shared" si="49"/>
        <v>186</v>
      </c>
      <c r="L188" s="217"/>
      <c r="M188" s="222"/>
      <c r="N188" s="223" t="str">
        <f t="shared" si="44"/>
        <v>C0:A8:64:BA</v>
      </c>
      <c r="O188" s="223" t="str">
        <f t="shared" si="45"/>
        <v>300-250-144-272</v>
      </c>
      <c r="P188" s="223" t="str">
        <f t="shared" si="46"/>
        <v>11000000 10101000 01100100 10111010</v>
      </c>
    </row>
    <row r="189" spans="1:16" x14ac:dyDescent="0.2">
      <c r="A189" s="217">
        <v>32</v>
      </c>
      <c r="B189" s="219"/>
      <c r="C189" s="220" t="str">
        <f t="shared" si="50"/>
        <v>192•168•100•187/32</v>
      </c>
      <c r="D189" s="220" t="str">
        <f t="shared" si="37"/>
        <v/>
      </c>
      <c r="E189" s="221">
        <f t="shared" si="38"/>
        <v>254</v>
      </c>
      <c r="F189" s="214">
        <f>IF(NOT(A188&gt;0),SUM({0,0,0,0}*{16777216,65536,256,1}),IF(CIDR="",0,IF(OR(B188&lt;0,CIDR=32),F188,F188+E188+2)))</f>
        <v>3232261121</v>
      </c>
      <c r="G189" s="221">
        <f t="shared" si="39"/>
        <v>3232261307</v>
      </c>
      <c r="H189" s="217">
        <f t="shared" si="40"/>
        <v>192</v>
      </c>
      <c r="I189" s="217">
        <f t="shared" si="47"/>
        <v>168</v>
      </c>
      <c r="J189" s="217">
        <f t="shared" si="48"/>
        <v>100</v>
      </c>
      <c r="K189" s="217">
        <f t="shared" si="49"/>
        <v>187</v>
      </c>
      <c r="L189" s="217"/>
      <c r="M189" s="222"/>
      <c r="N189" s="223" t="str">
        <f t="shared" si="44"/>
        <v>C0:A8:64:BB</v>
      </c>
      <c r="O189" s="223" t="str">
        <f t="shared" si="45"/>
        <v>300-250-144-273</v>
      </c>
      <c r="P189" s="223" t="str">
        <f t="shared" si="46"/>
        <v>11000000 10101000 01100100 10111011</v>
      </c>
    </row>
    <row r="190" spans="1:16" x14ac:dyDescent="0.2">
      <c r="A190" s="217">
        <v>32</v>
      </c>
      <c r="B190" s="219"/>
      <c r="C190" s="220" t="str">
        <f t="shared" si="50"/>
        <v>192•168•100•188/32</v>
      </c>
      <c r="D190" s="220" t="str">
        <f t="shared" si="37"/>
        <v/>
      </c>
      <c r="E190" s="221">
        <f t="shared" si="38"/>
        <v>254</v>
      </c>
      <c r="F190" s="214">
        <f>IF(NOT(A189&gt;0),SUM({0,0,0,0}*{16777216,65536,256,1}),IF(CIDR="",0,IF(OR(B189&lt;0,CIDR=32),F189,F189+E189+2)))</f>
        <v>3232261121</v>
      </c>
      <c r="G190" s="221">
        <f t="shared" si="39"/>
        <v>3232261308</v>
      </c>
      <c r="H190" s="217">
        <f t="shared" si="40"/>
        <v>192</v>
      </c>
      <c r="I190" s="217">
        <f t="shared" si="47"/>
        <v>168</v>
      </c>
      <c r="J190" s="217">
        <f t="shared" si="48"/>
        <v>100</v>
      </c>
      <c r="K190" s="217">
        <f t="shared" si="49"/>
        <v>188</v>
      </c>
      <c r="L190" s="217"/>
      <c r="M190" s="222"/>
      <c r="N190" s="223" t="str">
        <f t="shared" si="44"/>
        <v>C0:A8:64:BC</v>
      </c>
      <c r="O190" s="223" t="str">
        <f t="shared" si="45"/>
        <v>300-250-144-274</v>
      </c>
      <c r="P190" s="223" t="str">
        <f t="shared" si="46"/>
        <v>11000000 10101000 01100100 10111100</v>
      </c>
    </row>
    <row r="191" spans="1:16" x14ac:dyDescent="0.2">
      <c r="A191" s="217">
        <v>32</v>
      </c>
      <c r="B191" s="219"/>
      <c r="C191" s="220" t="str">
        <f t="shared" si="50"/>
        <v>192•168•100•189/32</v>
      </c>
      <c r="D191" s="220" t="str">
        <f t="shared" si="37"/>
        <v/>
      </c>
      <c r="E191" s="221">
        <f t="shared" si="38"/>
        <v>254</v>
      </c>
      <c r="F191" s="214">
        <f>IF(NOT(A190&gt;0),SUM({0,0,0,0}*{16777216,65536,256,1}),IF(CIDR="",0,IF(OR(B190&lt;0,CIDR=32),F190,F190+E190+2)))</f>
        <v>3232261121</v>
      </c>
      <c r="G191" s="221">
        <f t="shared" si="39"/>
        <v>3232261309</v>
      </c>
      <c r="H191" s="217">
        <f t="shared" si="40"/>
        <v>192</v>
      </c>
      <c r="I191" s="217">
        <f t="shared" si="47"/>
        <v>168</v>
      </c>
      <c r="J191" s="217">
        <f t="shared" si="48"/>
        <v>100</v>
      </c>
      <c r="K191" s="217">
        <f t="shared" si="49"/>
        <v>189</v>
      </c>
      <c r="L191" s="217"/>
      <c r="M191" s="222"/>
      <c r="N191" s="223" t="str">
        <f t="shared" si="44"/>
        <v>C0:A8:64:BD</v>
      </c>
      <c r="O191" s="223" t="str">
        <f t="shared" si="45"/>
        <v>300-250-144-275</v>
      </c>
      <c r="P191" s="223" t="str">
        <f t="shared" si="46"/>
        <v>11000000 10101000 01100100 10111101</v>
      </c>
    </row>
    <row r="192" spans="1:16" x14ac:dyDescent="0.2">
      <c r="A192" s="217">
        <v>32</v>
      </c>
      <c r="B192" s="219"/>
      <c r="C192" s="220" t="str">
        <f t="shared" si="50"/>
        <v>192•168•100•190/32</v>
      </c>
      <c r="D192" s="220" t="str">
        <f t="shared" si="37"/>
        <v/>
      </c>
      <c r="E192" s="221">
        <f t="shared" si="38"/>
        <v>254</v>
      </c>
      <c r="F192" s="214">
        <f>IF(NOT(A191&gt;0),SUM({0,0,0,0}*{16777216,65536,256,1}),IF(CIDR="",0,IF(OR(B191&lt;0,CIDR=32),F191,F191+E191+2)))</f>
        <v>3232261121</v>
      </c>
      <c r="G192" s="221">
        <f t="shared" si="39"/>
        <v>3232261310</v>
      </c>
      <c r="H192" s="217">
        <f t="shared" si="40"/>
        <v>192</v>
      </c>
      <c r="I192" s="217">
        <f t="shared" si="47"/>
        <v>168</v>
      </c>
      <c r="J192" s="217">
        <f t="shared" si="48"/>
        <v>100</v>
      </c>
      <c r="K192" s="217">
        <f t="shared" si="49"/>
        <v>190</v>
      </c>
      <c r="L192" s="217"/>
      <c r="M192" s="222"/>
      <c r="N192" s="223" t="str">
        <f t="shared" si="44"/>
        <v>C0:A8:64:BE</v>
      </c>
      <c r="O192" s="223" t="str">
        <f t="shared" si="45"/>
        <v>300-250-144-276</v>
      </c>
      <c r="P192" s="223" t="str">
        <f t="shared" si="46"/>
        <v>11000000 10101000 01100100 10111110</v>
      </c>
    </row>
    <row r="193" spans="1:16" x14ac:dyDescent="0.2">
      <c r="A193" s="217">
        <v>32</v>
      </c>
      <c r="B193" s="219"/>
      <c r="C193" s="220" t="str">
        <f t="shared" si="50"/>
        <v>192•168•100•191/32</v>
      </c>
      <c r="D193" s="220" t="str">
        <f t="shared" si="37"/>
        <v/>
      </c>
      <c r="E193" s="221">
        <f t="shared" si="38"/>
        <v>254</v>
      </c>
      <c r="F193" s="214">
        <f>IF(NOT(A192&gt;0),SUM({0,0,0,0}*{16777216,65536,256,1}),IF(CIDR="",0,IF(OR(B192&lt;0,CIDR=32),F192,F192+E192+2)))</f>
        <v>3232261121</v>
      </c>
      <c r="G193" s="221">
        <f t="shared" si="39"/>
        <v>3232261311</v>
      </c>
      <c r="H193" s="217">
        <f t="shared" si="40"/>
        <v>192</v>
      </c>
      <c r="I193" s="217">
        <f t="shared" si="47"/>
        <v>168</v>
      </c>
      <c r="J193" s="217">
        <f t="shared" si="48"/>
        <v>100</v>
      </c>
      <c r="K193" s="217">
        <f t="shared" si="49"/>
        <v>191</v>
      </c>
      <c r="L193" s="217"/>
      <c r="M193" s="222"/>
      <c r="N193" s="223" t="str">
        <f t="shared" si="44"/>
        <v>C0:A8:64:BF</v>
      </c>
      <c r="O193" s="223" t="str">
        <f t="shared" si="45"/>
        <v>300-250-144-277</v>
      </c>
      <c r="P193" s="223" t="str">
        <f t="shared" si="46"/>
        <v>11000000 10101000 01100100 10111111</v>
      </c>
    </row>
    <row r="194" spans="1:16" x14ac:dyDescent="0.2">
      <c r="A194" s="217">
        <v>32</v>
      </c>
      <c r="B194" s="219"/>
      <c r="C194" s="220" t="str">
        <f t="shared" si="50"/>
        <v>192•168•100•192/32</v>
      </c>
      <c r="D194" s="220" t="str">
        <f t="shared" si="37"/>
        <v/>
      </c>
      <c r="E194" s="221">
        <f t="shared" si="38"/>
        <v>254</v>
      </c>
      <c r="F194" s="214">
        <f>IF(NOT(A193&gt;0),SUM({0,0,0,0}*{16777216,65536,256,1}),IF(CIDR="",0,IF(OR(B193&lt;0,CIDR=32),F193,F193+E193+2)))</f>
        <v>3232261121</v>
      </c>
      <c r="G194" s="221">
        <f t="shared" si="39"/>
        <v>3232261312</v>
      </c>
      <c r="H194" s="217">
        <f t="shared" si="40"/>
        <v>192</v>
      </c>
      <c r="I194" s="217">
        <f t="shared" si="47"/>
        <v>168</v>
      </c>
      <c r="J194" s="217">
        <f t="shared" si="48"/>
        <v>100</v>
      </c>
      <c r="K194" s="217">
        <f t="shared" si="49"/>
        <v>192</v>
      </c>
      <c r="L194" s="217"/>
      <c r="M194" s="222"/>
      <c r="N194" s="223" t="str">
        <f t="shared" si="44"/>
        <v>C0:A8:64:C0</v>
      </c>
      <c r="O194" s="223" t="str">
        <f t="shared" si="45"/>
        <v>300-250-144-300</v>
      </c>
      <c r="P194" s="223" t="str">
        <f t="shared" si="46"/>
        <v>11000000 10101000 01100100 11000000</v>
      </c>
    </row>
    <row r="195" spans="1:16" x14ac:dyDescent="0.2">
      <c r="A195" s="217">
        <v>32</v>
      </c>
      <c r="B195" s="219"/>
      <c r="C195" s="220" t="str">
        <f t="shared" si="50"/>
        <v>192•168•100•193/32</v>
      </c>
      <c r="D195" s="220" t="str">
        <f t="shared" ref="D195:D258" si="51">IF(OR(CIDR=32,CIDR=""),"",VLOOKUP(CIDR,CIDR_Mask,2))</f>
        <v/>
      </c>
      <c r="E195" s="221">
        <f t="shared" ref="E195:E258" si="52">IF(CIDR="",0,IF(CIDR&lt;31,VLOOKUP(CIDR,CIDR_Mask,8),E194))</f>
        <v>254</v>
      </c>
      <c r="F195" s="214">
        <f>IF(NOT(A194&gt;0),SUM({0,0,0,0}*{16777216,65536,256,1}),IF(CIDR="",0,IF(OR(B194&lt;0,CIDR=32),F194,F194+E194+2)))</f>
        <v>3232261121</v>
      </c>
      <c r="G195" s="221">
        <f t="shared" ref="G195:G258" si="53">IF(AND(CIDR=32,Host_No=0),G194+1,IF(Host_No&gt;0,Subnet_Addr+Host_No,Subnet_Addr))</f>
        <v>3232261313</v>
      </c>
      <c r="H195" s="217">
        <f t="shared" ref="H195:H258" si="54">IF(CIDR="","",FLOOR(Host_Addr/16777216,1))</f>
        <v>192</v>
      </c>
      <c r="I195" s="217">
        <f t="shared" ref="I195:I226" si="55">IF(CIDR="","",FLOOR((Host_Addr-H195*16777216)/65536,1))</f>
        <v>168</v>
      </c>
      <c r="J195" s="217">
        <f t="shared" ref="J195:J226" si="56">IF(CIDR="","",FLOOR((Host_Addr-H195*16777216-I195*65536)/256,1))</f>
        <v>100</v>
      </c>
      <c r="K195" s="217">
        <f t="shared" ref="K195:K226" si="57">IF(CIDR="","",Host_Addr-H195*16777216-I195*65536-J195*256)</f>
        <v>193</v>
      </c>
      <c r="L195" s="217"/>
      <c r="M195" s="222"/>
      <c r="N195" s="223" t="str">
        <f t="shared" ref="N195:N258" si="58">IF(CIDR&gt;0,CONCATENATE(VLOOKUP(Octet_1,_Map256,Hex),HexSep,VLOOKUP(Octet_2,_Map256,Hex),HexSep,VLOOKUP(Octet_3,_Map256,Hex),HexSep,VLOOKUP(Octet_4,_Map256,Hex)),"")</f>
        <v>C0:A8:64:C1</v>
      </c>
      <c r="O195" s="223" t="str">
        <f t="shared" ref="O195:O258" si="59">IF(CIDR&gt;0,CONCATENATE(VLOOKUP(Octet_1,_Map256,Octal),OctSep,VLOOKUP(Octet_2,_Map256,Octal),OctSep,VLOOKUP(Octet_3,_Map256,Octal),OctSep,VLOOKUP(Octet_4,_Map256,Octal)),"")</f>
        <v>300-250-144-301</v>
      </c>
      <c r="P195" s="223" t="str">
        <f t="shared" ref="P195:P258" si="60">IF(CIDR&gt;0,CONCATENATE(VLOOKUP(Octet_1,_Map256,Binary),BinSep,VLOOKUP(Octet_2,_Map256,Binary),BinSep,VLOOKUP(Octet_3,_Map256,Binary),BinSep,VLOOKUP(Octet_4,_Map256,Binary)),"")</f>
        <v>11000000 10101000 01100100 11000001</v>
      </c>
    </row>
    <row r="196" spans="1:16" x14ac:dyDescent="0.2">
      <c r="A196" s="217">
        <v>32</v>
      </c>
      <c r="B196" s="219"/>
      <c r="C196" s="220" t="str">
        <f t="shared" si="50"/>
        <v>192•168•100•194/32</v>
      </c>
      <c r="D196" s="220" t="str">
        <f t="shared" si="51"/>
        <v/>
      </c>
      <c r="E196" s="221">
        <f t="shared" si="52"/>
        <v>254</v>
      </c>
      <c r="F196" s="214">
        <f>IF(NOT(A195&gt;0),SUM({0,0,0,0}*{16777216,65536,256,1}),IF(CIDR="",0,IF(OR(B195&lt;0,CIDR=32),F195,F195+E195+2)))</f>
        <v>3232261121</v>
      </c>
      <c r="G196" s="221">
        <f t="shared" si="53"/>
        <v>3232261314</v>
      </c>
      <c r="H196" s="217">
        <f t="shared" si="54"/>
        <v>192</v>
      </c>
      <c r="I196" s="217">
        <f t="shared" si="55"/>
        <v>168</v>
      </c>
      <c r="J196" s="217">
        <f t="shared" si="56"/>
        <v>100</v>
      </c>
      <c r="K196" s="217">
        <f t="shared" si="57"/>
        <v>194</v>
      </c>
      <c r="L196" s="217"/>
      <c r="M196" s="222"/>
      <c r="N196" s="223" t="str">
        <f t="shared" si="58"/>
        <v>C0:A8:64:C2</v>
      </c>
      <c r="O196" s="223" t="str">
        <f t="shared" si="59"/>
        <v>300-250-144-302</v>
      </c>
      <c r="P196" s="223" t="str">
        <f t="shared" si="60"/>
        <v>11000000 10101000 01100100 11000010</v>
      </c>
    </row>
    <row r="197" spans="1:16" x14ac:dyDescent="0.2">
      <c r="A197" s="217">
        <v>32</v>
      </c>
      <c r="B197" s="219"/>
      <c r="C197" s="220" t="str">
        <f t="shared" si="50"/>
        <v>192•168•100•195/32</v>
      </c>
      <c r="D197" s="220" t="str">
        <f t="shared" si="51"/>
        <v/>
      </c>
      <c r="E197" s="221">
        <f t="shared" si="52"/>
        <v>254</v>
      </c>
      <c r="F197" s="214">
        <f>IF(NOT(A196&gt;0),SUM({0,0,0,0}*{16777216,65536,256,1}),IF(CIDR="",0,IF(OR(B196&lt;0,CIDR=32),F196,F196+E196+2)))</f>
        <v>3232261121</v>
      </c>
      <c r="G197" s="221">
        <f t="shared" si="53"/>
        <v>3232261315</v>
      </c>
      <c r="H197" s="217">
        <f t="shared" si="54"/>
        <v>192</v>
      </c>
      <c r="I197" s="217">
        <f t="shared" si="55"/>
        <v>168</v>
      </c>
      <c r="J197" s="217">
        <f t="shared" si="56"/>
        <v>100</v>
      </c>
      <c r="K197" s="217">
        <f t="shared" si="57"/>
        <v>195</v>
      </c>
      <c r="L197" s="217"/>
      <c r="M197" s="222"/>
      <c r="N197" s="223" t="str">
        <f t="shared" si="58"/>
        <v>C0:A8:64:C3</v>
      </c>
      <c r="O197" s="223" t="str">
        <f t="shared" si="59"/>
        <v>300-250-144-303</v>
      </c>
      <c r="P197" s="223" t="str">
        <f t="shared" si="60"/>
        <v>11000000 10101000 01100100 11000011</v>
      </c>
    </row>
    <row r="198" spans="1:16" x14ac:dyDescent="0.2">
      <c r="A198" s="217">
        <v>32</v>
      </c>
      <c r="B198" s="219"/>
      <c r="C198" s="220" t="str">
        <f t="shared" si="50"/>
        <v>192•168•100•196/32</v>
      </c>
      <c r="D198" s="220" t="str">
        <f t="shared" si="51"/>
        <v/>
      </c>
      <c r="E198" s="221">
        <f t="shared" si="52"/>
        <v>254</v>
      </c>
      <c r="F198" s="214">
        <f>IF(NOT(A197&gt;0),SUM({0,0,0,0}*{16777216,65536,256,1}),IF(CIDR="",0,IF(OR(B197&lt;0,CIDR=32),F197,F197+E197+2)))</f>
        <v>3232261121</v>
      </c>
      <c r="G198" s="221">
        <f t="shared" si="53"/>
        <v>3232261316</v>
      </c>
      <c r="H198" s="217">
        <f t="shared" si="54"/>
        <v>192</v>
      </c>
      <c r="I198" s="217">
        <f t="shared" si="55"/>
        <v>168</v>
      </c>
      <c r="J198" s="217">
        <f t="shared" si="56"/>
        <v>100</v>
      </c>
      <c r="K198" s="217">
        <f t="shared" si="57"/>
        <v>196</v>
      </c>
      <c r="L198" s="217"/>
      <c r="M198" s="222"/>
      <c r="N198" s="223" t="str">
        <f t="shared" si="58"/>
        <v>C0:A8:64:C4</v>
      </c>
      <c r="O198" s="223" t="str">
        <f t="shared" si="59"/>
        <v>300-250-144-304</v>
      </c>
      <c r="P198" s="223" t="str">
        <f t="shared" si="60"/>
        <v>11000000 10101000 01100100 11000100</v>
      </c>
    </row>
    <row r="199" spans="1:16" x14ac:dyDescent="0.2">
      <c r="A199" s="217">
        <v>32</v>
      </c>
      <c r="B199" s="219"/>
      <c r="C199" s="220" t="str">
        <f t="shared" si="50"/>
        <v>192•168•100•197/32</v>
      </c>
      <c r="D199" s="220" t="str">
        <f t="shared" si="51"/>
        <v/>
      </c>
      <c r="E199" s="221">
        <f t="shared" si="52"/>
        <v>254</v>
      </c>
      <c r="F199" s="214">
        <f>IF(NOT(A198&gt;0),SUM({0,0,0,0}*{16777216,65536,256,1}),IF(CIDR="",0,IF(OR(B198&lt;0,CIDR=32),F198,F198+E198+2)))</f>
        <v>3232261121</v>
      </c>
      <c r="G199" s="221">
        <f t="shared" si="53"/>
        <v>3232261317</v>
      </c>
      <c r="H199" s="217">
        <f t="shared" si="54"/>
        <v>192</v>
      </c>
      <c r="I199" s="217">
        <f t="shared" si="55"/>
        <v>168</v>
      </c>
      <c r="J199" s="217">
        <f t="shared" si="56"/>
        <v>100</v>
      </c>
      <c r="K199" s="217">
        <f t="shared" si="57"/>
        <v>197</v>
      </c>
      <c r="L199" s="217"/>
      <c r="M199" s="222"/>
      <c r="N199" s="223" t="str">
        <f t="shared" si="58"/>
        <v>C0:A8:64:C5</v>
      </c>
      <c r="O199" s="223" t="str">
        <f t="shared" si="59"/>
        <v>300-250-144-305</v>
      </c>
      <c r="P199" s="223" t="str">
        <f t="shared" si="60"/>
        <v>11000000 10101000 01100100 11000101</v>
      </c>
    </row>
    <row r="200" spans="1:16" x14ac:dyDescent="0.2">
      <c r="A200" s="217">
        <v>32</v>
      </c>
      <c r="B200" s="219"/>
      <c r="C200" s="220" t="str">
        <f t="shared" si="50"/>
        <v>192•168•100•198/32</v>
      </c>
      <c r="D200" s="220" t="str">
        <f t="shared" si="51"/>
        <v/>
      </c>
      <c r="E200" s="221">
        <f t="shared" si="52"/>
        <v>254</v>
      </c>
      <c r="F200" s="214">
        <f>IF(NOT(A199&gt;0),SUM({0,0,0,0}*{16777216,65536,256,1}),IF(CIDR="",0,IF(OR(B199&lt;0,CIDR=32),F199,F199+E199+2)))</f>
        <v>3232261121</v>
      </c>
      <c r="G200" s="221">
        <f t="shared" si="53"/>
        <v>3232261318</v>
      </c>
      <c r="H200" s="217">
        <f t="shared" si="54"/>
        <v>192</v>
      </c>
      <c r="I200" s="217">
        <f t="shared" si="55"/>
        <v>168</v>
      </c>
      <c r="J200" s="217">
        <f t="shared" si="56"/>
        <v>100</v>
      </c>
      <c r="K200" s="217">
        <f t="shared" si="57"/>
        <v>198</v>
      </c>
      <c r="L200" s="217"/>
      <c r="M200" s="222"/>
      <c r="N200" s="223" t="str">
        <f t="shared" si="58"/>
        <v>C0:A8:64:C6</v>
      </c>
      <c r="O200" s="223" t="str">
        <f t="shared" si="59"/>
        <v>300-250-144-306</v>
      </c>
      <c r="P200" s="223" t="str">
        <f t="shared" si="60"/>
        <v>11000000 10101000 01100100 11000110</v>
      </c>
    </row>
    <row r="201" spans="1:16" x14ac:dyDescent="0.2">
      <c r="A201" s="217">
        <v>32</v>
      </c>
      <c r="B201" s="219"/>
      <c r="C201" s="220" t="str">
        <f t="shared" si="50"/>
        <v>192•168•100•199/32</v>
      </c>
      <c r="D201" s="220" t="str">
        <f t="shared" si="51"/>
        <v/>
      </c>
      <c r="E201" s="221">
        <f t="shared" si="52"/>
        <v>254</v>
      </c>
      <c r="F201" s="214">
        <f>IF(NOT(A200&gt;0),SUM({0,0,0,0}*{16777216,65536,256,1}),IF(CIDR="",0,IF(OR(B200&lt;0,CIDR=32),F200,F200+E200+2)))</f>
        <v>3232261121</v>
      </c>
      <c r="G201" s="221">
        <f t="shared" si="53"/>
        <v>3232261319</v>
      </c>
      <c r="H201" s="217">
        <f t="shared" si="54"/>
        <v>192</v>
      </c>
      <c r="I201" s="217">
        <f t="shared" si="55"/>
        <v>168</v>
      </c>
      <c r="J201" s="217">
        <f t="shared" si="56"/>
        <v>100</v>
      </c>
      <c r="K201" s="217">
        <f t="shared" si="57"/>
        <v>199</v>
      </c>
      <c r="L201" s="217"/>
      <c r="M201" s="222" t="s">
        <v>898</v>
      </c>
      <c r="N201" s="223" t="str">
        <f t="shared" si="58"/>
        <v>C0:A8:64:C7</v>
      </c>
      <c r="O201" s="223" t="str">
        <f t="shared" si="59"/>
        <v>300-250-144-307</v>
      </c>
      <c r="P201" s="223" t="str">
        <f t="shared" si="60"/>
        <v>11000000 10101000 01100100 11000111</v>
      </c>
    </row>
    <row r="202" spans="1:16" x14ac:dyDescent="0.2">
      <c r="A202" s="217">
        <v>32</v>
      </c>
      <c r="B202" s="219"/>
      <c r="C202" s="220" t="str">
        <f t="shared" si="50"/>
        <v>192•168•100•200/32</v>
      </c>
      <c r="D202" s="220" t="str">
        <f t="shared" si="51"/>
        <v/>
      </c>
      <c r="E202" s="221">
        <f t="shared" si="52"/>
        <v>254</v>
      </c>
      <c r="F202" s="214">
        <f>IF(NOT(A201&gt;0),SUM({0,0,0,0}*{16777216,65536,256,1}),IF(CIDR="",0,IF(OR(B201&lt;0,CIDR=32),F201,F201+E201+2)))</f>
        <v>3232261121</v>
      </c>
      <c r="G202" s="221">
        <f t="shared" si="53"/>
        <v>3232261320</v>
      </c>
      <c r="H202" s="217">
        <f t="shared" si="54"/>
        <v>192</v>
      </c>
      <c r="I202" s="217">
        <f t="shared" si="55"/>
        <v>168</v>
      </c>
      <c r="J202" s="217">
        <f t="shared" si="56"/>
        <v>100</v>
      </c>
      <c r="K202" s="217">
        <f t="shared" si="57"/>
        <v>200</v>
      </c>
      <c r="L202" s="217"/>
      <c r="M202" s="222" t="s">
        <v>898</v>
      </c>
      <c r="N202" s="223" t="str">
        <f t="shared" si="58"/>
        <v>C0:A8:64:C8</v>
      </c>
      <c r="O202" s="223" t="str">
        <f t="shared" si="59"/>
        <v>300-250-144-310</v>
      </c>
      <c r="P202" s="223" t="str">
        <f t="shared" si="60"/>
        <v>11000000 10101000 01100100 11001000</v>
      </c>
    </row>
    <row r="203" spans="1:16" x14ac:dyDescent="0.2">
      <c r="A203" s="217">
        <v>32</v>
      </c>
      <c r="B203" s="219"/>
      <c r="C203" s="220" t="str">
        <f t="shared" si="50"/>
        <v>192•168•100•201/32</v>
      </c>
      <c r="D203" s="220" t="str">
        <f t="shared" si="51"/>
        <v/>
      </c>
      <c r="E203" s="221">
        <f t="shared" si="52"/>
        <v>254</v>
      </c>
      <c r="F203" s="214">
        <f>IF(NOT(A202&gt;0),SUM({0,0,0,0}*{16777216,65536,256,1}),IF(CIDR="",0,IF(OR(B202&lt;0,CIDR=32),F202,F202+E202+2)))</f>
        <v>3232261121</v>
      </c>
      <c r="G203" s="221">
        <f t="shared" si="53"/>
        <v>3232261321</v>
      </c>
      <c r="H203" s="217">
        <f t="shared" si="54"/>
        <v>192</v>
      </c>
      <c r="I203" s="217">
        <f t="shared" si="55"/>
        <v>168</v>
      </c>
      <c r="J203" s="217">
        <f t="shared" si="56"/>
        <v>100</v>
      </c>
      <c r="K203" s="217">
        <f t="shared" si="57"/>
        <v>201</v>
      </c>
      <c r="L203" s="217"/>
      <c r="M203" s="222" t="s">
        <v>898</v>
      </c>
      <c r="N203" s="223" t="str">
        <f t="shared" si="58"/>
        <v>C0:A8:64:C9</v>
      </c>
      <c r="O203" s="223" t="str">
        <f t="shared" si="59"/>
        <v>300-250-144-311</v>
      </c>
      <c r="P203" s="223" t="str">
        <f t="shared" si="60"/>
        <v>11000000 10101000 01100100 11001001</v>
      </c>
    </row>
    <row r="204" spans="1:16" x14ac:dyDescent="0.2">
      <c r="A204" s="217">
        <v>32</v>
      </c>
      <c r="B204" s="219"/>
      <c r="C204" s="220" t="str">
        <f t="shared" si="50"/>
        <v>192•168•100•202/32</v>
      </c>
      <c r="D204" s="220" t="str">
        <f t="shared" si="51"/>
        <v/>
      </c>
      <c r="E204" s="221">
        <f t="shared" si="52"/>
        <v>254</v>
      </c>
      <c r="F204" s="214">
        <f>IF(NOT(A203&gt;0),SUM({0,0,0,0}*{16777216,65536,256,1}),IF(CIDR="",0,IF(OR(B203&lt;0,CIDR=32),F203,F203+E203+2)))</f>
        <v>3232261121</v>
      </c>
      <c r="G204" s="221">
        <f t="shared" si="53"/>
        <v>3232261322</v>
      </c>
      <c r="H204" s="217">
        <f t="shared" si="54"/>
        <v>192</v>
      </c>
      <c r="I204" s="217">
        <f t="shared" si="55"/>
        <v>168</v>
      </c>
      <c r="J204" s="217">
        <f t="shared" si="56"/>
        <v>100</v>
      </c>
      <c r="K204" s="217">
        <f t="shared" si="57"/>
        <v>202</v>
      </c>
      <c r="L204" s="217"/>
      <c r="M204" s="222" t="s">
        <v>898</v>
      </c>
      <c r="N204" s="223" t="str">
        <f t="shared" si="58"/>
        <v>C0:A8:64:CA</v>
      </c>
      <c r="O204" s="223" t="str">
        <f t="shared" si="59"/>
        <v>300-250-144-312</v>
      </c>
      <c r="P204" s="223" t="str">
        <f t="shared" si="60"/>
        <v>11000000 10101000 01100100 11001010</v>
      </c>
    </row>
    <row r="205" spans="1:16" x14ac:dyDescent="0.2">
      <c r="A205" s="217">
        <v>32</v>
      </c>
      <c r="B205" s="219"/>
      <c r="C205" s="220" t="str">
        <f t="shared" si="50"/>
        <v>192•168•100•203/32</v>
      </c>
      <c r="D205" s="220" t="str">
        <f t="shared" si="51"/>
        <v/>
      </c>
      <c r="E205" s="221">
        <f t="shared" si="52"/>
        <v>254</v>
      </c>
      <c r="F205" s="214">
        <f>IF(NOT(A204&gt;0),SUM({0,0,0,0}*{16777216,65536,256,1}),IF(CIDR="",0,IF(OR(B204&lt;0,CIDR=32),F204,F204+E204+2)))</f>
        <v>3232261121</v>
      </c>
      <c r="G205" s="221">
        <f t="shared" si="53"/>
        <v>3232261323</v>
      </c>
      <c r="H205" s="217">
        <f t="shared" si="54"/>
        <v>192</v>
      </c>
      <c r="I205" s="217">
        <f t="shared" si="55"/>
        <v>168</v>
      </c>
      <c r="J205" s="217">
        <f t="shared" si="56"/>
        <v>100</v>
      </c>
      <c r="K205" s="217">
        <f t="shared" si="57"/>
        <v>203</v>
      </c>
      <c r="L205" s="217"/>
      <c r="M205" s="222" t="s">
        <v>898</v>
      </c>
      <c r="N205" s="223" t="str">
        <f t="shared" si="58"/>
        <v>C0:A8:64:CB</v>
      </c>
      <c r="O205" s="223" t="str">
        <f t="shared" si="59"/>
        <v>300-250-144-313</v>
      </c>
      <c r="P205" s="223" t="str">
        <f t="shared" si="60"/>
        <v>11000000 10101000 01100100 11001011</v>
      </c>
    </row>
    <row r="206" spans="1:16" x14ac:dyDescent="0.2">
      <c r="A206" s="217">
        <v>32</v>
      </c>
      <c r="B206" s="219"/>
      <c r="C206" s="220" t="str">
        <f t="shared" si="50"/>
        <v>192•168•100•204/32</v>
      </c>
      <c r="D206" s="220" t="str">
        <f t="shared" si="51"/>
        <v/>
      </c>
      <c r="E206" s="221">
        <f t="shared" si="52"/>
        <v>254</v>
      </c>
      <c r="F206" s="214">
        <f>IF(NOT(A205&gt;0),SUM({0,0,0,0}*{16777216,65536,256,1}),IF(CIDR="",0,IF(OR(B205&lt;0,CIDR=32),F205,F205+E205+2)))</f>
        <v>3232261121</v>
      </c>
      <c r="G206" s="221">
        <f t="shared" si="53"/>
        <v>3232261324</v>
      </c>
      <c r="H206" s="217">
        <f t="shared" si="54"/>
        <v>192</v>
      </c>
      <c r="I206" s="217">
        <f t="shared" si="55"/>
        <v>168</v>
      </c>
      <c r="J206" s="217">
        <f t="shared" si="56"/>
        <v>100</v>
      </c>
      <c r="K206" s="217">
        <f t="shared" si="57"/>
        <v>204</v>
      </c>
      <c r="L206" s="217"/>
      <c r="M206" s="222" t="s">
        <v>898</v>
      </c>
      <c r="N206" s="223" t="str">
        <f t="shared" si="58"/>
        <v>C0:A8:64:CC</v>
      </c>
      <c r="O206" s="223" t="str">
        <f t="shared" si="59"/>
        <v>300-250-144-314</v>
      </c>
      <c r="P206" s="223" t="str">
        <f t="shared" si="60"/>
        <v>11000000 10101000 01100100 11001100</v>
      </c>
    </row>
    <row r="207" spans="1:16" x14ac:dyDescent="0.2">
      <c r="A207" s="217">
        <v>32</v>
      </c>
      <c r="B207" s="219"/>
      <c r="C207" s="220" t="str">
        <f t="shared" si="50"/>
        <v>192•168•100•205/32</v>
      </c>
      <c r="D207" s="220" t="str">
        <f t="shared" si="51"/>
        <v/>
      </c>
      <c r="E207" s="221">
        <f t="shared" si="52"/>
        <v>254</v>
      </c>
      <c r="F207" s="214">
        <f>IF(NOT(A206&gt;0),SUM({0,0,0,0}*{16777216,65536,256,1}),IF(CIDR="",0,IF(OR(B206&lt;0,CIDR=32),F206,F206+E206+2)))</f>
        <v>3232261121</v>
      </c>
      <c r="G207" s="221">
        <f t="shared" si="53"/>
        <v>3232261325</v>
      </c>
      <c r="H207" s="217">
        <f t="shared" si="54"/>
        <v>192</v>
      </c>
      <c r="I207" s="217">
        <f t="shared" si="55"/>
        <v>168</v>
      </c>
      <c r="J207" s="217">
        <f t="shared" si="56"/>
        <v>100</v>
      </c>
      <c r="K207" s="217">
        <f t="shared" si="57"/>
        <v>205</v>
      </c>
      <c r="L207" s="217"/>
      <c r="M207" s="222" t="s">
        <v>898</v>
      </c>
      <c r="N207" s="223" t="str">
        <f t="shared" si="58"/>
        <v>C0:A8:64:CD</v>
      </c>
      <c r="O207" s="223" t="str">
        <f t="shared" si="59"/>
        <v>300-250-144-315</v>
      </c>
      <c r="P207" s="223" t="str">
        <f t="shared" si="60"/>
        <v>11000000 10101000 01100100 11001101</v>
      </c>
    </row>
    <row r="208" spans="1:16" x14ac:dyDescent="0.2">
      <c r="A208" s="217">
        <v>32</v>
      </c>
      <c r="B208" s="219"/>
      <c r="C208" s="220" t="str">
        <f t="shared" si="50"/>
        <v>192•168•100•206/32</v>
      </c>
      <c r="D208" s="220" t="str">
        <f t="shared" si="51"/>
        <v/>
      </c>
      <c r="E208" s="221">
        <f t="shared" si="52"/>
        <v>254</v>
      </c>
      <c r="F208" s="214">
        <f>IF(NOT(A207&gt;0),SUM({0,0,0,0}*{16777216,65536,256,1}),IF(CIDR="",0,IF(OR(B207&lt;0,CIDR=32),F207,F207+E207+2)))</f>
        <v>3232261121</v>
      </c>
      <c r="G208" s="221">
        <f t="shared" si="53"/>
        <v>3232261326</v>
      </c>
      <c r="H208" s="217">
        <f t="shared" si="54"/>
        <v>192</v>
      </c>
      <c r="I208" s="217">
        <f t="shared" si="55"/>
        <v>168</v>
      </c>
      <c r="J208" s="217">
        <f t="shared" si="56"/>
        <v>100</v>
      </c>
      <c r="K208" s="217">
        <f t="shared" si="57"/>
        <v>206</v>
      </c>
      <c r="L208" s="217"/>
      <c r="M208" s="222"/>
      <c r="N208" s="223" t="str">
        <f t="shared" si="58"/>
        <v>C0:A8:64:CE</v>
      </c>
      <c r="O208" s="223" t="str">
        <f t="shared" si="59"/>
        <v>300-250-144-316</v>
      </c>
      <c r="P208" s="223" t="str">
        <f t="shared" si="60"/>
        <v>11000000 10101000 01100100 11001110</v>
      </c>
    </row>
    <row r="209" spans="1:16" x14ac:dyDescent="0.2">
      <c r="A209" s="217">
        <v>32</v>
      </c>
      <c r="B209" s="219"/>
      <c r="C209" s="220" t="str">
        <f t="shared" si="50"/>
        <v>192•168•100•207/32</v>
      </c>
      <c r="D209" s="220" t="str">
        <f t="shared" si="51"/>
        <v/>
      </c>
      <c r="E209" s="221">
        <f t="shared" si="52"/>
        <v>254</v>
      </c>
      <c r="F209" s="214">
        <f>IF(NOT(A208&gt;0),SUM({0,0,0,0}*{16777216,65536,256,1}),IF(CIDR="",0,IF(OR(B208&lt;0,CIDR=32),F208,F208+E208+2)))</f>
        <v>3232261121</v>
      </c>
      <c r="G209" s="221">
        <f t="shared" si="53"/>
        <v>3232261327</v>
      </c>
      <c r="H209" s="217">
        <f t="shared" si="54"/>
        <v>192</v>
      </c>
      <c r="I209" s="217">
        <f t="shared" si="55"/>
        <v>168</v>
      </c>
      <c r="J209" s="217">
        <f t="shared" si="56"/>
        <v>100</v>
      </c>
      <c r="K209" s="217">
        <f t="shared" si="57"/>
        <v>207</v>
      </c>
      <c r="L209" s="217"/>
      <c r="M209" s="222"/>
      <c r="N209" s="223" t="str">
        <f t="shared" si="58"/>
        <v>C0:A8:64:CF</v>
      </c>
      <c r="O209" s="223" t="str">
        <f t="shared" si="59"/>
        <v>300-250-144-317</v>
      </c>
      <c r="P209" s="223" t="str">
        <f t="shared" si="60"/>
        <v>11000000 10101000 01100100 11001111</v>
      </c>
    </row>
    <row r="210" spans="1:16" x14ac:dyDescent="0.2">
      <c r="A210" s="217">
        <v>32</v>
      </c>
      <c r="B210" s="219"/>
      <c r="C210" s="220" t="str">
        <f t="shared" si="50"/>
        <v>192•168•100•208/32</v>
      </c>
      <c r="D210" s="220" t="str">
        <f t="shared" si="51"/>
        <v/>
      </c>
      <c r="E210" s="221">
        <f t="shared" si="52"/>
        <v>254</v>
      </c>
      <c r="F210" s="214">
        <f>IF(NOT(A209&gt;0),SUM({0,0,0,0}*{16777216,65536,256,1}),IF(CIDR="",0,IF(OR(B209&lt;0,CIDR=32),F209,F209+E209+2)))</f>
        <v>3232261121</v>
      </c>
      <c r="G210" s="221">
        <f t="shared" si="53"/>
        <v>3232261328</v>
      </c>
      <c r="H210" s="217">
        <f t="shared" si="54"/>
        <v>192</v>
      </c>
      <c r="I210" s="217">
        <f t="shared" si="55"/>
        <v>168</v>
      </c>
      <c r="J210" s="217">
        <f t="shared" si="56"/>
        <v>100</v>
      </c>
      <c r="K210" s="217">
        <f t="shared" si="57"/>
        <v>208</v>
      </c>
      <c r="L210" s="217"/>
      <c r="M210" s="222"/>
      <c r="N210" s="223" t="str">
        <f t="shared" si="58"/>
        <v>C0:A8:64:D0</v>
      </c>
      <c r="O210" s="223" t="str">
        <f t="shared" si="59"/>
        <v>300-250-144-320</v>
      </c>
      <c r="P210" s="223" t="str">
        <f t="shared" si="60"/>
        <v>11000000 10101000 01100100 11010000</v>
      </c>
    </row>
    <row r="211" spans="1:16" x14ac:dyDescent="0.2">
      <c r="A211" s="217">
        <v>32</v>
      </c>
      <c r="B211" s="219"/>
      <c r="C211" s="220" t="str">
        <f t="shared" si="50"/>
        <v>192•168•100•209/32</v>
      </c>
      <c r="D211" s="220" t="str">
        <f t="shared" si="51"/>
        <v/>
      </c>
      <c r="E211" s="221">
        <f t="shared" si="52"/>
        <v>254</v>
      </c>
      <c r="F211" s="214">
        <f>IF(NOT(A210&gt;0),SUM({0,0,0,0}*{16777216,65536,256,1}),IF(CIDR="",0,IF(OR(B210&lt;0,CIDR=32),F210,F210+E210+2)))</f>
        <v>3232261121</v>
      </c>
      <c r="G211" s="221">
        <f t="shared" si="53"/>
        <v>3232261329</v>
      </c>
      <c r="H211" s="217">
        <f t="shared" si="54"/>
        <v>192</v>
      </c>
      <c r="I211" s="217">
        <f t="shared" si="55"/>
        <v>168</v>
      </c>
      <c r="J211" s="217">
        <f t="shared" si="56"/>
        <v>100</v>
      </c>
      <c r="K211" s="217">
        <f t="shared" si="57"/>
        <v>209</v>
      </c>
      <c r="L211" s="217"/>
      <c r="M211" s="222"/>
      <c r="N211" s="223" t="str">
        <f t="shared" si="58"/>
        <v>C0:A8:64:D1</v>
      </c>
      <c r="O211" s="223" t="str">
        <f t="shared" si="59"/>
        <v>300-250-144-321</v>
      </c>
      <c r="P211" s="223" t="str">
        <f t="shared" si="60"/>
        <v>11000000 10101000 01100100 11010001</v>
      </c>
    </row>
    <row r="212" spans="1:16" x14ac:dyDescent="0.2">
      <c r="A212" s="217">
        <v>32</v>
      </c>
      <c r="B212" s="219"/>
      <c r="C212" s="220" t="str">
        <f t="shared" si="50"/>
        <v>192•168•100•210/32</v>
      </c>
      <c r="D212" s="220" t="str">
        <f t="shared" si="51"/>
        <v/>
      </c>
      <c r="E212" s="221">
        <f t="shared" si="52"/>
        <v>254</v>
      </c>
      <c r="F212" s="214">
        <f>IF(NOT(A211&gt;0),SUM({0,0,0,0}*{16777216,65536,256,1}),IF(CIDR="",0,IF(OR(B211&lt;0,CIDR=32),F211,F211+E211+2)))</f>
        <v>3232261121</v>
      </c>
      <c r="G212" s="221">
        <f t="shared" si="53"/>
        <v>3232261330</v>
      </c>
      <c r="H212" s="217">
        <f t="shared" si="54"/>
        <v>192</v>
      </c>
      <c r="I212" s="217">
        <f t="shared" si="55"/>
        <v>168</v>
      </c>
      <c r="J212" s="217">
        <f t="shared" si="56"/>
        <v>100</v>
      </c>
      <c r="K212" s="217">
        <f t="shared" si="57"/>
        <v>210</v>
      </c>
      <c r="L212" s="217"/>
      <c r="M212" s="222"/>
      <c r="N212" s="223" t="str">
        <f t="shared" si="58"/>
        <v>C0:A8:64:D2</v>
      </c>
      <c r="O212" s="223" t="str">
        <f t="shared" si="59"/>
        <v>300-250-144-322</v>
      </c>
      <c r="P212" s="223" t="str">
        <f t="shared" si="60"/>
        <v>11000000 10101000 01100100 11010010</v>
      </c>
    </row>
    <row r="213" spans="1:16" x14ac:dyDescent="0.2">
      <c r="A213" s="217">
        <v>32</v>
      </c>
      <c r="B213" s="219"/>
      <c r="C213" s="220" t="str">
        <f t="shared" si="50"/>
        <v>192•168•100•211/32</v>
      </c>
      <c r="D213" s="220" t="str">
        <f t="shared" si="51"/>
        <v/>
      </c>
      <c r="E213" s="221">
        <f t="shared" si="52"/>
        <v>254</v>
      </c>
      <c r="F213" s="214">
        <f>IF(NOT(A212&gt;0),SUM({0,0,0,0}*{16777216,65536,256,1}),IF(CIDR="",0,IF(OR(B212&lt;0,CIDR=32),F212,F212+E212+2)))</f>
        <v>3232261121</v>
      </c>
      <c r="G213" s="221">
        <f t="shared" si="53"/>
        <v>3232261331</v>
      </c>
      <c r="H213" s="217">
        <f t="shared" si="54"/>
        <v>192</v>
      </c>
      <c r="I213" s="217">
        <f t="shared" si="55"/>
        <v>168</v>
      </c>
      <c r="J213" s="217">
        <f t="shared" si="56"/>
        <v>100</v>
      </c>
      <c r="K213" s="217">
        <f t="shared" si="57"/>
        <v>211</v>
      </c>
      <c r="L213" s="217"/>
      <c r="M213" s="222"/>
      <c r="N213" s="223" t="str">
        <f t="shared" si="58"/>
        <v>C0:A8:64:D3</v>
      </c>
      <c r="O213" s="223" t="str">
        <f t="shared" si="59"/>
        <v>300-250-144-323</v>
      </c>
      <c r="P213" s="223" t="str">
        <f t="shared" si="60"/>
        <v>11000000 10101000 01100100 11010011</v>
      </c>
    </row>
    <row r="214" spans="1:16" x14ac:dyDescent="0.2">
      <c r="A214" s="217">
        <v>32</v>
      </c>
      <c r="B214" s="219"/>
      <c r="C214" s="220" t="str">
        <f t="shared" si="50"/>
        <v>192•168•100•212/32</v>
      </c>
      <c r="D214" s="220" t="str">
        <f t="shared" si="51"/>
        <v/>
      </c>
      <c r="E214" s="221">
        <f t="shared" si="52"/>
        <v>254</v>
      </c>
      <c r="F214" s="214">
        <f>IF(NOT(A213&gt;0),SUM({0,0,0,0}*{16777216,65536,256,1}),IF(CIDR="",0,IF(OR(B213&lt;0,CIDR=32),F213,F213+E213+2)))</f>
        <v>3232261121</v>
      </c>
      <c r="G214" s="221">
        <f t="shared" si="53"/>
        <v>3232261332</v>
      </c>
      <c r="H214" s="217">
        <f t="shared" si="54"/>
        <v>192</v>
      </c>
      <c r="I214" s="217">
        <f t="shared" si="55"/>
        <v>168</v>
      </c>
      <c r="J214" s="217">
        <f t="shared" si="56"/>
        <v>100</v>
      </c>
      <c r="K214" s="217">
        <f t="shared" si="57"/>
        <v>212</v>
      </c>
      <c r="L214" s="217"/>
      <c r="M214" s="222"/>
      <c r="N214" s="223" t="str">
        <f t="shared" si="58"/>
        <v>C0:A8:64:D4</v>
      </c>
      <c r="O214" s="223" t="str">
        <f t="shared" si="59"/>
        <v>300-250-144-324</v>
      </c>
      <c r="P214" s="223" t="str">
        <f t="shared" si="60"/>
        <v>11000000 10101000 01100100 11010100</v>
      </c>
    </row>
    <row r="215" spans="1:16" x14ac:dyDescent="0.2">
      <c r="A215" s="217">
        <v>32</v>
      </c>
      <c r="B215" s="219"/>
      <c r="C215" s="220" t="str">
        <f t="shared" si="50"/>
        <v>192•168•100•213/32</v>
      </c>
      <c r="D215" s="220" t="str">
        <f t="shared" si="51"/>
        <v/>
      </c>
      <c r="E215" s="221">
        <f t="shared" si="52"/>
        <v>254</v>
      </c>
      <c r="F215" s="214">
        <f>IF(NOT(A214&gt;0),SUM({0,0,0,0}*{16777216,65536,256,1}),IF(CIDR="",0,IF(OR(B214&lt;0,CIDR=32),F214,F214+E214+2)))</f>
        <v>3232261121</v>
      </c>
      <c r="G215" s="221">
        <f t="shared" si="53"/>
        <v>3232261333</v>
      </c>
      <c r="H215" s="217">
        <f t="shared" si="54"/>
        <v>192</v>
      </c>
      <c r="I215" s="217">
        <f t="shared" si="55"/>
        <v>168</v>
      </c>
      <c r="J215" s="217">
        <f t="shared" si="56"/>
        <v>100</v>
      </c>
      <c r="K215" s="217">
        <f t="shared" si="57"/>
        <v>213</v>
      </c>
      <c r="L215" s="217"/>
      <c r="M215" s="222"/>
      <c r="N215" s="223" t="str">
        <f t="shared" si="58"/>
        <v>C0:A8:64:D5</v>
      </c>
      <c r="O215" s="223" t="str">
        <f t="shared" si="59"/>
        <v>300-250-144-325</v>
      </c>
      <c r="P215" s="223" t="str">
        <f t="shared" si="60"/>
        <v>11000000 10101000 01100100 11010101</v>
      </c>
    </row>
    <row r="216" spans="1:16" x14ac:dyDescent="0.2">
      <c r="A216" s="217">
        <v>32</v>
      </c>
      <c r="B216" s="219"/>
      <c r="C216" s="220" t="str">
        <f t="shared" si="50"/>
        <v>192•168•100•214/32</v>
      </c>
      <c r="D216" s="220" t="str">
        <f t="shared" si="51"/>
        <v/>
      </c>
      <c r="E216" s="221">
        <f t="shared" si="52"/>
        <v>254</v>
      </c>
      <c r="F216" s="214">
        <f>IF(NOT(A215&gt;0),SUM({0,0,0,0}*{16777216,65536,256,1}),IF(CIDR="",0,IF(OR(B215&lt;0,CIDR=32),F215,F215+E215+2)))</f>
        <v>3232261121</v>
      </c>
      <c r="G216" s="221">
        <f t="shared" si="53"/>
        <v>3232261334</v>
      </c>
      <c r="H216" s="217">
        <f t="shared" si="54"/>
        <v>192</v>
      </c>
      <c r="I216" s="217">
        <f t="shared" si="55"/>
        <v>168</v>
      </c>
      <c r="J216" s="217">
        <f t="shared" si="56"/>
        <v>100</v>
      </c>
      <c r="K216" s="217">
        <f t="shared" si="57"/>
        <v>214</v>
      </c>
      <c r="L216" s="217"/>
      <c r="M216" s="222"/>
      <c r="N216" s="223" t="str">
        <f t="shared" si="58"/>
        <v>C0:A8:64:D6</v>
      </c>
      <c r="O216" s="223" t="str">
        <f t="shared" si="59"/>
        <v>300-250-144-326</v>
      </c>
      <c r="P216" s="223" t="str">
        <f t="shared" si="60"/>
        <v>11000000 10101000 01100100 11010110</v>
      </c>
    </row>
    <row r="217" spans="1:16" x14ac:dyDescent="0.2">
      <c r="A217" s="217">
        <v>32</v>
      </c>
      <c r="B217" s="219"/>
      <c r="C217" s="220" t="str">
        <f t="shared" si="50"/>
        <v>192•168•100•215/32</v>
      </c>
      <c r="D217" s="220" t="str">
        <f t="shared" si="51"/>
        <v/>
      </c>
      <c r="E217" s="221">
        <f t="shared" si="52"/>
        <v>254</v>
      </c>
      <c r="F217" s="214">
        <f>IF(NOT(A216&gt;0),SUM({0,0,0,0}*{16777216,65536,256,1}),IF(CIDR="",0,IF(OR(B216&lt;0,CIDR=32),F216,F216+E216+2)))</f>
        <v>3232261121</v>
      </c>
      <c r="G217" s="221">
        <f t="shared" si="53"/>
        <v>3232261335</v>
      </c>
      <c r="H217" s="217">
        <f t="shared" si="54"/>
        <v>192</v>
      </c>
      <c r="I217" s="217">
        <f t="shared" si="55"/>
        <v>168</v>
      </c>
      <c r="J217" s="217">
        <f t="shared" si="56"/>
        <v>100</v>
      </c>
      <c r="K217" s="217">
        <f t="shared" si="57"/>
        <v>215</v>
      </c>
      <c r="L217" s="217"/>
      <c r="M217" s="222"/>
      <c r="N217" s="223" t="str">
        <f t="shared" si="58"/>
        <v>C0:A8:64:D7</v>
      </c>
      <c r="O217" s="223" t="str">
        <f t="shared" si="59"/>
        <v>300-250-144-327</v>
      </c>
      <c r="P217" s="223" t="str">
        <f t="shared" si="60"/>
        <v>11000000 10101000 01100100 11010111</v>
      </c>
    </row>
    <row r="218" spans="1:16" x14ac:dyDescent="0.2">
      <c r="A218" s="217">
        <v>32</v>
      </c>
      <c r="B218" s="219"/>
      <c r="C218" s="220" t="str">
        <f t="shared" si="50"/>
        <v>192•168•100•216/32</v>
      </c>
      <c r="D218" s="220" t="str">
        <f t="shared" si="51"/>
        <v/>
      </c>
      <c r="E218" s="221">
        <f t="shared" si="52"/>
        <v>254</v>
      </c>
      <c r="F218" s="214">
        <f>IF(NOT(A217&gt;0),SUM({0,0,0,0}*{16777216,65536,256,1}),IF(CIDR="",0,IF(OR(B217&lt;0,CIDR=32),F217,F217+E217+2)))</f>
        <v>3232261121</v>
      </c>
      <c r="G218" s="221">
        <f t="shared" si="53"/>
        <v>3232261336</v>
      </c>
      <c r="H218" s="217">
        <f t="shared" si="54"/>
        <v>192</v>
      </c>
      <c r="I218" s="217">
        <f t="shared" si="55"/>
        <v>168</v>
      </c>
      <c r="J218" s="217">
        <f t="shared" si="56"/>
        <v>100</v>
      </c>
      <c r="K218" s="217">
        <f t="shared" si="57"/>
        <v>216</v>
      </c>
      <c r="L218" s="217"/>
      <c r="M218" s="222"/>
      <c r="N218" s="223" t="str">
        <f t="shared" si="58"/>
        <v>C0:A8:64:D8</v>
      </c>
      <c r="O218" s="223" t="str">
        <f t="shared" si="59"/>
        <v>300-250-144-330</v>
      </c>
      <c r="P218" s="223" t="str">
        <f t="shared" si="60"/>
        <v>11000000 10101000 01100100 11011000</v>
      </c>
    </row>
    <row r="219" spans="1:16" x14ac:dyDescent="0.2">
      <c r="A219" s="217">
        <v>32</v>
      </c>
      <c r="B219" s="219"/>
      <c r="C219" s="220" t="str">
        <f t="shared" si="50"/>
        <v>192•168•100•217/32</v>
      </c>
      <c r="D219" s="220" t="str">
        <f t="shared" si="51"/>
        <v/>
      </c>
      <c r="E219" s="221">
        <f t="shared" si="52"/>
        <v>254</v>
      </c>
      <c r="F219" s="214">
        <f>IF(NOT(A218&gt;0),SUM({0,0,0,0}*{16777216,65536,256,1}),IF(CIDR="",0,IF(OR(B218&lt;0,CIDR=32),F218,F218+E218+2)))</f>
        <v>3232261121</v>
      </c>
      <c r="G219" s="221">
        <f t="shared" si="53"/>
        <v>3232261337</v>
      </c>
      <c r="H219" s="217">
        <f t="shared" si="54"/>
        <v>192</v>
      </c>
      <c r="I219" s="217">
        <f t="shared" si="55"/>
        <v>168</v>
      </c>
      <c r="J219" s="217">
        <f t="shared" si="56"/>
        <v>100</v>
      </c>
      <c r="K219" s="217">
        <f t="shared" si="57"/>
        <v>217</v>
      </c>
      <c r="L219" s="217"/>
      <c r="M219" s="222"/>
      <c r="N219" s="223" t="str">
        <f t="shared" si="58"/>
        <v>C0:A8:64:D9</v>
      </c>
      <c r="O219" s="223" t="str">
        <f t="shared" si="59"/>
        <v>300-250-144-331</v>
      </c>
      <c r="P219" s="223" t="str">
        <f t="shared" si="60"/>
        <v>11000000 10101000 01100100 11011001</v>
      </c>
    </row>
    <row r="220" spans="1:16" x14ac:dyDescent="0.2">
      <c r="A220" s="217">
        <v>32</v>
      </c>
      <c r="B220" s="219"/>
      <c r="C220" s="220" t="str">
        <f t="shared" si="50"/>
        <v>192•168•100•218/32</v>
      </c>
      <c r="D220" s="220" t="str">
        <f t="shared" si="51"/>
        <v/>
      </c>
      <c r="E220" s="221">
        <f t="shared" si="52"/>
        <v>254</v>
      </c>
      <c r="F220" s="214">
        <f>IF(NOT(A219&gt;0),SUM({0,0,0,0}*{16777216,65536,256,1}),IF(CIDR="",0,IF(OR(B219&lt;0,CIDR=32),F219,F219+E219+2)))</f>
        <v>3232261121</v>
      </c>
      <c r="G220" s="221">
        <f t="shared" si="53"/>
        <v>3232261338</v>
      </c>
      <c r="H220" s="217">
        <f t="shared" si="54"/>
        <v>192</v>
      </c>
      <c r="I220" s="217">
        <f t="shared" si="55"/>
        <v>168</v>
      </c>
      <c r="J220" s="217">
        <f t="shared" si="56"/>
        <v>100</v>
      </c>
      <c r="K220" s="217">
        <f t="shared" si="57"/>
        <v>218</v>
      </c>
      <c r="L220" s="217"/>
      <c r="M220" s="222"/>
      <c r="N220" s="223" t="str">
        <f t="shared" si="58"/>
        <v>C0:A8:64:DA</v>
      </c>
      <c r="O220" s="223" t="str">
        <f t="shared" si="59"/>
        <v>300-250-144-332</v>
      </c>
      <c r="P220" s="223" t="str">
        <f t="shared" si="60"/>
        <v>11000000 10101000 01100100 11011010</v>
      </c>
    </row>
    <row r="221" spans="1:16" x14ac:dyDescent="0.2">
      <c r="A221" s="217">
        <v>32</v>
      </c>
      <c r="B221" s="219"/>
      <c r="C221" s="220" t="str">
        <f t="shared" si="50"/>
        <v>192•168•100•219/32</v>
      </c>
      <c r="D221" s="220" t="str">
        <f t="shared" si="51"/>
        <v/>
      </c>
      <c r="E221" s="221">
        <f t="shared" si="52"/>
        <v>254</v>
      </c>
      <c r="F221" s="214">
        <f>IF(NOT(A220&gt;0),SUM({0,0,0,0}*{16777216,65536,256,1}),IF(CIDR="",0,IF(OR(B220&lt;0,CIDR=32),F220,F220+E220+2)))</f>
        <v>3232261121</v>
      </c>
      <c r="G221" s="221">
        <f t="shared" si="53"/>
        <v>3232261339</v>
      </c>
      <c r="H221" s="217">
        <f t="shared" si="54"/>
        <v>192</v>
      </c>
      <c r="I221" s="217">
        <f t="shared" si="55"/>
        <v>168</v>
      </c>
      <c r="J221" s="217">
        <f t="shared" si="56"/>
        <v>100</v>
      </c>
      <c r="K221" s="217">
        <f t="shared" si="57"/>
        <v>219</v>
      </c>
      <c r="L221" s="217"/>
      <c r="M221" s="222"/>
      <c r="N221" s="223" t="str">
        <f t="shared" si="58"/>
        <v>C0:A8:64:DB</v>
      </c>
      <c r="O221" s="223" t="str">
        <f t="shared" si="59"/>
        <v>300-250-144-333</v>
      </c>
      <c r="P221" s="223" t="str">
        <f t="shared" si="60"/>
        <v>11000000 10101000 01100100 11011011</v>
      </c>
    </row>
    <row r="222" spans="1:16" x14ac:dyDescent="0.2">
      <c r="A222" s="217">
        <v>32</v>
      </c>
      <c r="B222" s="219"/>
      <c r="C222" s="220" t="str">
        <f t="shared" si="50"/>
        <v>192•168•100•220/32</v>
      </c>
      <c r="D222" s="220" t="str">
        <f t="shared" si="51"/>
        <v/>
      </c>
      <c r="E222" s="221">
        <f t="shared" si="52"/>
        <v>254</v>
      </c>
      <c r="F222" s="214">
        <f>IF(NOT(A221&gt;0),SUM({0,0,0,0}*{16777216,65536,256,1}),IF(CIDR="",0,IF(OR(B221&lt;0,CIDR=32),F221,F221+E221+2)))</f>
        <v>3232261121</v>
      </c>
      <c r="G222" s="221">
        <f t="shared" si="53"/>
        <v>3232261340</v>
      </c>
      <c r="H222" s="217">
        <f t="shared" si="54"/>
        <v>192</v>
      </c>
      <c r="I222" s="217">
        <f t="shared" si="55"/>
        <v>168</v>
      </c>
      <c r="J222" s="217">
        <f t="shared" si="56"/>
        <v>100</v>
      </c>
      <c r="K222" s="217">
        <f t="shared" si="57"/>
        <v>220</v>
      </c>
      <c r="L222" s="217"/>
      <c r="M222" s="222"/>
      <c r="N222" s="223" t="str">
        <f t="shared" si="58"/>
        <v>C0:A8:64:DC</v>
      </c>
      <c r="O222" s="223" t="str">
        <f t="shared" si="59"/>
        <v>300-250-144-334</v>
      </c>
      <c r="P222" s="223" t="str">
        <f t="shared" si="60"/>
        <v>11000000 10101000 01100100 11011100</v>
      </c>
    </row>
    <row r="223" spans="1:16" x14ac:dyDescent="0.2">
      <c r="A223" s="217">
        <v>32</v>
      </c>
      <c r="B223" s="219"/>
      <c r="C223" s="220" t="str">
        <f t="shared" si="50"/>
        <v>192•168•100•221/32</v>
      </c>
      <c r="D223" s="220" t="str">
        <f t="shared" si="51"/>
        <v/>
      </c>
      <c r="E223" s="221">
        <f t="shared" si="52"/>
        <v>254</v>
      </c>
      <c r="F223" s="214">
        <f>IF(NOT(A222&gt;0),SUM({0,0,0,0}*{16777216,65536,256,1}),IF(CIDR="",0,IF(OR(B222&lt;0,CIDR=32),F222,F222+E222+2)))</f>
        <v>3232261121</v>
      </c>
      <c r="G223" s="221">
        <f t="shared" si="53"/>
        <v>3232261341</v>
      </c>
      <c r="H223" s="217">
        <f t="shared" si="54"/>
        <v>192</v>
      </c>
      <c r="I223" s="217">
        <f t="shared" si="55"/>
        <v>168</v>
      </c>
      <c r="J223" s="217">
        <f t="shared" si="56"/>
        <v>100</v>
      </c>
      <c r="K223" s="217">
        <f t="shared" si="57"/>
        <v>221</v>
      </c>
      <c r="L223" s="217"/>
      <c r="M223" s="222"/>
      <c r="N223" s="223" t="str">
        <f t="shared" si="58"/>
        <v>C0:A8:64:DD</v>
      </c>
      <c r="O223" s="223" t="str">
        <f t="shared" si="59"/>
        <v>300-250-144-335</v>
      </c>
      <c r="P223" s="223" t="str">
        <f t="shared" si="60"/>
        <v>11000000 10101000 01100100 11011101</v>
      </c>
    </row>
    <row r="224" spans="1:16" x14ac:dyDescent="0.2">
      <c r="A224" s="217">
        <v>32</v>
      </c>
      <c r="B224" s="219"/>
      <c r="C224" s="220" t="str">
        <f t="shared" si="50"/>
        <v>192•168•100•222/32</v>
      </c>
      <c r="D224" s="220" t="str">
        <f t="shared" si="51"/>
        <v/>
      </c>
      <c r="E224" s="221">
        <f t="shared" si="52"/>
        <v>254</v>
      </c>
      <c r="F224" s="214">
        <f>IF(NOT(A223&gt;0),SUM({0,0,0,0}*{16777216,65536,256,1}),IF(CIDR="",0,IF(OR(B223&lt;0,CIDR=32),F223,F223+E223+2)))</f>
        <v>3232261121</v>
      </c>
      <c r="G224" s="221">
        <f t="shared" si="53"/>
        <v>3232261342</v>
      </c>
      <c r="H224" s="217">
        <f t="shared" si="54"/>
        <v>192</v>
      </c>
      <c r="I224" s="217">
        <f t="shared" si="55"/>
        <v>168</v>
      </c>
      <c r="J224" s="217">
        <f t="shared" si="56"/>
        <v>100</v>
      </c>
      <c r="K224" s="217">
        <f t="shared" si="57"/>
        <v>222</v>
      </c>
      <c r="L224" s="217"/>
      <c r="M224" s="222"/>
      <c r="N224" s="223" t="str">
        <f t="shared" si="58"/>
        <v>C0:A8:64:DE</v>
      </c>
      <c r="O224" s="223" t="str">
        <f t="shared" si="59"/>
        <v>300-250-144-336</v>
      </c>
      <c r="P224" s="223" t="str">
        <f t="shared" si="60"/>
        <v>11000000 10101000 01100100 11011110</v>
      </c>
    </row>
    <row r="225" spans="1:16" x14ac:dyDescent="0.2">
      <c r="A225" s="217">
        <v>32</v>
      </c>
      <c r="B225" s="219"/>
      <c r="C225" s="220" t="str">
        <f t="shared" si="50"/>
        <v>192•168•100•223/32</v>
      </c>
      <c r="D225" s="220" t="str">
        <f t="shared" si="51"/>
        <v/>
      </c>
      <c r="E225" s="221">
        <f t="shared" si="52"/>
        <v>254</v>
      </c>
      <c r="F225" s="214">
        <f>IF(NOT(A224&gt;0),SUM({0,0,0,0}*{16777216,65536,256,1}),IF(CIDR="",0,IF(OR(B224&lt;0,CIDR=32),F224,F224+E224+2)))</f>
        <v>3232261121</v>
      </c>
      <c r="G225" s="221">
        <f t="shared" si="53"/>
        <v>3232261343</v>
      </c>
      <c r="H225" s="217">
        <f t="shared" si="54"/>
        <v>192</v>
      </c>
      <c r="I225" s="217">
        <f t="shared" si="55"/>
        <v>168</v>
      </c>
      <c r="J225" s="217">
        <f t="shared" si="56"/>
        <v>100</v>
      </c>
      <c r="K225" s="217">
        <f t="shared" si="57"/>
        <v>223</v>
      </c>
      <c r="L225" s="217"/>
      <c r="M225" s="222"/>
      <c r="N225" s="223" t="str">
        <f t="shared" si="58"/>
        <v>C0:A8:64:DF</v>
      </c>
      <c r="O225" s="223" t="str">
        <f t="shared" si="59"/>
        <v>300-250-144-337</v>
      </c>
      <c r="P225" s="223" t="str">
        <f t="shared" si="60"/>
        <v>11000000 10101000 01100100 11011111</v>
      </c>
    </row>
    <row r="226" spans="1:16" x14ac:dyDescent="0.2">
      <c r="A226" s="217">
        <v>32</v>
      </c>
      <c r="B226" s="219"/>
      <c r="C226" s="220" t="str">
        <f t="shared" si="50"/>
        <v>192•168•100•224/32</v>
      </c>
      <c r="D226" s="220" t="str">
        <f t="shared" si="51"/>
        <v/>
      </c>
      <c r="E226" s="221">
        <f t="shared" si="52"/>
        <v>254</v>
      </c>
      <c r="F226" s="214">
        <f>IF(NOT(A225&gt;0),SUM({0,0,0,0}*{16777216,65536,256,1}),IF(CIDR="",0,IF(OR(B225&lt;0,CIDR=32),F225,F225+E225+2)))</f>
        <v>3232261121</v>
      </c>
      <c r="G226" s="221">
        <f t="shared" si="53"/>
        <v>3232261344</v>
      </c>
      <c r="H226" s="217">
        <f t="shared" si="54"/>
        <v>192</v>
      </c>
      <c r="I226" s="217">
        <f t="shared" si="55"/>
        <v>168</v>
      </c>
      <c r="J226" s="217">
        <f t="shared" si="56"/>
        <v>100</v>
      </c>
      <c r="K226" s="217">
        <f t="shared" si="57"/>
        <v>224</v>
      </c>
      <c r="L226" s="217"/>
      <c r="M226" s="222"/>
      <c r="N226" s="223" t="str">
        <f t="shared" si="58"/>
        <v>C0:A8:64:E0</v>
      </c>
      <c r="O226" s="223" t="str">
        <f t="shared" si="59"/>
        <v>300-250-144-340</v>
      </c>
      <c r="P226" s="223" t="str">
        <f t="shared" si="60"/>
        <v>11000000 10101000 01100100 11100000</v>
      </c>
    </row>
    <row r="227" spans="1:16" x14ac:dyDescent="0.2">
      <c r="A227" s="217">
        <v>32</v>
      </c>
      <c r="B227" s="219"/>
      <c r="C227" s="220" t="str">
        <f t="shared" si="50"/>
        <v>192•168•100•225/32</v>
      </c>
      <c r="D227" s="220" t="str">
        <f t="shared" si="51"/>
        <v/>
      </c>
      <c r="E227" s="221">
        <f t="shared" si="52"/>
        <v>254</v>
      </c>
      <c r="F227" s="214">
        <f>IF(NOT(A226&gt;0),SUM({0,0,0,0}*{16777216,65536,256,1}),IF(CIDR="",0,IF(OR(B226&lt;0,CIDR=32),F226,F226+E226+2)))</f>
        <v>3232261121</v>
      </c>
      <c r="G227" s="221">
        <f t="shared" si="53"/>
        <v>3232261345</v>
      </c>
      <c r="H227" s="217">
        <f t="shared" si="54"/>
        <v>192</v>
      </c>
      <c r="I227" s="217">
        <f t="shared" ref="I227:I258" si="61">IF(CIDR="","",FLOOR((Host_Addr-H227*16777216)/65536,1))</f>
        <v>168</v>
      </c>
      <c r="J227" s="217">
        <f t="shared" ref="J227:J258" si="62">IF(CIDR="","",FLOOR((Host_Addr-H227*16777216-I227*65536)/256,1))</f>
        <v>100</v>
      </c>
      <c r="K227" s="217">
        <f t="shared" ref="K227:K258" si="63">IF(CIDR="","",Host_Addr-H227*16777216-I227*65536-J227*256)</f>
        <v>225</v>
      </c>
      <c r="L227" s="217"/>
      <c r="M227" s="222"/>
      <c r="N227" s="223" t="str">
        <f t="shared" si="58"/>
        <v>C0:A8:64:E1</v>
      </c>
      <c r="O227" s="223" t="str">
        <f t="shared" si="59"/>
        <v>300-250-144-341</v>
      </c>
      <c r="P227" s="223" t="str">
        <f t="shared" si="60"/>
        <v>11000000 10101000 01100100 11100001</v>
      </c>
    </row>
    <row r="228" spans="1:16" x14ac:dyDescent="0.2">
      <c r="A228" s="217">
        <v>32</v>
      </c>
      <c r="B228" s="219"/>
      <c r="C228" s="220" t="str">
        <f t="shared" si="50"/>
        <v>192•168•100•226/32</v>
      </c>
      <c r="D228" s="220" t="str">
        <f t="shared" si="51"/>
        <v/>
      </c>
      <c r="E228" s="221">
        <f t="shared" si="52"/>
        <v>254</v>
      </c>
      <c r="F228" s="214">
        <f>IF(NOT(A227&gt;0),SUM({0,0,0,0}*{16777216,65536,256,1}),IF(CIDR="",0,IF(OR(B227&lt;0,CIDR=32),F227,F227+E227+2)))</f>
        <v>3232261121</v>
      </c>
      <c r="G228" s="221">
        <f t="shared" si="53"/>
        <v>3232261346</v>
      </c>
      <c r="H228" s="217">
        <f t="shared" si="54"/>
        <v>192</v>
      </c>
      <c r="I228" s="217">
        <f t="shared" si="61"/>
        <v>168</v>
      </c>
      <c r="J228" s="217">
        <f t="shared" si="62"/>
        <v>100</v>
      </c>
      <c r="K228" s="217">
        <f t="shared" si="63"/>
        <v>226</v>
      </c>
      <c r="L228" s="217"/>
      <c r="M228" s="222"/>
      <c r="N228" s="223" t="str">
        <f t="shared" si="58"/>
        <v>C0:A8:64:E2</v>
      </c>
      <c r="O228" s="223" t="str">
        <f t="shared" si="59"/>
        <v>300-250-144-342</v>
      </c>
      <c r="P228" s="223" t="str">
        <f t="shared" si="60"/>
        <v>11000000 10101000 01100100 11100010</v>
      </c>
    </row>
    <row r="229" spans="1:16" x14ac:dyDescent="0.2">
      <c r="A229" s="217">
        <v>32</v>
      </c>
      <c r="B229" s="219"/>
      <c r="C229" s="220" t="str">
        <f t="shared" ref="C229:C258" si="64">IF(CIDR="","",CONCATENATE(TEXT(H229,0),Dot,TEXT(I229,0),Dot,TEXT(J229,0),Dot,TEXT(K229,0),IF(Append_CIDR,CONCATENATE("/",TEXT(CIDR,0)),"")))</f>
        <v>192•168•100•227/32</v>
      </c>
      <c r="D229" s="220" t="str">
        <f t="shared" si="51"/>
        <v/>
      </c>
      <c r="E229" s="221">
        <f t="shared" si="52"/>
        <v>254</v>
      </c>
      <c r="F229" s="214">
        <f>IF(NOT(A228&gt;0),SUM({0,0,0,0}*{16777216,65536,256,1}),IF(CIDR="",0,IF(OR(B228&lt;0,CIDR=32),F228,F228+E228+2)))</f>
        <v>3232261121</v>
      </c>
      <c r="G229" s="221">
        <f t="shared" si="53"/>
        <v>3232261347</v>
      </c>
      <c r="H229" s="217">
        <f t="shared" si="54"/>
        <v>192</v>
      </c>
      <c r="I229" s="217">
        <f t="shared" si="61"/>
        <v>168</v>
      </c>
      <c r="J229" s="217">
        <f t="shared" si="62"/>
        <v>100</v>
      </c>
      <c r="K229" s="217">
        <f t="shared" si="63"/>
        <v>227</v>
      </c>
      <c r="L229" s="217"/>
      <c r="M229" s="222"/>
      <c r="N229" s="223" t="str">
        <f t="shared" si="58"/>
        <v>C0:A8:64:E3</v>
      </c>
      <c r="O229" s="223" t="str">
        <f t="shared" si="59"/>
        <v>300-250-144-343</v>
      </c>
      <c r="P229" s="223" t="str">
        <f t="shared" si="60"/>
        <v>11000000 10101000 01100100 11100011</v>
      </c>
    </row>
    <row r="230" spans="1:16" x14ac:dyDescent="0.2">
      <c r="A230" s="217">
        <v>32</v>
      </c>
      <c r="B230" s="219"/>
      <c r="C230" s="220" t="str">
        <f t="shared" si="64"/>
        <v>192•168•100•228/32</v>
      </c>
      <c r="D230" s="220" t="str">
        <f t="shared" si="51"/>
        <v/>
      </c>
      <c r="E230" s="221">
        <f t="shared" si="52"/>
        <v>254</v>
      </c>
      <c r="F230" s="214">
        <f>IF(NOT(A229&gt;0),SUM({0,0,0,0}*{16777216,65536,256,1}),IF(CIDR="",0,IF(OR(B229&lt;0,CIDR=32),F229,F229+E229+2)))</f>
        <v>3232261121</v>
      </c>
      <c r="G230" s="221">
        <f t="shared" si="53"/>
        <v>3232261348</v>
      </c>
      <c r="H230" s="217">
        <f t="shared" si="54"/>
        <v>192</v>
      </c>
      <c r="I230" s="217">
        <f t="shared" si="61"/>
        <v>168</v>
      </c>
      <c r="J230" s="217">
        <f t="shared" si="62"/>
        <v>100</v>
      </c>
      <c r="K230" s="217">
        <f t="shared" si="63"/>
        <v>228</v>
      </c>
      <c r="L230" s="217"/>
      <c r="M230" s="222"/>
      <c r="N230" s="223" t="str">
        <f t="shared" si="58"/>
        <v>C0:A8:64:E4</v>
      </c>
      <c r="O230" s="223" t="str">
        <f t="shared" si="59"/>
        <v>300-250-144-344</v>
      </c>
      <c r="P230" s="223" t="str">
        <f t="shared" si="60"/>
        <v>11000000 10101000 01100100 11100100</v>
      </c>
    </row>
    <row r="231" spans="1:16" x14ac:dyDescent="0.2">
      <c r="A231" s="217">
        <v>32</v>
      </c>
      <c r="B231" s="219"/>
      <c r="C231" s="220" t="str">
        <f t="shared" si="64"/>
        <v>192•168•100•229/32</v>
      </c>
      <c r="D231" s="220" t="str">
        <f t="shared" si="51"/>
        <v/>
      </c>
      <c r="E231" s="221">
        <f t="shared" si="52"/>
        <v>254</v>
      </c>
      <c r="F231" s="214">
        <f>IF(NOT(A230&gt;0),SUM({0,0,0,0}*{16777216,65536,256,1}),IF(CIDR="",0,IF(OR(B230&lt;0,CIDR=32),F230,F230+E230+2)))</f>
        <v>3232261121</v>
      </c>
      <c r="G231" s="221">
        <f t="shared" si="53"/>
        <v>3232261349</v>
      </c>
      <c r="H231" s="217">
        <f t="shared" si="54"/>
        <v>192</v>
      </c>
      <c r="I231" s="217">
        <f t="shared" si="61"/>
        <v>168</v>
      </c>
      <c r="J231" s="217">
        <f t="shared" si="62"/>
        <v>100</v>
      </c>
      <c r="K231" s="217">
        <f t="shared" si="63"/>
        <v>229</v>
      </c>
      <c r="L231" s="217"/>
      <c r="M231" s="222"/>
      <c r="N231" s="223" t="str">
        <f t="shared" si="58"/>
        <v>C0:A8:64:E5</v>
      </c>
      <c r="O231" s="223" t="str">
        <f t="shared" si="59"/>
        <v>300-250-144-345</v>
      </c>
      <c r="P231" s="223" t="str">
        <f t="shared" si="60"/>
        <v>11000000 10101000 01100100 11100101</v>
      </c>
    </row>
    <row r="232" spans="1:16" x14ac:dyDescent="0.2">
      <c r="A232" s="217">
        <v>32</v>
      </c>
      <c r="B232" s="219"/>
      <c r="C232" s="220" t="str">
        <f t="shared" si="64"/>
        <v>192•168•100•230/32</v>
      </c>
      <c r="D232" s="220" t="str">
        <f t="shared" si="51"/>
        <v/>
      </c>
      <c r="E232" s="221">
        <f t="shared" si="52"/>
        <v>254</v>
      </c>
      <c r="F232" s="214">
        <f>IF(NOT(A231&gt;0),SUM({0,0,0,0}*{16777216,65536,256,1}),IF(CIDR="",0,IF(OR(B231&lt;0,CIDR=32),F231,F231+E231+2)))</f>
        <v>3232261121</v>
      </c>
      <c r="G232" s="221">
        <f t="shared" si="53"/>
        <v>3232261350</v>
      </c>
      <c r="H232" s="217">
        <f t="shared" si="54"/>
        <v>192</v>
      </c>
      <c r="I232" s="217">
        <f t="shared" si="61"/>
        <v>168</v>
      </c>
      <c r="J232" s="217">
        <f t="shared" si="62"/>
        <v>100</v>
      </c>
      <c r="K232" s="217">
        <f t="shared" si="63"/>
        <v>230</v>
      </c>
      <c r="L232" s="217"/>
      <c r="M232" s="222"/>
      <c r="N232" s="223" t="str">
        <f t="shared" si="58"/>
        <v>C0:A8:64:E6</v>
      </c>
      <c r="O232" s="223" t="str">
        <f t="shared" si="59"/>
        <v>300-250-144-346</v>
      </c>
      <c r="P232" s="223" t="str">
        <f t="shared" si="60"/>
        <v>11000000 10101000 01100100 11100110</v>
      </c>
    </row>
    <row r="233" spans="1:16" x14ac:dyDescent="0.2">
      <c r="A233" s="217">
        <v>32</v>
      </c>
      <c r="B233" s="219"/>
      <c r="C233" s="220" t="str">
        <f t="shared" si="64"/>
        <v>192•168•100•231/32</v>
      </c>
      <c r="D233" s="220" t="str">
        <f t="shared" si="51"/>
        <v/>
      </c>
      <c r="E233" s="221">
        <f t="shared" si="52"/>
        <v>254</v>
      </c>
      <c r="F233" s="214">
        <f>IF(NOT(A232&gt;0),SUM({0,0,0,0}*{16777216,65536,256,1}),IF(CIDR="",0,IF(OR(B232&lt;0,CIDR=32),F232,F232+E232+2)))</f>
        <v>3232261121</v>
      </c>
      <c r="G233" s="221">
        <f t="shared" si="53"/>
        <v>3232261351</v>
      </c>
      <c r="H233" s="217">
        <f t="shared" si="54"/>
        <v>192</v>
      </c>
      <c r="I233" s="217">
        <f t="shared" si="61"/>
        <v>168</v>
      </c>
      <c r="J233" s="217">
        <f t="shared" si="62"/>
        <v>100</v>
      </c>
      <c r="K233" s="217">
        <f t="shared" si="63"/>
        <v>231</v>
      </c>
      <c r="L233" s="217"/>
      <c r="M233" s="222"/>
      <c r="N233" s="223" t="str">
        <f t="shared" si="58"/>
        <v>C0:A8:64:E7</v>
      </c>
      <c r="O233" s="223" t="str">
        <f t="shared" si="59"/>
        <v>300-250-144-347</v>
      </c>
      <c r="P233" s="223" t="str">
        <f t="shared" si="60"/>
        <v>11000000 10101000 01100100 11100111</v>
      </c>
    </row>
    <row r="234" spans="1:16" x14ac:dyDescent="0.2">
      <c r="A234" s="217">
        <v>32</v>
      </c>
      <c r="B234" s="219"/>
      <c r="C234" s="220" t="str">
        <f t="shared" si="64"/>
        <v>192•168•100•232/32</v>
      </c>
      <c r="D234" s="220" t="str">
        <f t="shared" si="51"/>
        <v/>
      </c>
      <c r="E234" s="221">
        <f t="shared" si="52"/>
        <v>254</v>
      </c>
      <c r="F234" s="214">
        <f>IF(NOT(A233&gt;0),SUM({0,0,0,0}*{16777216,65536,256,1}),IF(CIDR="",0,IF(OR(B233&lt;0,CIDR=32),F233,F233+E233+2)))</f>
        <v>3232261121</v>
      </c>
      <c r="G234" s="221">
        <f t="shared" si="53"/>
        <v>3232261352</v>
      </c>
      <c r="H234" s="217">
        <f t="shared" si="54"/>
        <v>192</v>
      </c>
      <c r="I234" s="217">
        <f t="shared" si="61"/>
        <v>168</v>
      </c>
      <c r="J234" s="217">
        <f t="shared" si="62"/>
        <v>100</v>
      </c>
      <c r="K234" s="217">
        <f t="shared" si="63"/>
        <v>232</v>
      </c>
      <c r="L234" s="217"/>
      <c r="M234" s="222"/>
      <c r="N234" s="223" t="str">
        <f t="shared" si="58"/>
        <v>C0:A8:64:E8</v>
      </c>
      <c r="O234" s="223" t="str">
        <f t="shared" si="59"/>
        <v>300-250-144-350</v>
      </c>
      <c r="P234" s="223" t="str">
        <f t="shared" si="60"/>
        <v>11000000 10101000 01100100 11101000</v>
      </c>
    </row>
    <row r="235" spans="1:16" x14ac:dyDescent="0.2">
      <c r="A235" s="217">
        <v>32</v>
      </c>
      <c r="B235" s="219"/>
      <c r="C235" s="220" t="str">
        <f t="shared" si="64"/>
        <v>192•168•100•233/32</v>
      </c>
      <c r="D235" s="220" t="str">
        <f t="shared" si="51"/>
        <v/>
      </c>
      <c r="E235" s="221">
        <f t="shared" si="52"/>
        <v>254</v>
      </c>
      <c r="F235" s="214">
        <f>IF(NOT(A234&gt;0),SUM({0,0,0,0}*{16777216,65536,256,1}),IF(CIDR="",0,IF(OR(B234&lt;0,CIDR=32),F234,F234+E234+2)))</f>
        <v>3232261121</v>
      </c>
      <c r="G235" s="221">
        <f t="shared" si="53"/>
        <v>3232261353</v>
      </c>
      <c r="H235" s="217">
        <f t="shared" si="54"/>
        <v>192</v>
      </c>
      <c r="I235" s="217">
        <f t="shared" si="61"/>
        <v>168</v>
      </c>
      <c r="J235" s="217">
        <f t="shared" si="62"/>
        <v>100</v>
      </c>
      <c r="K235" s="217">
        <f t="shared" si="63"/>
        <v>233</v>
      </c>
      <c r="L235" s="217"/>
      <c r="M235" s="222"/>
      <c r="N235" s="223" t="str">
        <f t="shared" si="58"/>
        <v>C0:A8:64:E9</v>
      </c>
      <c r="O235" s="223" t="str">
        <f t="shared" si="59"/>
        <v>300-250-144-351</v>
      </c>
      <c r="P235" s="223" t="str">
        <f t="shared" si="60"/>
        <v>11000000 10101000 01100100 11101001</v>
      </c>
    </row>
    <row r="236" spans="1:16" x14ac:dyDescent="0.2">
      <c r="A236" s="217">
        <v>32</v>
      </c>
      <c r="B236" s="219"/>
      <c r="C236" s="220" t="str">
        <f t="shared" si="64"/>
        <v>192•168•100•234/32</v>
      </c>
      <c r="D236" s="220" t="str">
        <f t="shared" si="51"/>
        <v/>
      </c>
      <c r="E236" s="221">
        <f t="shared" si="52"/>
        <v>254</v>
      </c>
      <c r="F236" s="214">
        <f>IF(NOT(A235&gt;0),SUM({0,0,0,0}*{16777216,65536,256,1}),IF(CIDR="",0,IF(OR(B235&lt;0,CIDR=32),F235,F235+E235+2)))</f>
        <v>3232261121</v>
      </c>
      <c r="G236" s="221">
        <f t="shared" si="53"/>
        <v>3232261354</v>
      </c>
      <c r="H236" s="217">
        <f t="shared" si="54"/>
        <v>192</v>
      </c>
      <c r="I236" s="217">
        <f t="shared" si="61"/>
        <v>168</v>
      </c>
      <c r="J236" s="217">
        <f t="shared" si="62"/>
        <v>100</v>
      </c>
      <c r="K236" s="217">
        <f t="shared" si="63"/>
        <v>234</v>
      </c>
      <c r="L236" s="217"/>
      <c r="M236" s="222"/>
      <c r="N236" s="223" t="str">
        <f t="shared" si="58"/>
        <v>C0:A8:64:EA</v>
      </c>
      <c r="O236" s="223" t="str">
        <f t="shared" si="59"/>
        <v>300-250-144-352</v>
      </c>
      <c r="P236" s="223" t="str">
        <f t="shared" si="60"/>
        <v>11000000 10101000 01100100 11101010</v>
      </c>
    </row>
    <row r="237" spans="1:16" x14ac:dyDescent="0.2">
      <c r="A237" s="217">
        <v>32</v>
      </c>
      <c r="B237" s="219"/>
      <c r="C237" s="220" t="str">
        <f t="shared" si="64"/>
        <v>192•168•100•235/32</v>
      </c>
      <c r="D237" s="220" t="str">
        <f t="shared" si="51"/>
        <v/>
      </c>
      <c r="E237" s="221">
        <f t="shared" si="52"/>
        <v>254</v>
      </c>
      <c r="F237" s="214">
        <f>IF(NOT(A236&gt;0),SUM({0,0,0,0}*{16777216,65536,256,1}),IF(CIDR="",0,IF(OR(B236&lt;0,CIDR=32),F236,F236+E236+2)))</f>
        <v>3232261121</v>
      </c>
      <c r="G237" s="221">
        <f t="shared" si="53"/>
        <v>3232261355</v>
      </c>
      <c r="H237" s="217">
        <f t="shared" si="54"/>
        <v>192</v>
      </c>
      <c r="I237" s="217">
        <f t="shared" si="61"/>
        <v>168</v>
      </c>
      <c r="J237" s="217">
        <f t="shared" si="62"/>
        <v>100</v>
      </c>
      <c r="K237" s="217">
        <f t="shared" si="63"/>
        <v>235</v>
      </c>
      <c r="L237" s="217"/>
      <c r="M237" s="222"/>
      <c r="N237" s="223" t="str">
        <f t="shared" si="58"/>
        <v>C0:A8:64:EB</v>
      </c>
      <c r="O237" s="223" t="str">
        <f t="shared" si="59"/>
        <v>300-250-144-353</v>
      </c>
      <c r="P237" s="223" t="str">
        <f t="shared" si="60"/>
        <v>11000000 10101000 01100100 11101011</v>
      </c>
    </row>
    <row r="238" spans="1:16" x14ac:dyDescent="0.2">
      <c r="A238" s="217">
        <v>32</v>
      </c>
      <c r="B238" s="219"/>
      <c r="C238" s="220" t="str">
        <f t="shared" si="64"/>
        <v>192•168•100•236/32</v>
      </c>
      <c r="D238" s="220" t="str">
        <f t="shared" si="51"/>
        <v/>
      </c>
      <c r="E238" s="221">
        <f t="shared" si="52"/>
        <v>254</v>
      </c>
      <c r="F238" s="214">
        <f>IF(NOT(A237&gt;0),SUM({0,0,0,0}*{16777216,65536,256,1}),IF(CIDR="",0,IF(OR(B237&lt;0,CIDR=32),F237,F237+E237+2)))</f>
        <v>3232261121</v>
      </c>
      <c r="G238" s="221">
        <f t="shared" si="53"/>
        <v>3232261356</v>
      </c>
      <c r="H238" s="217">
        <f t="shared" si="54"/>
        <v>192</v>
      </c>
      <c r="I238" s="217">
        <f t="shared" si="61"/>
        <v>168</v>
      </c>
      <c r="J238" s="217">
        <f t="shared" si="62"/>
        <v>100</v>
      </c>
      <c r="K238" s="217">
        <f t="shared" si="63"/>
        <v>236</v>
      </c>
      <c r="L238" s="217"/>
      <c r="M238" s="222"/>
      <c r="N238" s="223" t="str">
        <f t="shared" si="58"/>
        <v>C0:A8:64:EC</v>
      </c>
      <c r="O238" s="223" t="str">
        <f t="shared" si="59"/>
        <v>300-250-144-354</v>
      </c>
      <c r="P238" s="223" t="str">
        <f t="shared" si="60"/>
        <v>11000000 10101000 01100100 11101100</v>
      </c>
    </row>
    <row r="239" spans="1:16" x14ac:dyDescent="0.2">
      <c r="A239" s="217">
        <v>32</v>
      </c>
      <c r="B239" s="219"/>
      <c r="C239" s="220" t="str">
        <f t="shared" si="64"/>
        <v>192•168•100•237/32</v>
      </c>
      <c r="D239" s="220" t="str">
        <f t="shared" si="51"/>
        <v/>
      </c>
      <c r="E239" s="221">
        <f t="shared" si="52"/>
        <v>254</v>
      </c>
      <c r="F239" s="214">
        <f>IF(NOT(A238&gt;0),SUM({0,0,0,0}*{16777216,65536,256,1}),IF(CIDR="",0,IF(OR(B238&lt;0,CIDR=32),F238,F238+E238+2)))</f>
        <v>3232261121</v>
      </c>
      <c r="G239" s="221">
        <f t="shared" si="53"/>
        <v>3232261357</v>
      </c>
      <c r="H239" s="217">
        <f t="shared" si="54"/>
        <v>192</v>
      </c>
      <c r="I239" s="217">
        <f t="shared" si="61"/>
        <v>168</v>
      </c>
      <c r="J239" s="217">
        <f t="shared" si="62"/>
        <v>100</v>
      </c>
      <c r="K239" s="217">
        <f t="shared" si="63"/>
        <v>237</v>
      </c>
      <c r="L239" s="217"/>
      <c r="M239" s="222"/>
      <c r="N239" s="223" t="str">
        <f t="shared" si="58"/>
        <v>C0:A8:64:ED</v>
      </c>
      <c r="O239" s="223" t="str">
        <f t="shared" si="59"/>
        <v>300-250-144-355</v>
      </c>
      <c r="P239" s="223" t="str">
        <f t="shared" si="60"/>
        <v>11000000 10101000 01100100 11101101</v>
      </c>
    </row>
    <row r="240" spans="1:16" x14ac:dyDescent="0.2">
      <c r="A240" s="217">
        <v>32</v>
      </c>
      <c r="B240" s="219"/>
      <c r="C240" s="220" t="str">
        <f t="shared" si="64"/>
        <v>192•168•100•238/32</v>
      </c>
      <c r="D240" s="220" t="str">
        <f t="shared" si="51"/>
        <v/>
      </c>
      <c r="E240" s="221">
        <f t="shared" si="52"/>
        <v>254</v>
      </c>
      <c r="F240" s="214">
        <f>IF(NOT(A239&gt;0),SUM({0,0,0,0}*{16777216,65536,256,1}),IF(CIDR="",0,IF(OR(B239&lt;0,CIDR=32),F239,F239+E239+2)))</f>
        <v>3232261121</v>
      </c>
      <c r="G240" s="221">
        <f t="shared" si="53"/>
        <v>3232261358</v>
      </c>
      <c r="H240" s="217">
        <f t="shared" si="54"/>
        <v>192</v>
      </c>
      <c r="I240" s="217">
        <f t="shared" si="61"/>
        <v>168</v>
      </c>
      <c r="J240" s="217">
        <f t="shared" si="62"/>
        <v>100</v>
      </c>
      <c r="K240" s="217">
        <f t="shared" si="63"/>
        <v>238</v>
      </c>
      <c r="L240" s="217"/>
      <c r="M240" s="222"/>
      <c r="N240" s="223" t="str">
        <f t="shared" si="58"/>
        <v>C0:A8:64:EE</v>
      </c>
      <c r="O240" s="223" t="str">
        <f t="shared" si="59"/>
        <v>300-250-144-356</v>
      </c>
      <c r="P240" s="223" t="str">
        <f t="shared" si="60"/>
        <v>11000000 10101000 01100100 11101110</v>
      </c>
    </row>
    <row r="241" spans="1:16" x14ac:dyDescent="0.2">
      <c r="A241" s="217">
        <v>32</v>
      </c>
      <c r="B241" s="219"/>
      <c r="C241" s="220" t="str">
        <f t="shared" si="64"/>
        <v>192•168•100•239/32</v>
      </c>
      <c r="D241" s="220" t="str">
        <f t="shared" si="51"/>
        <v/>
      </c>
      <c r="E241" s="221">
        <f t="shared" si="52"/>
        <v>254</v>
      </c>
      <c r="F241" s="214">
        <f>IF(NOT(A240&gt;0),SUM({0,0,0,0}*{16777216,65536,256,1}),IF(CIDR="",0,IF(OR(B240&lt;0,CIDR=32),F240,F240+E240+2)))</f>
        <v>3232261121</v>
      </c>
      <c r="G241" s="221">
        <f t="shared" si="53"/>
        <v>3232261359</v>
      </c>
      <c r="H241" s="217">
        <f t="shared" si="54"/>
        <v>192</v>
      </c>
      <c r="I241" s="217">
        <f t="shared" si="61"/>
        <v>168</v>
      </c>
      <c r="J241" s="217">
        <f t="shared" si="62"/>
        <v>100</v>
      </c>
      <c r="K241" s="217">
        <f t="shared" si="63"/>
        <v>239</v>
      </c>
      <c r="L241" s="217"/>
      <c r="M241" s="222"/>
      <c r="N241" s="223" t="str">
        <f t="shared" si="58"/>
        <v>C0:A8:64:EF</v>
      </c>
      <c r="O241" s="223" t="str">
        <f t="shared" si="59"/>
        <v>300-250-144-357</v>
      </c>
      <c r="P241" s="223" t="str">
        <f t="shared" si="60"/>
        <v>11000000 10101000 01100100 11101111</v>
      </c>
    </row>
    <row r="242" spans="1:16" x14ac:dyDescent="0.2">
      <c r="A242" s="217">
        <v>32</v>
      </c>
      <c r="B242" s="219"/>
      <c r="C242" s="220" t="str">
        <f t="shared" si="64"/>
        <v>192•168•100•240/32</v>
      </c>
      <c r="D242" s="220" t="str">
        <f t="shared" si="51"/>
        <v/>
      </c>
      <c r="E242" s="221">
        <f t="shared" si="52"/>
        <v>254</v>
      </c>
      <c r="F242" s="214">
        <f>IF(NOT(A241&gt;0),SUM({0,0,0,0}*{16777216,65536,256,1}),IF(CIDR="",0,IF(OR(B241&lt;0,CIDR=32),F241,F241+E241+2)))</f>
        <v>3232261121</v>
      </c>
      <c r="G242" s="221">
        <f t="shared" si="53"/>
        <v>3232261360</v>
      </c>
      <c r="H242" s="217">
        <f t="shared" si="54"/>
        <v>192</v>
      </c>
      <c r="I242" s="217">
        <f t="shared" si="61"/>
        <v>168</v>
      </c>
      <c r="J242" s="217">
        <f t="shared" si="62"/>
        <v>100</v>
      </c>
      <c r="K242" s="217">
        <f t="shared" si="63"/>
        <v>240</v>
      </c>
      <c r="L242" s="217"/>
      <c r="M242" s="222"/>
      <c r="N242" s="223" t="str">
        <f t="shared" si="58"/>
        <v>C0:A8:64:F0</v>
      </c>
      <c r="O242" s="223" t="str">
        <f t="shared" si="59"/>
        <v>300-250-144-360</v>
      </c>
      <c r="P242" s="223" t="str">
        <f t="shared" si="60"/>
        <v>11000000 10101000 01100100 11110000</v>
      </c>
    </row>
    <row r="243" spans="1:16" x14ac:dyDescent="0.2">
      <c r="A243" s="217">
        <v>32</v>
      </c>
      <c r="B243" s="219"/>
      <c r="C243" s="220" t="str">
        <f t="shared" si="64"/>
        <v>192•168•100•241/32</v>
      </c>
      <c r="D243" s="220" t="str">
        <f t="shared" si="51"/>
        <v/>
      </c>
      <c r="E243" s="221">
        <f t="shared" si="52"/>
        <v>254</v>
      </c>
      <c r="F243" s="214">
        <f>IF(NOT(A242&gt;0),SUM({0,0,0,0}*{16777216,65536,256,1}),IF(CIDR="",0,IF(OR(B242&lt;0,CIDR=32),F242,F242+E242+2)))</f>
        <v>3232261121</v>
      </c>
      <c r="G243" s="221">
        <f t="shared" si="53"/>
        <v>3232261361</v>
      </c>
      <c r="H243" s="217">
        <f t="shared" si="54"/>
        <v>192</v>
      </c>
      <c r="I243" s="217">
        <f t="shared" si="61"/>
        <v>168</v>
      </c>
      <c r="J243" s="217">
        <f t="shared" si="62"/>
        <v>100</v>
      </c>
      <c r="K243" s="217">
        <f t="shared" si="63"/>
        <v>241</v>
      </c>
      <c r="L243" s="217"/>
      <c r="M243" s="222"/>
      <c r="N243" s="223" t="str">
        <f t="shared" si="58"/>
        <v>C0:A8:64:F1</v>
      </c>
      <c r="O243" s="223" t="str">
        <f t="shared" si="59"/>
        <v>300-250-144-361</v>
      </c>
      <c r="P243" s="223" t="str">
        <f t="shared" si="60"/>
        <v>11000000 10101000 01100100 11110001</v>
      </c>
    </row>
    <row r="244" spans="1:16" x14ac:dyDescent="0.2">
      <c r="A244" s="217">
        <v>32</v>
      </c>
      <c r="B244" s="219"/>
      <c r="C244" s="220" t="str">
        <f t="shared" si="64"/>
        <v>192•168•100•242/32</v>
      </c>
      <c r="D244" s="220" t="str">
        <f t="shared" si="51"/>
        <v/>
      </c>
      <c r="E244" s="221">
        <f t="shared" si="52"/>
        <v>254</v>
      </c>
      <c r="F244" s="214">
        <f>IF(NOT(A243&gt;0),SUM({0,0,0,0}*{16777216,65536,256,1}),IF(CIDR="",0,IF(OR(B243&lt;0,CIDR=32),F243,F243+E243+2)))</f>
        <v>3232261121</v>
      </c>
      <c r="G244" s="221">
        <f t="shared" si="53"/>
        <v>3232261362</v>
      </c>
      <c r="H244" s="217">
        <f t="shared" si="54"/>
        <v>192</v>
      </c>
      <c r="I244" s="217">
        <f t="shared" si="61"/>
        <v>168</v>
      </c>
      <c r="J244" s="217">
        <f t="shared" si="62"/>
        <v>100</v>
      </c>
      <c r="K244" s="217">
        <f t="shared" si="63"/>
        <v>242</v>
      </c>
      <c r="L244" s="217"/>
      <c r="M244" s="222"/>
      <c r="N244" s="223" t="str">
        <f t="shared" si="58"/>
        <v>C0:A8:64:F2</v>
      </c>
      <c r="O244" s="223" t="str">
        <f t="shared" si="59"/>
        <v>300-250-144-362</v>
      </c>
      <c r="P244" s="223" t="str">
        <f t="shared" si="60"/>
        <v>11000000 10101000 01100100 11110010</v>
      </c>
    </row>
    <row r="245" spans="1:16" x14ac:dyDescent="0.2">
      <c r="A245" s="217">
        <v>32</v>
      </c>
      <c r="B245" s="219"/>
      <c r="C245" s="220" t="str">
        <f t="shared" si="64"/>
        <v>192•168•100•243/32</v>
      </c>
      <c r="D245" s="220" t="str">
        <f t="shared" si="51"/>
        <v/>
      </c>
      <c r="E245" s="221">
        <f t="shared" si="52"/>
        <v>254</v>
      </c>
      <c r="F245" s="214">
        <f>IF(NOT(A244&gt;0),SUM({0,0,0,0}*{16777216,65536,256,1}),IF(CIDR="",0,IF(OR(B244&lt;0,CIDR=32),F244,F244+E244+2)))</f>
        <v>3232261121</v>
      </c>
      <c r="G245" s="221">
        <f t="shared" si="53"/>
        <v>3232261363</v>
      </c>
      <c r="H245" s="217">
        <f t="shared" si="54"/>
        <v>192</v>
      </c>
      <c r="I245" s="217">
        <f t="shared" si="61"/>
        <v>168</v>
      </c>
      <c r="J245" s="217">
        <f t="shared" si="62"/>
        <v>100</v>
      </c>
      <c r="K245" s="217">
        <f t="shared" si="63"/>
        <v>243</v>
      </c>
      <c r="L245" s="217"/>
      <c r="M245" s="222"/>
      <c r="N245" s="223" t="str">
        <f t="shared" si="58"/>
        <v>C0:A8:64:F3</v>
      </c>
      <c r="O245" s="223" t="str">
        <f t="shared" si="59"/>
        <v>300-250-144-363</v>
      </c>
      <c r="P245" s="223" t="str">
        <f t="shared" si="60"/>
        <v>11000000 10101000 01100100 11110011</v>
      </c>
    </row>
    <row r="246" spans="1:16" x14ac:dyDescent="0.2">
      <c r="A246" s="217">
        <v>32</v>
      </c>
      <c r="B246" s="219"/>
      <c r="C246" s="220" t="str">
        <f t="shared" si="64"/>
        <v>192•168•100•244/32</v>
      </c>
      <c r="D246" s="220" t="str">
        <f t="shared" si="51"/>
        <v/>
      </c>
      <c r="E246" s="221">
        <f t="shared" si="52"/>
        <v>254</v>
      </c>
      <c r="F246" s="214">
        <f>IF(NOT(A245&gt;0),SUM({0,0,0,0}*{16777216,65536,256,1}),IF(CIDR="",0,IF(OR(B245&lt;0,CIDR=32),F245,F245+E245+2)))</f>
        <v>3232261121</v>
      </c>
      <c r="G246" s="221">
        <f t="shared" si="53"/>
        <v>3232261364</v>
      </c>
      <c r="H246" s="217">
        <f t="shared" si="54"/>
        <v>192</v>
      </c>
      <c r="I246" s="217">
        <f t="shared" si="61"/>
        <v>168</v>
      </c>
      <c r="J246" s="217">
        <f t="shared" si="62"/>
        <v>100</v>
      </c>
      <c r="K246" s="217">
        <f t="shared" si="63"/>
        <v>244</v>
      </c>
      <c r="L246" s="217"/>
      <c r="M246" s="222"/>
      <c r="N246" s="223" t="str">
        <f t="shared" si="58"/>
        <v>C0:A8:64:F4</v>
      </c>
      <c r="O246" s="223" t="str">
        <f t="shared" si="59"/>
        <v>300-250-144-364</v>
      </c>
      <c r="P246" s="223" t="str">
        <f t="shared" si="60"/>
        <v>11000000 10101000 01100100 11110100</v>
      </c>
    </row>
    <row r="247" spans="1:16" x14ac:dyDescent="0.2">
      <c r="A247" s="217">
        <v>32</v>
      </c>
      <c r="B247" s="219"/>
      <c r="C247" s="220" t="str">
        <f t="shared" si="64"/>
        <v>192•168•100•245/32</v>
      </c>
      <c r="D247" s="220" t="str">
        <f t="shared" si="51"/>
        <v/>
      </c>
      <c r="E247" s="221">
        <f t="shared" si="52"/>
        <v>254</v>
      </c>
      <c r="F247" s="214">
        <f>IF(NOT(A246&gt;0),SUM({0,0,0,0}*{16777216,65536,256,1}),IF(CIDR="",0,IF(OR(B246&lt;0,CIDR=32),F246,F246+E246+2)))</f>
        <v>3232261121</v>
      </c>
      <c r="G247" s="221">
        <f t="shared" si="53"/>
        <v>3232261365</v>
      </c>
      <c r="H247" s="217">
        <f t="shared" si="54"/>
        <v>192</v>
      </c>
      <c r="I247" s="217">
        <f t="shared" si="61"/>
        <v>168</v>
      </c>
      <c r="J247" s="217">
        <f t="shared" si="62"/>
        <v>100</v>
      </c>
      <c r="K247" s="217">
        <f t="shared" si="63"/>
        <v>245</v>
      </c>
      <c r="L247" s="217"/>
      <c r="M247" s="222"/>
      <c r="N247" s="223" t="str">
        <f t="shared" si="58"/>
        <v>C0:A8:64:F5</v>
      </c>
      <c r="O247" s="223" t="str">
        <f t="shared" si="59"/>
        <v>300-250-144-365</v>
      </c>
      <c r="P247" s="223" t="str">
        <f t="shared" si="60"/>
        <v>11000000 10101000 01100100 11110101</v>
      </c>
    </row>
    <row r="248" spans="1:16" x14ac:dyDescent="0.2">
      <c r="A248" s="217">
        <v>32</v>
      </c>
      <c r="B248" s="219"/>
      <c r="C248" s="220" t="str">
        <f t="shared" si="64"/>
        <v>192•168•100•246/32</v>
      </c>
      <c r="D248" s="220" t="str">
        <f t="shared" si="51"/>
        <v/>
      </c>
      <c r="E248" s="221">
        <f t="shared" si="52"/>
        <v>254</v>
      </c>
      <c r="F248" s="214">
        <f>IF(NOT(A247&gt;0),SUM({0,0,0,0}*{16777216,65536,256,1}),IF(CIDR="",0,IF(OR(B247&lt;0,CIDR=32),F247,F247+E247+2)))</f>
        <v>3232261121</v>
      </c>
      <c r="G248" s="221">
        <f t="shared" si="53"/>
        <v>3232261366</v>
      </c>
      <c r="H248" s="217">
        <f t="shared" si="54"/>
        <v>192</v>
      </c>
      <c r="I248" s="217">
        <f t="shared" si="61"/>
        <v>168</v>
      </c>
      <c r="J248" s="217">
        <f t="shared" si="62"/>
        <v>100</v>
      </c>
      <c r="K248" s="217">
        <f t="shared" si="63"/>
        <v>246</v>
      </c>
      <c r="L248" s="217"/>
      <c r="M248" s="222"/>
      <c r="N248" s="223" t="str">
        <f t="shared" si="58"/>
        <v>C0:A8:64:F6</v>
      </c>
      <c r="O248" s="223" t="str">
        <f t="shared" si="59"/>
        <v>300-250-144-366</v>
      </c>
      <c r="P248" s="223" t="str">
        <f t="shared" si="60"/>
        <v>11000000 10101000 01100100 11110110</v>
      </c>
    </row>
    <row r="249" spans="1:16" x14ac:dyDescent="0.2">
      <c r="A249" s="217">
        <v>32</v>
      </c>
      <c r="B249" s="219"/>
      <c r="C249" s="220" t="str">
        <f t="shared" si="64"/>
        <v>192•168•100•247/32</v>
      </c>
      <c r="D249" s="220" t="str">
        <f t="shared" si="51"/>
        <v/>
      </c>
      <c r="E249" s="221">
        <f t="shared" si="52"/>
        <v>254</v>
      </c>
      <c r="F249" s="214">
        <f>IF(NOT(A248&gt;0),SUM({0,0,0,0}*{16777216,65536,256,1}),IF(CIDR="",0,IF(OR(B248&lt;0,CIDR=32),F248,F248+E248+2)))</f>
        <v>3232261121</v>
      </c>
      <c r="G249" s="221">
        <f t="shared" si="53"/>
        <v>3232261367</v>
      </c>
      <c r="H249" s="217">
        <f t="shared" si="54"/>
        <v>192</v>
      </c>
      <c r="I249" s="217">
        <f t="shared" si="61"/>
        <v>168</v>
      </c>
      <c r="J249" s="217">
        <f t="shared" si="62"/>
        <v>100</v>
      </c>
      <c r="K249" s="217">
        <f t="shared" si="63"/>
        <v>247</v>
      </c>
      <c r="L249" s="217"/>
      <c r="M249" s="222"/>
      <c r="N249" s="223" t="str">
        <f t="shared" si="58"/>
        <v>C0:A8:64:F7</v>
      </c>
      <c r="O249" s="223" t="str">
        <f t="shared" si="59"/>
        <v>300-250-144-367</v>
      </c>
      <c r="P249" s="223" t="str">
        <f t="shared" si="60"/>
        <v>11000000 10101000 01100100 11110111</v>
      </c>
    </row>
    <row r="250" spans="1:16" x14ac:dyDescent="0.2">
      <c r="A250" s="217">
        <v>32</v>
      </c>
      <c r="B250" s="219"/>
      <c r="C250" s="220" t="str">
        <f t="shared" si="64"/>
        <v>192•168•100•248/32</v>
      </c>
      <c r="D250" s="220" t="str">
        <f t="shared" si="51"/>
        <v/>
      </c>
      <c r="E250" s="221">
        <f t="shared" si="52"/>
        <v>254</v>
      </c>
      <c r="F250" s="214">
        <f>IF(NOT(A249&gt;0),SUM({0,0,0,0}*{16777216,65536,256,1}),IF(CIDR="",0,IF(OR(B249&lt;0,CIDR=32),F249,F249+E249+2)))</f>
        <v>3232261121</v>
      </c>
      <c r="G250" s="221">
        <f t="shared" si="53"/>
        <v>3232261368</v>
      </c>
      <c r="H250" s="217">
        <f t="shared" si="54"/>
        <v>192</v>
      </c>
      <c r="I250" s="217">
        <f t="shared" si="61"/>
        <v>168</v>
      </c>
      <c r="J250" s="217">
        <f t="shared" si="62"/>
        <v>100</v>
      </c>
      <c r="K250" s="217">
        <f t="shared" si="63"/>
        <v>248</v>
      </c>
      <c r="L250" s="217"/>
      <c r="M250" s="222"/>
      <c r="N250" s="223" t="str">
        <f t="shared" si="58"/>
        <v>C0:A8:64:F8</v>
      </c>
      <c r="O250" s="223" t="str">
        <f t="shared" si="59"/>
        <v>300-250-144-370</v>
      </c>
      <c r="P250" s="223" t="str">
        <f t="shared" si="60"/>
        <v>11000000 10101000 01100100 11111000</v>
      </c>
    </row>
    <row r="251" spans="1:16" x14ac:dyDescent="0.2">
      <c r="A251" s="217">
        <v>32</v>
      </c>
      <c r="B251" s="219"/>
      <c r="C251" s="220" t="str">
        <f t="shared" si="64"/>
        <v>192•168•100•249/32</v>
      </c>
      <c r="D251" s="220" t="str">
        <f t="shared" si="51"/>
        <v/>
      </c>
      <c r="E251" s="221">
        <f t="shared" si="52"/>
        <v>254</v>
      </c>
      <c r="F251" s="214">
        <f>IF(NOT(A250&gt;0),SUM({0,0,0,0}*{16777216,65536,256,1}),IF(CIDR="",0,IF(OR(B250&lt;0,CIDR=32),F250,F250+E250+2)))</f>
        <v>3232261121</v>
      </c>
      <c r="G251" s="221">
        <f t="shared" si="53"/>
        <v>3232261369</v>
      </c>
      <c r="H251" s="217">
        <f t="shared" si="54"/>
        <v>192</v>
      </c>
      <c r="I251" s="217">
        <f t="shared" si="61"/>
        <v>168</v>
      </c>
      <c r="J251" s="217">
        <f t="shared" si="62"/>
        <v>100</v>
      </c>
      <c r="K251" s="217">
        <f t="shared" si="63"/>
        <v>249</v>
      </c>
      <c r="L251" s="217"/>
      <c r="M251" s="222"/>
      <c r="N251" s="223" t="str">
        <f t="shared" si="58"/>
        <v>C0:A8:64:F9</v>
      </c>
      <c r="O251" s="223" t="str">
        <f t="shared" si="59"/>
        <v>300-250-144-371</v>
      </c>
      <c r="P251" s="223" t="str">
        <f t="shared" si="60"/>
        <v>11000000 10101000 01100100 11111001</v>
      </c>
    </row>
    <row r="252" spans="1:16" x14ac:dyDescent="0.2">
      <c r="A252" s="217">
        <v>32</v>
      </c>
      <c r="B252" s="219"/>
      <c r="C252" s="220" t="str">
        <f t="shared" si="64"/>
        <v>192•168•100•250/32</v>
      </c>
      <c r="D252" s="220" t="str">
        <f t="shared" si="51"/>
        <v/>
      </c>
      <c r="E252" s="221">
        <f t="shared" si="52"/>
        <v>254</v>
      </c>
      <c r="F252" s="214">
        <f>IF(NOT(A251&gt;0),SUM({0,0,0,0}*{16777216,65536,256,1}),IF(CIDR="",0,IF(OR(B251&lt;0,CIDR=32),F251,F251+E251+2)))</f>
        <v>3232261121</v>
      </c>
      <c r="G252" s="221">
        <f t="shared" si="53"/>
        <v>3232261370</v>
      </c>
      <c r="H252" s="217">
        <f t="shared" si="54"/>
        <v>192</v>
      </c>
      <c r="I252" s="217">
        <f t="shared" si="61"/>
        <v>168</v>
      </c>
      <c r="J252" s="217">
        <f t="shared" si="62"/>
        <v>100</v>
      </c>
      <c r="K252" s="217">
        <f t="shared" si="63"/>
        <v>250</v>
      </c>
      <c r="L252" s="217"/>
      <c r="M252" s="222"/>
      <c r="N252" s="223" t="str">
        <f t="shared" si="58"/>
        <v>C0:A8:64:FA</v>
      </c>
      <c r="O252" s="223" t="str">
        <f t="shared" si="59"/>
        <v>300-250-144-372</v>
      </c>
      <c r="P252" s="223" t="str">
        <f t="shared" si="60"/>
        <v>11000000 10101000 01100100 11111010</v>
      </c>
    </row>
    <row r="253" spans="1:16" x14ac:dyDescent="0.2">
      <c r="A253" s="217">
        <v>32</v>
      </c>
      <c r="B253" s="219"/>
      <c r="C253" s="220" t="str">
        <f t="shared" si="64"/>
        <v>192•168•100•251/32</v>
      </c>
      <c r="D253" s="220" t="str">
        <f t="shared" si="51"/>
        <v/>
      </c>
      <c r="E253" s="221">
        <f t="shared" si="52"/>
        <v>254</v>
      </c>
      <c r="F253" s="214">
        <f>IF(NOT(A252&gt;0),SUM({0,0,0,0}*{16777216,65536,256,1}),IF(CIDR="",0,IF(OR(B252&lt;0,CIDR=32),F252,F252+E252+2)))</f>
        <v>3232261121</v>
      </c>
      <c r="G253" s="221">
        <f t="shared" si="53"/>
        <v>3232261371</v>
      </c>
      <c r="H253" s="217">
        <f t="shared" si="54"/>
        <v>192</v>
      </c>
      <c r="I253" s="217">
        <f t="shared" si="61"/>
        <v>168</v>
      </c>
      <c r="J253" s="217">
        <f t="shared" si="62"/>
        <v>100</v>
      </c>
      <c r="K253" s="217">
        <f t="shared" si="63"/>
        <v>251</v>
      </c>
      <c r="L253" s="217"/>
      <c r="M253" s="222"/>
      <c r="N253" s="223" t="str">
        <f t="shared" si="58"/>
        <v>C0:A8:64:FB</v>
      </c>
      <c r="O253" s="223" t="str">
        <f t="shared" si="59"/>
        <v>300-250-144-373</v>
      </c>
      <c r="P253" s="223" t="str">
        <f t="shared" si="60"/>
        <v>11000000 10101000 01100100 11111011</v>
      </c>
    </row>
    <row r="254" spans="1:16" x14ac:dyDescent="0.2">
      <c r="A254" s="217">
        <v>32</v>
      </c>
      <c r="B254" s="219"/>
      <c r="C254" s="220" t="str">
        <f t="shared" si="64"/>
        <v>192•168•100•252/32</v>
      </c>
      <c r="D254" s="220" t="str">
        <f t="shared" si="51"/>
        <v/>
      </c>
      <c r="E254" s="221">
        <f t="shared" si="52"/>
        <v>254</v>
      </c>
      <c r="F254" s="214">
        <f>IF(NOT(A253&gt;0),SUM({0,0,0,0}*{16777216,65536,256,1}),IF(CIDR="",0,IF(OR(B253&lt;0,CIDR=32),F253,F253+E253+2)))</f>
        <v>3232261121</v>
      </c>
      <c r="G254" s="221">
        <f t="shared" si="53"/>
        <v>3232261372</v>
      </c>
      <c r="H254" s="217">
        <f t="shared" si="54"/>
        <v>192</v>
      </c>
      <c r="I254" s="217">
        <f t="shared" si="61"/>
        <v>168</v>
      </c>
      <c r="J254" s="217">
        <f t="shared" si="62"/>
        <v>100</v>
      </c>
      <c r="K254" s="217">
        <f t="shared" si="63"/>
        <v>252</v>
      </c>
      <c r="L254" s="217"/>
      <c r="M254" s="222"/>
      <c r="N254" s="223" t="str">
        <f t="shared" si="58"/>
        <v>C0:A8:64:FC</v>
      </c>
      <c r="O254" s="223" t="str">
        <f t="shared" si="59"/>
        <v>300-250-144-374</v>
      </c>
      <c r="P254" s="223" t="str">
        <f t="shared" si="60"/>
        <v>11000000 10101000 01100100 11111100</v>
      </c>
    </row>
    <row r="255" spans="1:16" x14ac:dyDescent="0.2">
      <c r="A255" s="217">
        <v>32</v>
      </c>
      <c r="B255" s="219"/>
      <c r="C255" s="220" t="str">
        <f t="shared" si="64"/>
        <v>192•168•100•253/32</v>
      </c>
      <c r="D255" s="220" t="str">
        <f t="shared" si="51"/>
        <v/>
      </c>
      <c r="E255" s="221">
        <f t="shared" si="52"/>
        <v>254</v>
      </c>
      <c r="F255" s="214">
        <f>IF(NOT(A254&gt;0),SUM({0,0,0,0}*{16777216,65536,256,1}),IF(CIDR="",0,IF(OR(B254&lt;0,CIDR=32),F254,F254+E254+2)))</f>
        <v>3232261121</v>
      </c>
      <c r="G255" s="221">
        <f t="shared" si="53"/>
        <v>3232261373</v>
      </c>
      <c r="H255" s="217">
        <f t="shared" si="54"/>
        <v>192</v>
      </c>
      <c r="I255" s="217">
        <f t="shared" si="61"/>
        <v>168</v>
      </c>
      <c r="J255" s="217">
        <f t="shared" si="62"/>
        <v>100</v>
      </c>
      <c r="K255" s="217">
        <f t="shared" si="63"/>
        <v>253</v>
      </c>
      <c r="L255" s="217"/>
      <c r="M255" s="222"/>
      <c r="N255" s="223" t="str">
        <f t="shared" si="58"/>
        <v>C0:A8:64:FD</v>
      </c>
      <c r="O255" s="223" t="str">
        <f t="shared" si="59"/>
        <v>300-250-144-375</v>
      </c>
      <c r="P255" s="223" t="str">
        <f t="shared" si="60"/>
        <v>11000000 10101000 01100100 11111101</v>
      </c>
    </row>
    <row r="256" spans="1:16" x14ac:dyDescent="0.2">
      <c r="A256" s="217">
        <v>32</v>
      </c>
      <c r="B256" s="219"/>
      <c r="C256" s="220" t="str">
        <f t="shared" si="64"/>
        <v>192•168•100•254/32</v>
      </c>
      <c r="D256" s="220" t="str">
        <f t="shared" si="51"/>
        <v/>
      </c>
      <c r="E256" s="221">
        <f t="shared" si="52"/>
        <v>254</v>
      </c>
      <c r="F256" s="214">
        <f>IF(NOT(A255&gt;0),SUM({0,0,0,0}*{16777216,65536,256,1}),IF(CIDR="",0,IF(OR(B255&lt;0,CIDR=32),F255,F255+E255+2)))</f>
        <v>3232261121</v>
      </c>
      <c r="G256" s="221">
        <f t="shared" si="53"/>
        <v>3232261374</v>
      </c>
      <c r="H256" s="217">
        <f t="shared" si="54"/>
        <v>192</v>
      </c>
      <c r="I256" s="217">
        <f t="shared" si="61"/>
        <v>168</v>
      </c>
      <c r="J256" s="217">
        <f t="shared" si="62"/>
        <v>100</v>
      </c>
      <c r="K256" s="217">
        <f t="shared" si="63"/>
        <v>254</v>
      </c>
      <c r="L256" s="217"/>
      <c r="M256" s="222"/>
      <c r="N256" s="223" t="str">
        <f t="shared" si="58"/>
        <v>C0:A8:64:FE</v>
      </c>
      <c r="O256" s="223" t="str">
        <f t="shared" si="59"/>
        <v>300-250-144-376</v>
      </c>
      <c r="P256" s="223" t="str">
        <f t="shared" si="60"/>
        <v>11000000 10101000 01100100 11111110</v>
      </c>
    </row>
    <row r="257" spans="1:16" x14ac:dyDescent="0.2">
      <c r="A257" s="217">
        <v>32</v>
      </c>
      <c r="B257" s="219"/>
      <c r="C257" s="220" t="str">
        <f t="shared" si="64"/>
        <v>192•168•100•255/32</v>
      </c>
      <c r="D257" s="220" t="str">
        <f t="shared" si="51"/>
        <v/>
      </c>
      <c r="E257" s="221">
        <f t="shared" si="52"/>
        <v>254</v>
      </c>
      <c r="F257" s="214">
        <f>IF(NOT(A256&gt;0),SUM({0,0,0,0}*{16777216,65536,256,1}),IF(CIDR="",0,IF(OR(B256&lt;0,CIDR=32),F256,F256+E256+2)))</f>
        <v>3232261121</v>
      </c>
      <c r="G257" s="221">
        <f t="shared" si="53"/>
        <v>3232261375</v>
      </c>
      <c r="H257" s="217">
        <f t="shared" si="54"/>
        <v>192</v>
      </c>
      <c r="I257" s="217">
        <f t="shared" si="61"/>
        <v>168</v>
      </c>
      <c r="J257" s="217">
        <f t="shared" si="62"/>
        <v>100</v>
      </c>
      <c r="K257" s="217">
        <f t="shared" si="63"/>
        <v>255</v>
      </c>
      <c r="L257" s="217"/>
      <c r="M257" s="222"/>
      <c r="N257" s="223" t="str">
        <f t="shared" si="58"/>
        <v>C0:A8:64:FF</v>
      </c>
      <c r="O257" s="223" t="str">
        <f t="shared" si="59"/>
        <v>300-250-144-377</v>
      </c>
      <c r="P257" s="223" t="str">
        <f t="shared" si="60"/>
        <v>11000000 10101000 01100100 11111111</v>
      </c>
    </row>
    <row r="258" spans="1:16" ht="85.5" x14ac:dyDescent="0.2">
      <c r="A258" s="217">
        <v>32</v>
      </c>
      <c r="B258" s="219"/>
      <c r="C258" s="220" t="str">
        <f t="shared" si="64"/>
        <v>192•168•101•0/32</v>
      </c>
      <c r="D258" s="220" t="str">
        <f t="shared" si="51"/>
        <v/>
      </c>
      <c r="E258" s="221">
        <f t="shared" si="52"/>
        <v>254</v>
      </c>
      <c r="F258" s="214">
        <f>IF(NOT(A257&gt;0),SUM({0,0,0,0}*{16777216,65536,256,1}),IF(CIDR="",0,IF(OR(B257&lt;0,CIDR=32),F257,F257+E257+2)))</f>
        <v>3232261121</v>
      </c>
      <c r="G258" s="221">
        <f t="shared" si="53"/>
        <v>3232261376</v>
      </c>
      <c r="H258" s="217">
        <f t="shared" si="54"/>
        <v>192</v>
      </c>
      <c r="I258" s="217">
        <f t="shared" si="61"/>
        <v>168</v>
      </c>
      <c r="J258" s="217">
        <f t="shared" si="62"/>
        <v>101</v>
      </c>
      <c r="K258" s="217">
        <f t="shared" si="63"/>
        <v>0</v>
      </c>
      <c r="L258" s="217"/>
      <c r="M258" s="216" t="s">
        <v>49</v>
      </c>
      <c r="N258" s="223" t="str">
        <f t="shared" si="58"/>
        <v>C0:A8:65:00</v>
      </c>
      <c r="O258" s="223" t="str">
        <f t="shared" si="59"/>
        <v>300-250-145-000</v>
      </c>
      <c r="P258" s="223" t="str">
        <f t="shared" si="60"/>
        <v>11000000 10101000 01100101 00000000</v>
      </c>
    </row>
  </sheetData>
  <mergeCells count="19">
    <mergeCell ref="R1:R2"/>
    <mergeCell ref="O1:O2"/>
    <mergeCell ref="P1:P2"/>
    <mergeCell ref="Q1:Q2"/>
    <mergeCell ref="Z1:Z2"/>
    <mergeCell ref="W1:W2"/>
    <mergeCell ref="X1:X2"/>
    <mergeCell ref="Y1:Y2"/>
    <mergeCell ref="S1:S2"/>
    <mergeCell ref="T1:T2"/>
    <mergeCell ref="U1:U2"/>
    <mergeCell ref="V1:V2"/>
    <mergeCell ref="N1:N2"/>
    <mergeCell ref="F1:F2"/>
    <mergeCell ref="C1:C2"/>
    <mergeCell ref="D1:D2"/>
    <mergeCell ref="E1:E2"/>
    <mergeCell ref="G1:G2"/>
    <mergeCell ref="M1:M2"/>
  </mergeCells>
  <phoneticPr fontId="1"/>
  <conditionalFormatting sqref="A3:A258">
    <cfRule type="expression" dxfId="11" priority="10" stopIfTrue="1">
      <formula>AND($A3&gt;0,OR(MOD($F3,2+$E3)&lt;&gt;0,AND($A3=32,$B3&lt;0),$G3&gt;$F3+$E3,$G3&lt;$G2))</formula>
    </cfRule>
    <cfRule type="cellIs" dxfId="10" priority="11" stopIfTrue="1" operator="equal">
      <formula>31</formula>
    </cfRule>
    <cfRule type="cellIs" dxfId="9" priority="12" stopIfTrue="1" operator="equal">
      <formula>32</formula>
    </cfRule>
  </conditionalFormatting>
  <conditionalFormatting sqref="B3:L258">
    <cfRule type="cellIs" dxfId="8" priority="7" stopIfTrue="1" operator="lessThan">
      <formula>0</formula>
    </cfRule>
    <cfRule type="expression" dxfId="7" priority="8" stopIfTrue="1">
      <formula>$A3=32</formula>
    </cfRule>
    <cfRule type="expression" dxfId="6" priority="9" stopIfTrue="1">
      <formula>AND($A3&gt;0,$A3&lt;32)</formula>
    </cfRule>
  </conditionalFormatting>
  <conditionalFormatting sqref="C1 E1 G1 B1:B2 H2:L2 N2:Z2 B101:C65536 E101:E65536 G101:G65536">
    <cfRule type="expression" dxfId="5" priority="3" stopIfTrue="1">
      <formula>$B1=32</formula>
    </cfRule>
  </conditionalFormatting>
  <conditionalFormatting sqref="C3:L258">
    <cfRule type="expression" dxfId="4" priority="4" stopIfTrue="1">
      <formula>$B3&lt;0</formula>
    </cfRule>
    <cfRule type="expression" dxfId="3" priority="5" stopIfTrue="1">
      <formula>$A3=32</formula>
    </cfRule>
    <cfRule type="expression" dxfId="2" priority="6" stopIfTrue="1">
      <formula>AND($A3&gt;0,$A3&lt;32)</formula>
    </cfRule>
  </conditionalFormatting>
  <conditionalFormatting sqref="H1:Z1 H101:M65536">
    <cfRule type="expression" dxfId="1" priority="1" stopIfTrue="1">
      <formula>$H1="New"</formula>
    </cfRule>
    <cfRule type="expression" dxfId="0" priority="2" stopIfTrue="1">
      <formula>$B1=32</formula>
    </cfRule>
  </conditionalFormatting>
  <dataValidations count="2">
    <dataValidation type="whole" allowBlank="1" showInputMessage="1" showErrorMessage="1" errorTitle="CIDR value error" error="CIDR values must be between 4 and 32" sqref="A3:A100" xr:uid="{00000000-0002-0000-0100-000000000000}">
      <formula1>4</formula1>
      <formula2>32</formula2>
    </dataValidation>
    <dataValidation type="whole" allowBlank="1" showInputMessage="1" showErrorMessage="1" errorTitle="Invalid level or IP octet value" error="Must be an integer between 0 and 255" sqref="H3:L65536" xr:uid="{00000000-0002-0000-0100-000001000000}">
      <formula1>0</formula1>
      <formula2>255</formula2>
    </dataValidation>
  </dataValidations>
  <printOptions horizontalCentered="1"/>
  <pageMargins left="0.5" right="0.5" top="1.25" bottom="1" header="0.75" footer="0.75"/>
  <pageSetup scale="43" fitToHeight="9" orientation="landscape" horizontalDpi="4294967292" verticalDpi="4294967292" r:id="rId1"/>
  <headerFooter alignWithMargins="0">
    <oddHeader>&amp;L&amp;G&amp;C&amp;"Arial,Bold"&amp;20&amp;A&amp;RDeveloped by 
Chuck Wade
&amp;10www.interisle.net</oddHeader>
    <oddFooter>&amp;L&amp;D &amp;T&amp;C&amp;F&amp;RPage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57"/>
  <sheetViews>
    <sheetView workbookViewId="0">
      <selection activeCell="F42" sqref="F42"/>
    </sheetView>
  </sheetViews>
  <sheetFormatPr defaultColWidth="10.77734375" defaultRowHeight="12.75" x14ac:dyDescent="0.2"/>
  <cols>
    <col min="1" max="1" width="7.77734375" style="22" customWidth="1"/>
    <col min="2" max="2" width="8.77734375" style="22" customWidth="1"/>
    <col min="3" max="3" width="3.77734375" style="22" customWidth="1"/>
    <col min="4" max="4" width="4.77734375" style="22" customWidth="1"/>
    <col min="5" max="5" width="2.77734375" style="22" customWidth="1"/>
    <col min="6" max="6" width="5.77734375" style="22" customWidth="1"/>
    <col min="7" max="7" width="14.77734375" style="22" customWidth="1"/>
    <col min="8" max="12" width="7.77734375" style="22" customWidth="1"/>
    <col min="13" max="13" width="14.77734375" style="22" customWidth="1"/>
    <col min="14" max="14" width="2.77734375" style="22" customWidth="1"/>
    <col min="15" max="15" width="11" style="22" bestFit="1" customWidth="1"/>
    <col min="16" max="16384" width="10.77734375" style="22"/>
  </cols>
  <sheetData>
    <row r="1" spans="1:13" s="41" customFormat="1" x14ac:dyDescent="0.2">
      <c r="A1" s="40" t="s">
        <v>538</v>
      </c>
      <c r="B1" s="40" t="s">
        <v>650</v>
      </c>
      <c r="C1" s="40" t="s">
        <v>651</v>
      </c>
      <c r="D1" s="40" t="s">
        <v>652</v>
      </c>
      <c r="F1" s="40" t="s">
        <v>798</v>
      </c>
      <c r="G1" s="40" t="s">
        <v>84</v>
      </c>
      <c r="H1" s="40" t="s">
        <v>59</v>
      </c>
      <c r="I1" s="40" t="s">
        <v>60</v>
      </c>
      <c r="J1" s="40" t="s">
        <v>61</v>
      </c>
      <c r="K1" s="40" t="s">
        <v>62</v>
      </c>
      <c r="L1" s="40" t="s">
        <v>40</v>
      </c>
      <c r="M1" s="40" t="s">
        <v>107</v>
      </c>
    </row>
    <row r="2" spans="1:13" x14ac:dyDescent="0.2">
      <c r="A2" s="23">
        <v>0</v>
      </c>
      <c r="B2" s="24" t="s">
        <v>485</v>
      </c>
      <c r="C2" s="24" t="s">
        <v>306</v>
      </c>
      <c r="D2" s="25" t="s">
        <v>618</v>
      </c>
      <c r="F2" s="23">
        <v>1</v>
      </c>
      <c r="G2" s="26" t="str">
        <f>CONCATENATE(H2,Dot,I2,Dot,J2,Dot,K2)</f>
        <v>128•0•0•0</v>
      </c>
      <c r="H2" s="26">
        <v>128</v>
      </c>
      <c r="I2" s="26">
        <v>0</v>
      </c>
      <c r="J2" s="26">
        <v>0</v>
      </c>
      <c r="K2" s="26">
        <v>0</v>
      </c>
      <c r="L2" s="26">
        <f>32-F2</f>
        <v>31</v>
      </c>
      <c r="M2" s="27">
        <v>2147483646</v>
      </c>
    </row>
    <row r="3" spans="1:13" x14ac:dyDescent="0.2">
      <c r="A3" s="28">
        <v>1</v>
      </c>
      <c r="B3" s="29" t="s">
        <v>486</v>
      </c>
      <c r="C3" s="29" t="s">
        <v>307</v>
      </c>
      <c r="D3" s="30" t="s">
        <v>619</v>
      </c>
      <c r="F3" s="28">
        <v>2</v>
      </c>
      <c r="G3" s="22" t="str">
        <f t="shared" ref="G3:G33" si="0">CONCATENATE(H3,Dot,I3,Dot,J3,Dot,K3)</f>
        <v>192•0•0•0</v>
      </c>
      <c r="H3" s="22">
        <v>192</v>
      </c>
      <c r="I3" s="22">
        <v>0</v>
      </c>
      <c r="J3" s="22">
        <v>0</v>
      </c>
      <c r="K3" s="22">
        <v>0</v>
      </c>
      <c r="L3" s="22">
        <f t="shared" ref="L3:L33" si="1">32-F3</f>
        <v>30</v>
      </c>
      <c r="M3" s="31">
        <v>1073741822</v>
      </c>
    </row>
    <row r="4" spans="1:13" x14ac:dyDescent="0.2">
      <c r="A4" s="28">
        <v>2</v>
      </c>
      <c r="B4" s="29" t="s">
        <v>769</v>
      </c>
      <c r="C4" s="29" t="s">
        <v>308</v>
      </c>
      <c r="D4" s="30" t="s">
        <v>620</v>
      </c>
      <c r="F4" s="28">
        <v>3</v>
      </c>
      <c r="G4" s="22" t="str">
        <f t="shared" si="0"/>
        <v>224•0•0•0</v>
      </c>
      <c r="H4" s="22">
        <v>224</v>
      </c>
      <c r="I4" s="22">
        <v>0</v>
      </c>
      <c r="J4" s="22">
        <v>0</v>
      </c>
      <c r="K4" s="22">
        <v>0</v>
      </c>
      <c r="L4" s="22">
        <f t="shared" si="1"/>
        <v>29</v>
      </c>
      <c r="M4" s="31">
        <v>536870910</v>
      </c>
    </row>
    <row r="5" spans="1:13" x14ac:dyDescent="0.2">
      <c r="A5" s="28">
        <v>3</v>
      </c>
      <c r="B5" s="29" t="s">
        <v>770</v>
      </c>
      <c r="C5" s="29" t="s">
        <v>309</v>
      </c>
      <c r="D5" s="30" t="s">
        <v>621</v>
      </c>
      <c r="F5" s="28">
        <v>4</v>
      </c>
      <c r="G5" s="22" t="str">
        <f t="shared" si="0"/>
        <v>240•0•0•0</v>
      </c>
      <c r="H5" s="22">
        <v>240</v>
      </c>
      <c r="I5" s="22">
        <v>0</v>
      </c>
      <c r="J5" s="22">
        <v>0</v>
      </c>
      <c r="K5" s="22">
        <v>0</v>
      </c>
      <c r="L5" s="22">
        <f t="shared" si="1"/>
        <v>28</v>
      </c>
      <c r="M5" s="31">
        <v>268435454</v>
      </c>
    </row>
    <row r="6" spans="1:13" x14ac:dyDescent="0.2">
      <c r="A6" s="28">
        <v>4</v>
      </c>
      <c r="B6" s="29" t="s">
        <v>771</v>
      </c>
      <c r="C6" s="29" t="s">
        <v>672</v>
      </c>
      <c r="D6" s="30" t="s">
        <v>622</v>
      </c>
      <c r="F6" s="28">
        <v>5</v>
      </c>
      <c r="G6" s="22" t="str">
        <f t="shared" si="0"/>
        <v>248•0•0•0</v>
      </c>
      <c r="H6" s="22">
        <v>248</v>
      </c>
      <c r="I6" s="22">
        <v>0</v>
      </c>
      <c r="J6" s="22">
        <v>0</v>
      </c>
      <c r="K6" s="22">
        <v>0</v>
      </c>
      <c r="L6" s="22">
        <f t="shared" si="1"/>
        <v>27</v>
      </c>
      <c r="M6" s="31">
        <v>134217726</v>
      </c>
    </row>
    <row r="7" spans="1:13" x14ac:dyDescent="0.2">
      <c r="A7" s="28">
        <v>5</v>
      </c>
      <c r="B7" s="29" t="s">
        <v>772</v>
      </c>
      <c r="C7" s="29" t="s">
        <v>673</v>
      </c>
      <c r="D7" s="30" t="s">
        <v>623</v>
      </c>
      <c r="F7" s="28">
        <v>6</v>
      </c>
      <c r="G7" s="22" t="str">
        <f t="shared" si="0"/>
        <v>252•0•0•0</v>
      </c>
      <c r="H7" s="22">
        <v>252</v>
      </c>
      <c r="I7" s="22">
        <v>0</v>
      </c>
      <c r="J7" s="22">
        <v>0</v>
      </c>
      <c r="K7" s="22">
        <v>0</v>
      </c>
      <c r="L7" s="22">
        <f t="shared" si="1"/>
        <v>26</v>
      </c>
      <c r="M7" s="31">
        <v>67108862</v>
      </c>
    </row>
    <row r="8" spans="1:13" x14ac:dyDescent="0.2">
      <c r="A8" s="28">
        <v>6</v>
      </c>
      <c r="B8" s="29" t="s">
        <v>773</v>
      </c>
      <c r="C8" s="29" t="s">
        <v>674</v>
      </c>
      <c r="D8" s="30" t="s">
        <v>624</v>
      </c>
      <c r="F8" s="28">
        <v>7</v>
      </c>
      <c r="G8" s="22" t="str">
        <f t="shared" si="0"/>
        <v>254•0•0•0</v>
      </c>
      <c r="H8" s="22">
        <v>254</v>
      </c>
      <c r="I8" s="22">
        <v>0</v>
      </c>
      <c r="J8" s="22">
        <v>0</v>
      </c>
      <c r="K8" s="22">
        <v>0</v>
      </c>
      <c r="L8" s="22">
        <f t="shared" si="1"/>
        <v>25</v>
      </c>
      <c r="M8" s="31">
        <v>33554430</v>
      </c>
    </row>
    <row r="9" spans="1:13" x14ac:dyDescent="0.2">
      <c r="A9" s="28">
        <v>7</v>
      </c>
      <c r="B9" s="29" t="s">
        <v>774</v>
      </c>
      <c r="C9" s="29" t="s">
        <v>675</v>
      </c>
      <c r="D9" s="30" t="s">
        <v>625</v>
      </c>
      <c r="F9" s="28">
        <v>8</v>
      </c>
      <c r="G9" s="22" t="str">
        <f t="shared" si="0"/>
        <v>255•0•0•0</v>
      </c>
      <c r="H9" s="22">
        <v>255</v>
      </c>
      <c r="I9" s="22">
        <v>0</v>
      </c>
      <c r="J9" s="22">
        <v>0</v>
      </c>
      <c r="K9" s="22">
        <v>0</v>
      </c>
      <c r="L9" s="22">
        <f t="shared" si="1"/>
        <v>24</v>
      </c>
      <c r="M9" s="32">
        <v>16777214</v>
      </c>
    </row>
    <row r="10" spans="1:13" x14ac:dyDescent="0.2">
      <c r="A10" s="28">
        <v>8</v>
      </c>
      <c r="B10" s="29" t="s">
        <v>775</v>
      </c>
      <c r="C10" s="29" t="s">
        <v>676</v>
      </c>
      <c r="D10" s="30" t="s">
        <v>626</v>
      </c>
      <c r="F10" s="23">
        <v>9</v>
      </c>
      <c r="G10" s="26" t="str">
        <f t="shared" si="0"/>
        <v>255•128•0•0</v>
      </c>
      <c r="H10" s="26">
        <v>255</v>
      </c>
      <c r="I10" s="26">
        <v>128</v>
      </c>
      <c r="J10" s="26">
        <v>0</v>
      </c>
      <c r="K10" s="26">
        <v>0</v>
      </c>
      <c r="L10" s="26">
        <f t="shared" si="1"/>
        <v>23</v>
      </c>
      <c r="M10" s="31">
        <v>8388606</v>
      </c>
    </row>
    <row r="11" spans="1:13" x14ac:dyDescent="0.2">
      <c r="A11" s="28">
        <v>9</v>
      </c>
      <c r="B11" s="29" t="s">
        <v>776</v>
      </c>
      <c r="C11" s="29" t="s">
        <v>677</v>
      </c>
      <c r="D11" s="30" t="s">
        <v>627</v>
      </c>
      <c r="F11" s="28">
        <v>10</v>
      </c>
      <c r="G11" s="22" t="str">
        <f t="shared" si="0"/>
        <v>255•192•0•0</v>
      </c>
      <c r="H11" s="22">
        <v>255</v>
      </c>
      <c r="I11" s="22">
        <v>192</v>
      </c>
      <c r="J11" s="22">
        <v>0</v>
      </c>
      <c r="K11" s="22">
        <v>0</v>
      </c>
      <c r="L11" s="22">
        <f t="shared" si="1"/>
        <v>22</v>
      </c>
      <c r="M11" s="31">
        <v>4194302</v>
      </c>
    </row>
    <row r="12" spans="1:13" x14ac:dyDescent="0.2">
      <c r="A12" s="28">
        <v>10</v>
      </c>
      <c r="B12" s="29" t="s">
        <v>300</v>
      </c>
      <c r="C12" s="29" t="s">
        <v>140</v>
      </c>
      <c r="D12" s="30" t="s">
        <v>628</v>
      </c>
      <c r="F12" s="28">
        <v>11</v>
      </c>
      <c r="G12" s="22" t="str">
        <f t="shared" si="0"/>
        <v>255•224•0•0</v>
      </c>
      <c r="H12" s="22">
        <v>255</v>
      </c>
      <c r="I12" s="22">
        <v>224</v>
      </c>
      <c r="J12" s="22">
        <v>0</v>
      </c>
      <c r="K12" s="22">
        <v>0</v>
      </c>
      <c r="L12" s="22">
        <f t="shared" si="1"/>
        <v>21</v>
      </c>
      <c r="M12" s="31">
        <v>2097150</v>
      </c>
    </row>
    <row r="13" spans="1:13" x14ac:dyDescent="0.2">
      <c r="A13" s="28">
        <v>11</v>
      </c>
      <c r="B13" s="29" t="s">
        <v>301</v>
      </c>
      <c r="C13" s="29" t="s">
        <v>139</v>
      </c>
      <c r="D13" s="30" t="s">
        <v>629</v>
      </c>
      <c r="F13" s="28">
        <v>12</v>
      </c>
      <c r="G13" s="22" t="str">
        <f t="shared" si="0"/>
        <v>255•240•0•0</v>
      </c>
      <c r="H13" s="22">
        <v>255</v>
      </c>
      <c r="I13" s="22">
        <v>240</v>
      </c>
      <c r="J13" s="22">
        <v>0</v>
      </c>
      <c r="K13" s="22">
        <v>0</v>
      </c>
      <c r="L13" s="22">
        <f t="shared" si="1"/>
        <v>20</v>
      </c>
      <c r="M13" s="31">
        <v>1048574</v>
      </c>
    </row>
    <row r="14" spans="1:13" x14ac:dyDescent="0.2">
      <c r="A14" s="28">
        <v>12</v>
      </c>
      <c r="B14" s="29" t="s">
        <v>302</v>
      </c>
      <c r="C14" s="29" t="s">
        <v>141</v>
      </c>
      <c r="D14" s="30" t="s">
        <v>630</v>
      </c>
      <c r="F14" s="28">
        <v>13</v>
      </c>
      <c r="G14" s="22" t="str">
        <f t="shared" si="0"/>
        <v>255•248•0•0</v>
      </c>
      <c r="H14" s="22">
        <v>255</v>
      </c>
      <c r="I14" s="22">
        <v>248</v>
      </c>
      <c r="J14" s="22">
        <v>0</v>
      </c>
      <c r="K14" s="22">
        <v>0</v>
      </c>
      <c r="L14" s="22">
        <f t="shared" si="1"/>
        <v>19</v>
      </c>
      <c r="M14" s="31">
        <v>524286</v>
      </c>
    </row>
    <row r="15" spans="1:13" x14ac:dyDescent="0.2">
      <c r="A15" s="28">
        <v>13</v>
      </c>
      <c r="B15" s="29" t="s">
        <v>303</v>
      </c>
      <c r="C15" s="29" t="s">
        <v>142</v>
      </c>
      <c r="D15" s="30" t="s">
        <v>631</v>
      </c>
      <c r="F15" s="28">
        <v>14</v>
      </c>
      <c r="G15" s="22" t="str">
        <f t="shared" si="0"/>
        <v>255•252•0•0</v>
      </c>
      <c r="H15" s="22">
        <v>255</v>
      </c>
      <c r="I15" s="22">
        <v>252</v>
      </c>
      <c r="J15" s="22">
        <v>0</v>
      </c>
      <c r="K15" s="22">
        <v>0</v>
      </c>
      <c r="L15" s="22">
        <f t="shared" si="1"/>
        <v>18</v>
      </c>
      <c r="M15" s="31">
        <v>262142</v>
      </c>
    </row>
    <row r="16" spans="1:13" x14ac:dyDescent="0.2">
      <c r="A16" s="28">
        <v>14</v>
      </c>
      <c r="B16" s="29" t="s">
        <v>304</v>
      </c>
      <c r="C16" s="29" t="s">
        <v>480</v>
      </c>
      <c r="D16" s="30" t="s">
        <v>632</v>
      </c>
      <c r="F16" s="28">
        <v>15</v>
      </c>
      <c r="G16" s="22" t="str">
        <f t="shared" si="0"/>
        <v>255•254•0•0</v>
      </c>
      <c r="H16" s="22">
        <v>255</v>
      </c>
      <c r="I16" s="22">
        <v>254</v>
      </c>
      <c r="J16" s="22">
        <v>0</v>
      </c>
      <c r="K16" s="22">
        <v>0</v>
      </c>
      <c r="L16" s="22">
        <f t="shared" si="1"/>
        <v>17</v>
      </c>
      <c r="M16" s="31">
        <v>131070</v>
      </c>
    </row>
    <row r="17" spans="1:13" x14ac:dyDescent="0.2">
      <c r="A17" s="33">
        <v>15</v>
      </c>
      <c r="B17" s="34" t="s">
        <v>305</v>
      </c>
      <c r="C17" s="34" t="s">
        <v>481</v>
      </c>
      <c r="D17" s="35" t="s">
        <v>633</v>
      </c>
      <c r="F17" s="28">
        <v>16</v>
      </c>
      <c r="G17" s="22" t="str">
        <f t="shared" si="0"/>
        <v>255•255•0•0</v>
      </c>
      <c r="H17" s="22">
        <v>255</v>
      </c>
      <c r="I17" s="22">
        <v>255</v>
      </c>
      <c r="J17" s="22">
        <v>0</v>
      </c>
      <c r="K17" s="22">
        <v>0</v>
      </c>
      <c r="L17" s="22">
        <f t="shared" si="1"/>
        <v>16</v>
      </c>
      <c r="M17" s="32">
        <v>65534</v>
      </c>
    </row>
    <row r="18" spans="1:13" x14ac:dyDescent="0.2">
      <c r="A18" s="23">
        <v>16</v>
      </c>
      <c r="B18" s="24" t="s">
        <v>482</v>
      </c>
      <c r="C18" s="24" t="s">
        <v>729</v>
      </c>
      <c r="D18" s="25" t="s">
        <v>634</v>
      </c>
      <c r="F18" s="23">
        <v>17</v>
      </c>
      <c r="G18" s="26" t="str">
        <f t="shared" si="0"/>
        <v>255•255•128•0</v>
      </c>
      <c r="H18" s="26">
        <v>255</v>
      </c>
      <c r="I18" s="26">
        <v>255</v>
      </c>
      <c r="J18" s="26">
        <v>128</v>
      </c>
      <c r="K18" s="26">
        <v>0</v>
      </c>
      <c r="L18" s="26">
        <f t="shared" si="1"/>
        <v>15</v>
      </c>
      <c r="M18" s="31">
        <v>32766</v>
      </c>
    </row>
    <row r="19" spans="1:13" x14ac:dyDescent="0.2">
      <c r="A19" s="28">
        <v>17</v>
      </c>
      <c r="B19" s="29" t="s">
        <v>483</v>
      </c>
      <c r="C19" s="29" t="s">
        <v>730</v>
      </c>
      <c r="D19" s="30" t="s">
        <v>635</v>
      </c>
      <c r="F19" s="28">
        <v>18</v>
      </c>
      <c r="G19" s="22" t="str">
        <f t="shared" si="0"/>
        <v>255•255•192•0</v>
      </c>
      <c r="H19" s="22">
        <v>255</v>
      </c>
      <c r="I19" s="22">
        <v>255</v>
      </c>
      <c r="J19" s="22">
        <v>192</v>
      </c>
      <c r="K19" s="22">
        <v>0</v>
      </c>
      <c r="L19" s="22">
        <f t="shared" si="1"/>
        <v>14</v>
      </c>
      <c r="M19" s="31">
        <v>16382</v>
      </c>
    </row>
    <row r="20" spans="1:13" x14ac:dyDescent="0.2">
      <c r="A20" s="28">
        <v>18</v>
      </c>
      <c r="B20" s="29" t="s">
        <v>715</v>
      </c>
      <c r="C20" s="29" t="s">
        <v>731</v>
      </c>
      <c r="D20" s="30" t="s">
        <v>636</v>
      </c>
      <c r="F20" s="28">
        <v>19</v>
      </c>
      <c r="G20" s="22" t="str">
        <f t="shared" si="0"/>
        <v>255•255•224•0</v>
      </c>
      <c r="H20" s="22">
        <v>255</v>
      </c>
      <c r="I20" s="22">
        <v>255</v>
      </c>
      <c r="J20" s="22">
        <v>224</v>
      </c>
      <c r="K20" s="22">
        <v>0</v>
      </c>
      <c r="L20" s="22">
        <f t="shared" si="1"/>
        <v>13</v>
      </c>
      <c r="M20" s="31">
        <v>8190</v>
      </c>
    </row>
    <row r="21" spans="1:13" x14ac:dyDescent="0.2">
      <c r="A21" s="28">
        <v>19</v>
      </c>
      <c r="B21" s="29" t="s">
        <v>716</v>
      </c>
      <c r="C21" s="29" t="s">
        <v>732</v>
      </c>
      <c r="D21" s="30" t="s">
        <v>637</v>
      </c>
      <c r="F21" s="28">
        <v>20</v>
      </c>
      <c r="G21" s="22" t="str">
        <f t="shared" si="0"/>
        <v>255•255•240•0</v>
      </c>
      <c r="H21" s="22">
        <v>255</v>
      </c>
      <c r="I21" s="22">
        <v>255</v>
      </c>
      <c r="J21" s="22">
        <v>240</v>
      </c>
      <c r="K21" s="22">
        <v>0</v>
      </c>
      <c r="L21" s="22">
        <f t="shared" si="1"/>
        <v>12</v>
      </c>
      <c r="M21" s="31">
        <v>4094</v>
      </c>
    </row>
    <row r="22" spans="1:13" x14ac:dyDescent="0.2">
      <c r="A22" s="28">
        <v>20</v>
      </c>
      <c r="B22" s="29" t="s">
        <v>717</v>
      </c>
      <c r="C22" s="29" t="s">
        <v>733</v>
      </c>
      <c r="D22" s="30" t="s">
        <v>638</v>
      </c>
      <c r="F22" s="28">
        <v>21</v>
      </c>
      <c r="G22" s="22" t="str">
        <f t="shared" si="0"/>
        <v>255•255•248•0</v>
      </c>
      <c r="H22" s="22">
        <v>255</v>
      </c>
      <c r="I22" s="22">
        <v>255</v>
      </c>
      <c r="J22" s="22">
        <v>248</v>
      </c>
      <c r="K22" s="22">
        <v>0</v>
      </c>
      <c r="L22" s="22">
        <f t="shared" si="1"/>
        <v>11</v>
      </c>
      <c r="M22" s="31">
        <v>2046</v>
      </c>
    </row>
    <row r="23" spans="1:13" x14ac:dyDescent="0.2">
      <c r="A23" s="28">
        <v>21</v>
      </c>
      <c r="B23" s="29" t="s">
        <v>718</v>
      </c>
      <c r="C23" s="29" t="s">
        <v>734</v>
      </c>
      <c r="D23" s="30" t="s">
        <v>639</v>
      </c>
      <c r="F23" s="28">
        <v>22</v>
      </c>
      <c r="G23" s="22" t="str">
        <f t="shared" si="0"/>
        <v>255•255•252•0</v>
      </c>
      <c r="H23" s="22">
        <v>255</v>
      </c>
      <c r="I23" s="22">
        <v>255</v>
      </c>
      <c r="J23" s="22">
        <v>252</v>
      </c>
      <c r="K23" s="22">
        <v>0</v>
      </c>
      <c r="L23" s="22">
        <f t="shared" si="1"/>
        <v>10</v>
      </c>
      <c r="M23" s="31">
        <v>1022</v>
      </c>
    </row>
    <row r="24" spans="1:13" x14ac:dyDescent="0.2">
      <c r="A24" s="28">
        <v>22</v>
      </c>
      <c r="B24" s="29" t="s">
        <v>719</v>
      </c>
      <c r="C24" s="29" t="s">
        <v>735</v>
      </c>
      <c r="D24" s="30" t="s">
        <v>640</v>
      </c>
      <c r="F24" s="28">
        <v>23</v>
      </c>
      <c r="G24" s="22" t="str">
        <f t="shared" si="0"/>
        <v>255•255•254•0</v>
      </c>
      <c r="H24" s="22">
        <v>255</v>
      </c>
      <c r="I24" s="22">
        <v>255</v>
      </c>
      <c r="J24" s="22">
        <v>254</v>
      </c>
      <c r="K24" s="22">
        <v>0</v>
      </c>
      <c r="L24" s="22">
        <f t="shared" si="1"/>
        <v>9</v>
      </c>
      <c r="M24" s="31">
        <v>510</v>
      </c>
    </row>
    <row r="25" spans="1:13" x14ac:dyDescent="0.2">
      <c r="A25" s="28">
        <v>23</v>
      </c>
      <c r="B25" s="29" t="s">
        <v>720</v>
      </c>
      <c r="C25" s="29" t="s">
        <v>736</v>
      </c>
      <c r="D25" s="30" t="s">
        <v>641</v>
      </c>
      <c r="F25" s="28">
        <v>24</v>
      </c>
      <c r="G25" s="22" t="str">
        <f t="shared" si="0"/>
        <v>255•255•255•0</v>
      </c>
      <c r="H25" s="22">
        <v>255</v>
      </c>
      <c r="I25" s="22">
        <v>255</v>
      </c>
      <c r="J25" s="22">
        <v>255</v>
      </c>
      <c r="K25" s="22">
        <v>0</v>
      </c>
      <c r="L25" s="22">
        <f t="shared" si="1"/>
        <v>8</v>
      </c>
      <c r="M25" s="32">
        <v>254</v>
      </c>
    </row>
    <row r="26" spans="1:13" x14ac:dyDescent="0.2">
      <c r="A26" s="28">
        <v>24</v>
      </c>
      <c r="B26" s="29" t="s">
        <v>721</v>
      </c>
      <c r="C26" s="29" t="s">
        <v>737</v>
      </c>
      <c r="D26" s="30" t="s">
        <v>642</v>
      </c>
      <c r="F26" s="23">
        <v>25</v>
      </c>
      <c r="G26" s="26" t="str">
        <f t="shared" si="0"/>
        <v>255•255•255•128</v>
      </c>
      <c r="H26" s="26">
        <v>255</v>
      </c>
      <c r="I26" s="26">
        <v>255</v>
      </c>
      <c r="J26" s="26">
        <v>255</v>
      </c>
      <c r="K26" s="26">
        <v>128</v>
      </c>
      <c r="L26" s="26">
        <f t="shared" si="1"/>
        <v>7</v>
      </c>
      <c r="M26" s="31">
        <v>126</v>
      </c>
    </row>
    <row r="27" spans="1:13" x14ac:dyDescent="0.2">
      <c r="A27" s="28">
        <v>25</v>
      </c>
      <c r="B27" s="29" t="s">
        <v>722</v>
      </c>
      <c r="C27" s="29" t="s">
        <v>738</v>
      </c>
      <c r="D27" s="30" t="s">
        <v>643</v>
      </c>
      <c r="F27" s="28">
        <v>26</v>
      </c>
      <c r="G27" s="22" t="str">
        <f t="shared" si="0"/>
        <v>255•255•255•192</v>
      </c>
      <c r="H27" s="22">
        <v>255</v>
      </c>
      <c r="I27" s="22">
        <v>255</v>
      </c>
      <c r="J27" s="22">
        <v>255</v>
      </c>
      <c r="K27" s="22">
        <v>192</v>
      </c>
      <c r="L27" s="22">
        <f t="shared" si="1"/>
        <v>6</v>
      </c>
      <c r="M27" s="31">
        <v>62</v>
      </c>
    </row>
    <row r="28" spans="1:13" x14ac:dyDescent="0.2">
      <c r="A28" s="28">
        <v>26</v>
      </c>
      <c r="B28" s="29" t="s">
        <v>723</v>
      </c>
      <c r="C28" s="29" t="s">
        <v>739</v>
      </c>
      <c r="D28" s="30" t="s">
        <v>644</v>
      </c>
      <c r="F28" s="28">
        <v>27</v>
      </c>
      <c r="G28" s="22" t="str">
        <f t="shared" si="0"/>
        <v>255•255•255•224</v>
      </c>
      <c r="H28" s="22">
        <v>255</v>
      </c>
      <c r="I28" s="22">
        <v>255</v>
      </c>
      <c r="J28" s="22">
        <v>255</v>
      </c>
      <c r="K28" s="22">
        <v>224</v>
      </c>
      <c r="L28" s="22">
        <f t="shared" si="1"/>
        <v>5</v>
      </c>
      <c r="M28" s="31">
        <v>30</v>
      </c>
    </row>
    <row r="29" spans="1:13" x14ac:dyDescent="0.2">
      <c r="A29" s="28">
        <v>27</v>
      </c>
      <c r="B29" s="29" t="s">
        <v>724</v>
      </c>
      <c r="C29" s="29" t="s">
        <v>740</v>
      </c>
      <c r="D29" s="30" t="s">
        <v>645</v>
      </c>
      <c r="F29" s="28">
        <v>28</v>
      </c>
      <c r="G29" s="22" t="str">
        <f t="shared" si="0"/>
        <v>255•255•255•240</v>
      </c>
      <c r="H29" s="22">
        <v>255</v>
      </c>
      <c r="I29" s="22">
        <v>255</v>
      </c>
      <c r="J29" s="22">
        <v>255</v>
      </c>
      <c r="K29" s="22">
        <v>240</v>
      </c>
      <c r="L29" s="22">
        <f t="shared" si="1"/>
        <v>4</v>
      </c>
      <c r="M29" s="31">
        <v>14</v>
      </c>
    </row>
    <row r="30" spans="1:13" x14ac:dyDescent="0.2">
      <c r="A30" s="28">
        <v>28</v>
      </c>
      <c r="B30" s="29" t="s">
        <v>725</v>
      </c>
      <c r="C30" s="29" t="s">
        <v>741</v>
      </c>
      <c r="D30" s="30" t="s">
        <v>646</v>
      </c>
      <c r="F30" s="28">
        <v>29</v>
      </c>
      <c r="G30" s="22" t="str">
        <f t="shared" si="0"/>
        <v>255•255•255•248</v>
      </c>
      <c r="H30" s="22">
        <v>255</v>
      </c>
      <c r="I30" s="22">
        <v>255</v>
      </c>
      <c r="J30" s="22">
        <v>255</v>
      </c>
      <c r="K30" s="22">
        <v>248</v>
      </c>
      <c r="L30" s="22">
        <f t="shared" si="1"/>
        <v>3</v>
      </c>
      <c r="M30" s="31">
        <v>6</v>
      </c>
    </row>
    <row r="31" spans="1:13" x14ac:dyDescent="0.2">
      <c r="A31" s="28">
        <v>29</v>
      </c>
      <c r="B31" s="29" t="s">
        <v>726</v>
      </c>
      <c r="C31" s="29" t="s">
        <v>742</v>
      </c>
      <c r="D31" s="30" t="s">
        <v>647</v>
      </c>
      <c r="F31" s="28">
        <v>30</v>
      </c>
      <c r="G31" s="22" t="str">
        <f t="shared" si="0"/>
        <v>255•255•255•252</v>
      </c>
      <c r="H31" s="22">
        <v>255</v>
      </c>
      <c r="I31" s="22">
        <v>255</v>
      </c>
      <c r="J31" s="22">
        <v>255</v>
      </c>
      <c r="K31" s="22">
        <v>252</v>
      </c>
      <c r="L31" s="22">
        <f t="shared" si="1"/>
        <v>2</v>
      </c>
      <c r="M31" s="31">
        <v>2</v>
      </c>
    </row>
    <row r="32" spans="1:13" x14ac:dyDescent="0.2">
      <c r="A32" s="28">
        <v>30</v>
      </c>
      <c r="B32" s="29" t="s">
        <v>727</v>
      </c>
      <c r="C32" s="29" t="s">
        <v>743</v>
      </c>
      <c r="D32" s="30" t="s">
        <v>648</v>
      </c>
      <c r="F32" s="28">
        <v>31</v>
      </c>
      <c r="G32" s="22" t="str">
        <f t="shared" si="0"/>
        <v>255•255•255•254</v>
      </c>
      <c r="H32" s="22">
        <v>255</v>
      </c>
      <c r="I32" s="22">
        <v>255</v>
      </c>
      <c r="J32" s="22">
        <v>255</v>
      </c>
      <c r="K32" s="22">
        <v>254</v>
      </c>
      <c r="L32" s="22">
        <f t="shared" si="1"/>
        <v>1</v>
      </c>
      <c r="M32" s="31">
        <v>0</v>
      </c>
    </row>
    <row r="33" spans="1:13" x14ac:dyDescent="0.2">
      <c r="A33" s="33">
        <v>31</v>
      </c>
      <c r="B33" s="34" t="s">
        <v>728</v>
      </c>
      <c r="C33" s="34" t="s">
        <v>744</v>
      </c>
      <c r="D33" s="35" t="s">
        <v>649</v>
      </c>
      <c r="F33" s="33">
        <v>32</v>
      </c>
      <c r="G33" s="36" t="str">
        <f t="shared" si="0"/>
        <v>255•255•255•255</v>
      </c>
      <c r="H33" s="36">
        <v>255</v>
      </c>
      <c r="I33" s="36">
        <v>255</v>
      </c>
      <c r="J33" s="36">
        <v>255</v>
      </c>
      <c r="K33" s="36">
        <v>255</v>
      </c>
      <c r="L33" s="36">
        <f t="shared" si="1"/>
        <v>0</v>
      </c>
      <c r="M33" s="32">
        <v>0</v>
      </c>
    </row>
    <row r="34" spans="1:13" x14ac:dyDescent="0.2">
      <c r="A34" s="23">
        <v>32</v>
      </c>
      <c r="B34" s="24" t="s">
        <v>745</v>
      </c>
      <c r="C34" s="24" t="s">
        <v>580</v>
      </c>
      <c r="D34" s="25" t="s">
        <v>653</v>
      </c>
    </row>
    <row r="35" spans="1:13" x14ac:dyDescent="0.2">
      <c r="A35" s="28">
        <v>33</v>
      </c>
      <c r="B35" s="29" t="s">
        <v>746</v>
      </c>
      <c r="C35" s="29" t="s">
        <v>581</v>
      </c>
      <c r="D35" s="30" t="s">
        <v>654</v>
      </c>
      <c r="F35" s="22" t="s">
        <v>134</v>
      </c>
    </row>
    <row r="36" spans="1:13" x14ac:dyDescent="0.2">
      <c r="A36" s="28">
        <v>34</v>
      </c>
      <c r="B36" s="29" t="s">
        <v>747</v>
      </c>
      <c r="C36" s="29" t="s">
        <v>582</v>
      </c>
      <c r="D36" s="30" t="s">
        <v>655</v>
      </c>
      <c r="F36" s="22" t="s">
        <v>43</v>
      </c>
    </row>
    <row r="37" spans="1:13" x14ac:dyDescent="0.2">
      <c r="A37" s="28">
        <v>35</v>
      </c>
      <c r="B37" s="29" t="s">
        <v>748</v>
      </c>
      <c r="C37" s="29" t="s">
        <v>583</v>
      </c>
      <c r="D37" s="30" t="s">
        <v>656</v>
      </c>
      <c r="F37" s="22" t="s">
        <v>44</v>
      </c>
    </row>
    <row r="38" spans="1:13" x14ac:dyDescent="0.2">
      <c r="A38" s="28">
        <v>36</v>
      </c>
      <c r="B38" s="29" t="s">
        <v>749</v>
      </c>
      <c r="C38" s="29" t="s">
        <v>584</v>
      </c>
      <c r="D38" s="30" t="s">
        <v>657</v>
      </c>
      <c r="F38" s="22" t="s">
        <v>45</v>
      </c>
    </row>
    <row r="39" spans="1:13" x14ac:dyDescent="0.2">
      <c r="A39" s="28">
        <v>37</v>
      </c>
      <c r="B39" s="29" t="s">
        <v>750</v>
      </c>
      <c r="C39" s="29" t="s">
        <v>585</v>
      </c>
      <c r="D39" s="30" t="s">
        <v>658</v>
      </c>
    </row>
    <row r="40" spans="1:13" x14ac:dyDescent="0.2">
      <c r="A40" s="28">
        <v>38</v>
      </c>
      <c r="B40" s="29" t="s">
        <v>751</v>
      </c>
      <c r="C40" s="29" t="s">
        <v>586</v>
      </c>
      <c r="D40" s="30" t="s">
        <v>659</v>
      </c>
      <c r="F40" s="22" t="s">
        <v>41</v>
      </c>
    </row>
    <row r="41" spans="1:13" x14ac:dyDescent="0.2">
      <c r="A41" s="28">
        <v>39</v>
      </c>
      <c r="B41" s="29" t="s">
        <v>752</v>
      </c>
      <c r="C41" s="29" t="s">
        <v>587</v>
      </c>
      <c r="D41" s="30" t="s">
        <v>660</v>
      </c>
      <c r="F41" s="22" t="s">
        <v>42</v>
      </c>
    </row>
    <row r="42" spans="1:13" x14ac:dyDescent="0.2">
      <c r="A42" s="28">
        <v>40</v>
      </c>
      <c r="B42" s="29" t="s">
        <v>487</v>
      </c>
      <c r="C42" s="29" t="s">
        <v>588</v>
      </c>
      <c r="D42" s="30" t="s">
        <v>661</v>
      </c>
      <c r="F42" s="22" t="s">
        <v>4</v>
      </c>
    </row>
    <row r="43" spans="1:13" x14ac:dyDescent="0.2">
      <c r="A43" s="28">
        <v>41</v>
      </c>
      <c r="B43" s="29" t="s">
        <v>488</v>
      </c>
      <c r="C43" s="29" t="s">
        <v>589</v>
      </c>
      <c r="D43" s="30" t="s">
        <v>662</v>
      </c>
    </row>
    <row r="44" spans="1:13" x14ac:dyDescent="0.2">
      <c r="A44" s="28">
        <v>42</v>
      </c>
      <c r="B44" s="29" t="s">
        <v>489</v>
      </c>
      <c r="C44" s="29" t="s">
        <v>590</v>
      </c>
      <c r="D44" s="30" t="s">
        <v>663</v>
      </c>
    </row>
    <row r="45" spans="1:13" x14ac:dyDescent="0.2">
      <c r="A45" s="28">
        <v>43</v>
      </c>
      <c r="B45" s="29" t="s">
        <v>430</v>
      </c>
      <c r="C45" s="29" t="s">
        <v>591</v>
      </c>
      <c r="D45" s="30" t="s">
        <v>664</v>
      </c>
      <c r="F45" s="22" t="s">
        <v>878</v>
      </c>
    </row>
    <row r="46" spans="1:13" x14ac:dyDescent="0.2">
      <c r="A46" s="28">
        <v>44</v>
      </c>
      <c r="B46" s="29" t="s">
        <v>431</v>
      </c>
      <c r="C46" s="29" t="s">
        <v>592</v>
      </c>
      <c r="D46" s="30" t="s">
        <v>665</v>
      </c>
      <c r="F46" s="22" t="s">
        <v>48</v>
      </c>
    </row>
    <row r="47" spans="1:13" x14ac:dyDescent="0.2">
      <c r="A47" s="28">
        <v>45</v>
      </c>
      <c r="B47" s="29" t="s">
        <v>432</v>
      </c>
      <c r="C47" s="29" t="s">
        <v>593</v>
      </c>
      <c r="D47" s="30" t="s">
        <v>666</v>
      </c>
    </row>
    <row r="48" spans="1:13" x14ac:dyDescent="0.2">
      <c r="A48" s="28">
        <v>46</v>
      </c>
      <c r="B48" s="29" t="s">
        <v>433</v>
      </c>
      <c r="C48" s="29" t="s">
        <v>594</v>
      </c>
      <c r="D48" s="30" t="s">
        <v>667</v>
      </c>
    </row>
    <row r="49" spans="1:4" x14ac:dyDescent="0.2">
      <c r="A49" s="33">
        <v>47</v>
      </c>
      <c r="B49" s="34" t="s">
        <v>434</v>
      </c>
      <c r="C49" s="34" t="s">
        <v>595</v>
      </c>
      <c r="D49" s="35" t="s">
        <v>668</v>
      </c>
    </row>
    <row r="50" spans="1:4" x14ac:dyDescent="0.2">
      <c r="A50" s="23">
        <v>48</v>
      </c>
      <c r="B50" s="24" t="s">
        <v>435</v>
      </c>
      <c r="C50" s="24" t="s">
        <v>596</v>
      </c>
      <c r="D50" s="25" t="s">
        <v>390</v>
      </c>
    </row>
    <row r="51" spans="1:4" x14ac:dyDescent="0.2">
      <c r="A51" s="28">
        <v>49</v>
      </c>
      <c r="B51" s="29" t="s">
        <v>436</v>
      </c>
      <c r="C51" s="29" t="s">
        <v>597</v>
      </c>
      <c r="D51" s="30" t="s">
        <v>391</v>
      </c>
    </row>
    <row r="52" spans="1:4" x14ac:dyDescent="0.2">
      <c r="A52" s="28">
        <v>50</v>
      </c>
      <c r="B52" s="29" t="s">
        <v>437</v>
      </c>
      <c r="C52" s="29" t="s">
        <v>598</v>
      </c>
      <c r="D52" s="30" t="s">
        <v>392</v>
      </c>
    </row>
    <row r="53" spans="1:4" x14ac:dyDescent="0.2">
      <c r="A53" s="28">
        <v>51</v>
      </c>
      <c r="B53" s="29" t="s">
        <v>438</v>
      </c>
      <c r="C53" s="29" t="s">
        <v>599</v>
      </c>
      <c r="D53" s="30" t="s">
        <v>393</v>
      </c>
    </row>
    <row r="54" spans="1:4" x14ac:dyDescent="0.2">
      <c r="A54" s="28">
        <v>52</v>
      </c>
      <c r="B54" s="29" t="s">
        <v>439</v>
      </c>
      <c r="C54" s="29" t="s">
        <v>600</v>
      </c>
      <c r="D54" s="30" t="s">
        <v>394</v>
      </c>
    </row>
    <row r="55" spans="1:4" x14ac:dyDescent="0.2">
      <c r="A55" s="28">
        <v>53</v>
      </c>
      <c r="B55" s="29" t="s">
        <v>440</v>
      </c>
      <c r="C55" s="29" t="s">
        <v>539</v>
      </c>
      <c r="D55" s="30" t="s">
        <v>395</v>
      </c>
    </row>
    <row r="56" spans="1:4" x14ac:dyDescent="0.2">
      <c r="A56" s="28">
        <v>54</v>
      </c>
      <c r="B56" s="29" t="s">
        <v>441</v>
      </c>
      <c r="C56" s="29" t="s">
        <v>540</v>
      </c>
      <c r="D56" s="30" t="s">
        <v>396</v>
      </c>
    </row>
    <row r="57" spans="1:4" x14ac:dyDescent="0.2">
      <c r="A57" s="28">
        <v>55</v>
      </c>
      <c r="B57" s="29" t="s">
        <v>442</v>
      </c>
      <c r="C57" s="29" t="s">
        <v>541</v>
      </c>
      <c r="D57" s="30" t="s">
        <v>397</v>
      </c>
    </row>
    <row r="58" spans="1:4" x14ac:dyDescent="0.2">
      <c r="A58" s="28">
        <v>56</v>
      </c>
      <c r="B58" s="29" t="s">
        <v>443</v>
      </c>
      <c r="C58" s="29" t="s">
        <v>542</v>
      </c>
      <c r="D58" s="30" t="s">
        <v>398</v>
      </c>
    </row>
    <row r="59" spans="1:4" x14ac:dyDescent="0.2">
      <c r="A59" s="28">
        <v>57</v>
      </c>
      <c r="B59" s="29" t="s">
        <v>444</v>
      </c>
      <c r="C59" s="29" t="s">
        <v>543</v>
      </c>
      <c r="D59" s="30" t="s">
        <v>399</v>
      </c>
    </row>
    <row r="60" spans="1:4" x14ac:dyDescent="0.2">
      <c r="A60" s="28">
        <v>58</v>
      </c>
      <c r="B60" s="29" t="s">
        <v>574</v>
      </c>
      <c r="C60" s="29" t="s">
        <v>544</v>
      </c>
      <c r="D60" s="30" t="s">
        <v>400</v>
      </c>
    </row>
    <row r="61" spans="1:4" x14ac:dyDescent="0.2">
      <c r="A61" s="28">
        <v>59</v>
      </c>
      <c r="B61" s="29" t="s">
        <v>575</v>
      </c>
      <c r="C61" s="29" t="s">
        <v>545</v>
      </c>
      <c r="D61" s="30" t="s">
        <v>401</v>
      </c>
    </row>
    <row r="62" spans="1:4" x14ac:dyDescent="0.2">
      <c r="A62" s="28">
        <v>60</v>
      </c>
      <c r="B62" s="29" t="s">
        <v>576</v>
      </c>
      <c r="C62" s="29" t="s">
        <v>546</v>
      </c>
      <c r="D62" s="30" t="s">
        <v>402</v>
      </c>
    </row>
    <row r="63" spans="1:4" x14ac:dyDescent="0.2">
      <c r="A63" s="28">
        <v>61</v>
      </c>
      <c r="B63" s="29" t="s">
        <v>577</v>
      </c>
      <c r="C63" s="29" t="s">
        <v>547</v>
      </c>
      <c r="D63" s="30" t="s">
        <v>403</v>
      </c>
    </row>
    <row r="64" spans="1:4" x14ac:dyDescent="0.2">
      <c r="A64" s="28">
        <v>62</v>
      </c>
      <c r="B64" s="29" t="s">
        <v>578</v>
      </c>
      <c r="C64" s="29" t="s">
        <v>548</v>
      </c>
      <c r="D64" s="30" t="s">
        <v>404</v>
      </c>
    </row>
    <row r="65" spans="1:4" x14ac:dyDescent="0.2">
      <c r="A65" s="33">
        <v>63</v>
      </c>
      <c r="B65" s="34" t="s">
        <v>579</v>
      </c>
      <c r="C65" s="34" t="s">
        <v>549</v>
      </c>
      <c r="D65" s="35" t="s">
        <v>405</v>
      </c>
    </row>
    <row r="66" spans="1:4" x14ac:dyDescent="0.2">
      <c r="A66" s="23">
        <v>64</v>
      </c>
      <c r="B66" s="24" t="s">
        <v>550</v>
      </c>
      <c r="C66" s="24" t="s">
        <v>208</v>
      </c>
      <c r="D66" s="25" t="s">
        <v>406</v>
      </c>
    </row>
    <row r="67" spans="1:4" x14ac:dyDescent="0.2">
      <c r="A67" s="28">
        <v>65</v>
      </c>
      <c r="B67" s="29" t="s">
        <v>551</v>
      </c>
      <c r="C67" s="29" t="s">
        <v>186</v>
      </c>
      <c r="D67" s="30" t="s">
        <v>407</v>
      </c>
    </row>
    <row r="68" spans="1:4" x14ac:dyDescent="0.2">
      <c r="A68" s="28">
        <v>66</v>
      </c>
      <c r="B68" s="29" t="s">
        <v>552</v>
      </c>
      <c r="C68" s="29" t="s">
        <v>187</v>
      </c>
      <c r="D68" s="30" t="s">
        <v>137</v>
      </c>
    </row>
    <row r="69" spans="1:4" x14ac:dyDescent="0.2">
      <c r="A69" s="28">
        <v>67</v>
      </c>
      <c r="B69" s="29" t="s">
        <v>553</v>
      </c>
      <c r="C69" s="29" t="s">
        <v>188</v>
      </c>
      <c r="D69" s="30" t="s">
        <v>138</v>
      </c>
    </row>
    <row r="70" spans="1:4" x14ac:dyDescent="0.2">
      <c r="A70" s="28">
        <v>68</v>
      </c>
      <c r="B70" s="29" t="s">
        <v>554</v>
      </c>
      <c r="C70" s="29" t="s">
        <v>189</v>
      </c>
      <c r="D70" s="30" t="s">
        <v>109</v>
      </c>
    </row>
    <row r="71" spans="1:4" x14ac:dyDescent="0.2">
      <c r="A71" s="28">
        <v>69</v>
      </c>
      <c r="B71" s="29" t="s">
        <v>555</v>
      </c>
      <c r="C71" s="29" t="s">
        <v>190</v>
      </c>
      <c r="D71" s="30" t="s">
        <v>110</v>
      </c>
    </row>
    <row r="72" spans="1:4" x14ac:dyDescent="0.2">
      <c r="A72" s="28">
        <v>70</v>
      </c>
      <c r="B72" s="29" t="s">
        <v>556</v>
      </c>
      <c r="C72" s="29" t="s">
        <v>490</v>
      </c>
      <c r="D72" s="30" t="s">
        <v>111</v>
      </c>
    </row>
    <row r="73" spans="1:4" x14ac:dyDescent="0.2">
      <c r="A73" s="28">
        <v>71</v>
      </c>
      <c r="B73" s="29" t="s">
        <v>557</v>
      </c>
      <c r="C73" s="29" t="s">
        <v>491</v>
      </c>
      <c r="D73" s="30" t="s">
        <v>112</v>
      </c>
    </row>
    <row r="74" spans="1:4" x14ac:dyDescent="0.2">
      <c r="A74" s="28">
        <v>72</v>
      </c>
      <c r="B74" s="29" t="s">
        <v>558</v>
      </c>
      <c r="C74" s="29" t="s">
        <v>492</v>
      </c>
      <c r="D74" s="30" t="s">
        <v>113</v>
      </c>
    </row>
    <row r="75" spans="1:4" x14ac:dyDescent="0.2">
      <c r="A75" s="28">
        <v>73</v>
      </c>
      <c r="B75" s="29" t="s">
        <v>559</v>
      </c>
      <c r="C75" s="29" t="s">
        <v>493</v>
      </c>
      <c r="D75" s="30" t="s">
        <v>114</v>
      </c>
    </row>
    <row r="76" spans="1:4" x14ac:dyDescent="0.2">
      <c r="A76" s="28">
        <v>74</v>
      </c>
      <c r="B76" s="29" t="s">
        <v>560</v>
      </c>
      <c r="C76" s="29" t="s">
        <v>494</v>
      </c>
      <c r="D76" s="30" t="s">
        <v>115</v>
      </c>
    </row>
    <row r="77" spans="1:4" x14ac:dyDescent="0.2">
      <c r="A77" s="28">
        <v>75</v>
      </c>
      <c r="B77" s="29" t="s">
        <v>561</v>
      </c>
      <c r="C77" s="29" t="s">
        <v>495</v>
      </c>
      <c r="D77" s="30" t="s">
        <v>116</v>
      </c>
    </row>
    <row r="78" spans="1:4" x14ac:dyDescent="0.2">
      <c r="A78" s="28">
        <v>76</v>
      </c>
      <c r="B78" s="29" t="s">
        <v>562</v>
      </c>
      <c r="C78" s="29" t="s">
        <v>496</v>
      </c>
      <c r="D78" s="30" t="s">
        <v>117</v>
      </c>
    </row>
    <row r="79" spans="1:4" x14ac:dyDescent="0.2">
      <c r="A79" s="28">
        <v>77</v>
      </c>
      <c r="B79" s="29" t="s">
        <v>563</v>
      </c>
      <c r="C79" s="29" t="s">
        <v>497</v>
      </c>
      <c r="D79" s="30" t="s">
        <v>118</v>
      </c>
    </row>
    <row r="80" spans="1:4" x14ac:dyDescent="0.2">
      <c r="A80" s="28">
        <v>78</v>
      </c>
      <c r="B80" s="29" t="s">
        <v>564</v>
      </c>
      <c r="C80" s="29" t="s">
        <v>498</v>
      </c>
      <c r="D80" s="30" t="s">
        <v>119</v>
      </c>
    </row>
    <row r="81" spans="1:4" x14ac:dyDescent="0.2">
      <c r="A81" s="33">
        <v>79</v>
      </c>
      <c r="B81" s="34" t="s">
        <v>565</v>
      </c>
      <c r="C81" s="34" t="s">
        <v>499</v>
      </c>
      <c r="D81" s="35" t="s">
        <v>120</v>
      </c>
    </row>
    <row r="82" spans="1:4" x14ac:dyDescent="0.2">
      <c r="A82" s="23">
        <v>80</v>
      </c>
      <c r="B82" s="24" t="s">
        <v>566</v>
      </c>
      <c r="C82" s="24" t="s">
        <v>500</v>
      </c>
      <c r="D82" s="25" t="s">
        <v>121</v>
      </c>
    </row>
    <row r="83" spans="1:4" x14ac:dyDescent="0.2">
      <c r="A83" s="28">
        <v>81</v>
      </c>
      <c r="B83" s="29" t="s">
        <v>567</v>
      </c>
      <c r="C83" s="29" t="s">
        <v>501</v>
      </c>
      <c r="D83" s="30" t="s">
        <v>122</v>
      </c>
    </row>
    <row r="84" spans="1:4" x14ac:dyDescent="0.2">
      <c r="A84" s="28">
        <v>82</v>
      </c>
      <c r="B84" s="29" t="s">
        <v>568</v>
      </c>
      <c r="C84" s="29" t="s">
        <v>502</v>
      </c>
      <c r="D84" s="30" t="s">
        <v>123</v>
      </c>
    </row>
    <row r="85" spans="1:4" x14ac:dyDescent="0.2">
      <c r="A85" s="28">
        <v>83</v>
      </c>
      <c r="B85" s="29" t="s">
        <v>808</v>
      </c>
      <c r="C85" s="29" t="s">
        <v>503</v>
      </c>
      <c r="D85" s="30" t="s">
        <v>124</v>
      </c>
    </row>
    <row r="86" spans="1:4" x14ac:dyDescent="0.2">
      <c r="A86" s="28">
        <v>84</v>
      </c>
      <c r="B86" s="29" t="s">
        <v>809</v>
      </c>
      <c r="C86" s="29" t="s">
        <v>504</v>
      </c>
      <c r="D86" s="30" t="s">
        <v>125</v>
      </c>
    </row>
    <row r="87" spans="1:4" x14ac:dyDescent="0.2">
      <c r="A87" s="28">
        <v>85</v>
      </c>
      <c r="B87" s="29" t="s">
        <v>810</v>
      </c>
      <c r="C87" s="29" t="s">
        <v>505</v>
      </c>
      <c r="D87" s="30" t="s">
        <v>126</v>
      </c>
    </row>
    <row r="88" spans="1:4" x14ac:dyDescent="0.2">
      <c r="A88" s="28">
        <v>86</v>
      </c>
      <c r="B88" s="29" t="s">
        <v>811</v>
      </c>
      <c r="C88" s="29" t="s">
        <v>506</v>
      </c>
      <c r="D88" s="30" t="s">
        <v>127</v>
      </c>
    </row>
    <row r="89" spans="1:4" x14ac:dyDescent="0.2">
      <c r="A89" s="28">
        <v>87</v>
      </c>
      <c r="B89" s="29" t="s">
        <v>812</v>
      </c>
      <c r="C89" s="29" t="s">
        <v>507</v>
      </c>
      <c r="D89" s="30" t="s">
        <v>128</v>
      </c>
    </row>
    <row r="90" spans="1:4" x14ac:dyDescent="0.2">
      <c r="A90" s="28">
        <v>88</v>
      </c>
      <c r="B90" s="29" t="s">
        <v>813</v>
      </c>
      <c r="C90" s="29" t="s">
        <v>508</v>
      </c>
      <c r="D90" s="30" t="s">
        <v>129</v>
      </c>
    </row>
    <row r="91" spans="1:4" x14ac:dyDescent="0.2">
      <c r="A91" s="28">
        <v>89</v>
      </c>
      <c r="B91" s="29" t="s">
        <v>814</v>
      </c>
      <c r="C91" s="29" t="s">
        <v>509</v>
      </c>
      <c r="D91" s="30" t="s">
        <v>130</v>
      </c>
    </row>
    <row r="92" spans="1:4" x14ac:dyDescent="0.2">
      <c r="A92" s="28">
        <v>90</v>
      </c>
      <c r="B92" s="29" t="s">
        <v>815</v>
      </c>
      <c r="C92" s="29" t="s">
        <v>510</v>
      </c>
      <c r="D92" s="30" t="s">
        <v>684</v>
      </c>
    </row>
    <row r="93" spans="1:4" x14ac:dyDescent="0.2">
      <c r="A93" s="28">
        <v>91</v>
      </c>
      <c r="B93" s="29" t="s">
        <v>816</v>
      </c>
      <c r="C93" s="29" t="s">
        <v>511</v>
      </c>
      <c r="D93" s="30" t="s">
        <v>685</v>
      </c>
    </row>
    <row r="94" spans="1:4" x14ac:dyDescent="0.2">
      <c r="A94" s="28">
        <v>92</v>
      </c>
      <c r="B94" s="29" t="s">
        <v>817</v>
      </c>
      <c r="C94" s="29" t="s">
        <v>512</v>
      </c>
      <c r="D94" s="30" t="s">
        <v>686</v>
      </c>
    </row>
    <row r="95" spans="1:4" x14ac:dyDescent="0.2">
      <c r="A95" s="28">
        <v>93</v>
      </c>
      <c r="B95" s="29" t="s">
        <v>818</v>
      </c>
      <c r="C95" s="29" t="s">
        <v>513</v>
      </c>
      <c r="D95" s="30" t="s">
        <v>687</v>
      </c>
    </row>
    <row r="96" spans="1:4" x14ac:dyDescent="0.2">
      <c r="A96" s="28">
        <v>94</v>
      </c>
      <c r="B96" s="29" t="s">
        <v>819</v>
      </c>
      <c r="C96" s="29" t="s">
        <v>514</v>
      </c>
      <c r="D96" s="30" t="s">
        <v>688</v>
      </c>
    </row>
    <row r="97" spans="1:4" x14ac:dyDescent="0.2">
      <c r="A97" s="33">
        <v>95</v>
      </c>
      <c r="B97" s="34" t="s">
        <v>793</v>
      </c>
      <c r="C97" s="34" t="s">
        <v>515</v>
      </c>
      <c r="D97" s="35" t="s">
        <v>689</v>
      </c>
    </row>
    <row r="98" spans="1:4" x14ac:dyDescent="0.2">
      <c r="A98" s="23">
        <v>96</v>
      </c>
      <c r="B98" s="24" t="s">
        <v>794</v>
      </c>
      <c r="C98" s="24" t="s">
        <v>209</v>
      </c>
      <c r="D98" s="25" t="s">
        <v>690</v>
      </c>
    </row>
    <row r="99" spans="1:4" x14ac:dyDescent="0.2">
      <c r="A99" s="28">
        <v>97</v>
      </c>
      <c r="B99" s="29" t="s">
        <v>795</v>
      </c>
      <c r="C99" s="29" t="s">
        <v>210</v>
      </c>
      <c r="D99" s="30" t="s">
        <v>691</v>
      </c>
    </row>
    <row r="100" spans="1:4" x14ac:dyDescent="0.2">
      <c r="A100" s="28">
        <v>98</v>
      </c>
      <c r="B100" s="29" t="s">
        <v>796</v>
      </c>
      <c r="C100" s="29" t="s">
        <v>211</v>
      </c>
      <c r="D100" s="30" t="s">
        <v>692</v>
      </c>
    </row>
    <row r="101" spans="1:4" x14ac:dyDescent="0.2">
      <c r="A101" s="28">
        <v>99</v>
      </c>
      <c r="B101" s="29" t="s">
        <v>797</v>
      </c>
      <c r="C101" s="29" t="s">
        <v>212</v>
      </c>
      <c r="D101" s="30" t="s">
        <v>693</v>
      </c>
    </row>
    <row r="102" spans="1:4" x14ac:dyDescent="0.2">
      <c r="A102" s="28">
        <v>100</v>
      </c>
      <c r="B102" s="29" t="s">
        <v>386</v>
      </c>
      <c r="C102" s="29" t="s">
        <v>213</v>
      </c>
      <c r="D102" s="30" t="s">
        <v>694</v>
      </c>
    </row>
    <row r="103" spans="1:4" x14ac:dyDescent="0.2">
      <c r="A103" s="28">
        <v>101</v>
      </c>
      <c r="B103" s="29" t="s">
        <v>387</v>
      </c>
      <c r="C103" s="29" t="s">
        <v>214</v>
      </c>
      <c r="D103" s="30" t="s">
        <v>695</v>
      </c>
    </row>
    <row r="104" spans="1:4" x14ac:dyDescent="0.2">
      <c r="A104" s="28">
        <v>102</v>
      </c>
      <c r="B104" s="29" t="s">
        <v>388</v>
      </c>
      <c r="C104" s="29" t="s">
        <v>215</v>
      </c>
      <c r="D104" s="30" t="s">
        <v>336</v>
      </c>
    </row>
    <row r="105" spans="1:4" x14ac:dyDescent="0.2">
      <c r="A105" s="28">
        <v>103</v>
      </c>
      <c r="B105" s="29" t="s">
        <v>678</v>
      </c>
      <c r="C105" s="29" t="s">
        <v>216</v>
      </c>
      <c r="D105" s="30" t="s">
        <v>337</v>
      </c>
    </row>
    <row r="106" spans="1:4" x14ac:dyDescent="0.2">
      <c r="A106" s="28">
        <v>104</v>
      </c>
      <c r="B106" s="29" t="s">
        <v>679</v>
      </c>
      <c r="C106" s="29" t="s">
        <v>217</v>
      </c>
      <c r="D106" s="30" t="s">
        <v>338</v>
      </c>
    </row>
    <row r="107" spans="1:4" x14ac:dyDescent="0.2">
      <c r="A107" s="28">
        <v>105</v>
      </c>
      <c r="B107" s="29" t="s">
        <v>680</v>
      </c>
      <c r="C107" s="29" t="s">
        <v>218</v>
      </c>
      <c r="D107" s="30" t="s">
        <v>339</v>
      </c>
    </row>
    <row r="108" spans="1:4" x14ac:dyDescent="0.2">
      <c r="A108" s="28">
        <v>106</v>
      </c>
      <c r="B108" s="29" t="s">
        <v>681</v>
      </c>
      <c r="C108" s="29" t="s">
        <v>219</v>
      </c>
      <c r="D108" s="30" t="s">
        <v>340</v>
      </c>
    </row>
    <row r="109" spans="1:4" x14ac:dyDescent="0.2">
      <c r="A109" s="28">
        <v>107</v>
      </c>
      <c r="B109" s="29" t="s">
        <v>682</v>
      </c>
      <c r="C109" s="29" t="s">
        <v>220</v>
      </c>
      <c r="D109" s="30" t="s">
        <v>341</v>
      </c>
    </row>
    <row r="110" spans="1:4" x14ac:dyDescent="0.2">
      <c r="A110" s="28">
        <v>108</v>
      </c>
      <c r="B110" s="29" t="s">
        <v>683</v>
      </c>
      <c r="C110" s="29" t="s">
        <v>221</v>
      </c>
      <c r="D110" s="30" t="s">
        <v>342</v>
      </c>
    </row>
    <row r="111" spans="1:4" x14ac:dyDescent="0.2">
      <c r="A111" s="28">
        <v>109</v>
      </c>
      <c r="B111" s="29" t="s">
        <v>605</v>
      </c>
      <c r="C111" s="29" t="s">
        <v>222</v>
      </c>
      <c r="D111" s="30" t="s">
        <v>343</v>
      </c>
    </row>
    <row r="112" spans="1:4" x14ac:dyDescent="0.2">
      <c r="A112" s="28">
        <v>110</v>
      </c>
      <c r="B112" s="29" t="s">
        <v>606</v>
      </c>
      <c r="C112" s="29" t="s">
        <v>223</v>
      </c>
      <c r="D112" s="30" t="s">
        <v>344</v>
      </c>
    </row>
    <row r="113" spans="1:4" x14ac:dyDescent="0.2">
      <c r="A113" s="33">
        <v>111</v>
      </c>
      <c r="B113" s="34" t="s">
        <v>607</v>
      </c>
      <c r="C113" s="34" t="s">
        <v>484</v>
      </c>
      <c r="D113" s="35" t="s">
        <v>345</v>
      </c>
    </row>
    <row r="114" spans="1:4" x14ac:dyDescent="0.2">
      <c r="A114" s="23">
        <v>112</v>
      </c>
      <c r="B114" s="24" t="s">
        <v>608</v>
      </c>
      <c r="C114" s="24" t="s">
        <v>85</v>
      </c>
      <c r="D114" s="25" t="s">
        <v>346</v>
      </c>
    </row>
    <row r="115" spans="1:4" x14ac:dyDescent="0.2">
      <c r="A115" s="28">
        <v>113</v>
      </c>
      <c r="B115" s="29" t="s">
        <v>609</v>
      </c>
      <c r="C115" s="29" t="s">
        <v>86</v>
      </c>
      <c r="D115" s="30" t="s">
        <v>347</v>
      </c>
    </row>
    <row r="116" spans="1:4" x14ac:dyDescent="0.2">
      <c r="A116" s="28">
        <v>114</v>
      </c>
      <c r="B116" s="29" t="s">
        <v>610</v>
      </c>
      <c r="C116" s="29" t="s">
        <v>87</v>
      </c>
      <c r="D116" s="30" t="s">
        <v>348</v>
      </c>
    </row>
    <row r="117" spans="1:4" x14ac:dyDescent="0.2">
      <c r="A117" s="28">
        <v>115</v>
      </c>
      <c r="B117" s="29" t="s">
        <v>611</v>
      </c>
      <c r="C117" s="29" t="s">
        <v>88</v>
      </c>
      <c r="D117" s="30" t="s">
        <v>349</v>
      </c>
    </row>
    <row r="118" spans="1:4" x14ac:dyDescent="0.2">
      <c r="A118" s="28">
        <v>116</v>
      </c>
      <c r="B118" s="29" t="s">
        <v>612</v>
      </c>
      <c r="C118" s="29" t="s">
        <v>89</v>
      </c>
      <c r="D118" s="30" t="s">
        <v>350</v>
      </c>
    </row>
    <row r="119" spans="1:4" x14ac:dyDescent="0.2">
      <c r="A119" s="28">
        <v>117</v>
      </c>
      <c r="B119" s="29" t="s">
        <v>613</v>
      </c>
      <c r="C119" s="29" t="s">
        <v>90</v>
      </c>
      <c r="D119" s="30" t="s">
        <v>351</v>
      </c>
    </row>
    <row r="120" spans="1:4" x14ac:dyDescent="0.2">
      <c r="A120" s="28">
        <v>118</v>
      </c>
      <c r="B120" s="29" t="s">
        <v>614</v>
      </c>
      <c r="C120" s="29" t="s">
        <v>91</v>
      </c>
      <c r="D120" s="30" t="s">
        <v>352</v>
      </c>
    </row>
    <row r="121" spans="1:4" x14ac:dyDescent="0.2">
      <c r="A121" s="28">
        <v>119</v>
      </c>
      <c r="B121" s="29" t="s">
        <v>615</v>
      </c>
      <c r="C121" s="29" t="s">
        <v>92</v>
      </c>
      <c r="D121" s="30" t="s">
        <v>353</v>
      </c>
    </row>
    <row r="122" spans="1:4" x14ac:dyDescent="0.2">
      <c r="A122" s="28">
        <v>120</v>
      </c>
      <c r="B122" s="29" t="s">
        <v>616</v>
      </c>
      <c r="C122" s="29" t="s">
        <v>93</v>
      </c>
      <c r="D122" s="30" t="s">
        <v>354</v>
      </c>
    </row>
    <row r="123" spans="1:4" x14ac:dyDescent="0.2">
      <c r="A123" s="28">
        <v>121</v>
      </c>
      <c r="B123" s="29" t="s">
        <v>617</v>
      </c>
      <c r="C123" s="29" t="s">
        <v>94</v>
      </c>
      <c r="D123" s="30" t="s">
        <v>820</v>
      </c>
    </row>
    <row r="124" spans="1:4" x14ac:dyDescent="0.2">
      <c r="A124" s="28">
        <v>122</v>
      </c>
      <c r="B124" s="29" t="s">
        <v>669</v>
      </c>
      <c r="C124" s="29" t="s">
        <v>95</v>
      </c>
      <c r="D124" s="30" t="s">
        <v>821</v>
      </c>
    </row>
    <row r="125" spans="1:4" x14ac:dyDescent="0.2">
      <c r="A125" s="28">
        <v>123</v>
      </c>
      <c r="B125" s="29" t="s">
        <v>670</v>
      </c>
      <c r="C125" s="29" t="s">
        <v>310</v>
      </c>
      <c r="D125" s="30" t="s">
        <v>822</v>
      </c>
    </row>
    <row r="126" spans="1:4" x14ac:dyDescent="0.2">
      <c r="A126" s="28">
        <v>124</v>
      </c>
      <c r="B126" s="29" t="s">
        <v>671</v>
      </c>
      <c r="C126" s="29" t="s">
        <v>311</v>
      </c>
      <c r="D126" s="30" t="s">
        <v>823</v>
      </c>
    </row>
    <row r="127" spans="1:4" x14ac:dyDescent="0.2">
      <c r="A127" s="28">
        <v>125</v>
      </c>
      <c r="B127" s="29" t="s">
        <v>806</v>
      </c>
      <c r="C127" s="29" t="s">
        <v>312</v>
      </c>
      <c r="D127" s="30" t="s">
        <v>696</v>
      </c>
    </row>
    <row r="128" spans="1:4" x14ac:dyDescent="0.2">
      <c r="A128" s="28">
        <v>126</v>
      </c>
      <c r="B128" s="29" t="s">
        <v>807</v>
      </c>
      <c r="C128" s="29" t="s">
        <v>313</v>
      </c>
      <c r="D128" s="30" t="s">
        <v>697</v>
      </c>
    </row>
    <row r="129" spans="1:4" x14ac:dyDescent="0.2">
      <c r="A129" s="33">
        <v>127</v>
      </c>
      <c r="B129" s="34" t="s">
        <v>207</v>
      </c>
      <c r="C129" s="34" t="s">
        <v>314</v>
      </c>
      <c r="D129" s="35" t="s">
        <v>698</v>
      </c>
    </row>
    <row r="130" spans="1:4" x14ac:dyDescent="0.2">
      <c r="A130" s="37">
        <v>128</v>
      </c>
      <c r="B130" s="24" t="s">
        <v>315</v>
      </c>
      <c r="C130" s="24" t="s">
        <v>160</v>
      </c>
      <c r="D130" s="25" t="s">
        <v>699</v>
      </c>
    </row>
    <row r="131" spans="1:4" x14ac:dyDescent="0.2">
      <c r="A131" s="28">
        <v>129</v>
      </c>
      <c r="B131" s="29" t="s">
        <v>316</v>
      </c>
      <c r="C131" s="29" t="s">
        <v>161</v>
      </c>
      <c r="D131" s="30" t="s">
        <v>700</v>
      </c>
    </row>
    <row r="132" spans="1:4" x14ac:dyDescent="0.2">
      <c r="A132" s="28">
        <v>130</v>
      </c>
      <c r="B132" s="29" t="s">
        <v>317</v>
      </c>
      <c r="C132" s="29" t="s">
        <v>162</v>
      </c>
      <c r="D132" s="30" t="s">
        <v>701</v>
      </c>
    </row>
    <row r="133" spans="1:4" x14ac:dyDescent="0.2">
      <c r="A133" s="28">
        <v>131</v>
      </c>
      <c r="B133" s="29" t="s">
        <v>318</v>
      </c>
      <c r="C133" s="29" t="s">
        <v>163</v>
      </c>
      <c r="D133" s="30" t="s">
        <v>702</v>
      </c>
    </row>
    <row r="134" spans="1:4" x14ac:dyDescent="0.2">
      <c r="A134" s="28">
        <v>132</v>
      </c>
      <c r="B134" s="29" t="s">
        <v>777</v>
      </c>
      <c r="C134" s="29" t="s">
        <v>164</v>
      </c>
      <c r="D134" s="30" t="s">
        <v>704</v>
      </c>
    </row>
    <row r="135" spans="1:4" x14ac:dyDescent="0.2">
      <c r="A135" s="28">
        <v>133</v>
      </c>
      <c r="B135" s="29" t="s">
        <v>424</v>
      </c>
      <c r="C135" s="29" t="s">
        <v>165</v>
      </c>
      <c r="D135" s="30" t="s">
        <v>703</v>
      </c>
    </row>
    <row r="136" spans="1:4" x14ac:dyDescent="0.2">
      <c r="A136" s="28">
        <v>134</v>
      </c>
      <c r="B136" s="29" t="s">
        <v>778</v>
      </c>
      <c r="C136" s="29" t="s">
        <v>166</v>
      </c>
      <c r="D136" s="30" t="s">
        <v>705</v>
      </c>
    </row>
    <row r="137" spans="1:4" x14ac:dyDescent="0.2">
      <c r="A137" s="28">
        <v>135</v>
      </c>
      <c r="B137" s="29" t="s">
        <v>425</v>
      </c>
      <c r="C137" s="29" t="s">
        <v>167</v>
      </c>
      <c r="D137" s="30" t="s">
        <v>706</v>
      </c>
    </row>
    <row r="138" spans="1:4" x14ac:dyDescent="0.2">
      <c r="A138" s="28">
        <v>136</v>
      </c>
      <c r="B138" s="29" t="s">
        <v>426</v>
      </c>
      <c r="C138" s="29" t="s">
        <v>168</v>
      </c>
      <c r="D138" s="30" t="s">
        <v>707</v>
      </c>
    </row>
    <row r="139" spans="1:4" x14ac:dyDescent="0.2">
      <c r="A139" s="28">
        <v>137</v>
      </c>
      <c r="B139" s="29" t="s">
        <v>427</v>
      </c>
      <c r="C139" s="29" t="s">
        <v>169</v>
      </c>
      <c r="D139" s="30" t="s">
        <v>708</v>
      </c>
    </row>
    <row r="140" spans="1:4" x14ac:dyDescent="0.2">
      <c r="A140" s="28">
        <v>138</v>
      </c>
      <c r="B140" s="29" t="s">
        <v>428</v>
      </c>
      <c r="C140" s="29" t="s">
        <v>170</v>
      </c>
      <c r="D140" s="30" t="s">
        <v>709</v>
      </c>
    </row>
    <row r="141" spans="1:4" x14ac:dyDescent="0.2">
      <c r="A141" s="28">
        <v>139</v>
      </c>
      <c r="B141" s="29" t="s">
        <v>429</v>
      </c>
      <c r="C141" s="29" t="s">
        <v>171</v>
      </c>
      <c r="D141" s="30" t="s">
        <v>710</v>
      </c>
    </row>
    <row r="142" spans="1:4" x14ac:dyDescent="0.2">
      <c r="A142" s="28">
        <v>140</v>
      </c>
      <c r="B142" s="29" t="s">
        <v>251</v>
      </c>
      <c r="C142" s="29" t="s">
        <v>172</v>
      </c>
      <c r="D142" s="30" t="s">
        <v>711</v>
      </c>
    </row>
    <row r="143" spans="1:4" x14ac:dyDescent="0.2">
      <c r="A143" s="28">
        <v>141</v>
      </c>
      <c r="B143" s="29" t="s">
        <v>252</v>
      </c>
      <c r="C143" s="29" t="s">
        <v>173</v>
      </c>
      <c r="D143" s="30" t="s">
        <v>355</v>
      </c>
    </row>
    <row r="144" spans="1:4" x14ac:dyDescent="0.2">
      <c r="A144" s="28">
        <v>142</v>
      </c>
      <c r="B144" s="29" t="s">
        <v>253</v>
      </c>
      <c r="C144" s="29" t="s">
        <v>174</v>
      </c>
      <c r="D144" s="30" t="s">
        <v>356</v>
      </c>
    </row>
    <row r="145" spans="1:4" x14ac:dyDescent="0.2">
      <c r="A145" s="33">
        <v>143</v>
      </c>
      <c r="B145" s="34" t="s">
        <v>254</v>
      </c>
      <c r="C145" s="34" t="s">
        <v>175</v>
      </c>
      <c r="D145" s="35" t="s">
        <v>357</v>
      </c>
    </row>
    <row r="146" spans="1:4" x14ac:dyDescent="0.2">
      <c r="A146" s="23">
        <v>144</v>
      </c>
      <c r="B146" s="24" t="s">
        <v>255</v>
      </c>
      <c r="C146" s="24" t="s">
        <v>176</v>
      </c>
      <c r="D146" s="25" t="s">
        <v>358</v>
      </c>
    </row>
    <row r="147" spans="1:4" x14ac:dyDescent="0.2">
      <c r="A147" s="28">
        <v>145</v>
      </c>
      <c r="B147" s="29" t="s">
        <v>256</v>
      </c>
      <c r="C147" s="29" t="s">
        <v>177</v>
      </c>
      <c r="D147" s="30" t="s">
        <v>359</v>
      </c>
    </row>
    <row r="148" spans="1:4" x14ac:dyDescent="0.2">
      <c r="A148" s="28">
        <v>146</v>
      </c>
      <c r="B148" s="29" t="s">
        <v>257</v>
      </c>
      <c r="C148" s="29" t="s">
        <v>178</v>
      </c>
      <c r="D148" s="30" t="s">
        <v>360</v>
      </c>
    </row>
    <row r="149" spans="1:4" x14ac:dyDescent="0.2">
      <c r="A149" s="28">
        <v>147</v>
      </c>
      <c r="B149" s="29" t="s">
        <v>258</v>
      </c>
      <c r="C149" s="29" t="s">
        <v>179</v>
      </c>
      <c r="D149" s="30" t="s">
        <v>361</v>
      </c>
    </row>
    <row r="150" spans="1:4" x14ac:dyDescent="0.2">
      <c r="A150" s="28">
        <v>148</v>
      </c>
      <c r="B150" s="29" t="s">
        <v>799</v>
      </c>
      <c r="C150" s="29" t="s">
        <v>180</v>
      </c>
      <c r="D150" s="30" t="s">
        <v>362</v>
      </c>
    </row>
    <row r="151" spans="1:4" x14ac:dyDescent="0.2">
      <c r="A151" s="28">
        <v>149</v>
      </c>
      <c r="B151" s="29" t="s">
        <v>800</v>
      </c>
      <c r="C151" s="29" t="s">
        <v>181</v>
      </c>
      <c r="D151" s="30" t="s">
        <v>363</v>
      </c>
    </row>
    <row r="152" spans="1:4" x14ac:dyDescent="0.2">
      <c r="A152" s="28">
        <v>150</v>
      </c>
      <c r="B152" s="29" t="s">
        <v>801</v>
      </c>
      <c r="C152" s="29" t="s">
        <v>182</v>
      </c>
      <c r="D152" s="30" t="s">
        <v>364</v>
      </c>
    </row>
    <row r="153" spans="1:4" x14ac:dyDescent="0.2">
      <c r="A153" s="28">
        <v>151</v>
      </c>
      <c r="B153" s="29" t="s">
        <v>802</v>
      </c>
      <c r="C153" s="29" t="s">
        <v>183</v>
      </c>
      <c r="D153" s="30" t="s">
        <v>365</v>
      </c>
    </row>
    <row r="154" spans="1:4" x14ac:dyDescent="0.2">
      <c r="A154" s="28">
        <v>152</v>
      </c>
      <c r="B154" s="29" t="s">
        <v>803</v>
      </c>
      <c r="C154" s="29" t="s">
        <v>184</v>
      </c>
      <c r="D154" s="30" t="s">
        <v>366</v>
      </c>
    </row>
    <row r="155" spans="1:4" x14ac:dyDescent="0.2">
      <c r="A155" s="28">
        <v>153</v>
      </c>
      <c r="B155" s="29" t="s">
        <v>804</v>
      </c>
      <c r="C155" s="29" t="s">
        <v>185</v>
      </c>
      <c r="D155" s="30" t="s">
        <v>367</v>
      </c>
    </row>
    <row r="156" spans="1:4" x14ac:dyDescent="0.2">
      <c r="A156" s="28">
        <v>154</v>
      </c>
      <c r="B156" s="29" t="s">
        <v>409</v>
      </c>
      <c r="C156" s="29" t="s">
        <v>569</v>
      </c>
      <c r="D156" s="30" t="s">
        <v>368</v>
      </c>
    </row>
    <row r="157" spans="1:4" x14ac:dyDescent="0.2">
      <c r="A157" s="28">
        <v>155</v>
      </c>
      <c r="B157" s="29" t="s">
        <v>410</v>
      </c>
      <c r="C157" s="29" t="s">
        <v>570</v>
      </c>
      <c r="D157" s="30" t="s">
        <v>369</v>
      </c>
    </row>
    <row r="158" spans="1:4" x14ac:dyDescent="0.2">
      <c r="A158" s="28">
        <v>156</v>
      </c>
      <c r="B158" s="29" t="s">
        <v>135</v>
      </c>
      <c r="C158" s="29" t="s">
        <v>571</v>
      </c>
      <c r="D158" s="30" t="s">
        <v>370</v>
      </c>
    </row>
    <row r="159" spans="1:4" x14ac:dyDescent="0.2">
      <c r="A159" s="28">
        <v>157</v>
      </c>
      <c r="B159" s="29" t="s">
        <v>136</v>
      </c>
      <c r="C159" s="29" t="s">
        <v>572</v>
      </c>
      <c r="D159" s="30" t="s">
        <v>371</v>
      </c>
    </row>
    <row r="160" spans="1:4" x14ac:dyDescent="0.2">
      <c r="A160" s="28">
        <v>158</v>
      </c>
      <c r="B160" s="29" t="s">
        <v>411</v>
      </c>
      <c r="C160" s="29" t="s">
        <v>51</v>
      </c>
      <c r="D160" s="30" t="s">
        <v>372</v>
      </c>
    </row>
    <row r="161" spans="1:4" x14ac:dyDescent="0.2">
      <c r="A161" s="33">
        <v>159</v>
      </c>
      <c r="B161" s="34" t="s">
        <v>412</v>
      </c>
      <c r="C161" s="34" t="s">
        <v>52</v>
      </c>
      <c r="D161" s="35" t="s">
        <v>373</v>
      </c>
    </row>
    <row r="162" spans="1:4" x14ac:dyDescent="0.2">
      <c r="A162" s="23">
        <v>160</v>
      </c>
      <c r="B162" s="24" t="s">
        <v>413</v>
      </c>
      <c r="C162" s="24" t="s">
        <v>53</v>
      </c>
      <c r="D162" s="25" t="s">
        <v>374</v>
      </c>
    </row>
    <row r="163" spans="1:4" x14ac:dyDescent="0.2">
      <c r="A163" s="28">
        <v>161</v>
      </c>
      <c r="B163" s="29" t="s">
        <v>414</v>
      </c>
      <c r="C163" s="29" t="s">
        <v>54</v>
      </c>
      <c r="D163" s="30" t="s">
        <v>375</v>
      </c>
    </row>
    <row r="164" spans="1:4" x14ac:dyDescent="0.2">
      <c r="A164" s="28">
        <v>162</v>
      </c>
      <c r="B164" s="29" t="s">
        <v>415</v>
      </c>
      <c r="C164" s="29" t="s">
        <v>55</v>
      </c>
      <c r="D164" s="30" t="s">
        <v>63</v>
      </c>
    </row>
    <row r="165" spans="1:4" x14ac:dyDescent="0.2">
      <c r="A165" s="28">
        <v>163</v>
      </c>
      <c r="B165" s="29" t="s">
        <v>416</v>
      </c>
      <c r="C165" s="29" t="s">
        <v>56</v>
      </c>
      <c r="D165" s="30" t="s">
        <v>64</v>
      </c>
    </row>
    <row r="166" spans="1:4" x14ac:dyDescent="0.2">
      <c r="A166" s="28">
        <v>164</v>
      </c>
      <c r="B166" s="29" t="s">
        <v>417</v>
      </c>
      <c r="C166" s="29" t="s">
        <v>57</v>
      </c>
      <c r="D166" s="30" t="s">
        <v>65</v>
      </c>
    </row>
    <row r="167" spans="1:4" x14ac:dyDescent="0.2">
      <c r="A167" s="28">
        <v>165</v>
      </c>
      <c r="B167" s="29" t="s">
        <v>418</v>
      </c>
      <c r="C167" s="29" t="s">
        <v>58</v>
      </c>
      <c r="D167" s="30" t="s">
        <v>66</v>
      </c>
    </row>
    <row r="168" spans="1:4" x14ac:dyDescent="0.2">
      <c r="A168" s="28">
        <v>166</v>
      </c>
      <c r="B168" s="29" t="s">
        <v>419</v>
      </c>
      <c r="C168" s="29" t="s">
        <v>227</v>
      </c>
      <c r="D168" s="30" t="s">
        <v>67</v>
      </c>
    </row>
    <row r="169" spans="1:4" x14ac:dyDescent="0.2">
      <c r="A169" s="28">
        <v>167</v>
      </c>
      <c r="B169" s="29" t="s">
        <v>420</v>
      </c>
      <c r="C169" s="29" t="s">
        <v>228</v>
      </c>
      <c r="D169" s="30" t="s">
        <v>68</v>
      </c>
    </row>
    <row r="170" spans="1:4" x14ac:dyDescent="0.2">
      <c r="A170" s="28">
        <v>168</v>
      </c>
      <c r="B170" s="29" t="s">
        <v>421</v>
      </c>
      <c r="C170" s="29" t="s">
        <v>229</v>
      </c>
      <c r="D170" s="30" t="s">
        <v>69</v>
      </c>
    </row>
    <row r="171" spans="1:4" x14ac:dyDescent="0.2">
      <c r="A171" s="28">
        <v>169</v>
      </c>
      <c r="B171" s="29" t="s">
        <v>422</v>
      </c>
      <c r="C171" s="29" t="s">
        <v>230</v>
      </c>
      <c r="D171" s="30" t="s">
        <v>70</v>
      </c>
    </row>
    <row r="172" spans="1:4" x14ac:dyDescent="0.2">
      <c r="A172" s="28">
        <v>170</v>
      </c>
      <c r="B172" s="29" t="s">
        <v>423</v>
      </c>
      <c r="C172" s="29" t="s">
        <v>231</v>
      </c>
      <c r="D172" s="30" t="s">
        <v>71</v>
      </c>
    </row>
    <row r="173" spans="1:4" x14ac:dyDescent="0.2">
      <c r="A173" s="28">
        <v>171</v>
      </c>
      <c r="B173" s="29" t="s">
        <v>267</v>
      </c>
      <c r="C173" s="29" t="s">
        <v>232</v>
      </c>
      <c r="D173" s="30" t="s">
        <v>72</v>
      </c>
    </row>
    <row r="174" spans="1:4" x14ac:dyDescent="0.2">
      <c r="A174" s="28">
        <v>172</v>
      </c>
      <c r="B174" s="29" t="s">
        <v>268</v>
      </c>
      <c r="C174" s="29" t="s">
        <v>233</v>
      </c>
      <c r="D174" s="30" t="s">
        <v>73</v>
      </c>
    </row>
    <row r="175" spans="1:4" x14ac:dyDescent="0.2">
      <c r="A175" s="28">
        <v>173</v>
      </c>
      <c r="B175" s="29" t="s">
        <v>269</v>
      </c>
      <c r="C175" s="29" t="s">
        <v>234</v>
      </c>
      <c r="D175" s="30" t="s">
        <v>74</v>
      </c>
    </row>
    <row r="176" spans="1:4" x14ac:dyDescent="0.2">
      <c r="A176" s="28">
        <v>174</v>
      </c>
      <c r="B176" s="29" t="s">
        <v>270</v>
      </c>
      <c r="C176" s="29" t="s">
        <v>235</v>
      </c>
      <c r="D176" s="30" t="s">
        <v>75</v>
      </c>
    </row>
    <row r="177" spans="1:4" x14ac:dyDescent="0.2">
      <c r="A177" s="33">
        <v>175</v>
      </c>
      <c r="B177" s="34" t="s">
        <v>271</v>
      </c>
      <c r="C177" s="34" t="s">
        <v>236</v>
      </c>
      <c r="D177" s="35" t="s">
        <v>76</v>
      </c>
    </row>
    <row r="178" spans="1:4" x14ac:dyDescent="0.2">
      <c r="A178" s="23">
        <v>176</v>
      </c>
      <c r="B178" s="24" t="s">
        <v>272</v>
      </c>
      <c r="C178" s="24" t="s">
        <v>237</v>
      </c>
      <c r="D178" s="25" t="s">
        <v>77</v>
      </c>
    </row>
    <row r="179" spans="1:4" x14ac:dyDescent="0.2">
      <c r="A179" s="28">
        <v>177</v>
      </c>
      <c r="B179" s="29" t="s">
        <v>273</v>
      </c>
      <c r="C179" s="29" t="s">
        <v>238</v>
      </c>
      <c r="D179" s="30" t="s">
        <v>78</v>
      </c>
    </row>
    <row r="180" spans="1:4" x14ac:dyDescent="0.2">
      <c r="A180" s="28">
        <v>178</v>
      </c>
      <c r="B180" s="29" t="s">
        <v>274</v>
      </c>
      <c r="C180" s="29" t="s">
        <v>239</v>
      </c>
      <c r="D180" s="30" t="s">
        <v>79</v>
      </c>
    </row>
    <row r="181" spans="1:4" x14ac:dyDescent="0.2">
      <c r="A181" s="28">
        <v>179</v>
      </c>
      <c r="B181" s="29" t="s">
        <v>275</v>
      </c>
      <c r="C181" s="29" t="s">
        <v>240</v>
      </c>
      <c r="D181" s="30" t="s">
        <v>80</v>
      </c>
    </row>
    <row r="182" spans="1:4" x14ac:dyDescent="0.2">
      <c r="A182" s="28">
        <v>180</v>
      </c>
      <c r="B182" s="29" t="s">
        <v>276</v>
      </c>
      <c r="C182" s="29" t="s">
        <v>241</v>
      </c>
      <c r="D182" s="30" t="s">
        <v>81</v>
      </c>
    </row>
    <row r="183" spans="1:4" x14ac:dyDescent="0.2">
      <c r="A183" s="28">
        <v>181</v>
      </c>
      <c r="B183" s="29" t="s">
        <v>277</v>
      </c>
      <c r="C183" s="29" t="s">
        <v>242</v>
      </c>
      <c r="D183" s="30" t="s">
        <v>82</v>
      </c>
    </row>
    <row r="184" spans="1:4" x14ac:dyDescent="0.2">
      <c r="A184" s="28">
        <v>182</v>
      </c>
      <c r="B184" s="29" t="s">
        <v>278</v>
      </c>
      <c r="C184" s="29" t="s">
        <v>243</v>
      </c>
      <c r="D184" s="30" t="s">
        <v>83</v>
      </c>
    </row>
    <row r="185" spans="1:4" x14ac:dyDescent="0.2">
      <c r="A185" s="28">
        <v>183</v>
      </c>
      <c r="B185" s="29" t="s">
        <v>279</v>
      </c>
      <c r="C185" s="29" t="s">
        <v>244</v>
      </c>
      <c r="D185" s="30" t="s">
        <v>389</v>
      </c>
    </row>
    <row r="186" spans="1:4" x14ac:dyDescent="0.2">
      <c r="A186" s="28">
        <v>184</v>
      </c>
      <c r="B186" s="29" t="s">
        <v>280</v>
      </c>
      <c r="C186" s="29" t="s">
        <v>245</v>
      </c>
      <c r="D186" s="30" t="s">
        <v>319</v>
      </c>
    </row>
    <row r="187" spans="1:4" x14ac:dyDescent="0.2">
      <c r="A187" s="28">
        <v>185</v>
      </c>
      <c r="B187" s="29" t="s">
        <v>281</v>
      </c>
      <c r="C187" s="29" t="s">
        <v>246</v>
      </c>
      <c r="D187" s="30" t="s">
        <v>320</v>
      </c>
    </row>
    <row r="188" spans="1:4" x14ac:dyDescent="0.2">
      <c r="A188" s="28">
        <v>186</v>
      </c>
      <c r="B188" s="29" t="s">
        <v>282</v>
      </c>
      <c r="C188" s="29" t="s">
        <v>247</v>
      </c>
      <c r="D188" s="30" t="s">
        <v>321</v>
      </c>
    </row>
    <row r="189" spans="1:4" x14ac:dyDescent="0.2">
      <c r="A189" s="28">
        <v>187</v>
      </c>
      <c r="B189" s="29" t="s">
        <v>283</v>
      </c>
      <c r="C189" s="29" t="s">
        <v>248</v>
      </c>
      <c r="D189" s="30" t="s">
        <v>322</v>
      </c>
    </row>
    <row r="190" spans="1:4" x14ac:dyDescent="0.2">
      <c r="A190" s="28">
        <v>188</v>
      </c>
      <c r="B190" s="29" t="s">
        <v>284</v>
      </c>
      <c r="C190" s="29" t="s">
        <v>249</v>
      </c>
      <c r="D190" s="30" t="s">
        <v>323</v>
      </c>
    </row>
    <row r="191" spans="1:4" x14ac:dyDescent="0.2">
      <c r="A191" s="28">
        <v>189</v>
      </c>
      <c r="B191" s="29" t="s">
        <v>285</v>
      </c>
      <c r="C191" s="29" t="s">
        <v>250</v>
      </c>
      <c r="D191" s="30" t="s">
        <v>324</v>
      </c>
    </row>
    <row r="192" spans="1:4" x14ac:dyDescent="0.2">
      <c r="A192" s="28">
        <v>190</v>
      </c>
      <c r="B192" s="29" t="s">
        <v>286</v>
      </c>
      <c r="C192" s="29" t="s">
        <v>780</v>
      </c>
      <c r="D192" s="30" t="s">
        <v>325</v>
      </c>
    </row>
    <row r="193" spans="1:4" x14ac:dyDescent="0.2">
      <c r="A193" s="33">
        <v>191</v>
      </c>
      <c r="B193" s="34" t="s">
        <v>287</v>
      </c>
      <c r="C193" s="34" t="s">
        <v>781</v>
      </c>
      <c r="D193" s="35" t="s">
        <v>326</v>
      </c>
    </row>
    <row r="194" spans="1:4" x14ac:dyDescent="0.2">
      <c r="A194" s="37">
        <v>192</v>
      </c>
      <c r="B194" s="24" t="s">
        <v>288</v>
      </c>
      <c r="C194" s="24" t="s">
        <v>782</v>
      </c>
      <c r="D194" s="25" t="s">
        <v>327</v>
      </c>
    </row>
    <row r="195" spans="1:4" x14ac:dyDescent="0.2">
      <c r="A195" s="28">
        <v>193</v>
      </c>
      <c r="B195" s="29" t="s">
        <v>289</v>
      </c>
      <c r="C195" s="29" t="s">
        <v>783</v>
      </c>
      <c r="D195" s="30" t="s">
        <v>328</v>
      </c>
    </row>
    <row r="196" spans="1:4" x14ac:dyDescent="0.2">
      <c r="A196" s="28">
        <v>194</v>
      </c>
      <c r="B196" s="29" t="s">
        <v>290</v>
      </c>
      <c r="C196" s="29" t="s">
        <v>784</v>
      </c>
      <c r="D196" s="30" t="s">
        <v>329</v>
      </c>
    </row>
    <row r="197" spans="1:4" x14ac:dyDescent="0.2">
      <c r="A197" s="28">
        <v>195</v>
      </c>
      <c r="B197" s="29" t="s">
        <v>291</v>
      </c>
      <c r="C197" s="29" t="s">
        <v>785</v>
      </c>
      <c r="D197" s="30" t="s">
        <v>330</v>
      </c>
    </row>
    <row r="198" spans="1:4" x14ac:dyDescent="0.2">
      <c r="A198" s="28">
        <v>196</v>
      </c>
      <c r="B198" s="29" t="s">
        <v>292</v>
      </c>
      <c r="C198" s="29" t="s">
        <v>753</v>
      </c>
      <c r="D198" s="30" t="s">
        <v>331</v>
      </c>
    </row>
    <row r="199" spans="1:4" x14ac:dyDescent="0.2">
      <c r="A199" s="28">
        <v>197</v>
      </c>
      <c r="B199" s="29" t="s">
        <v>293</v>
      </c>
      <c r="C199" s="29" t="s">
        <v>754</v>
      </c>
      <c r="D199" s="30" t="s">
        <v>332</v>
      </c>
    </row>
    <row r="200" spans="1:4" x14ac:dyDescent="0.2">
      <c r="A200" s="28">
        <v>198</v>
      </c>
      <c r="B200" s="29" t="s">
        <v>294</v>
      </c>
      <c r="C200" s="29" t="s">
        <v>755</v>
      </c>
      <c r="D200" s="30" t="s">
        <v>333</v>
      </c>
    </row>
    <row r="201" spans="1:4" x14ac:dyDescent="0.2">
      <c r="A201" s="28">
        <v>199</v>
      </c>
      <c r="B201" s="29" t="s">
        <v>295</v>
      </c>
      <c r="C201" s="29" t="s">
        <v>828</v>
      </c>
      <c r="D201" s="30" t="s">
        <v>334</v>
      </c>
    </row>
    <row r="202" spans="1:4" x14ac:dyDescent="0.2">
      <c r="A202" s="28">
        <v>200</v>
      </c>
      <c r="B202" s="29" t="s">
        <v>296</v>
      </c>
      <c r="C202" s="29" t="s">
        <v>829</v>
      </c>
      <c r="D202" s="30" t="s">
        <v>335</v>
      </c>
    </row>
    <row r="203" spans="1:4" x14ac:dyDescent="0.2">
      <c r="A203" s="28">
        <v>201</v>
      </c>
      <c r="B203" s="29" t="s">
        <v>297</v>
      </c>
      <c r="C203" s="29" t="s">
        <v>830</v>
      </c>
      <c r="D203" s="30" t="s">
        <v>96</v>
      </c>
    </row>
    <row r="204" spans="1:4" x14ac:dyDescent="0.2">
      <c r="A204" s="28">
        <v>202</v>
      </c>
      <c r="B204" s="29" t="s">
        <v>298</v>
      </c>
      <c r="C204" s="29" t="s">
        <v>831</v>
      </c>
      <c r="D204" s="30" t="s">
        <v>97</v>
      </c>
    </row>
    <row r="205" spans="1:4" x14ac:dyDescent="0.2">
      <c r="A205" s="28">
        <v>203</v>
      </c>
      <c r="B205" s="29" t="s">
        <v>299</v>
      </c>
      <c r="C205" s="29" t="s">
        <v>832</v>
      </c>
      <c r="D205" s="30" t="s">
        <v>98</v>
      </c>
    </row>
    <row r="206" spans="1:4" x14ac:dyDescent="0.2">
      <c r="A206" s="28">
        <v>204</v>
      </c>
      <c r="B206" s="29" t="s">
        <v>376</v>
      </c>
      <c r="C206" s="29" t="s">
        <v>833</v>
      </c>
      <c r="D206" s="30" t="s">
        <v>99</v>
      </c>
    </row>
    <row r="207" spans="1:4" x14ac:dyDescent="0.2">
      <c r="A207" s="28">
        <v>205</v>
      </c>
      <c r="B207" s="29" t="s">
        <v>377</v>
      </c>
      <c r="C207" s="29" t="s">
        <v>834</v>
      </c>
      <c r="D207" s="30" t="s">
        <v>100</v>
      </c>
    </row>
    <row r="208" spans="1:4" x14ac:dyDescent="0.2">
      <c r="A208" s="28">
        <v>206</v>
      </c>
      <c r="B208" s="29" t="s">
        <v>378</v>
      </c>
      <c r="C208" s="29" t="s">
        <v>835</v>
      </c>
      <c r="D208" s="30" t="s">
        <v>101</v>
      </c>
    </row>
    <row r="209" spans="1:4" x14ac:dyDescent="0.2">
      <c r="A209" s="33">
        <v>207</v>
      </c>
      <c r="B209" s="34" t="s">
        <v>379</v>
      </c>
      <c r="C209" s="34" t="s">
        <v>836</v>
      </c>
      <c r="D209" s="35" t="s">
        <v>102</v>
      </c>
    </row>
    <row r="210" spans="1:4" x14ac:dyDescent="0.2">
      <c r="A210" s="23">
        <v>208</v>
      </c>
      <c r="B210" s="24" t="s">
        <v>479</v>
      </c>
      <c r="C210" s="24" t="s">
        <v>837</v>
      </c>
      <c r="D210" s="25" t="s">
        <v>103</v>
      </c>
    </row>
    <row r="211" spans="1:4" x14ac:dyDescent="0.2">
      <c r="A211" s="28">
        <v>209</v>
      </c>
      <c r="B211" s="29" t="s">
        <v>380</v>
      </c>
      <c r="C211" s="29" t="s">
        <v>838</v>
      </c>
      <c r="D211" s="30" t="s">
        <v>104</v>
      </c>
    </row>
    <row r="212" spans="1:4" x14ac:dyDescent="0.2">
      <c r="A212" s="28">
        <v>210</v>
      </c>
      <c r="B212" s="29" t="s">
        <v>381</v>
      </c>
      <c r="C212" s="29" t="s">
        <v>839</v>
      </c>
      <c r="D212" s="30" t="s">
        <v>105</v>
      </c>
    </row>
    <row r="213" spans="1:4" x14ac:dyDescent="0.2">
      <c r="A213" s="28">
        <v>211</v>
      </c>
      <c r="B213" s="29" t="s">
        <v>382</v>
      </c>
      <c r="C213" s="29" t="s">
        <v>840</v>
      </c>
      <c r="D213" s="30" t="s">
        <v>786</v>
      </c>
    </row>
    <row r="214" spans="1:4" x14ac:dyDescent="0.2">
      <c r="A214" s="28">
        <v>212</v>
      </c>
      <c r="B214" s="29" t="s">
        <v>383</v>
      </c>
      <c r="C214" s="29" t="s">
        <v>841</v>
      </c>
      <c r="D214" s="30" t="s">
        <v>787</v>
      </c>
    </row>
    <row r="215" spans="1:4" x14ac:dyDescent="0.2">
      <c r="A215" s="28">
        <v>213</v>
      </c>
      <c r="B215" s="29" t="s">
        <v>384</v>
      </c>
      <c r="C215" s="29" t="s">
        <v>842</v>
      </c>
      <c r="D215" s="30" t="s">
        <v>788</v>
      </c>
    </row>
    <row r="216" spans="1:4" x14ac:dyDescent="0.2">
      <c r="A216" s="28">
        <v>214</v>
      </c>
      <c r="B216" s="29" t="s">
        <v>385</v>
      </c>
      <c r="C216" s="29" t="s">
        <v>843</v>
      </c>
      <c r="D216" s="30" t="s">
        <v>756</v>
      </c>
    </row>
    <row r="217" spans="1:4" x14ac:dyDescent="0.2">
      <c r="A217" s="28">
        <v>215</v>
      </c>
      <c r="B217" s="29" t="s">
        <v>259</v>
      </c>
      <c r="C217" s="29" t="s">
        <v>844</v>
      </c>
      <c r="D217" s="30" t="s">
        <v>757</v>
      </c>
    </row>
    <row r="218" spans="1:4" x14ac:dyDescent="0.2">
      <c r="A218" s="28">
        <v>216</v>
      </c>
      <c r="B218" s="29" t="s">
        <v>260</v>
      </c>
      <c r="C218" s="29" t="s">
        <v>845</v>
      </c>
      <c r="D218" s="30" t="s">
        <v>758</v>
      </c>
    </row>
    <row r="219" spans="1:4" x14ac:dyDescent="0.2">
      <c r="A219" s="28">
        <v>217</v>
      </c>
      <c r="B219" s="29" t="s">
        <v>261</v>
      </c>
      <c r="C219" s="29" t="s">
        <v>846</v>
      </c>
      <c r="D219" s="30" t="s">
        <v>759</v>
      </c>
    </row>
    <row r="220" spans="1:4" x14ac:dyDescent="0.2">
      <c r="A220" s="28">
        <v>218</v>
      </c>
      <c r="B220" s="29" t="s">
        <v>262</v>
      </c>
      <c r="C220" s="29" t="s">
        <v>847</v>
      </c>
      <c r="D220" s="30" t="s">
        <v>760</v>
      </c>
    </row>
    <row r="221" spans="1:4" x14ac:dyDescent="0.2">
      <c r="A221" s="28">
        <v>219</v>
      </c>
      <c r="B221" s="29" t="s">
        <v>263</v>
      </c>
      <c r="C221" s="29" t="s">
        <v>848</v>
      </c>
      <c r="D221" s="30" t="s">
        <v>761</v>
      </c>
    </row>
    <row r="222" spans="1:4" x14ac:dyDescent="0.2">
      <c r="A222" s="28">
        <v>220</v>
      </c>
      <c r="B222" s="29" t="s">
        <v>264</v>
      </c>
      <c r="C222" s="29" t="s">
        <v>849</v>
      </c>
      <c r="D222" s="30" t="s">
        <v>762</v>
      </c>
    </row>
    <row r="223" spans="1:4" x14ac:dyDescent="0.2">
      <c r="A223" s="28">
        <v>221</v>
      </c>
      <c r="B223" s="29" t="s">
        <v>265</v>
      </c>
      <c r="C223" s="29" t="s">
        <v>850</v>
      </c>
      <c r="D223" s="30" t="s">
        <v>763</v>
      </c>
    </row>
    <row r="224" spans="1:4" x14ac:dyDescent="0.2">
      <c r="A224" s="28">
        <v>222</v>
      </c>
      <c r="B224" s="29" t="s">
        <v>266</v>
      </c>
      <c r="C224" s="29" t="s">
        <v>573</v>
      </c>
      <c r="D224" s="30" t="s">
        <v>764</v>
      </c>
    </row>
    <row r="225" spans="1:4" x14ac:dyDescent="0.2">
      <c r="A225" s="33">
        <v>223</v>
      </c>
      <c r="B225" s="34" t="s">
        <v>191</v>
      </c>
      <c r="C225" s="34" t="s">
        <v>445</v>
      </c>
      <c r="D225" s="35" t="s">
        <v>765</v>
      </c>
    </row>
    <row r="226" spans="1:4" x14ac:dyDescent="0.2">
      <c r="A226" s="37">
        <v>224</v>
      </c>
      <c r="B226" s="24" t="s">
        <v>192</v>
      </c>
      <c r="C226" s="24" t="s">
        <v>446</v>
      </c>
      <c r="D226" s="25" t="s">
        <v>766</v>
      </c>
    </row>
    <row r="227" spans="1:4" x14ac:dyDescent="0.2">
      <c r="A227" s="28">
        <v>225</v>
      </c>
      <c r="B227" s="29" t="s">
        <v>193</v>
      </c>
      <c r="C227" s="29" t="s">
        <v>447</v>
      </c>
      <c r="D227" s="30" t="s">
        <v>767</v>
      </c>
    </row>
    <row r="228" spans="1:4" x14ac:dyDescent="0.2">
      <c r="A228" s="28">
        <v>226</v>
      </c>
      <c r="B228" s="29" t="s">
        <v>194</v>
      </c>
      <c r="C228" s="29" t="s">
        <v>448</v>
      </c>
      <c r="D228" s="30" t="s">
        <v>768</v>
      </c>
    </row>
    <row r="229" spans="1:4" x14ac:dyDescent="0.2">
      <c r="A229" s="28">
        <v>227</v>
      </c>
      <c r="B229" s="29" t="s">
        <v>195</v>
      </c>
      <c r="C229" s="29" t="s">
        <v>449</v>
      </c>
      <c r="D229" s="30" t="s">
        <v>852</v>
      </c>
    </row>
    <row r="230" spans="1:4" x14ac:dyDescent="0.2">
      <c r="A230" s="28">
        <v>228</v>
      </c>
      <c r="B230" s="29" t="s">
        <v>196</v>
      </c>
      <c r="C230" s="29" t="s">
        <v>450</v>
      </c>
      <c r="D230" s="30" t="s">
        <v>853</v>
      </c>
    </row>
    <row r="231" spans="1:4" x14ac:dyDescent="0.2">
      <c r="A231" s="28">
        <v>229</v>
      </c>
      <c r="B231" s="29" t="s">
        <v>197</v>
      </c>
      <c r="C231" s="29" t="s">
        <v>451</v>
      </c>
      <c r="D231" s="30" t="s">
        <v>854</v>
      </c>
    </row>
    <row r="232" spans="1:4" x14ac:dyDescent="0.2">
      <c r="A232" s="28">
        <v>230</v>
      </c>
      <c r="B232" s="29" t="s">
        <v>198</v>
      </c>
      <c r="C232" s="29" t="s">
        <v>452</v>
      </c>
      <c r="D232" s="30" t="s">
        <v>855</v>
      </c>
    </row>
    <row r="233" spans="1:4" x14ac:dyDescent="0.2">
      <c r="A233" s="28">
        <v>231</v>
      </c>
      <c r="B233" s="29" t="s">
        <v>199</v>
      </c>
      <c r="C233" s="29" t="s">
        <v>453</v>
      </c>
      <c r="D233" s="30" t="s">
        <v>856</v>
      </c>
    </row>
    <row r="234" spans="1:4" x14ac:dyDescent="0.2">
      <c r="A234" s="28">
        <v>232</v>
      </c>
      <c r="B234" s="29" t="s">
        <v>200</v>
      </c>
      <c r="C234" s="29" t="s">
        <v>454</v>
      </c>
      <c r="D234" s="30" t="s">
        <v>857</v>
      </c>
    </row>
    <row r="235" spans="1:4" x14ac:dyDescent="0.2">
      <c r="A235" s="28">
        <v>233</v>
      </c>
      <c r="B235" s="29" t="s">
        <v>201</v>
      </c>
      <c r="C235" s="29" t="s">
        <v>455</v>
      </c>
      <c r="D235" s="30" t="s">
        <v>858</v>
      </c>
    </row>
    <row r="236" spans="1:4" x14ac:dyDescent="0.2">
      <c r="A236" s="28">
        <v>234</v>
      </c>
      <c r="B236" s="29" t="s">
        <v>202</v>
      </c>
      <c r="C236" s="29" t="s">
        <v>456</v>
      </c>
      <c r="D236" s="30" t="s">
        <v>516</v>
      </c>
    </row>
    <row r="237" spans="1:4" x14ac:dyDescent="0.2">
      <c r="A237" s="28">
        <v>235</v>
      </c>
      <c r="B237" s="29" t="s">
        <v>203</v>
      </c>
      <c r="C237" s="29" t="s">
        <v>457</v>
      </c>
      <c r="D237" s="30" t="s">
        <v>517</v>
      </c>
    </row>
    <row r="238" spans="1:4" x14ac:dyDescent="0.2">
      <c r="A238" s="28">
        <v>236</v>
      </c>
      <c r="B238" s="29" t="s">
        <v>204</v>
      </c>
      <c r="C238" s="29" t="s">
        <v>458</v>
      </c>
      <c r="D238" s="30" t="s">
        <v>518</v>
      </c>
    </row>
    <row r="239" spans="1:4" x14ac:dyDescent="0.2">
      <c r="A239" s="28">
        <v>237</v>
      </c>
      <c r="B239" s="29" t="s">
        <v>205</v>
      </c>
      <c r="C239" s="29" t="s">
        <v>459</v>
      </c>
      <c r="D239" s="30" t="s">
        <v>519</v>
      </c>
    </row>
    <row r="240" spans="1:4" x14ac:dyDescent="0.2">
      <c r="A240" s="28">
        <v>238</v>
      </c>
      <c r="B240" s="29" t="s">
        <v>206</v>
      </c>
      <c r="C240" s="29" t="s">
        <v>460</v>
      </c>
      <c r="D240" s="30" t="s">
        <v>520</v>
      </c>
    </row>
    <row r="241" spans="1:4" x14ac:dyDescent="0.2">
      <c r="A241" s="33">
        <v>239</v>
      </c>
      <c r="B241" s="34" t="s">
        <v>143</v>
      </c>
      <c r="C241" s="34" t="s">
        <v>461</v>
      </c>
      <c r="D241" s="35" t="s">
        <v>521</v>
      </c>
    </row>
    <row r="242" spans="1:4" x14ac:dyDescent="0.2">
      <c r="A242" s="37">
        <v>240</v>
      </c>
      <c r="B242" s="24" t="s">
        <v>144</v>
      </c>
      <c r="C242" s="24" t="s">
        <v>462</v>
      </c>
      <c r="D242" s="25" t="s">
        <v>522</v>
      </c>
    </row>
    <row r="243" spans="1:4" x14ac:dyDescent="0.2">
      <c r="A243" s="28">
        <v>241</v>
      </c>
      <c r="B243" s="29" t="s">
        <v>145</v>
      </c>
      <c r="C243" s="29" t="s">
        <v>463</v>
      </c>
      <c r="D243" s="30" t="s">
        <v>523</v>
      </c>
    </row>
    <row r="244" spans="1:4" x14ac:dyDescent="0.2">
      <c r="A244" s="28">
        <v>242</v>
      </c>
      <c r="B244" s="29" t="s">
        <v>146</v>
      </c>
      <c r="C244" s="29" t="s">
        <v>464</v>
      </c>
      <c r="D244" s="30" t="s">
        <v>524</v>
      </c>
    </row>
    <row r="245" spans="1:4" x14ac:dyDescent="0.2">
      <c r="A245" s="28">
        <v>243</v>
      </c>
      <c r="B245" s="29" t="s">
        <v>147</v>
      </c>
      <c r="C245" s="29" t="s">
        <v>465</v>
      </c>
      <c r="D245" s="30" t="s">
        <v>525</v>
      </c>
    </row>
    <row r="246" spans="1:4" x14ac:dyDescent="0.2">
      <c r="A246" s="28">
        <v>244</v>
      </c>
      <c r="B246" s="29" t="s">
        <v>148</v>
      </c>
      <c r="C246" s="29" t="s">
        <v>466</v>
      </c>
      <c r="D246" s="30" t="s">
        <v>526</v>
      </c>
    </row>
    <row r="247" spans="1:4" x14ac:dyDescent="0.2">
      <c r="A247" s="28">
        <v>245</v>
      </c>
      <c r="B247" s="29" t="s">
        <v>149</v>
      </c>
      <c r="C247" s="29" t="s">
        <v>467</v>
      </c>
      <c r="D247" s="30" t="s">
        <v>527</v>
      </c>
    </row>
    <row r="248" spans="1:4" x14ac:dyDescent="0.2">
      <c r="A248" s="28">
        <v>246</v>
      </c>
      <c r="B248" s="29" t="s">
        <v>150</v>
      </c>
      <c r="C248" s="29" t="s">
        <v>468</v>
      </c>
      <c r="D248" s="30" t="s">
        <v>528</v>
      </c>
    </row>
    <row r="249" spans="1:4" x14ac:dyDescent="0.2">
      <c r="A249" s="28">
        <v>247</v>
      </c>
      <c r="B249" s="29" t="s">
        <v>151</v>
      </c>
      <c r="C249" s="29" t="s">
        <v>469</v>
      </c>
      <c r="D249" s="30" t="s">
        <v>529</v>
      </c>
    </row>
    <row r="250" spans="1:4" x14ac:dyDescent="0.2">
      <c r="A250" s="38">
        <v>248</v>
      </c>
      <c r="B250" s="29" t="s">
        <v>152</v>
      </c>
      <c r="C250" s="29" t="s">
        <v>470</v>
      </c>
      <c r="D250" s="30" t="s">
        <v>530</v>
      </c>
    </row>
    <row r="251" spans="1:4" x14ac:dyDescent="0.2">
      <c r="A251" s="28">
        <v>249</v>
      </c>
      <c r="B251" s="29" t="s">
        <v>153</v>
      </c>
      <c r="C251" s="29" t="s">
        <v>471</v>
      </c>
      <c r="D251" s="30" t="s">
        <v>531</v>
      </c>
    </row>
    <row r="252" spans="1:4" x14ac:dyDescent="0.2">
      <c r="A252" s="28">
        <v>250</v>
      </c>
      <c r="B252" s="29" t="s">
        <v>154</v>
      </c>
      <c r="C252" s="29" t="s">
        <v>472</v>
      </c>
      <c r="D252" s="30" t="s">
        <v>532</v>
      </c>
    </row>
    <row r="253" spans="1:4" x14ac:dyDescent="0.2">
      <c r="A253" s="28">
        <v>251</v>
      </c>
      <c r="B253" s="29" t="s">
        <v>155</v>
      </c>
      <c r="C253" s="29" t="s">
        <v>473</v>
      </c>
      <c r="D253" s="30" t="s">
        <v>533</v>
      </c>
    </row>
    <row r="254" spans="1:4" x14ac:dyDescent="0.2">
      <c r="A254" s="38">
        <v>252</v>
      </c>
      <c r="B254" s="29" t="s">
        <v>156</v>
      </c>
      <c r="C254" s="29" t="s">
        <v>474</v>
      </c>
      <c r="D254" s="30" t="s">
        <v>534</v>
      </c>
    </row>
    <row r="255" spans="1:4" x14ac:dyDescent="0.2">
      <c r="A255" s="28">
        <v>253</v>
      </c>
      <c r="B255" s="29" t="s">
        <v>157</v>
      </c>
      <c r="C255" s="29" t="s">
        <v>475</v>
      </c>
      <c r="D255" s="30" t="s">
        <v>535</v>
      </c>
    </row>
    <row r="256" spans="1:4" x14ac:dyDescent="0.2">
      <c r="A256" s="38">
        <v>254</v>
      </c>
      <c r="B256" s="29" t="s">
        <v>158</v>
      </c>
      <c r="C256" s="29" t="s">
        <v>476</v>
      </c>
      <c r="D256" s="30" t="s">
        <v>536</v>
      </c>
    </row>
    <row r="257" spans="1:4" x14ac:dyDescent="0.2">
      <c r="A257" s="39">
        <v>255</v>
      </c>
      <c r="B257" s="34" t="s">
        <v>159</v>
      </c>
      <c r="C257" s="34" t="s">
        <v>477</v>
      </c>
      <c r="D257" s="35" t="s">
        <v>537</v>
      </c>
    </row>
  </sheetData>
  <phoneticPr fontId="0" type="noConversion"/>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Q33"/>
  <sheetViews>
    <sheetView showRowColHeaders="0" workbookViewId="0">
      <selection activeCell="AQ25" sqref="AQ25"/>
    </sheetView>
  </sheetViews>
  <sheetFormatPr defaultColWidth="10.77734375" defaultRowHeight="15" x14ac:dyDescent="0.2"/>
  <cols>
    <col min="1" max="1" width="0.88671875" style="42" customWidth="1"/>
    <col min="2" max="9" width="1.21875" style="42" customWidth="1"/>
    <col min="10" max="10" width="0.88671875" style="42" customWidth="1"/>
    <col min="11" max="18" width="1.21875" style="42" customWidth="1"/>
    <col min="19" max="19" width="0.88671875" style="42" customWidth="1"/>
    <col min="20" max="27" width="1.21875" style="42" customWidth="1"/>
    <col min="28" max="28" width="0.88671875" style="42" customWidth="1"/>
    <col min="29" max="37" width="1.21875" style="42" customWidth="1"/>
    <col min="38" max="38" width="7.77734375" style="42" customWidth="1"/>
    <col min="39" max="42" width="4.77734375" style="42" customWidth="1"/>
    <col min="43" max="43" width="15.77734375" style="42" customWidth="1"/>
    <col min="44" max="16384" width="10.77734375" style="42"/>
  </cols>
  <sheetData>
    <row r="1" spans="1:43" ht="18" x14ac:dyDescent="0.25">
      <c r="A1" s="61"/>
      <c r="B1" s="249" t="s">
        <v>879</v>
      </c>
      <c r="C1" s="249"/>
      <c r="D1" s="249"/>
      <c r="E1" s="249"/>
      <c r="F1" s="249"/>
      <c r="G1" s="249"/>
      <c r="H1" s="249"/>
      <c r="I1" s="249"/>
      <c r="J1" s="249"/>
      <c r="K1" s="249"/>
      <c r="L1" s="249"/>
      <c r="M1" s="249"/>
      <c r="N1" s="249"/>
      <c r="O1" s="249"/>
      <c r="P1" s="249"/>
      <c r="Q1" s="249"/>
      <c r="R1" s="249"/>
      <c r="S1" s="249"/>
      <c r="T1" s="249"/>
      <c r="U1" s="249"/>
      <c r="V1" s="249"/>
      <c r="W1" s="249"/>
      <c r="X1" s="63"/>
      <c r="Y1" s="63"/>
      <c r="Z1" s="63"/>
      <c r="AA1" s="63"/>
      <c r="AB1" s="63"/>
      <c r="AC1" s="63"/>
      <c r="AD1" s="63"/>
      <c r="AE1" s="63"/>
      <c r="AF1" s="63"/>
      <c r="AG1" s="63"/>
      <c r="AH1" s="63"/>
      <c r="AI1" s="63"/>
      <c r="AJ1" s="64" t="s">
        <v>26</v>
      </c>
      <c r="AK1" s="65"/>
      <c r="AL1" s="66" t="s">
        <v>798</v>
      </c>
      <c r="AM1" s="171" t="s">
        <v>23</v>
      </c>
      <c r="AN1" s="62"/>
      <c r="AO1" s="62"/>
      <c r="AP1" s="66"/>
      <c r="AQ1" s="67" t="s">
        <v>107</v>
      </c>
    </row>
    <row r="2" spans="1:43" x14ac:dyDescent="0.2">
      <c r="A2" s="155"/>
      <c r="B2" s="68" t="s">
        <v>13</v>
      </c>
      <c r="C2" s="69"/>
      <c r="D2" s="69"/>
      <c r="E2" s="69"/>
      <c r="F2" s="69"/>
      <c r="G2" s="69"/>
      <c r="H2" s="69"/>
      <c r="I2" s="69"/>
      <c r="J2" s="70"/>
      <c r="K2" s="69"/>
      <c r="L2" s="69"/>
      <c r="M2" s="69"/>
      <c r="N2" s="69"/>
      <c r="O2" s="69"/>
      <c r="P2" s="69"/>
      <c r="Q2" s="69"/>
      <c r="R2" s="69"/>
      <c r="S2" s="70"/>
      <c r="T2" s="69"/>
      <c r="U2" s="69"/>
      <c r="V2" s="69"/>
      <c r="W2" s="69"/>
      <c r="X2" s="69"/>
      <c r="Y2" s="69"/>
      <c r="Z2" s="69"/>
      <c r="AA2" s="69"/>
      <c r="AB2" s="70"/>
      <c r="AC2" s="69"/>
      <c r="AD2" s="69"/>
      <c r="AE2" s="69"/>
      <c r="AF2" s="69"/>
      <c r="AG2" s="69"/>
      <c r="AH2" s="69"/>
      <c r="AI2" s="69"/>
      <c r="AJ2" s="71" t="s">
        <v>597</v>
      </c>
      <c r="AK2" s="72"/>
      <c r="AL2" s="73">
        <v>1</v>
      </c>
      <c r="AM2" s="74">
        <v>128</v>
      </c>
      <c r="AN2" s="75">
        <v>0</v>
      </c>
      <c r="AO2" s="75">
        <v>0</v>
      </c>
      <c r="AP2" s="76">
        <v>0</v>
      </c>
      <c r="AQ2" s="58">
        <v>2147483646</v>
      </c>
    </row>
    <row r="3" spans="1:43" x14ac:dyDescent="0.2">
      <c r="A3" s="156"/>
      <c r="B3" s="239" t="s">
        <v>14</v>
      </c>
      <c r="C3" s="240"/>
      <c r="D3" s="77"/>
      <c r="E3" s="77"/>
      <c r="F3" s="77"/>
      <c r="G3" s="77"/>
      <c r="H3" s="77"/>
      <c r="I3" s="77"/>
      <c r="J3" s="78"/>
      <c r="K3" s="77"/>
      <c r="L3" s="77"/>
      <c r="M3" s="77"/>
      <c r="N3" s="77"/>
      <c r="O3" s="77"/>
      <c r="P3" s="77"/>
      <c r="Q3" s="77"/>
      <c r="R3" s="77"/>
      <c r="S3" s="78"/>
      <c r="T3" s="77"/>
      <c r="U3" s="77"/>
      <c r="V3" s="77"/>
      <c r="W3" s="77"/>
      <c r="X3" s="77"/>
      <c r="Y3" s="77"/>
      <c r="Z3" s="77"/>
      <c r="AA3" s="77"/>
      <c r="AB3" s="78"/>
      <c r="AC3" s="77"/>
      <c r="AD3" s="77"/>
      <c r="AE3" s="77"/>
      <c r="AF3" s="77"/>
      <c r="AG3" s="77"/>
      <c r="AH3" s="77"/>
      <c r="AI3" s="77"/>
      <c r="AJ3" s="79" t="s">
        <v>596</v>
      </c>
      <c r="AK3" s="80"/>
      <c r="AL3" s="81">
        <v>2</v>
      </c>
      <c r="AM3" s="82">
        <v>192</v>
      </c>
      <c r="AN3" s="83">
        <v>0</v>
      </c>
      <c r="AO3" s="83">
        <v>0</v>
      </c>
      <c r="AP3" s="84">
        <v>0</v>
      </c>
      <c r="AQ3" s="59">
        <v>1073741822</v>
      </c>
    </row>
    <row r="4" spans="1:43" x14ac:dyDescent="0.2">
      <c r="A4" s="156"/>
      <c r="B4" s="239" t="s">
        <v>15</v>
      </c>
      <c r="C4" s="240"/>
      <c r="D4" s="85"/>
      <c r="E4" s="77"/>
      <c r="F4" s="77"/>
      <c r="G4" s="77"/>
      <c r="H4" s="77"/>
      <c r="I4" s="77"/>
      <c r="J4" s="78"/>
      <c r="K4" s="77"/>
      <c r="L4" s="77"/>
      <c r="M4" s="77"/>
      <c r="N4" s="77"/>
      <c r="O4" s="77"/>
      <c r="P4" s="77"/>
      <c r="Q4" s="77"/>
      <c r="R4" s="77"/>
      <c r="S4" s="78"/>
      <c r="T4" s="77"/>
      <c r="U4" s="77"/>
      <c r="V4" s="77"/>
      <c r="W4" s="77"/>
      <c r="X4" s="77"/>
      <c r="Y4" s="77"/>
      <c r="Z4" s="77"/>
      <c r="AA4" s="77"/>
      <c r="AB4" s="78"/>
      <c r="AC4" s="77"/>
      <c r="AD4" s="77"/>
      <c r="AE4" s="77"/>
      <c r="AF4" s="77"/>
      <c r="AG4" s="77"/>
      <c r="AH4" s="77"/>
      <c r="AI4" s="77"/>
      <c r="AJ4" s="79" t="s">
        <v>589</v>
      </c>
      <c r="AK4" s="80"/>
      <c r="AL4" s="81">
        <v>3</v>
      </c>
      <c r="AM4" s="82">
        <v>224</v>
      </c>
      <c r="AN4" s="83">
        <v>0</v>
      </c>
      <c r="AO4" s="83">
        <v>0</v>
      </c>
      <c r="AP4" s="84">
        <v>0</v>
      </c>
      <c r="AQ4" s="59">
        <v>536870910</v>
      </c>
    </row>
    <row r="5" spans="1:43" x14ac:dyDescent="0.2">
      <c r="A5" s="156"/>
      <c r="B5" s="239" t="s">
        <v>16</v>
      </c>
      <c r="C5" s="240"/>
      <c r="D5" s="85"/>
      <c r="E5" s="85"/>
      <c r="F5" s="77"/>
      <c r="G5" s="77"/>
      <c r="H5" s="77"/>
      <c r="I5" s="77"/>
      <c r="J5" s="78"/>
      <c r="K5" s="77"/>
      <c r="L5" s="77"/>
      <c r="M5" s="77"/>
      <c r="N5" s="77"/>
      <c r="O5" s="77"/>
      <c r="P5" s="77"/>
      <c r="Q5" s="77"/>
      <c r="R5" s="77"/>
      <c r="S5" s="78"/>
      <c r="T5" s="77"/>
      <c r="U5" s="77"/>
      <c r="V5" s="77"/>
      <c r="W5" s="77"/>
      <c r="X5" s="77"/>
      <c r="Y5" s="77"/>
      <c r="Z5" s="77"/>
      <c r="AA5" s="77"/>
      <c r="AB5" s="78"/>
      <c r="AC5" s="77"/>
      <c r="AD5" s="77"/>
      <c r="AE5" s="77"/>
      <c r="AF5" s="77"/>
      <c r="AG5" s="77"/>
      <c r="AH5" s="77"/>
      <c r="AI5" s="77"/>
      <c r="AJ5" s="79" t="s">
        <v>588</v>
      </c>
      <c r="AK5" s="80"/>
      <c r="AL5" s="81">
        <v>4</v>
      </c>
      <c r="AM5" s="82">
        <v>240</v>
      </c>
      <c r="AN5" s="83">
        <v>0</v>
      </c>
      <c r="AO5" s="83">
        <v>0</v>
      </c>
      <c r="AP5" s="84">
        <v>0</v>
      </c>
      <c r="AQ5" s="59">
        <v>268435454</v>
      </c>
    </row>
    <row r="6" spans="1:43" x14ac:dyDescent="0.2">
      <c r="A6" s="156"/>
      <c r="B6" s="239" t="s">
        <v>17</v>
      </c>
      <c r="C6" s="240"/>
      <c r="D6" s="85"/>
      <c r="E6" s="85"/>
      <c r="F6" s="85"/>
      <c r="G6" s="77"/>
      <c r="H6" s="77"/>
      <c r="I6" s="77"/>
      <c r="J6" s="78"/>
      <c r="K6" s="77"/>
      <c r="L6" s="77"/>
      <c r="M6" s="77"/>
      <c r="N6" s="77"/>
      <c r="O6" s="77"/>
      <c r="P6" s="77"/>
      <c r="Q6" s="77"/>
      <c r="R6" s="77"/>
      <c r="S6" s="78"/>
      <c r="T6" s="77"/>
      <c r="U6" s="77"/>
      <c r="V6" s="77"/>
      <c r="W6" s="77"/>
      <c r="X6" s="77"/>
      <c r="Y6" s="77"/>
      <c r="Z6" s="77"/>
      <c r="AA6" s="77"/>
      <c r="AB6" s="78"/>
      <c r="AC6" s="77"/>
      <c r="AD6" s="77"/>
      <c r="AE6" s="77"/>
      <c r="AF6" s="77"/>
      <c r="AG6" s="77"/>
      <c r="AH6" s="77"/>
      <c r="AI6" s="77"/>
      <c r="AJ6" s="79" t="s">
        <v>587</v>
      </c>
      <c r="AK6" s="80"/>
      <c r="AL6" s="81">
        <v>5</v>
      </c>
      <c r="AM6" s="82">
        <v>248</v>
      </c>
      <c r="AN6" s="83">
        <v>0</v>
      </c>
      <c r="AO6" s="83">
        <v>0</v>
      </c>
      <c r="AP6" s="84">
        <v>0</v>
      </c>
      <c r="AQ6" s="59">
        <v>134217726</v>
      </c>
    </row>
    <row r="7" spans="1:43" x14ac:dyDescent="0.2">
      <c r="A7" s="156"/>
      <c r="B7" s="239" t="s">
        <v>18</v>
      </c>
      <c r="C7" s="240"/>
      <c r="D7" s="85"/>
      <c r="E7" s="85"/>
      <c r="F7" s="85"/>
      <c r="G7" s="85"/>
      <c r="H7" s="77"/>
      <c r="I7" s="77"/>
      <c r="J7" s="78"/>
      <c r="K7" s="77"/>
      <c r="L7" s="77"/>
      <c r="M7" s="77"/>
      <c r="N7" s="77"/>
      <c r="O7" s="77"/>
      <c r="P7" s="77"/>
      <c r="Q7" s="77"/>
      <c r="R7" s="77"/>
      <c r="S7" s="78"/>
      <c r="T7" s="77"/>
      <c r="U7" s="77"/>
      <c r="V7" s="77"/>
      <c r="W7" s="77"/>
      <c r="X7" s="77"/>
      <c r="Y7" s="77"/>
      <c r="Z7" s="77"/>
      <c r="AA7" s="77"/>
      <c r="AB7" s="78"/>
      <c r="AC7" s="77"/>
      <c r="AD7" s="77"/>
      <c r="AE7" s="77"/>
      <c r="AF7" s="77"/>
      <c r="AG7" s="77"/>
      <c r="AH7" s="77"/>
      <c r="AI7" s="77"/>
      <c r="AJ7" s="79" t="s">
        <v>586</v>
      </c>
      <c r="AK7" s="80"/>
      <c r="AL7" s="81">
        <v>6</v>
      </c>
      <c r="AM7" s="82">
        <v>252</v>
      </c>
      <c r="AN7" s="83">
        <v>0</v>
      </c>
      <c r="AO7" s="83">
        <v>0</v>
      </c>
      <c r="AP7" s="84">
        <v>0</v>
      </c>
      <c r="AQ7" s="59">
        <v>67108862</v>
      </c>
    </row>
    <row r="8" spans="1:43" x14ac:dyDescent="0.2">
      <c r="A8" s="156"/>
      <c r="B8" s="239" t="s">
        <v>19</v>
      </c>
      <c r="C8" s="240"/>
      <c r="D8" s="85"/>
      <c r="E8" s="85"/>
      <c r="F8" s="85"/>
      <c r="G8" s="85"/>
      <c r="H8" s="85"/>
      <c r="I8" s="77"/>
      <c r="J8" s="78"/>
      <c r="K8" s="77"/>
      <c r="L8" s="77"/>
      <c r="M8" s="77"/>
      <c r="N8" s="77"/>
      <c r="O8" s="77"/>
      <c r="P8" s="77"/>
      <c r="Q8" s="77"/>
      <c r="R8" s="77"/>
      <c r="S8" s="78"/>
      <c r="T8" s="77"/>
      <c r="U8" s="77"/>
      <c r="V8" s="77"/>
      <c r="W8" s="77"/>
      <c r="X8" s="77"/>
      <c r="Y8" s="77"/>
      <c r="Z8" s="77"/>
      <c r="AA8" s="77"/>
      <c r="AB8" s="78"/>
      <c r="AC8" s="77"/>
      <c r="AD8" s="77"/>
      <c r="AE8" s="77"/>
      <c r="AF8" s="77"/>
      <c r="AG8" s="77"/>
      <c r="AH8" s="77"/>
      <c r="AI8" s="77"/>
      <c r="AJ8" s="79" t="s">
        <v>585</v>
      </c>
      <c r="AK8" s="80"/>
      <c r="AL8" s="81">
        <v>7</v>
      </c>
      <c r="AM8" s="82">
        <v>254</v>
      </c>
      <c r="AN8" s="83">
        <v>0</v>
      </c>
      <c r="AO8" s="83">
        <v>0</v>
      </c>
      <c r="AP8" s="84">
        <v>0</v>
      </c>
      <c r="AQ8" s="59">
        <v>33554430</v>
      </c>
    </row>
    <row r="9" spans="1:43" x14ac:dyDescent="0.2">
      <c r="A9" s="157"/>
      <c r="B9" s="243" t="s">
        <v>20</v>
      </c>
      <c r="C9" s="244"/>
      <c r="D9" s="86"/>
      <c r="E9" s="86"/>
      <c r="F9" s="86"/>
      <c r="G9" s="86"/>
      <c r="H9" s="86"/>
      <c r="I9" s="86"/>
      <c r="J9" s="87"/>
      <c r="K9" s="88"/>
      <c r="L9" s="88"/>
      <c r="M9" s="88"/>
      <c r="N9" s="88"/>
      <c r="O9" s="88"/>
      <c r="P9" s="88"/>
      <c r="Q9" s="88"/>
      <c r="R9" s="88"/>
      <c r="S9" s="87"/>
      <c r="T9" s="88"/>
      <c r="U9" s="88"/>
      <c r="V9" s="88"/>
      <c r="W9" s="88"/>
      <c r="X9" s="88"/>
      <c r="Y9" s="88"/>
      <c r="Z9" s="88"/>
      <c r="AA9" s="88"/>
      <c r="AB9" s="87"/>
      <c r="AC9" s="88"/>
      <c r="AD9" s="88"/>
      <c r="AE9" s="88"/>
      <c r="AF9" s="88"/>
      <c r="AG9" s="88"/>
      <c r="AH9" s="88"/>
      <c r="AI9" s="88"/>
      <c r="AJ9" s="89" t="s">
        <v>584</v>
      </c>
      <c r="AK9" s="90"/>
      <c r="AL9" s="91">
        <v>8</v>
      </c>
      <c r="AM9" s="92">
        <v>255</v>
      </c>
      <c r="AN9" s="93">
        <v>0</v>
      </c>
      <c r="AO9" s="93">
        <v>0</v>
      </c>
      <c r="AP9" s="94">
        <v>0</v>
      </c>
      <c r="AQ9" s="60">
        <v>16777214</v>
      </c>
    </row>
    <row r="10" spans="1:43" x14ac:dyDescent="0.2">
      <c r="A10" s="95"/>
      <c r="B10" s="237" t="s">
        <v>21</v>
      </c>
      <c r="C10" s="238"/>
      <c r="D10" s="96"/>
      <c r="E10" s="96"/>
      <c r="F10" s="96"/>
      <c r="G10" s="96"/>
      <c r="H10" s="96"/>
      <c r="I10" s="96"/>
      <c r="J10" s="70"/>
      <c r="K10" s="96"/>
      <c r="L10" s="69"/>
      <c r="M10" s="69"/>
      <c r="N10" s="69"/>
      <c r="O10" s="69"/>
      <c r="P10" s="69"/>
      <c r="Q10" s="69"/>
      <c r="R10" s="69"/>
      <c r="S10" s="70"/>
      <c r="T10" s="69"/>
      <c r="U10" s="69"/>
      <c r="V10" s="69"/>
      <c r="W10" s="69"/>
      <c r="X10" s="69"/>
      <c r="Y10" s="69"/>
      <c r="Z10" s="69"/>
      <c r="AA10" s="69"/>
      <c r="AB10" s="70"/>
      <c r="AC10" s="69"/>
      <c r="AD10" s="69"/>
      <c r="AE10" s="69"/>
      <c r="AF10" s="69"/>
      <c r="AG10" s="69"/>
      <c r="AH10" s="69"/>
      <c r="AI10" s="69"/>
      <c r="AJ10" s="71" t="s">
        <v>583</v>
      </c>
      <c r="AK10" s="72"/>
      <c r="AL10" s="97">
        <v>9</v>
      </c>
      <c r="AM10" s="98">
        <v>255</v>
      </c>
      <c r="AN10" s="99">
        <v>128</v>
      </c>
      <c r="AO10" s="99">
        <v>0</v>
      </c>
      <c r="AP10" s="100">
        <v>0</v>
      </c>
      <c r="AQ10" s="50">
        <v>8388606</v>
      </c>
    </row>
    <row r="11" spans="1:43" x14ac:dyDescent="0.2">
      <c r="A11" s="101"/>
      <c r="B11" s="239" t="s">
        <v>729</v>
      </c>
      <c r="C11" s="240"/>
      <c r="D11" s="240"/>
      <c r="E11" s="85"/>
      <c r="F11" s="85"/>
      <c r="G11" s="85"/>
      <c r="H11" s="85"/>
      <c r="I11" s="85"/>
      <c r="J11" s="78"/>
      <c r="K11" s="85"/>
      <c r="L11" s="85"/>
      <c r="M11" s="77"/>
      <c r="N11" s="77"/>
      <c r="O11" s="77"/>
      <c r="P11" s="77"/>
      <c r="Q11" s="77"/>
      <c r="R11" s="77"/>
      <c r="S11" s="78"/>
      <c r="T11" s="77"/>
      <c r="U11" s="77"/>
      <c r="V11" s="77"/>
      <c r="W11" s="77"/>
      <c r="X11" s="77"/>
      <c r="Y11" s="77"/>
      <c r="Z11" s="77"/>
      <c r="AA11" s="77"/>
      <c r="AB11" s="78"/>
      <c r="AC11" s="77"/>
      <c r="AD11" s="77"/>
      <c r="AE11" s="77"/>
      <c r="AF11" s="77"/>
      <c r="AG11" s="77"/>
      <c r="AH11" s="77"/>
      <c r="AI11" s="77"/>
      <c r="AJ11" s="79" t="s">
        <v>582</v>
      </c>
      <c r="AK11" s="80"/>
      <c r="AL11" s="102">
        <v>10</v>
      </c>
      <c r="AM11" s="103">
        <v>255</v>
      </c>
      <c r="AN11" s="104">
        <v>192</v>
      </c>
      <c r="AO11" s="104">
        <v>0</v>
      </c>
      <c r="AP11" s="105">
        <v>0</v>
      </c>
      <c r="AQ11" s="43">
        <v>4194302</v>
      </c>
    </row>
    <row r="12" spans="1:43" x14ac:dyDescent="0.2">
      <c r="A12" s="101"/>
      <c r="B12" s="239" t="s">
        <v>730</v>
      </c>
      <c r="C12" s="240"/>
      <c r="D12" s="240"/>
      <c r="E12" s="85"/>
      <c r="F12" s="85"/>
      <c r="G12" s="85"/>
      <c r="H12" s="85"/>
      <c r="I12" s="85"/>
      <c r="J12" s="78"/>
      <c r="K12" s="85"/>
      <c r="L12" s="85"/>
      <c r="M12" s="85"/>
      <c r="N12" s="77"/>
      <c r="O12" s="77"/>
      <c r="P12" s="77"/>
      <c r="Q12" s="77"/>
      <c r="R12" s="77"/>
      <c r="S12" s="78"/>
      <c r="T12" s="77"/>
      <c r="U12" s="77"/>
      <c r="V12" s="77"/>
      <c r="W12" s="77"/>
      <c r="X12" s="77"/>
      <c r="Y12" s="77"/>
      <c r="Z12" s="77"/>
      <c r="AA12" s="77"/>
      <c r="AB12" s="78"/>
      <c r="AC12" s="77"/>
      <c r="AD12" s="77"/>
      <c r="AE12" s="77"/>
      <c r="AF12" s="77"/>
      <c r="AG12" s="77"/>
      <c r="AH12" s="77"/>
      <c r="AI12" s="77"/>
      <c r="AJ12" s="79" t="s">
        <v>581</v>
      </c>
      <c r="AK12" s="80"/>
      <c r="AL12" s="102">
        <v>11</v>
      </c>
      <c r="AM12" s="103">
        <v>255</v>
      </c>
      <c r="AN12" s="104">
        <v>224</v>
      </c>
      <c r="AO12" s="104">
        <v>0</v>
      </c>
      <c r="AP12" s="105">
        <v>0</v>
      </c>
      <c r="AQ12" s="43">
        <v>2097150</v>
      </c>
    </row>
    <row r="13" spans="1:43" x14ac:dyDescent="0.2">
      <c r="A13" s="101"/>
      <c r="B13" s="239" t="s">
        <v>731</v>
      </c>
      <c r="C13" s="240"/>
      <c r="D13" s="240"/>
      <c r="E13" s="85"/>
      <c r="F13" s="85"/>
      <c r="G13" s="85"/>
      <c r="H13" s="85"/>
      <c r="I13" s="85"/>
      <c r="J13" s="78"/>
      <c r="K13" s="85"/>
      <c r="L13" s="85"/>
      <c r="M13" s="85"/>
      <c r="N13" s="85"/>
      <c r="O13" s="77"/>
      <c r="P13" s="77"/>
      <c r="Q13" s="77"/>
      <c r="R13" s="77"/>
      <c r="S13" s="78"/>
      <c r="T13" s="77"/>
      <c r="U13" s="77"/>
      <c r="V13" s="77"/>
      <c r="W13" s="77"/>
      <c r="X13" s="77"/>
      <c r="Y13" s="77"/>
      <c r="Z13" s="77"/>
      <c r="AA13" s="77"/>
      <c r="AB13" s="78"/>
      <c r="AC13" s="77"/>
      <c r="AD13" s="77"/>
      <c r="AE13" s="77"/>
      <c r="AF13" s="77"/>
      <c r="AG13" s="77"/>
      <c r="AH13" s="77"/>
      <c r="AI13" s="77"/>
      <c r="AJ13" s="79" t="s">
        <v>580</v>
      </c>
      <c r="AK13" s="80"/>
      <c r="AL13" s="102">
        <v>12</v>
      </c>
      <c r="AM13" s="103">
        <v>255</v>
      </c>
      <c r="AN13" s="104">
        <v>240</v>
      </c>
      <c r="AO13" s="104">
        <v>0</v>
      </c>
      <c r="AP13" s="105">
        <v>0</v>
      </c>
      <c r="AQ13" s="43">
        <v>1048574</v>
      </c>
    </row>
    <row r="14" spans="1:43" x14ac:dyDescent="0.2">
      <c r="A14" s="101"/>
      <c r="B14" s="239" t="s">
        <v>732</v>
      </c>
      <c r="C14" s="240"/>
      <c r="D14" s="240"/>
      <c r="E14" s="85"/>
      <c r="F14" s="85"/>
      <c r="G14" s="85"/>
      <c r="H14" s="85"/>
      <c r="I14" s="85"/>
      <c r="J14" s="78"/>
      <c r="K14" s="85"/>
      <c r="L14" s="85"/>
      <c r="M14" s="85"/>
      <c r="N14" s="85"/>
      <c r="O14" s="85"/>
      <c r="P14" s="77"/>
      <c r="Q14" s="77"/>
      <c r="R14" s="77"/>
      <c r="S14" s="78"/>
      <c r="T14" s="77"/>
      <c r="U14" s="77"/>
      <c r="V14" s="77"/>
      <c r="W14" s="77"/>
      <c r="X14" s="77"/>
      <c r="Y14" s="77"/>
      <c r="Z14" s="77"/>
      <c r="AA14" s="77"/>
      <c r="AB14" s="78"/>
      <c r="AC14" s="77"/>
      <c r="AD14" s="77"/>
      <c r="AE14" s="77"/>
      <c r="AF14" s="77"/>
      <c r="AG14" s="77"/>
      <c r="AH14" s="77"/>
      <c r="AI14" s="77"/>
      <c r="AJ14" s="79" t="s">
        <v>738</v>
      </c>
      <c r="AK14" s="80"/>
      <c r="AL14" s="102">
        <v>13</v>
      </c>
      <c r="AM14" s="103">
        <v>255</v>
      </c>
      <c r="AN14" s="104">
        <v>248</v>
      </c>
      <c r="AO14" s="104">
        <v>0</v>
      </c>
      <c r="AP14" s="105">
        <v>0</v>
      </c>
      <c r="AQ14" s="43">
        <v>524286</v>
      </c>
    </row>
    <row r="15" spans="1:43" x14ac:dyDescent="0.2">
      <c r="A15" s="101"/>
      <c r="B15" s="239" t="s">
        <v>733</v>
      </c>
      <c r="C15" s="240"/>
      <c r="D15" s="240"/>
      <c r="E15" s="85"/>
      <c r="F15" s="85"/>
      <c r="G15" s="85"/>
      <c r="H15" s="85"/>
      <c r="I15" s="85"/>
      <c r="J15" s="78"/>
      <c r="K15" s="85"/>
      <c r="L15" s="85"/>
      <c r="M15" s="85"/>
      <c r="N15" s="85"/>
      <c r="O15" s="85"/>
      <c r="P15" s="85"/>
      <c r="Q15" s="77"/>
      <c r="R15" s="77"/>
      <c r="S15" s="78"/>
      <c r="T15" s="77"/>
      <c r="U15" s="77"/>
      <c r="V15" s="77"/>
      <c r="W15" s="77"/>
      <c r="X15" s="77"/>
      <c r="Y15" s="77"/>
      <c r="Z15" s="77"/>
      <c r="AA15" s="77"/>
      <c r="AB15" s="78"/>
      <c r="AC15" s="77"/>
      <c r="AD15" s="77"/>
      <c r="AE15" s="77"/>
      <c r="AF15" s="77"/>
      <c r="AG15" s="77"/>
      <c r="AH15" s="77"/>
      <c r="AI15" s="77"/>
      <c r="AJ15" s="79" t="s">
        <v>737</v>
      </c>
      <c r="AK15" s="80"/>
      <c r="AL15" s="102">
        <v>14</v>
      </c>
      <c r="AM15" s="103">
        <v>255</v>
      </c>
      <c r="AN15" s="104">
        <v>252</v>
      </c>
      <c r="AO15" s="104">
        <v>0</v>
      </c>
      <c r="AP15" s="105">
        <v>0</v>
      </c>
      <c r="AQ15" s="43">
        <v>262142</v>
      </c>
    </row>
    <row r="16" spans="1:43" x14ac:dyDescent="0.2">
      <c r="A16" s="101"/>
      <c r="B16" s="239" t="s">
        <v>734</v>
      </c>
      <c r="C16" s="240"/>
      <c r="D16" s="240"/>
      <c r="E16" s="85"/>
      <c r="F16" s="85"/>
      <c r="G16" s="85"/>
      <c r="H16" s="85"/>
      <c r="I16" s="85"/>
      <c r="J16" s="78"/>
      <c r="K16" s="85"/>
      <c r="L16" s="85"/>
      <c r="M16" s="85"/>
      <c r="N16" s="85"/>
      <c r="O16" s="85"/>
      <c r="P16" s="85"/>
      <c r="Q16" s="85"/>
      <c r="R16" s="77"/>
      <c r="S16" s="78"/>
      <c r="T16" s="77"/>
      <c r="U16" s="77"/>
      <c r="V16" s="77"/>
      <c r="W16" s="77"/>
      <c r="X16" s="77"/>
      <c r="Y16" s="77"/>
      <c r="Z16" s="77"/>
      <c r="AA16" s="77"/>
      <c r="AB16" s="78"/>
      <c r="AC16" s="77"/>
      <c r="AD16" s="77"/>
      <c r="AE16" s="77"/>
      <c r="AF16" s="77"/>
      <c r="AG16" s="77"/>
      <c r="AH16" s="77"/>
      <c r="AI16" s="77"/>
      <c r="AJ16" s="79" t="s">
        <v>736</v>
      </c>
      <c r="AK16" s="80"/>
      <c r="AL16" s="102">
        <v>15</v>
      </c>
      <c r="AM16" s="103">
        <v>255</v>
      </c>
      <c r="AN16" s="104">
        <v>254</v>
      </c>
      <c r="AO16" s="104">
        <v>0</v>
      </c>
      <c r="AP16" s="105">
        <v>0</v>
      </c>
      <c r="AQ16" s="43">
        <v>131070</v>
      </c>
    </row>
    <row r="17" spans="1:43" x14ac:dyDescent="0.2">
      <c r="A17" s="106"/>
      <c r="B17" s="247" t="s">
        <v>735</v>
      </c>
      <c r="C17" s="248"/>
      <c r="D17" s="248"/>
      <c r="E17" s="107"/>
      <c r="F17" s="107"/>
      <c r="G17" s="107"/>
      <c r="H17" s="107"/>
      <c r="I17" s="107"/>
      <c r="J17" s="108"/>
      <c r="K17" s="107"/>
      <c r="L17" s="107"/>
      <c r="M17" s="107"/>
      <c r="N17" s="107"/>
      <c r="O17" s="107"/>
      <c r="P17" s="107"/>
      <c r="Q17" s="107"/>
      <c r="R17" s="107"/>
      <c r="S17" s="108"/>
      <c r="T17" s="109"/>
      <c r="U17" s="109"/>
      <c r="V17" s="109"/>
      <c r="W17" s="109"/>
      <c r="X17" s="109"/>
      <c r="Y17" s="109"/>
      <c r="Z17" s="109"/>
      <c r="AA17" s="109"/>
      <c r="AB17" s="108"/>
      <c r="AC17" s="109"/>
      <c r="AD17" s="109"/>
      <c r="AE17" s="109"/>
      <c r="AF17" s="109"/>
      <c r="AG17" s="109"/>
      <c r="AH17" s="109"/>
      <c r="AI17" s="109"/>
      <c r="AJ17" s="110" t="s">
        <v>735</v>
      </c>
      <c r="AK17" s="111"/>
      <c r="AL17" s="112">
        <v>16</v>
      </c>
      <c r="AM17" s="113">
        <v>255</v>
      </c>
      <c r="AN17" s="114">
        <v>255</v>
      </c>
      <c r="AO17" s="114">
        <v>0</v>
      </c>
      <c r="AP17" s="115">
        <v>0</v>
      </c>
      <c r="AQ17" s="51">
        <v>65534</v>
      </c>
    </row>
    <row r="18" spans="1:43" x14ac:dyDescent="0.2">
      <c r="A18" s="116"/>
      <c r="B18" s="245" t="s">
        <v>736</v>
      </c>
      <c r="C18" s="246"/>
      <c r="D18" s="246"/>
      <c r="E18" s="117"/>
      <c r="F18" s="117"/>
      <c r="G18" s="117"/>
      <c r="H18" s="117"/>
      <c r="I18" s="117"/>
      <c r="J18" s="118"/>
      <c r="K18" s="117"/>
      <c r="L18" s="117"/>
      <c r="M18" s="117"/>
      <c r="N18" s="117"/>
      <c r="O18" s="117"/>
      <c r="P18" s="117"/>
      <c r="Q18" s="117"/>
      <c r="R18" s="117"/>
      <c r="S18" s="118"/>
      <c r="T18" s="117"/>
      <c r="U18" s="119"/>
      <c r="V18" s="119"/>
      <c r="W18" s="119"/>
      <c r="X18" s="119"/>
      <c r="Y18" s="119"/>
      <c r="Z18" s="119"/>
      <c r="AA18" s="119"/>
      <c r="AB18" s="118"/>
      <c r="AC18" s="119"/>
      <c r="AD18" s="119"/>
      <c r="AE18" s="119"/>
      <c r="AF18" s="119"/>
      <c r="AG18" s="119"/>
      <c r="AH18" s="119"/>
      <c r="AI18" s="119"/>
      <c r="AJ18" s="120" t="s">
        <v>734</v>
      </c>
      <c r="AK18" s="121"/>
      <c r="AL18" s="122">
        <v>17</v>
      </c>
      <c r="AM18" s="123">
        <v>255</v>
      </c>
      <c r="AN18" s="124">
        <v>255</v>
      </c>
      <c r="AO18" s="124">
        <v>128</v>
      </c>
      <c r="AP18" s="125">
        <v>0</v>
      </c>
      <c r="AQ18" s="48">
        <v>32766</v>
      </c>
    </row>
    <row r="19" spans="1:43" x14ac:dyDescent="0.2">
      <c r="A19" s="126"/>
      <c r="B19" s="239" t="s">
        <v>737</v>
      </c>
      <c r="C19" s="240"/>
      <c r="D19" s="240"/>
      <c r="E19" s="85"/>
      <c r="F19" s="85"/>
      <c r="G19" s="85"/>
      <c r="H19" s="85"/>
      <c r="I19" s="85"/>
      <c r="J19" s="78"/>
      <c r="K19" s="85"/>
      <c r="L19" s="85"/>
      <c r="M19" s="85"/>
      <c r="N19" s="85"/>
      <c r="O19" s="85"/>
      <c r="P19" s="85"/>
      <c r="Q19" s="85"/>
      <c r="R19" s="85"/>
      <c r="S19" s="78"/>
      <c r="T19" s="85"/>
      <c r="U19" s="85"/>
      <c r="V19" s="77"/>
      <c r="W19" s="77"/>
      <c r="X19" s="77"/>
      <c r="Y19" s="77"/>
      <c r="Z19" s="77"/>
      <c r="AA19" s="77"/>
      <c r="AB19" s="78"/>
      <c r="AC19" s="77"/>
      <c r="AD19" s="77"/>
      <c r="AE19" s="77"/>
      <c r="AF19" s="77"/>
      <c r="AG19" s="77"/>
      <c r="AH19" s="77"/>
      <c r="AI19" s="77"/>
      <c r="AJ19" s="79" t="s">
        <v>733</v>
      </c>
      <c r="AK19" s="80"/>
      <c r="AL19" s="127">
        <v>18</v>
      </c>
      <c r="AM19" s="128">
        <v>255</v>
      </c>
      <c r="AN19" s="129">
        <v>255</v>
      </c>
      <c r="AO19" s="129">
        <v>192</v>
      </c>
      <c r="AP19" s="130">
        <v>0</v>
      </c>
      <c r="AQ19" s="44">
        <v>16382</v>
      </c>
    </row>
    <row r="20" spans="1:43" x14ac:dyDescent="0.2">
      <c r="A20" s="126"/>
      <c r="B20" s="239" t="s">
        <v>738</v>
      </c>
      <c r="C20" s="240"/>
      <c r="D20" s="240"/>
      <c r="E20" s="85"/>
      <c r="F20" s="85"/>
      <c r="G20" s="85"/>
      <c r="H20" s="85"/>
      <c r="I20" s="85"/>
      <c r="J20" s="78"/>
      <c r="K20" s="85"/>
      <c r="L20" s="85"/>
      <c r="M20" s="85"/>
      <c r="N20" s="85"/>
      <c r="O20" s="85"/>
      <c r="P20" s="85"/>
      <c r="Q20" s="85"/>
      <c r="R20" s="85"/>
      <c r="S20" s="78"/>
      <c r="T20" s="85"/>
      <c r="U20" s="85"/>
      <c r="V20" s="85"/>
      <c r="W20" s="77"/>
      <c r="X20" s="77"/>
      <c r="Y20" s="77"/>
      <c r="Z20" s="77"/>
      <c r="AA20" s="77"/>
      <c r="AB20" s="78"/>
      <c r="AC20" s="77"/>
      <c r="AD20" s="77"/>
      <c r="AE20" s="77"/>
      <c r="AF20" s="77"/>
      <c r="AG20" s="77"/>
      <c r="AH20" s="77"/>
      <c r="AI20" s="77"/>
      <c r="AJ20" s="79" t="s">
        <v>732</v>
      </c>
      <c r="AK20" s="80"/>
      <c r="AL20" s="127">
        <v>19</v>
      </c>
      <c r="AM20" s="128">
        <v>255</v>
      </c>
      <c r="AN20" s="129">
        <v>255</v>
      </c>
      <c r="AO20" s="129">
        <v>224</v>
      </c>
      <c r="AP20" s="130">
        <v>0</v>
      </c>
      <c r="AQ20" s="44">
        <v>8190</v>
      </c>
    </row>
    <row r="21" spans="1:43" x14ac:dyDescent="0.2">
      <c r="A21" s="126"/>
      <c r="B21" s="239" t="s">
        <v>580</v>
      </c>
      <c r="C21" s="240"/>
      <c r="D21" s="240"/>
      <c r="E21" s="85"/>
      <c r="F21" s="85"/>
      <c r="G21" s="85"/>
      <c r="H21" s="85"/>
      <c r="I21" s="85"/>
      <c r="J21" s="78"/>
      <c r="K21" s="85"/>
      <c r="L21" s="85"/>
      <c r="M21" s="85"/>
      <c r="N21" s="85"/>
      <c r="O21" s="85"/>
      <c r="P21" s="85"/>
      <c r="Q21" s="85"/>
      <c r="R21" s="85"/>
      <c r="S21" s="78"/>
      <c r="T21" s="85"/>
      <c r="U21" s="85"/>
      <c r="V21" s="85"/>
      <c r="W21" s="85"/>
      <c r="X21" s="77"/>
      <c r="Y21" s="77"/>
      <c r="Z21" s="77"/>
      <c r="AA21" s="77"/>
      <c r="AB21" s="78"/>
      <c r="AC21" s="77"/>
      <c r="AD21" s="77"/>
      <c r="AE21" s="77"/>
      <c r="AF21" s="77"/>
      <c r="AG21" s="77"/>
      <c r="AH21" s="77"/>
      <c r="AI21" s="77"/>
      <c r="AJ21" s="79" t="s">
        <v>731</v>
      </c>
      <c r="AK21" s="80"/>
      <c r="AL21" s="127">
        <v>20</v>
      </c>
      <c r="AM21" s="128">
        <v>255</v>
      </c>
      <c r="AN21" s="129">
        <v>255</v>
      </c>
      <c r="AO21" s="129">
        <v>240</v>
      </c>
      <c r="AP21" s="130">
        <v>0</v>
      </c>
      <c r="AQ21" s="44">
        <v>4094</v>
      </c>
    </row>
    <row r="22" spans="1:43" x14ac:dyDescent="0.2">
      <c r="A22" s="126"/>
      <c r="B22" s="239" t="s">
        <v>581</v>
      </c>
      <c r="C22" s="240"/>
      <c r="D22" s="240"/>
      <c r="E22" s="85"/>
      <c r="F22" s="85"/>
      <c r="G22" s="85"/>
      <c r="H22" s="85"/>
      <c r="I22" s="85"/>
      <c r="J22" s="78"/>
      <c r="K22" s="85"/>
      <c r="L22" s="85"/>
      <c r="M22" s="85"/>
      <c r="N22" s="85"/>
      <c r="O22" s="85"/>
      <c r="P22" s="85"/>
      <c r="Q22" s="85"/>
      <c r="R22" s="85"/>
      <c r="S22" s="78"/>
      <c r="T22" s="85"/>
      <c r="U22" s="85"/>
      <c r="V22" s="85"/>
      <c r="W22" s="85"/>
      <c r="X22" s="85"/>
      <c r="Y22" s="77"/>
      <c r="Z22" s="77"/>
      <c r="AA22" s="77"/>
      <c r="AB22" s="78"/>
      <c r="AC22" s="77"/>
      <c r="AD22" s="77"/>
      <c r="AE22" s="77"/>
      <c r="AF22" s="77"/>
      <c r="AG22" s="77"/>
      <c r="AH22" s="77"/>
      <c r="AI22" s="77"/>
      <c r="AJ22" s="79" t="s">
        <v>730</v>
      </c>
      <c r="AK22" s="80"/>
      <c r="AL22" s="127">
        <v>21</v>
      </c>
      <c r="AM22" s="128">
        <v>255</v>
      </c>
      <c r="AN22" s="129">
        <v>255</v>
      </c>
      <c r="AO22" s="129">
        <v>248</v>
      </c>
      <c r="AP22" s="130">
        <v>0</v>
      </c>
      <c r="AQ22" s="44">
        <v>2046</v>
      </c>
    </row>
    <row r="23" spans="1:43" x14ac:dyDescent="0.2">
      <c r="A23" s="126"/>
      <c r="B23" s="239" t="s">
        <v>582</v>
      </c>
      <c r="C23" s="240"/>
      <c r="D23" s="240"/>
      <c r="E23" s="85"/>
      <c r="F23" s="85"/>
      <c r="G23" s="85"/>
      <c r="H23" s="85"/>
      <c r="I23" s="85"/>
      <c r="J23" s="78"/>
      <c r="K23" s="85"/>
      <c r="L23" s="85"/>
      <c r="M23" s="85"/>
      <c r="N23" s="85"/>
      <c r="O23" s="85"/>
      <c r="P23" s="85"/>
      <c r="Q23" s="85"/>
      <c r="R23" s="85"/>
      <c r="S23" s="78"/>
      <c r="T23" s="85"/>
      <c r="U23" s="85"/>
      <c r="V23" s="85"/>
      <c r="W23" s="85"/>
      <c r="X23" s="85"/>
      <c r="Y23" s="85"/>
      <c r="Z23" s="77"/>
      <c r="AA23" s="77"/>
      <c r="AB23" s="78"/>
      <c r="AC23" s="77"/>
      <c r="AD23" s="77"/>
      <c r="AE23" s="77"/>
      <c r="AF23" s="77"/>
      <c r="AG23" s="77"/>
      <c r="AH23" s="77"/>
      <c r="AI23" s="77"/>
      <c r="AJ23" s="79" t="s">
        <v>729</v>
      </c>
      <c r="AK23" s="80"/>
      <c r="AL23" s="127">
        <v>22</v>
      </c>
      <c r="AM23" s="128">
        <v>255</v>
      </c>
      <c r="AN23" s="129">
        <v>255</v>
      </c>
      <c r="AO23" s="129">
        <v>252</v>
      </c>
      <c r="AP23" s="130">
        <v>0</v>
      </c>
      <c r="AQ23" s="44">
        <v>1022</v>
      </c>
    </row>
    <row r="24" spans="1:43" x14ac:dyDescent="0.2">
      <c r="A24" s="126"/>
      <c r="B24" s="239" t="s">
        <v>583</v>
      </c>
      <c r="C24" s="240"/>
      <c r="D24" s="240"/>
      <c r="E24" s="85"/>
      <c r="F24" s="85"/>
      <c r="G24" s="85"/>
      <c r="H24" s="85"/>
      <c r="I24" s="85"/>
      <c r="J24" s="78"/>
      <c r="K24" s="85"/>
      <c r="L24" s="85"/>
      <c r="M24" s="85"/>
      <c r="N24" s="85"/>
      <c r="O24" s="85"/>
      <c r="P24" s="85"/>
      <c r="Q24" s="85"/>
      <c r="R24" s="85"/>
      <c r="S24" s="78"/>
      <c r="T24" s="85"/>
      <c r="U24" s="85"/>
      <c r="V24" s="85"/>
      <c r="W24" s="85"/>
      <c r="X24" s="85"/>
      <c r="Y24" s="85"/>
      <c r="Z24" s="85"/>
      <c r="AA24" s="77"/>
      <c r="AB24" s="78"/>
      <c r="AC24" s="77"/>
      <c r="AD24" s="77"/>
      <c r="AE24" s="77"/>
      <c r="AF24" s="77"/>
      <c r="AG24" s="77"/>
      <c r="AH24" s="77"/>
      <c r="AI24" s="77"/>
      <c r="AJ24" s="79" t="s">
        <v>21</v>
      </c>
      <c r="AK24" s="80"/>
      <c r="AL24" s="127">
        <v>23</v>
      </c>
      <c r="AM24" s="128">
        <v>255</v>
      </c>
      <c r="AN24" s="129">
        <v>255</v>
      </c>
      <c r="AO24" s="129">
        <v>254</v>
      </c>
      <c r="AP24" s="130">
        <v>0</v>
      </c>
      <c r="AQ24" s="44">
        <v>510</v>
      </c>
    </row>
    <row r="25" spans="1:43" x14ac:dyDescent="0.2">
      <c r="A25" s="131"/>
      <c r="B25" s="243" t="s">
        <v>584</v>
      </c>
      <c r="C25" s="244"/>
      <c r="D25" s="244"/>
      <c r="E25" s="86"/>
      <c r="F25" s="86"/>
      <c r="G25" s="86"/>
      <c r="H25" s="86"/>
      <c r="I25" s="86"/>
      <c r="J25" s="87"/>
      <c r="K25" s="86"/>
      <c r="L25" s="86"/>
      <c r="M25" s="86"/>
      <c r="N25" s="86"/>
      <c r="O25" s="86"/>
      <c r="P25" s="86"/>
      <c r="Q25" s="86"/>
      <c r="R25" s="86"/>
      <c r="S25" s="87"/>
      <c r="T25" s="86"/>
      <c r="U25" s="86"/>
      <c r="V25" s="86"/>
      <c r="W25" s="86"/>
      <c r="X25" s="86"/>
      <c r="Y25" s="86"/>
      <c r="Z25" s="86"/>
      <c r="AA25" s="86"/>
      <c r="AB25" s="87"/>
      <c r="AC25" s="88"/>
      <c r="AD25" s="88"/>
      <c r="AE25" s="88"/>
      <c r="AF25" s="88"/>
      <c r="AG25" s="88"/>
      <c r="AH25" s="88"/>
      <c r="AI25" s="88"/>
      <c r="AJ25" s="89" t="s">
        <v>20</v>
      </c>
      <c r="AK25" s="90"/>
      <c r="AL25" s="132">
        <v>24</v>
      </c>
      <c r="AM25" s="133">
        <v>255</v>
      </c>
      <c r="AN25" s="134">
        <v>255</v>
      </c>
      <c r="AO25" s="134">
        <v>255</v>
      </c>
      <c r="AP25" s="135">
        <v>0</v>
      </c>
      <c r="AQ25" s="49">
        <v>254</v>
      </c>
    </row>
    <row r="26" spans="1:43" x14ac:dyDescent="0.2">
      <c r="A26" s="136"/>
      <c r="B26" s="237" t="s">
        <v>585</v>
      </c>
      <c r="C26" s="238"/>
      <c r="D26" s="238"/>
      <c r="E26" s="96"/>
      <c r="F26" s="96"/>
      <c r="G26" s="96"/>
      <c r="H26" s="96"/>
      <c r="I26" s="96"/>
      <c r="J26" s="70"/>
      <c r="K26" s="96"/>
      <c r="L26" s="96"/>
      <c r="M26" s="96"/>
      <c r="N26" s="96"/>
      <c r="O26" s="96"/>
      <c r="P26" s="96"/>
      <c r="Q26" s="96"/>
      <c r="R26" s="96"/>
      <c r="S26" s="70"/>
      <c r="T26" s="96"/>
      <c r="U26" s="96"/>
      <c r="V26" s="96"/>
      <c r="W26" s="96"/>
      <c r="X26" s="96"/>
      <c r="Y26" s="96"/>
      <c r="Z26" s="96"/>
      <c r="AA26" s="96"/>
      <c r="AB26" s="70"/>
      <c r="AC26" s="96"/>
      <c r="AD26" s="69"/>
      <c r="AE26" s="69"/>
      <c r="AF26" s="69"/>
      <c r="AG26" s="69"/>
      <c r="AH26" s="69"/>
      <c r="AI26" s="69"/>
      <c r="AJ26" s="71" t="s">
        <v>19</v>
      </c>
      <c r="AK26" s="72"/>
      <c r="AL26" s="137">
        <v>25</v>
      </c>
      <c r="AM26" s="138">
        <v>255</v>
      </c>
      <c r="AN26" s="139">
        <v>255</v>
      </c>
      <c r="AO26" s="139">
        <v>255</v>
      </c>
      <c r="AP26" s="140">
        <v>128</v>
      </c>
      <c r="AQ26" s="52">
        <v>126</v>
      </c>
    </row>
    <row r="27" spans="1:43" x14ac:dyDescent="0.2">
      <c r="A27" s="141"/>
      <c r="B27" s="239" t="s">
        <v>586</v>
      </c>
      <c r="C27" s="240"/>
      <c r="D27" s="240"/>
      <c r="E27" s="85"/>
      <c r="F27" s="85"/>
      <c r="G27" s="85"/>
      <c r="H27" s="85"/>
      <c r="I27" s="85"/>
      <c r="J27" s="78"/>
      <c r="K27" s="85"/>
      <c r="L27" s="85"/>
      <c r="M27" s="85"/>
      <c r="N27" s="85"/>
      <c r="O27" s="85"/>
      <c r="P27" s="85"/>
      <c r="Q27" s="85"/>
      <c r="R27" s="85"/>
      <c r="S27" s="78"/>
      <c r="T27" s="85"/>
      <c r="U27" s="85"/>
      <c r="V27" s="85"/>
      <c r="W27" s="85"/>
      <c r="X27" s="85"/>
      <c r="Y27" s="85"/>
      <c r="Z27" s="85"/>
      <c r="AA27" s="85"/>
      <c r="AB27" s="78"/>
      <c r="AC27" s="85"/>
      <c r="AD27" s="85"/>
      <c r="AE27" s="77"/>
      <c r="AF27" s="77"/>
      <c r="AG27" s="77"/>
      <c r="AH27" s="77"/>
      <c r="AI27" s="77"/>
      <c r="AJ27" s="79" t="s">
        <v>18</v>
      </c>
      <c r="AK27" s="80"/>
      <c r="AL27" s="142">
        <v>26</v>
      </c>
      <c r="AM27" s="143">
        <v>255</v>
      </c>
      <c r="AN27" s="144">
        <v>255</v>
      </c>
      <c r="AO27" s="144">
        <v>255</v>
      </c>
      <c r="AP27" s="145">
        <v>192</v>
      </c>
      <c r="AQ27" s="45">
        <v>62</v>
      </c>
    </row>
    <row r="28" spans="1:43" x14ac:dyDescent="0.2">
      <c r="A28" s="141"/>
      <c r="B28" s="239" t="s">
        <v>587</v>
      </c>
      <c r="C28" s="240"/>
      <c r="D28" s="240"/>
      <c r="E28" s="85"/>
      <c r="F28" s="85"/>
      <c r="G28" s="85"/>
      <c r="H28" s="85"/>
      <c r="I28" s="85"/>
      <c r="J28" s="78"/>
      <c r="K28" s="85"/>
      <c r="L28" s="85"/>
      <c r="M28" s="85"/>
      <c r="N28" s="85"/>
      <c r="O28" s="85"/>
      <c r="P28" s="85"/>
      <c r="Q28" s="85"/>
      <c r="R28" s="85"/>
      <c r="S28" s="78"/>
      <c r="T28" s="85"/>
      <c r="U28" s="85"/>
      <c r="V28" s="85"/>
      <c r="W28" s="85"/>
      <c r="X28" s="85"/>
      <c r="Y28" s="85"/>
      <c r="Z28" s="85"/>
      <c r="AA28" s="85"/>
      <c r="AB28" s="78"/>
      <c r="AC28" s="85"/>
      <c r="AD28" s="85"/>
      <c r="AE28" s="85"/>
      <c r="AF28" s="77"/>
      <c r="AG28" s="77"/>
      <c r="AH28" s="77"/>
      <c r="AI28" s="77"/>
      <c r="AJ28" s="79" t="s">
        <v>17</v>
      </c>
      <c r="AK28" s="80"/>
      <c r="AL28" s="142">
        <v>27</v>
      </c>
      <c r="AM28" s="143">
        <v>255</v>
      </c>
      <c r="AN28" s="144">
        <v>255</v>
      </c>
      <c r="AO28" s="144">
        <v>255</v>
      </c>
      <c r="AP28" s="145">
        <v>224</v>
      </c>
      <c r="AQ28" s="45">
        <v>30</v>
      </c>
    </row>
    <row r="29" spans="1:43" x14ac:dyDescent="0.2">
      <c r="A29" s="141"/>
      <c r="B29" s="239" t="s">
        <v>588</v>
      </c>
      <c r="C29" s="240"/>
      <c r="D29" s="240"/>
      <c r="E29" s="85"/>
      <c r="F29" s="85"/>
      <c r="G29" s="85"/>
      <c r="H29" s="85"/>
      <c r="I29" s="85"/>
      <c r="J29" s="78"/>
      <c r="K29" s="85"/>
      <c r="L29" s="85"/>
      <c r="M29" s="85"/>
      <c r="N29" s="85"/>
      <c r="O29" s="85"/>
      <c r="P29" s="85"/>
      <c r="Q29" s="85"/>
      <c r="R29" s="85"/>
      <c r="S29" s="78"/>
      <c r="T29" s="85"/>
      <c r="U29" s="85"/>
      <c r="V29" s="85"/>
      <c r="W29" s="85"/>
      <c r="X29" s="85"/>
      <c r="Y29" s="85"/>
      <c r="Z29" s="85"/>
      <c r="AA29" s="85"/>
      <c r="AB29" s="78"/>
      <c r="AC29" s="85"/>
      <c r="AD29" s="85"/>
      <c r="AE29" s="85"/>
      <c r="AF29" s="85"/>
      <c r="AG29" s="77"/>
      <c r="AH29" s="77"/>
      <c r="AI29" s="77"/>
      <c r="AJ29" s="79" t="s">
        <v>16</v>
      </c>
      <c r="AK29" s="80"/>
      <c r="AL29" s="142">
        <v>28</v>
      </c>
      <c r="AM29" s="143">
        <v>255</v>
      </c>
      <c r="AN29" s="144">
        <v>255</v>
      </c>
      <c r="AO29" s="144">
        <v>255</v>
      </c>
      <c r="AP29" s="145">
        <v>240</v>
      </c>
      <c r="AQ29" s="45">
        <v>14</v>
      </c>
    </row>
    <row r="30" spans="1:43" x14ac:dyDescent="0.2">
      <c r="A30" s="141"/>
      <c r="B30" s="239" t="s">
        <v>589</v>
      </c>
      <c r="C30" s="240"/>
      <c r="D30" s="240"/>
      <c r="E30" s="85"/>
      <c r="F30" s="85"/>
      <c r="G30" s="85"/>
      <c r="H30" s="85"/>
      <c r="I30" s="85"/>
      <c r="J30" s="78"/>
      <c r="K30" s="85"/>
      <c r="L30" s="85"/>
      <c r="M30" s="85"/>
      <c r="N30" s="85"/>
      <c r="O30" s="85"/>
      <c r="P30" s="85"/>
      <c r="Q30" s="85"/>
      <c r="R30" s="85"/>
      <c r="S30" s="78"/>
      <c r="T30" s="85"/>
      <c r="U30" s="85"/>
      <c r="V30" s="85"/>
      <c r="W30" s="85"/>
      <c r="X30" s="85"/>
      <c r="Y30" s="85"/>
      <c r="Z30" s="85"/>
      <c r="AA30" s="85"/>
      <c r="AB30" s="78"/>
      <c r="AC30" s="85"/>
      <c r="AD30" s="85"/>
      <c r="AE30" s="85"/>
      <c r="AF30" s="85"/>
      <c r="AG30" s="85"/>
      <c r="AH30" s="77"/>
      <c r="AI30" s="77"/>
      <c r="AJ30" s="79" t="s">
        <v>15</v>
      </c>
      <c r="AK30" s="80"/>
      <c r="AL30" s="142">
        <v>29</v>
      </c>
      <c r="AM30" s="143">
        <v>255</v>
      </c>
      <c r="AN30" s="144">
        <v>255</v>
      </c>
      <c r="AO30" s="144">
        <v>255</v>
      </c>
      <c r="AP30" s="145">
        <v>248</v>
      </c>
      <c r="AQ30" s="45">
        <v>6</v>
      </c>
    </row>
    <row r="31" spans="1:43" x14ac:dyDescent="0.2">
      <c r="A31" s="141"/>
      <c r="B31" s="239" t="s">
        <v>596</v>
      </c>
      <c r="C31" s="240"/>
      <c r="D31" s="240"/>
      <c r="E31" s="85"/>
      <c r="F31" s="85"/>
      <c r="G31" s="85"/>
      <c r="H31" s="85"/>
      <c r="I31" s="85"/>
      <c r="J31" s="78"/>
      <c r="K31" s="85"/>
      <c r="L31" s="85"/>
      <c r="M31" s="85"/>
      <c r="N31" s="85"/>
      <c r="O31" s="85"/>
      <c r="P31" s="85"/>
      <c r="Q31" s="85"/>
      <c r="R31" s="85"/>
      <c r="S31" s="78"/>
      <c r="T31" s="85"/>
      <c r="U31" s="85"/>
      <c r="V31" s="85"/>
      <c r="W31" s="85"/>
      <c r="X31" s="85"/>
      <c r="Y31" s="85"/>
      <c r="Z31" s="85"/>
      <c r="AA31" s="85"/>
      <c r="AB31" s="78"/>
      <c r="AC31" s="85"/>
      <c r="AD31" s="85"/>
      <c r="AE31" s="85"/>
      <c r="AF31" s="85"/>
      <c r="AG31" s="85"/>
      <c r="AH31" s="85"/>
      <c r="AI31" s="77"/>
      <c r="AJ31" s="79" t="s">
        <v>14</v>
      </c>
      <c r="AK31" s="80"/>
      <c r="AL31" s="142">
        <v>30</v>
      </c>
      <c r="AM31" s="143">
        <v>255</v>
      </c>
      <c r="AN31" s="144">
        <v>255</v>
      </c>
      <c r="AO31" s="144">
        <v>255</v>
      </c>
      <c r="AP31" s="145">
        <v>252</v>
      </c>
      <c r="AQ31" s="45">
        <v>2</v>
      </c>
    </row>
    <row r="32" spans="1:43" x14ac:dyDescent="0.2">
      <c r="A32" s="141"/>
      <c r="B32" s="239" t="s">
        <v>597</v>
      </c>
      <c r="C32" s="240"/>
      <c r="D32" s="240"/>
      <c r="E32" s="85"/>
      <c r="F32" s="85"/>
      <c r="G32" s="85"/>
      <c r="H32" s="85"/>
      <c r="I32" s="85"/>
      <c r="J32" s="78"/>
      <c r="K32" s="85"/>
      <c r="L32" s="85"/>
      <c r="M32" s="85"/>
      <c r="N32" s="85"/>
      <c r="O32" s="85"/>
      <c r="P32" s="85"/>
      <c r="Q32" s="85"/>
      <c r="R32" s="85"/>
      <c r="S32" s="78"/>
      <c r="T32" s="85"/>
      <c r="U32" s="85"/>
      <c r="V32" s="85"/>
      <c r="W32" s="85"/>
      <c r="X32" s="85"/>
      <c r="Y32" s="85"/>
      <c r="Z32" s="85"/>
      <c r="AA32" s="85"/>
      <c r="AB32" s="78"/>
      <c r="AC32" s="85"/>
      <c r="AD32" s="85"/>
      <c r="AE32" s="85"/>
      <c r="AF32" s="85"/>
      <c r="AG32" s="85"/>
      <c r="AH32" s="85"/>
      <c r="AI32" s="85"/>
      <c r="AJ32" s="79" t="s">
        <v>13</v>
      </c>
      <c r="AK32" s="80"/>
      <c r="AL32" s="142">
        <v>31</v>
      </c>
      <c r="AM32" s="143">
        <v>255</v>
      </c>
      <c r="AN32" s="144">
        <v>255</v>
      </c>
      <c r="AO32" s="144">
        <v>255</v>
      </c>
      <c r="AP32" s="145">
        <v>254</v>
      </c>
      <c r="AQ32" s="46" t="s">
        <v>24</v>
      </c>
    </row>
    <row r="33" spans="1:43" ht="15.75" thickBot="1" x14ac:dyDescent="0.25">
      <c r="A33" s="146"/>
      <c r="B33" s="241" t="s">
        <v>598</v>
      </c>
      <c r="C33" s="242"/>
      <c r="D33" s="242"/>
      <c r="E33" s="147"/>
      <c r="F33" s="147"/>
      <c r="G33" s="147"/>
      <c r="H33" s="147"/>
      <c r="I33" s="147"/>
      <c r="J33" s="148"/>
      <c r="K33" s="147"/>
      <c r="L33" s="147"/>
      <c r="M33" s="147"/>
      <c r="N33" s="147"/>
      <c r="O33" s="147"/>
      <c r="P33" s="147"/>
      <c r="Q33" s="147"/>
      <c r="R33" s="147"/>
      <c r="S33" s="148"/>
      <c r="T33" s="147"/>
      <c r="U33" s="147"/>
      <c r="V33" s="147"/>
      <c r="W33" s="147"/>
      <c r="X33" s="147"/>
      <c r="Y33" s="147"/>
      <c r="Z33" s="147"/>
      <c r="AA33" s="147"/>
      <c r="AB33" s="148"/>
      <c r="AC33" s="147"/>
      <c r="AD33" s="147"/>
      <c r="AE33" s="147"/>
      <c r="AF33" s="147"/>
      <c r="AG33" s="147"/>
      <c r="AH33" s="147"/>
      <c r="AI33" s="147"/>
      <c r="AJ33" s="149" t="s">
        <v>22</v>
      </c>
      <c r="AK33" s="150"/>
      <c r="AL33" s="151">
        <v>32</v>
      </c>
      <c r="AM33" s="152">
        <v>255</v>
      </c>
      <c r="AN33" s="153">
        <v>255</v>
      </c>
      <c r="AO33" s="153">
        <v>255</v>
      </c>
      <c r="AP33" s="154">
        <v>255</v>
      </c>
      <c r="AQ33" s="47" t="s">
        <v>25</v>
      </c>
    </row>
  </sheetData>
  <sheetProtection sheet="1" objects="1" scenarios="1"/>
  <mergeCells count="32">
    <mergeCell ref="B6:C6"/>
    <mergeCell ref="B7:C7"/>
    <mergeCell ref="B8:C8"/>
    <mergeCell ref="B9:C9"/>
    <mergeCell ref="B1:W1"/>
    <mergeCell ref="B3:C3"/>
    <mergeCell ref="B4:C4"/>
    <mergeCell ref="B5:C5"/>
    <mergeCell ref="B14:D14"/>
    <mergeCell ref="B15:D15"/>
    <mergeCell ref="B16:D16"/>
    <mergeCell ref="B17:D17"/>
    <mergeCell ref="B10:C10"/>
    <mergeCell ref="B11:D11"/>
    <mergeCell ref="B12:D12"/>
    <mergeCell ref="B13:D13"/>
    <mergeCell ref="B22:D22"/>
    <mergeCell ref="B23:D23"/>
    <mergeCell ref="B24:D24"/>
    <mergeCell ref="B25:D25"/>
    <mergeCell ref="B18:D18"/>
    <mergeCell ref="B19:D19"/>
    <mergeCell ref="B20:D20"/>
    <mergeCell ref="B21:D21"/>
    <mergeCell ref="B26:D26"/>
    <mergeCell ref="B27:D27"/>
    <mergeCell ref="B28:D28"/>
    <mergeCell ref="B33:D33"/>
    <mergeCell ref="B29:D29"/>
    <mergeCell ref="B30:D30"/>
    <mergeCell ref="B31:D31"/>
    <mergeCell ref="B32:D32"/>
  </mergeCells>
  <printOptions horizontalCentered="1" verticalCentered="1"/>
  <pageMargins left="0.5" right="0.5" top="1.25" bottom="0.75" header="0.5" footer="0.5"/>
  <pageSetup paperSize="0" scale="88" orientation="landscape" horizontalDpi="4294967292" verticalDpi="4294967292"/>
  <headerFooter alignWithMargins="0">
    <oddHeader>&amp;L&amp;G&amp;C&amp;"Arial,Bold"&amp;16CIDR Mapping to
IP Addresses, Masks, &amp; Subnet Size&amp;RDeveloped by 
Chuck Wade
www.interisle.net</oddHeader>
  </headerFooter>
  <legacyDrawing r:id="rId1"/>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X47"/>
  <sheetViews>
    <sheetView workbookViewId="0">
      <selection activeCell="M44" sqref="M44"/>
    </sheetView>
  </sheetViews>
  <sheetFormatPr defaultColWidth="10.77734375" defaultRowHeight="15" x14ac:dyDescent="0.2"/>
  <cols>
    <col min="1" max="1" width="7.77734375" style="42" customWidth="1"/>
    <col min="2" max="14" width="12.109375" style="42" customWidth="1"/>
    <col min="15" max="16" width="7.6640625" style="42" bestFit="1" customWidth="1"/>
    <col min="17" max="19" width="8.21875" style="42" bestFit="1" customWidth="1"/>
    <col min="20" max="23" width="9.88671875" style="42" bestFit="1" customWidth="1"/>
    <col min="24" max="24" width="11" style="42" bestFit="1" customWidth="1"/>
    <col min="25" max="16384" width="10.77734375" style="42"/>
  </cols>
  <sheetData>
    <row r="1" spans="1:24" ht="15.75" thickBot="1" x14ac:dyDescent="0.25">
      <c r="A1" s="55" t="s">
        <v>798</v>
      </c>
      <c r="B1" s="56" t="s">
        <v>27</v>
      </c>
    </row>
    <row r="2" spans="1:24" s="53" customFormat="1" ht="15.75" thickBot="1" x14ac:dyDescent="0.25">
      <c r="A2" s="54" t="s">
        <v>28</v>
      </c>
      <c r="B2" s="163">
        <v>30</v>
      </c>
      <c r="C2" s="164">
        <v>29</v>
      </c>
      <c r="D2" s="164">
        <v>28</v>
      </c>
      <c r="E2" s="164">
        <v>27</v>
      </c>
      <c r="F2" s="164">
        <v>26</v>
      </c>
      <c r="G2" s="164">
        <v>25</v>
      </c>
      <c r="H2" s="164">
        <v>24</v>
      </c>
      <c r="I2" s="164">
        <v>23</v>
      </c>
      <c r="J2" s="164">
        <v>22</v>
      </c>
      <c r="K2" s="164">
        <v>21</v>
      </c>
      <c r="L2" s="164">
        <v>20</v>
      </c>
      <c r="M2" s="164">
        <v>19</v>
      </c>
      <c r="N2" s="164">
        <v>18</v>
      </c>
      <c r="O2" s="164">
        <v>17</v>
      </c>
      <c r="P2" s="164">
        <v>16</v>
      </c>
      <c r="Q2" s="164">
        <v>15</v>
      </c>
      <c r="R2" s="164">
        <v>14</v>
      </c>
      <c r="S2" s="164">
        <v>13</v>
      </c>
      <c r="T2" s="164">
        <v>12</v>
      </c>
      <c r="U2" s="164">
        <v>11</v>
      </c>
      <c r="V2" s="164">
        <v>10</v>
      </c>
      <c r="W2" s="164">
        <v>9</v>
      </c>
      <c r="X2" s="165">
        <v>8</v>
      </c>
    </row>
    <row r="3" spans="1:24" x14ac:dyDescent="0.2">
      <c r="A3" s="160">
        <v>1</v>
      </c>
      <c r="B3" s="178">
        <f t="shared" ref="B3:C31" si="0">POWER(2,B$2-$A3)</f>
        <v>536870912</v>
      </c>
      <c r="C3" s="184">
        <f t="shared" si="0"/>
        <v>268435456</v>
      </c>
      <c r="D3" s="184">
        <f t="shared" ref="D3:T18" si="1">POWER(2,D$2-$A3)</f>
        <v>134217728</v>
      </c>
      <c r="E3" s="184">
        <f t="shared" si="1"/>
        <v>67108864</v>
      </c>
      <c r="F3" s="184">
        <f t="shared" si="1"/>
        <v>33554432</v>
      </c>
      <c r="G3" s="184">
        <f t="shared" si="1"/>
        <v>16777216</v>
      </c>
      <c r="H3" s="184">
        <f t="shared" si="1"/>
        <v>8388608</v>
      </c>
      <c r="I3" s="184">
        <f t="shared" si="1"/>
        <v>4194304</v>
      </c>
      <c r="J3" s="184">
        <f t="shared" si="1"/>
        <v>2097152</v>
      </c>
      <c r="K3" s="184">
        <f t="shared" si="1"/>
        <v>1048576</v>
      </c>
      <c r="L3" s="184">
        <f t="shared" si="1"/>
        <v>524288</v>
      </c>
      <c r="M3" s="184">
        <f t="shared" si="1"/>
        <v>262144</v>
      </c>
      <c r="N3" s="184">
        <f t="shared" si="1"/>
        <v>131072</v>
      </c>
      <c r="O3" s="184">
        <f t="shared" si="1"/>
        <v>65536</v>
      </c>
      <c r="P3" s="184">
        <f t="shared" si="1"/>
        <v>32768</v>
      </c>
      <c r="Q3" s="184">
        <f t="shared" si="1"/>
        <v>16384</v>
      </c>
      <c r="R3" s="184">
        <f t="shared" si="1"/>
        <v>8192</v>
      </c>
      <c r="S3" s="184">
        <f t="shared" si="1"/>
        <v>4096</v>
      </c>
      <c r="T3" s="184">
        <f t="shared" si="1"/>
        <v>2048</v>
      </c>
      <c r="U3" s="184">
        <f t="shared" ref="U3:X13" si="2">POWER(2,U$2-$A3)</f>
        <v>1024</v>
      </c>
      <c r="V3" s="184">
        <f t="shared" si="2"/>
        <v>512</v>
      </c>
      <c r="W3" s="184">
        <f t="shared" si="2"/>
        <v>256</v>
      </c>
      <c r="X3" s="191">
        <f t="shared" si="2"/>
        <v>128</v>
      </c>
    </row>
    <row r="4" spans="1:24" x14ac:dyDescent="0.2">
      <c r="A4" s="161">
        <v>2</v>
      </c>
      <c r="B4" s="179">
        <f t="shared" si="0"/>
        <v>268435456</v>
      </c>
      <c r="C4" s="185">
        <f t="shared" si="0"/>
        <v>134217728</v>
      </c>
      <c r="D4" s="185">
        <f t="shared" si="1"/>
        <v>67108864</v>
      </c>
      <c r="E4" s="185">
        <f t="shared" si="1"/>
        <v>33554432</v>
      </c>
      <c r="F4" s="185">
        <f t="shared" si="1"/>
        <v>16777216</v>
      </c>
      <c r="G4" s="185">
        <f t="shared" si="1"/>
        <v>8388608</v>
      </c>
      <c r="H4" s="185">
        <f t="shared" si="1"/>
        <v>4194304</v>
      </c>
      <c r="I4" s="185">
        <f t="shared" si="1"/>
        <v>2097152</v>
      </c>
      <c r="J4" s="185">
        <f t="shared" si="1"/>
        <v>1048576</v>
      </c>
      <c r="K4" s="185">
        <f t="shared" si="1"/>
        <v>524288</v>
      </c>
      <c r="L4" s="185">
        <f t="shared" si="1"/>
        <v>262144</v>
      </c>
      <c r="M4" s="185">
        <f t="shared" si="1"/>
        <v>131072</v>
      </c>
      <c r="N4" s="185">
        <f t="shared" si="1"/>
        <v>65536</v>
      </c>
      <c r="O4" s="185">
        <f t="shared" si="1"/>
        <v>32768</v>
      </c>
      <c r="P4" s="185">
        <f t="shared" si="1"/>
        <v>16384</v>
      </c>
      <c r="Q4" s="185">
        <f t="shared" si="1"/>
        <v>8192</v>
      </c>
      <c r="R4" s="185">
        <f t="shared" si="1"/>
        <v>4096</v>
      </c>
      <c r="S4" s="185">
        <f t="shared" si="1"/>
        <v>2048</v>
      </c>
      <c r="T4" s="185">
        <f t="shared" si="1"/>
        <v>1024</v>
      </c>
      <c r="U4" s="185">
        <f t="shared" si="2"/>
        <v>512</v>
      </c>
      <c r="V4" s="185">
        <f t="shared" si="2"/>
        <v>256</v>
      </c>
      <c r="W4" s="185">
        <f t="shared" si="2"/>
        <v>128</v>
      </c>
      <c r="X4" s="192">
        <f t="shared" si="2"/>
        <v>64</v>
      </c>
    </row>
    <row r="5" spans="1:24" x14ac:dyDescent="0.2">
      <c r="A5" s="161">
        <v>3</v>
      </c>
      <c r="B5" s="179">
        <f t="shared" si="0"/>
        <v>134217728</v>
      </c>
      <c r="C5" s="185">
        <f t="shared" si="0"/>
        <v>67108864</v>
      </c>
      <c r="D5" s="185">
        <f t="shared" si="1"/>
        <v>33554432</v>
      </c>
      <c r="E5" s="185">
        <f t="shared" si="1"/>
        <v>16777216</v>
      </c>
      <c r="F5" s="185">
        <f t="shared" si="1"/>
        <v>8388608</v>
      </c>
      <c r="G5" s="185">
        <f t="shared" si="1"/>
        <v>4194304</v>
      </c>
      <c r="H5" s="185">
        <f t="shared" si="1"/>
        <v>2097152</v>
      </c>
      <c r="I5" s="185">
        <f t="shared" si="1"/>
        <v>1048576</v>
      </c>
      <c r="J5" s="185">
        <f t="shared" si="1"/>
        <v>524288</v>
      </c>
      <c r="K5" s="185">
        <f t="shared" si="1"/>
        <v>262144</v>
      </c>
      <c r="L5" s="185">
        <f t="shared" si="1"/>
        <v>131072</v>
      </c>
      <c r="M5" s="185">
        <f t="shared" si="1"/>
        <v>65536</v>
      </c>
      <c r="N5" s="185">
        <f t="shared" si="1"/>
        <v>32768</v>
      </c>
      <c r="O5" s="185">
        <f t="shared" si="1"/>
        <v>16384</v>
      </c>
      <c r="P5" s="185">
        <f t="shared" si="1"/>
        <v>8192</v>
      </c>
      <c r="Q5" s="185">
        <f t="shared" si="1"/>
        <v>4096</v>
      </c>
      <c r="R5" s="185">
        <f t="shared" si="1"/>
        <v>2048</v>
      </c>
      <c r="S5" s="185">
        <f t="shared" si="1"/>
        <v>1024</v>
      </c>
      <c r="T5" s="185">
        <f t="shared" si="1"/>
        <v>512</v>
      </c>
      <c r="U5" s="185">
        <f t="shared" si="2"/>
        <v>256</v>
      </c>
      <c r="V5" s="185">
        <f t="shared" si="2"/>
        <v>128</v>
      </c>
      <c r="W5" s="185">
        <f t="shared" si="2"/>
        <v>64</v>
      </c>
      <c r="X5" s="192">
        <f t="shared" si="2"/>
        <v>32</v>
      </c>
    </row>
    <row r="6" spans="1:24" x14ac:dyDescent="0.2">
      <c r="A6" s="161">
        <v>4</v>
      </c>
      <c r="B6" s="179">
        <f t="shared" si="0"/>
        <v>67108864</v>
      </c>
      <c r="C6" s="185">
        <f t="shared" si="0"/>
        <v>33554432</v>
      </c>
      <c r="D6" s="185">
        <f t="shared" si="1"/>
        <v>16777216</v>
      </c>
      <c r="E6" s="185">
        <f t="shared" si="1"/>
        <v>8388608</v>
      </c>
      <c r="F6" s="185">
        <f t="shared" si="1"/>
        <v>4194304</v>
      </c>
      <c r="G6" s="185">
        <f t="shared" si="1"/>
        <v>2097152</v>
      </c>
      <c r="H6" s="185">
        <f t="shared" si="1"/>
        <v>1048576</v>
      </c>
      <c r="I6" s="185">
        <f t="shared" si="1"/>
        <v>524288</v>
      </c>
      <c r="J6" s="185">
        <f t="shared" si="1"/>
        <v>262144</v>
      </c>
      <c r="K6" s="185">
        <f t="shared" si="1"/>
        <v>131072</v>
      </c>
      <c r="L6" s="185">
        <f t="shared" si="1"/>
        <v>65536</v>
      </c>
      <c r="M6" s="185">
        <f t="shared" si="1"/>
        <v>32768</v>
      </c>
      <c r="N6" s="185">
        <f t="shared" si="1"/>
        <v>16384</v>
      </c>
      <c r="O6" s="185">
        <f t="shared" si="1"/>
        <v>8192</v>
      </c>
      <c r="P6" s="185">
        <f t="shared" si="1"/>
        <v>4096</v>
      </c>
      <c r="Q6" s="185">
        <f t="shared" si="1"/>
        <v>2048</v>
      </c>
      <c r="R6" s="185">
        <f t="shared" si="1"/>
        <v>1024</v>
      </c>
      <c r="S6" s="185">
        <f t="shared" si="1"/>
        <v>512</v>
      </c>
      <c r="T6" s="185">
        <f t="shared" si="1"/>
        <v>256</v>
      </c>
      <c r="U6" s="185">
        <f t="shared" si="2"/>
        <v>128</v>
      </c>
      <c r="V6" s="185">
        <f t="shared" si="2"/>
        <v>64</v>
      </c>
      <c r="W6" s="185">
        <f t="shared" si="2"/>
        <v>32</v>
      </c>
      <c r="X6" s="192">
        <f t="shared" si="2"/>
        <v>16</v>
      </c>
    </row>
    <row r="7" spans="1:24" x14ac:dyDescent="0.2">
      <c r="A7" s="161">
        <v>5</v>
      </c>
      <c r="B7" s="179">
        <f t="shared" si="0"/>
        <v>33554432</v>
      </c>
      <c r="C7" s="185">
        <f t="shared" si="0"/>
        <v>16777216</v>
      </c>
      <c r="D7" s="185">
        <f t="shared" si="1"/>
        <v>8388608</v>
      </c>
      <c r="E7" s="185">
        <f t="shared" si="1"/>
        <v>4194304</v>
      </c>
      <c r="F7" s="185">
        <f t="shared" si="1"/>
        <v>2097152</v>
      </c>
      <c r="G7" s="185">
        <f t="shared" si="1"/>
        <v>1048576</v>
      </c>
      <c r="H7" s="185">
        <f t="shared" si="1"/>
        <v>524288</v>
      </c>
      <c r="I7" s="185">
        <f t="shared" si="1"/>
        <v>262144</v>
      </c>
      <c r="J7" s="185">
        <f t="shared" si="1"/>
        <v>131072</v>
      </c>
      <c r="K7" s="185">
        <f t="shared" si="1"/>
        <v>65536</v>
      </c>
      <c r="L7" s="185">
        <f t="shared" si="1"/>
        <v>32768</v>
      </c>
      <c r="M7" s="185">
        <f t="shared" si="1"/>
        <v>16384</v>
      </c>
      <c r="N7" s="185">
        <f t="shared" si="1"/>
        <v>8192</v>
      </c>
      <c r="O7" s="185">
        <f t="shared" si="1"/>
        <v>4096</v>
      </c>
      <c r="P7" s="185">
        <f t="shared" si="1"/>
        <v>2048</v>
      </c>
      <c r="Q7" s="185">
        <f t="shared" si="1"/>
        <v>1024</v>
      </c>
      <c r="R7" s="185">
        <f t="shared" si="1"/>
        <v>512</v>
      </c>
      <c r="S7" s="185">
        <f t="shared" si="1"/>
        <v>256</v>
      </c>
      <c r="T7" s="185">
        <f t="shared" si="1"/>
        <v>128</v>
      </c>
      <c r="U7" s="185">
        <f t="shared" si="2"/>
        <v>64</v>
      </c>
      <c r="V7" s="185">
        <f t="shared" si="2"/>
        <v>32</v>
      </c>
      <c r="W7" s="185">
        <f t="shared" si="2"/>
        <v>16</v>
      </c>
      <c r="X7" s="192">
        <f t="shared" si="2"/>
        <v>8</v>
      </c>
    </row>
    <row r="8" spans="1:24" x14ac:dyDescent="0.2">
      <c r="A8" s="161">
        <v>6</v>
      </c>
      <c r="B8" s="179">
        <f t="shared" si="0"/>
        <v>16777216</v>
      </c>
      <c r="C8" s="185">
        <f t="shared" si="0"/>
        <v>8388608</v>
      </c>
      <c r="D8" s="185">
        <f t="shared" si="1"/>
        <v>4194304</v>
      </c>
      <c r="E8" s="185">
        <f t="shared" si="1"/>
        <v>2097152</v>
      </c>
      <c r="F8" s="185">
        <f t="shared" si="1"/>
        <v>1048576</v>
      </c>
      <c r="G8" s="185">
        <f t="shared" si="1"/>
        <v>524288</v>
      </c>
      <c r="H8" s="185">
        <f t="shared" si="1"/>
        <v>262144</v>
      </c>
      <c r="I8" s="185">
        <f t="shared" si="1"/>
        <v>131072</v>
      </c>
      <c r="J8" s="185">
        <f t="shared" si="1"/>
        <v>65536</v>
      </c>
      <c r="K8" s="185">
        <f t="shared" si="1"/>
        <v>32768</v>
      </c>
      <c r="L8" s="185">
        <f t="shared" si="1"/>
        <v>16384</v>
      </c>
      <c r="M8" s="185">
        <f t="shared" si="1"/>
        <v>8192</v>
      </c>
      <c r="N8" s="185">
        <f t="shared" si="1"/>
        <v>4096</v>
      </c>
      <c r="O8" s="185">
        <f t="shared" si="1"/>
        <v>2048</v>
      </c>
      <c r="P8" s="185">
        <f t="shared" si="1"/>
        <v>1024</v>
      </c>
      <c r="Q8" s="185">
        <f t="shared" si="1"/>
        <v>512</v>
      </c>
      <c r="R8" s="185">
        <f t="shared" si="1"/>
        <v>256</v>
      </c>
      <c r="S8" s="185">
        <f t="shared" si="1"/>
        <v>128</v>
      </c>
      <c r="T8" s="185">
        <f t="shared" ref="T8:T14" si="3">POWER(2,T$2-$A8)</f>
        <v>64</v>
      </c>
      <c r="U8" s="185">
        <f t="shared" si="2"/>
        <v>32</v>
      </c>
      <c r="V8" s="185">
        <f t="shared" si="2"/>
        <v>16</v>
      </c>
      <c r="W8" s="185">
        <f t="shared" si="2"/>
        <v>8</v>
      </c>
      <c r="X8" s="192">
        <f t="shared" si="2"/>
        <v>4</v>
      </c>
    </row>
    <row r="9" spans="1:24" x14ac:dyDescent="0.2">
      <c r="A9" s="161">
        <v>7</v>
      </c>
      <c r="B9" s="179">
        <f t="shared" si="0"/>
        <v>8388608</v>
      </c>
      <c r="C9" s="185">
        <f t="shared" si="0"/>
        <v>4194304</v>
      </c>
      <c r="D9" s="185">
        <f t="shared" si="1"/>
        <v>2097152</v>
      </c>
      <c r="E9" s="185">
        <f t="shared" si="1"/>
        <v>1048576</v>
      </c>
      <c r="F9" s="185">
        <f t="shared" si="1"/>
        <v>524288</v>
      </c>
      <c r="G9" s="185">
        <f t="shared" si="1"/>
        <v>262144</v>
      </c>
      <c r="H9" s="194">
        <f t="shared" si="1"/>
        <v>131072</v>
      </c>
      <c r="I9" s="194">
        <f t="shared" si="1"/>
        <v>65536</v>
      </c>
      <c r="J9" s="194">
        <f t="shared" si="1"/>
        <v>32768</v>
      </c>
      <c r="K9" s="194">
        <f t="shared" si="1"/>
        <v>16384</v>
      </c>
      <c r="L9" s="194">
        <f t="shared" si="1"/>
        <v>8192</v>
      </c>
      <c r="M9" s="194">
        <f t="shared" si="1"/>
        <v>4096</v>
      </c>
      <c r="N9" s="194">
        <f t="shared" si="1"/>
        <v>2048</v>
      </c>
      <c r="O9" s="194">
        <f t="shared" si="1"/>
        <v>1024</v>
      </c>
      <c r="P9" s="194">
        <f t="shared" si="1"/>
        <v>512</v>
      </c>
      <c r="Q9" s="185">
        <f t="shared" si="1"/>
        <v>256</v>
      </c>
      <c r="R9" s="185">
        <f t="shared" si="1"/>
        <v>128</v>
      </c>
      <c r="S9" s="185">
        <f t="shared" si="1"/>
        <v>64</v>
      </c>
      <c r="T9" s="185">
        <f t="shared" si="3"/>
        <v>32</v>
      </c>
      <c r="U9" s="185">
        <f t="shared" si="2"/>
        <v>16</v>
      </c>
      <c r="V9" s="185">
        <f t="shared" si="2"/>
        <v>8</v>
      </c>
      <c r="W9" s="185">
        <f t="shared" si="2"/>
        <v>4</v>
      </c>
      <c r="X9" s="192">
        <f t="shared" si="2"/>
        <v>2</v>
      </c>
    </row>
    <row r="10" spans="1:24" ht="15.75" thickBot="1" x14ac:dyDescent="0.25">
      <c r="A10" s="161">
        <v>8</v>
      </c>
      <c r="B10" s="179">
        <f t="shared" si="0"/>
        <v>4194304</v>
      </c>
      <c r="C10" s="185">
        <f t="shared" si="0"/>
        <v>2097152</v>
      </c>
      <c r="D10" s="185">
        <f t="shared" si="1"/>
        <v>1048576</v>
      </c>
      <c r="E10" s="185">
        <f t="shared" si="1"/>
        <v>524288</v>
      </c>
      <c r="F10" s="185">
        <f t="shared" si="1"/>
        <v>262144</v>
      </c>
      <c r="G10" s="199">
        <f t="shared" si="1"/>
        <v>131072</v>
      </c>
      <c r="H10" s="201">
        <f t="shared" si="1"/>
        <v>65536</v>
      </c>
      <c r="I10" s="196">
        <f t="shared" si="1"/>
        <v>32768</v>
      </c>
      <c r="J10" s="196">
        <f t="shared" si="1"/>
        <v>16384</v>
      </c>
      <c r="K10" s="196">
        <f t="shared" si="1"/>
        <v>8192</v>
      </c>
      <c r="L10" s="196">
        <f t="shared" si="1"/>
        <v>4096</v>
      </c>
      <c r="M10" s="196">
        <f t="shared" si="1"/>
        <v>2048</v>
      </c>
      <c r="N10" s="196">
        <f t="shared" si="1"/>
        <v>1024</v>
      </c>
      <c r="O10" s="196">
        <f t="shared" si="1"/>
        <v>512</v>
      </c>
      <c r="P10" s="202">
        <f t="shared" si="1"/>
        <v>256</v>
      </c>
      <c r="Q10" s="185">
        <f t="shared" si="1"/>
        <v>128</v>
      </c>
      <c r="R10" s="185">
        <f t="shared" si="1"/>
        <v>64</v>
      </c>
      <c r="S10" s="185">
        <f t="shared" si="1"/>
        <v>32</v>
      </c>
      <c r="T10" s="185">
        <f t="shared" si="3"/>
        <v>16</v>
      </c>
      <c r="U10" s="185">
        <f t="shared" si="2"/>
        <v>8</v>
      </c>
      <c r="V10" s="185">
        <f t="shared" si="2"/>
        <v>4</v>
      </c>
      <c r="W10" s="185">
        <f t="shared" si="2"/>
        <v>2</v>
      </c>
      <c r="X10" s="193">
        <f t="shared" si="2"/>
        <v>1</v>
      </c>
    </row>
    <row r="11" spans="1:24" ht="15.75" thickBot="1" x14ac:dyDescent="0.25">
      <c r="A11" s="161">
        <v>9</v>
      </c>
      <c r="B11" s="180">
        <f t="shared" si="0"/>
        <v>2097152</v>
      </c>
      <c r="C11" s="186">
        <f t="shared" si="0"/>
        <v>1048576</v>
      </c>
      <c r="D11" s="186">
        <f t="shared" si="1"/>
        <v>524288</v>
      </c>
      <c r="E11" s="186">
        <f t="shared" si="1"/>
        <v>262144</v>
      </c>
      <c r="F11" s="198">
        <f t="shared" si="1"/>
        <v>131072</v>
      </c>
      <c r="G11" s="200">
        <f t="shared" si="1"/>
        <v>65536</v>
      </c>
      <c r="H11" s="187">
        <f t="shared" si="1"/>
        <v>32768</v>
      </c>
      <c r="I11" s="187">
        <f t="shared" si="1"/>
        <v>16384</v>
      </c>
      <c r="J11" s="187">
        <f t="shared" si="1"/>
        <v>8192</v>
      </c>
      <c r="K11" s="187">
        <f t="shared" si="1"/>
        <v>4096</v>
      </c>
      <c r="L11" s="187">
        <f t="shared" si="1"/>
        <v>2048</v>
      </c>
      <c r="M11" s="187">
        <f t="shared" si="1"/>
        <v>1024</v>
      </c>
      <c r="N11" s="187">
        <f t="shared" si="1"/>
        <v>512</v>
      </c>
      <c r="O11" s="187">
        <f t="shared" si="1"/>
        <v>256</v>
      </c>
      <c r="P11" s="203">
        <f t="shared" si="1"/>
        <v>128</v>
      </c>
      <c r="Q11" s="186">
        <f t="shared" si="1"/>
        <v>64</v>
      </c>
      <c r="R11" s="186">
        <f t="shared" si="1"/>
        <v>32</v>
      </c>
      <c r="S11" s="186">
        <f t="shared" si="1"/>
        <v>16</v>
      </c>
      <c r="T11" s="186">
        <f t="shared" si="3"/>
        <v>8</v>
      </c>
      <c r="U11" s="186">
        <f t="shared" si="2"/>
        <v>4</v>
      </c>
      <c r="V11" s="186">
        <f t="shared" si="2"/>
        <v>2</v>
      </c>
      <c r="W11" s="177">
        <f t="shared" si="2"/>
        <v>1</v>
      </c>
      <c r="X11" s="167" t="s">
        <v>29</v>
      </c>
    </row>
    <row r="12" spans="1:24" ht="15.75" thickBot="1" x14ac:dyDescent="0.25">
      <c r="A12" s="161">
        <v>10</v>
      </c>
      <c r="B12" s="180">
        <f t="shared" si="0"/>
        <v>1048576</v>
      </c>
      <c r="C12" s="186">
        <f t="shared" si="0"/>
        <v>524288</v>
      </c>
      <c r="D12" s="186">
        <f t="shared" si="1"/>
        <v>262144</v>
      </c>
      <c r="E12" s="198">
        <f t="shared" si="1"/>
        <v>131072</v>
      </c>
      <c r="F12" s="200">
        <f t="shared" si="1"/>
        <v>65536</v>
      </c>
      <c r="G12" s="187">
        <f t="shared" si="1"/>
        <v>32768</v>
      </c>
      <c r="H12" s="187">
        <f t="shared" si="1"/>
        <v>16384</v>
      </c>
      <c r="I12" s="187">
        <f t="shared" si="1"/>
        <v>8192</v>
      </c>
      <c r="J12" s="187">
        <f t="shared" si="1"/>
        <v>4096</v>
      </c>
      <c r="K12" s="187">
        <f t="shared" si="1"/>
        <v>2048</v>
      </c>
      <c r="L12" s="187">
        <f t="shared" si="1"/>
        <v>1024</v>
      </c>
      <c r="M12" s="187">
        <f t="shared" si="1"/>
        <v>512</v>
      </c>
      <c r="N12" s="187">
        <f t="shared" si="1"/>
        <v>256</v>
      </c>
      <c r="O12" s="187">
        <f t="shared" si="1"/>
        <v>128</v>
      </c>
      <c r="P12" s="203">
        <f t="shared" si="1"/>
        <v>64</v>
      </c>
      <c r="Q12" s="186">
        <f t="shared" si="1"/>
        <v>32</v>
      </c>
      <c r="R12" s="186">
        <f t="shared" si="1"/>
        <v>16</v>
      </c>
      <c r="S12" s="186">
        <f t="shared" si="1"/>
        <v>8</v>
      </c>
      <c r="T12" s="186">
        <f t="shared" si="3"/>
        <v>4</v>
      </c>
      <c r="U12" s="186">
        <f t="shared" si="2"/>
        <v>2</v>
      </c>
      <c r="V12" s="177">
        <f t="shared" si="2"/>
        <v>1</v>
      </c>
      <c r="W12" s="167" t="s">
        <v>29</v>
      </c>
      <c r="X12" s="168">
        <f>POWER(2,32-X$2)-2</f>
        <v>16777214</v>
      </c>
    </row>
    <row r="13" spans="1:24" ht="15.75" thickBot="1" x14ac:dyDescent="0.25">
      <c r="A13" s="161">
        <v>11</v>
      </c>
      <c r="B13" s="180">
        <f t="shared" si="0"/>
        <v>524288</v>
      </c>
      <c r="C13" s="186">
        <f t="shared" si="0"/>
        <v>262144</v>
      </c>
      <c r="D13" s="198">
        <f t="shared" si="1"/>
        <v>131072</v>
      </c>
      <c r="E13" s="200">
        <f t="shared" si="1"/>
        <v>65536</v>
      </c>
      <c r="F13" s="187">
        <f t="shared" si="1"/>
        <v>32768</v>
      </c>
      <c r="G13" s="187">
        <f t="shared" si="1"/>
        <v>16384</v>
      </c>
      <c r="H13" s="187">
        <f t="shared" si="1"/>
        <v>8192</v>
      </c>
      <c r="I13" s="187">
        <f t="shared" si="1"/>
        <v>4096</v>
      </c>
      <c r="J13" s="187">
        <f t="shared" si="1"/>
        <v>2048</v>
      </c>
      <c r="K13" s="187">
        <f t="shared" si="1"/>
        <v>1024</v>
      </c>
      <c r="L13" s="187">
        <f t="shared" si="1"/>
        <v>512</v>
      </c>
      <c r="M13" s="187">
        <f t="shared" si="1"/>
        <v>256</v>
      </c>
      <c r="N13" s="187">
        <f t="shared" si="1"/>
        <v>128</v>
      </c>
      <c r="O13" s="187">
        <f t="shared" si="1"/>
        <v>64</v>
      </c>
      <c r="P13" s="203">
        <f t="shared" si="1"/>
        <v>32</v>
      </c>
      <c r="Q13" s="186">
        <f t="shared" si="1"/>
        <v>16</v>
      </c>
      <c r="R13" s="186">
        <f t="shared" si="1"/>
        <v>8</v>
      </c>
      <c r="S13" s="186">
        <f t="shared" si="1"/>
        <v>4</v>
      </c>
      <c r="T13" s="186">
        <f t="shared" si="3"/>
        <v>2</v>
      </c>
      <c r="U13" s="177">
        <f t="shared" si="2"/>
        <v>1</v>
      </c>
      <c r="V13" s="167" t="s">
        <v>29</v>
      </c>
      <c r="W13" s="168">
        <f>POWER(2,32-W$2)-2</f>
        <v>8388606</v>
      </c>
      <c r="X13" s="166">
        <v>8</v>
      </c>
    </row>
    <row r="14" spans="1:24" ht="15.75" thickBot="1" x14ac:dyDescent="0.25">
      <c r="A14" s="161">
        <v>12</v>
      </c>
      <c r="B14" s="180">
        <f t="shared" si="0"/>
        <v>262144</v>
      </c>
      <c r="C14" s="198">
        <f t="shared" si="0"/>
        <v>131072</v>
      </c>
      <c r="D14" s="200">
        <f t="shared" si="1"/>
        <v>65536</v>
      </c>
      <c r="E14" s="187">
        <f t="shared" si="1"/>
        <v>32768</v>
      </c>
      <c r="F14" s="187">
        <f t="shared" si="1"/>
        <v>16384</v>
      </c>
      <c r="G14" s="187">
        <f t="shared" si="1"/>
        <v>8192</v>
      </c>
      <c r="H14" s="187">
        <f t="shared" si="1"/>
        <v>4096</v>
      </c>
      <c r="I14" s="187">
        <f t="shared" si="1"/>
        <v>2048</v>
      </c>
      <c r="J14" s="187">
        <f t="shared" si="1"/>
        <v>1024</v>
      </c>
      <c r="K14" s="187">
        <f t="shared" si="1"/>
        <v>512</v>
      </c>
      <c r="L14" s="187">
        <f t="shared" si="1"/>
        <v>256</v>
      </c>
      <c r="M14" s="187">
        <f t="shared" si="1"/>
        <v>128</v>
      </c>
      <c r="N14" s="187">
        <f t="shared" si="1"/>
        <v>64</v>
      </c>
      <c r="O14" s="187">
        <f t="shared" si="1"/>
        <v>32</v>
      </c>
      <c r="P14" s="203">
        <f t="shared" si="1"/>
        <v>16</v>
      </c>
      <c r="Q14" s="186">
        <f t="shared" si="1"/>
        <v>8</v>
      </c>
      <c r="R14" s="186">
        <f t="shared" si="1"/>
        <v>4</v>
      </c>
      <c r="S14" s="186">
        <f t="shared" si="1"/>
        <v>2</v>
      </c>
      <c r="T14" s="177">
        <f t="shared" si="3"/>
        <v>1</v>
      </c>
      <c r="U14" s="167" t="s">
        <v>29</v>
      </c>
      <c r="V14" s="168">
        <f>POWER(2,32-V$2)-2</f>
        <v>4194302</v>
      </c>
      <c r="W14" s="166">
        <v>9</v>
      </c>
      <c r="X14" s="18"/>
    </row>
    <row r="15" spans="1:24" ht="15.75" thickBot="1" x14ac:dyDescent="0.25">
      <c r="A15" s="161">
        <v>13</v>
      </c>
      <c r="B15" s="197">
        <f t="shared" si="0"/>
        <v>131072</v>
      </c>
      <c r="C15" s="200">
        <f t="shared" si="0"/>
        <v>65536</v>
      </c>
      <c r="D15" s="187">
        <f t="shared" si="1"/>
        <v>32768</v>
      </c>
      <c r="E15" s="187">
        <f t="shared" si="1"/>
        <v>16384</v>
      </c>
      <c r="F15" s="187">
        <f t="shared" si="1"/>
        <v>8192</v>
      </c>
      <c r="G15" s="187">
        <f t="shared" si="1"/>
        <v>4096</v>
      </c>
      <c r="H15" s="187">
        <f t="shared" si="1"/>
        <v>2048</v>
      </c>
      <c r="I15" s="187">
        <f t="shared" si="1"/>
        <v>1024</v>
      </c>
      <c r="J15" s="187">
        <f t="shared" si="1"/>
        <v>512</v>
      </c>
      <c r="K15" s="187">
        <f t="shared" si="1"/>
        <v>256</v>
      </c>
      <c r="L15" s="187">
        <f t="shared" si="1"/>
        <v>128</v>
      </c>
      <c r="M15" s="187">
        <f t="shared" si="1"/>
        <v>64</v>
      </c>
      <c r="N15" s="187">
        <f t="shared" si="1"/>
        <v>32</v>
      </c>
      <c r="O15" s="187">
        <f t="shared" si="1"/>
        <v>16</v>
      </c>
      <c r="P15" s="203">
        <f t="shared" si="1"/>
        <v>8</v>
      </c>
      <c r="Q15" s="186">
        <f t="shared" si="1"/>
        <v>4</v>
      </c>
      <c r="R15" s="186">
        <f t="shared" si="1"/>
        <v>2</v>
      </c>
      <c r="S15" s="177">
        <f t="shared" si="1"/>
        <v>1</v>
      </c>
      <c r="T15" s="167" t="s">
        <v>29</v>
      </c>
      <c r="U15" s="168">
        <f>POWER(2,32-U$2)-2</f>
        <v>2097150</v>
      </c>
      <c r="V15" s="166">
        <v>10</v>
      </c>
      <c r="W15" s="18"/>
      <c r="X15" s="18"/>
    </row>
    <row r="16" spans="1:24" ht="15.75" thickBot="1" x14ac:dyDescent="0.25">
      <c r="A16" s="161">
        <v>14</v>
      </c>
      <c r="B16" s="195">
        <f t="shared" si="0"/>
        <v>65536</v>
      </c>
      <c r="C16" s="187">
        <f t="shared" si="0"/>
        <v>32768</v>
      </c>
      <c r="D16" s="187">
        <f t="shared" si="1"/>
        <v>16384</v>
      </c>
      <c r="E16" s="187">
        <f t="shared" si="1"/>
        <v>8192</v>
      </c>
      <c r="F16" s="187">
        <f t="shared" si="1"/>
        <v>4096</v>
      </c>
      <c r="G16" s="187">
        <f t="shared" si="1"/>
        <v>2048</v>
      </c>
      <c r="H16" s="187">
        <f t="shared" si="1"/>
        <v>1024</v>
      </c>
      <c r="I16" s="187">
        <f t="shared" si="1"/>
        <v>512</v>
      </c>
      <c r="J16" s="187">
        <f t="shared" si="1"/>
        <v>256</v>
      </c>
      <c r="K16" s="187">
        <f t="shared" si="1"/>
        <v>128</v>
      </c>
      <c r="L16" s="187">
        <f t="shared" si="1"/>
        <v>64</v>
      </c>
      <c r="M16" s="187">
        <f t="shared" si="1"/>
        <v>32</v>
      </c>
      <c r="N16" s="187">
        <f t="shared" si="1"/>
        <v>16</v>
      </c>
      <c r="O16" s="187">
        <f t="shared" si="1"/>
        <v>8</v>
      </c>
      <c r="P16" s="203">
        <f t="shared" si="1"/>
        <v>4</v>
      </c>
      <c r="Q16" s="186">
        <f t="shared" si="1"/>
        <v>2</v>
      </c>
      <c r="R16" s="177">
        <f t="shared" si="1"/>
        <v>1</v>
      </c>
      <c r="S16" s="167" t="s">
        <v>29</v>
      </c>
      <c r="T16" s="168">
        <f>POWER(2,32-T$2)-2</f>
        <v>1048574</v>
      </c>
      <c r="U16" s="166">
        <v>11</v>
      </c>
      <c r="V16" s="18"/>
      <c r="W16" s="18"/>
      <c r="X16" s="18"/>
    </row>
    <row r="17" spans="1:24" ht="15.75" thickBot="1" x14ac:dyDescent="0.25">
      <c r="A17" s="161">
        <v>15</v>
      </c>
      <c r="B17" s="181">
        <f t="shared" si="0"/>
        <v>32768</v>
      </c>
      <c r="C17" s="187">
        <f t="shared" si="0"/>
        <v>16384</v>
      </c>
      <c r="D17" s="187">
        <f t="shared" si="1"/>
        <v>8192</v>
      </c>
      <c r="E17" s="187">
        <f t="shared" si="1"/>
        <v>4096</v>
      </c>
      <c r="F17" s="187">
        <f t="shared" si="1"/>
        <v>2048</v>
      </c>
      <c r="G17" s="187">
        <f t="shared" si="1"/>
        <v>1024</v>
      </c>
      <c r="H17" s="187">
        <f t="shared" si="1"/>
        <v>512</v>
      </c>
      <c r="I17" s="187">
        <f t="shared" si="1"/>
        <v>256</v>
      </c>
      <c r="J17" s="187">
        <f t="shared" si="1"/>
        <v>128</v>
      </c>
      <c r="K17" s="187">
        <f t="shared" si="1"/>
        <v>64</v>
      </c>
      <c r="L17" s="187">
        <f t="shared" si="1"/>
        <v>32</v>
      </c>
      <c r="M17" s="187">
        <f t="shared" si="1"/>
        <v>16</v>
      </c>
      <c r="N17" s="187">
        <f t="shared" si="1"/>
        <v>8</v>
      </c>
      <c r="O17" s="187">
        <f t="shared" si="1"/>
        <v>4</v>
      </c>
      <c r="P17" s="203">
        <f t="shared" si="1"/>
        <v>2</v>
      </c>
      <c r="Q17" s="177">
        <f t="shared" si="1"/>
        <v>1</v>
      </c>
      <c r="R17" s="167" t="s">
        <v>29</v>
      </c>
      <c r="S17" s="168">
        <f>POWER(2,32-S$2)-2</f>
        <v>524286</v>
      </c>
      <c r="T17" s="166">
        <v>12</v>
      </c>
      <c r="U17" s="18"/>
      <c r="V17" s="18"/>
      <c r="W17" s="18"/>
      <c r="X17" s="18"/>
    </row>
    <row r="18" spans="1:24" ht="15.75" thickBot="1" x14ac:dyDescent="0.25">
      <c r="A18" s="161">
        <v>16</v>
      </c>
      <c r="B18" s="181">
        <f t="shared" si="0"/>
        <v>16384</v>
      </c>
      <c r="C18" s="187">
        <f t="shared" si="0"/>
        <v>8192</v>
      </c>
      <c r="D18" s="187">
        <f t="shared" si="1"/>
        <v>4096</v>
      </c>
      <c r="E18" s="187">
        <f t="shared" si="1"/>
        <v>2048</v>
      </c>
      <c r="F18" s="187">
        <f t="shared" si="1"/>
        <v>1024</v>
      </c>
      <c r="G18" s="187">
        <f t="shared" si="1"/>
        <v>512</v>
      </c>
      <c r="H18" s="187">
        <f t="shared" si="1"/>
        <v>256</v>
      </c>
      <c r="I18" s="187">
        <f t="shared" si="1"/>
        <v>128</v>
      </c>
      <c r="J18" s="187">
        <f t="shared" si="1"/>
        <v>64</v>
      </c>
      <c r="K18" s="187">
        <f t="shared" si="1"/>
        <v>32</v>
      </c>
      <c r="L18" s="187">
        <f t="shared" si="1"/>
        <v>16</v>
      </c>
      <c r="M18" s="187">
        <f t="shared" si="1"/>
        <v>8</v>
      </c>
      <c r="N18" s="187">
        <f t="shared" si="1"/>
        <v>4</v>
      </c>
      <c r="O18" s="187">
        <f t="shared" si="1"/>
        <v>2</v>
      </c>
      <c r="P18" s="176">
        <f t="shared" si="1"/>
        <v>1</v>
      </c>
      <c r="Q18" s="167" t="s">
        <v>29</v>
      </c>
      <c r="R18" s="168">
        <f>POWER(2,32-R$2)-2</f>
        <v>262142</v>
      </c>
      <c r="S18" s="166">
        <v>13</v>
      </c>
      <c r="T18" s="18"/>
      <c r="U18" s="18"/>
      <c r="V18" s="18"/>
      <c r="W18" s="18"/>
      <c r="X18" s="18"/>
    </row>
    <row r="19" spans="1:24" ht="15.75" thickBot="1" x14ac:dyDescent="0.25">
      <c r="A19" s="161">
        <v>17</v>
      </c>
      <c r="B19" s="182">
        <f t="shared" si="0"/>
        <v>8192</v>
      </c>
      <c r="C19" s="188">
        <f t="shared" si="0"/>
        <v>4096</v>
      </c>
      <c r="D19" s="188">
        <f t="shared" ref="D19:O19" si="4">POWER(2,D$2-$A19)</f>
        <v>2048</v>
      </c>
      <c r="E19" s="188">
        <f t="shared" si="4"/>
        <v>1024</v>
      </c>
      <c r="F19" s="188">
        <f t="shared" si="4"/>
        <v>512</v>
      </c>
      <c r="G19" s="188">
        <f t="shared" si="4"/>
        <v>256</v>
      </c>
      <c r="H19" s="188">
        <f t="shared" si="4"/>
        <v>128</v>
      </c>
      <c r="I19" s="188">
        <f t="shared" si="4"/>
        <v>64</v>
      </c>
      <c r="J19" s="188">
        <f t="shared" si="4"/>
        <v>32</v>
      </c>
      <c r="K19" s="188">
        <f t="shared" si="4"/>
        <v>16</v>
      </c>
      <c r="L19" s="188">
        <f t="shared" si="4"/>
        <v>8</v>
      </c>
      <c r="M19" s="188">
        <f t="shared" si="4"/>
        <v>4</v>
      </c>
      <c r="N19" s="188">
        <f t="shared" si="4"/>
        <v>2</v>
      </c>
      <c r="O19" s="175">
        <f t="shared" si="4"/>
        <v>1</v>
      </c>
      <c r="P19" s="158" t="s">
        <v>29</v>
      </c>
      <c r="Q19" s="168">
        <f>POWER(2,32-Q$2)-2</f>
        <v>131070</v>
      </c>
      <c r="R19" s="166">
        <v>14</v>
      </c>
      <c r="S19" s="18"/>
      <c r="T19" s="18"/>
      <c r="U19" s="18"/>
      <c r="V19" s="18"/>
      <c r="W19" s="18"/>
      <c r="X19" s="18"/>
    </row>
    <row r="20" spans="1:24" ht="15.75" thickBot="1" x14ac:dyDescent="0.25">
      <c r="A20" s="161">
        <v>18</v>
      </c>
      <c r="B20" s="182">
        <f t="shared" si="0"/>
        <v>4096</v>
      </c>
      <c r="C20" s="188">
        <f t="shared" si="0"/>
        <v>2048</v>
      </c>
      <c r="D20" s="188">
        <f t="shared" ref="D20:N20" si="5">POWER(2,D$2-$A20)</f>
        <v>1024</v>
      </c>
      <c r="E20" s="188">
        <f t="shared" si="5"/>
        <v>512</v>
      </c>
      <c r="F20" s="188">
        <f t="shared" si="5"/>
        <v>256</v>
      </c>
      <c r="G20" s="188">
        <f t="shared" si="5"/>
        <v>128</v>
      </c>
      <c r="H20" s="188">
        <f t="shared" si="5"/>
        <v>64</v>
      </c>
      <c r="I20" s="188">
        <f t="shared" si="5"/>
        <v>32</v>
      </c>
      <c r="J20" s="188">
        <f t="shared" si="5"/>
        <v>16</v>
      </c>
      <c r="K20" s="188">
        <f t="shared" si="5"/>
        <v>8</v>
      </c>
      <c r="L20" s="188">
        <f t="shared" si="5"/>
        <v>4</v>
      </c>
      <c r="M20" s="188">
        <f t="shared" si="5"/>
        <v>2</v>
      </c>
      <c r="N20" s="175">
        <f t="shared" si="5"/>
        <v>1</v>
      </c>
      <c r="O20" s="158" t="s">
        <v>29</v>
      </c>
      <c r="P20" s="159">
        <f>POWER(2,32-P$2)-2</f>
        <v>65534</v>
      </c>
      <c r="Q20" s="166">
        <v>15</v>
      </c>
      <c r="R20" s="18"/>
      <c r="S20" s="18"/>
      <c r="T20" s="18"/>
      <c r="U20" s="18"/>
      <c r="V20" s="18"/>
      <c r="W20" s="18"/>
      <c r="X20" s="18"/>
    </row>
    <row r="21" spans="1:24" ht="15.75" thickBot="1" x14ac:dyDescent="0.25">
      <c r="A21" s="161">
        <v>19</v>
      </c>
      <c r="B21" s="182">
        <f t="shared" si="0"/>
        <v>2048</v>
      </c>
      <c r="C21" s="188">
        <f t="shared" si="0"/>
        <v>1024</v>
      </c>
      <c r="D21" s="188">
        <f t="shared" ref="D21:M21" si="6">POWER(2,D$2-$A21)</f>
        <v>512</v>
      </c>
      <c r="E21" s="188">
        <f t="shared" si="6"/>
        <v>256</v>
      </c>
      <c r="F21" s="188">
        <f t="shared" si="6"/>
        <v>128</v>
      </c>
      <c r="G21" s="188">
        <f t="shared" si="6"/>
        <v>64</v>
      </c>
      <c r="H21" s="188">
        <f t="shared" si="6"/>
        <v>32</v>
      </c>
      <c r="I21" s="188">
        <f t="shared" si="6"/>
        <v>16</v>
      </c>
      <c r="J21" s="188">
        <f t="shared" si="6"/>
        <v>8</v>
      </c>
      <c r="K21" s="188">
        <f t="shared" si="6"/>
        <v>4</v>
      </c>
      <c r="L21" s="188">
        <f t="shared" si="6"/>
        <v>2</v>
      </c>
      <c r="M21" s="175">
        <f t="shared" si="6"/>
        <v>1</v>
      </c>
      <c r="N21" s="158" t="s">
        <v>29</v>
      </c>
      <c r="O21" s="159">
        <f>POWER(2,32-O$2)-2</f>
        <v>32766</v>
      </c>
      <c r="P21" s="166">
        <v>16</v>
      </c>
      <c r="Q21" s="18"/>
      <c r="R21" s="18"/>
      <c r="S21" s="18"/>
      <c r="T21" s="18"/>
      <c r="U21" s="18"/>
      <c r="V21" s="18"/>
      <c r="W21" s="18"/>
      <c r="X21" s="18"/>
    </row>
    <row r="22" spans="1:24" ht="15.75" thickBot="1" x14ac:dyDescent="0.25">
      <c r="A22" s="161">
        <v>20</v>
      </c>
      <c r="B22" s="182">
        <f t="shared" si="0"/>
        <v>1024</v>
      </c>
      <c r="C22" s="188">
        <f t="shared" si="0"/>
        <v>512</v>
      </c>
      <c r="D22" s="188">
        <f t="shared" ref="D22:L22" si="7">POWER(2,D$2-$A22)</f>
        <v>256</v>
      </c>
      <c r="E22" s="188">
        <f t="shared" si="7"/>
        <v>128</v>
      </c>
      <c r="F22" s="188">
        <f t="shared" si="7"/>
        <v>64</v>
      </c>
      <c r="G22" s="188">
        <f t="shared" si="7"/>
        <v>32</v>
      </c>
      <c r="H22" s="188">
        <f t="shared" si="7"/>
        <v>16</v>
      </c>
      <c r="I22" s="188">
        <f t="shared" si="7"/>
        <v>8</v>
      </c>
      <c r="J22" s="188">
        <f t="shared" si="7"/>
        <v>4</v>
      </c>
      <c r="K22" s="188">
        <f t="shared" si="7"/>
        <v>2</v>
      </c>
      <c r="L22" s="175">
        <f t="shared" si="7"/>
        <v>1</v>
      </c>
      <c r="M22" s="158" t="s">
        <v>29</v>
      </c>
      <c r="N22" s="159">
        <f>POWER(2,32-N$2)-2</f>
        <v>16382</v>
      </c>
      <c r="O22" s="166">
        <v>17</v>
      </c>
      <c r="P22" s="18"/>
      <c r="Q22" s="18"/>
      <c r="R22" s="18"/>
      <c r="S22" s="18"/>
      <c r="T22" s="18"/>
      <c r="U22" s="18"/>
      <c r="V22" s="18"/>
      <c r="W22" s="18"/>
      <c r="X22" s="18"/>
    </row>
    <row r="23" spans="1:24" ht="15.75" thickBot="1" x14ac:dyDescent="0.25">
      <c r="A23" s="161">
        <v>21</v>
      </c>
      <c r="B23" s="182">
        <f t="shared" si="0"/>
        <v>512</v>
      </c>
      <c r="C23" s="188">
        <f t="shared" si="0"/>
        <v>256</v>
      </c>
      <c r="D23" s="188">
        <f t="shared" ref="D23:K23" si="8">POWER(2,D$2-$A23)</f>
        <v>128</v>
      </c>
      <c r="E23" s="188">
        <f t="shared" si="8"/>
        <v>64</v>
      </c>
      <c r="F23" s="188">
        <f t="shared" si="8"/>
        <v>32</v>
      </c>
      <c r="G23" s="188">
        <f t="shared" si="8"/>
        <v>16</v>
      </c>
      <c r="H23" s="188">
        <f t="shared" si="8"/>
        <v>8</v>
      </c>
      <c r="I23" s="188">
        <f t="shared" si="8"/>
        <v>4</v>
      </c>
      <c r="J23" s="188">
        <f t="shared" si="8"/>
        <v>2</v>
      </c>
      <c r="K23" s="175">
        <f t="shared" si="8"/>
        <v>1</v>
      </c>
      <c r="L23" s="158" t="s">
        <v>29</v>
      </c>
      <c r="M23" s="159">
        <f>POWER(2,32-M$2)-2</f>
        <v>8190</v>
      </c>
      <c r="N23" s="166">
        <v>18</v>
      </c>
      <c r="O23" s="18"/>
      <c r="P23" s="18"/>
      <c r="Q23" s="18"/>
      <c r="R23" s="18"/>
      <c r="S23" s="18"/>
      <c r="T23" s="18"/>
      <c r="U23" s="18"/>
      <c r="V23" s="18"/>
      <c r="W23" s="18"/>
      <c r="X23" s="18"/>
    </row>
    <row r="24" spans="1:24" ht="15.75" thickBot="1" x14ac:dyDescent="0.25">
      <c r="A24" s="161">
        <v>22</v>
      </c>
      <c r="B24" s="182">
        <f t="shared" si="0"/>
        <v>256</v>
      </c>
      <c r="C24" s="188">
        <f t="shared" si="0"/>
        <v>128</v>
      </c>
      <c r="D24" s="188">
        <f t="shared" ref="D24:J24" si="9">POWER(2,D$2-$A24)</f>
        <v>64</v>
      </c>
      <c r="E24" s="188">
        <f t="shared" si="9"/>
        <v>32</v>
      </c>
      <c r="F24" s="188">
        <f t="shared" si="9"/>
        <v>16</v>
      </c>
      <c r="G24" s="188">
        <f t="shared" si="9"/>
        <v>8</v>
      </c>
      <c r="H24" s="188">
        <f t="shared" si="9"/>
        <v>4</v>
      </c>
      <c r="I24" s="188">
        <f t="shared" si="9"/>
        <v>2</v>
      </c>
      <c r="J24" s="175">
        <f t="shared" si="9"/>
        <v>1</v>
      </c>
      <c r="K24" s="158" t="s">
        <v>29</v>
      </c>
      <c r="L24" s="159">
        <f>POWER(2,32-L$2)-2</f>
        <v>4094</v>
      </c>
      <c r="M24" s="166">
        <v>19</v>
      </c>
      <c r="N24" s="18"/>
      <c r="O24" s="18"/>
      <c r="P24" s="18"/>
      <c r="Q24" s="18"/>
      <c r="R24" s="18"/>
      <c r="S24" s="18"/>
      <c r="T24" s="18"/>
      <c r="U24" s="18"/>
      <c r="V24" s="18"/>
      <c r="W24" s="18"/>
      <c r="X24" s="18"/>
    </row>
    <row r="25" spans="1:24" ht="15.75" thickBot="1" x14ac:dyDescent="0.25">
      <c r="A25" s="161">
        <v>23</v>
      </c>
      <c r="B25" s="182">
        <f t="shared" si="0"/>
        <v>128</v>
      </c>
      <c r="C25" s="188">
        <f t="shared" si="0"/>
        <v>64</v>
      </c>
      <c r="D25" s="188">
        <f t="shared" ref="D25:I25" si="10">POWER(2,D$2-$A25)</f>
        <v>32</v>
      </c>
      <c r="E25" s="188">
        <f t="shared" si="10"/>
        <v>16</v>
      </c>
      <c r="F25" s="188">
        <f t="shared" si="10"/>
        <v>8</v>
      </c>
      <c r="G25" s="188">
        <f t="shared" si="10"/>
        <v>4</v>
      </c>
      <c r="H25" s="188">
        <f t="shared" si="10"/>
        <v>2</v>
      </c>
      <c r="I25" s="175">
        <f t="shared" si="10"/>
        <v>1</v>
      </c>
      <c r="J25" s="158" t="s">
        <v>29</v>
      </c>
      <c r="K25" s="159">
        <f>POWER(2,32-K$2)-2</f>
        <v>2046</v>
      </c>
      <c r="L25" s="166">
        <v>20</v>
      </c>
      <c r="M25" s="18"/>
      <c r="N25" s="18"/>
      <c r="O25" s="18"/>
      <c r="P25" s="18"/>
      <c r="Q25" s="18"/>
      <c r="R25" s="18"/>
      <c r="S25" s="18"/>
      <c r="T25" s="18"/>
      <c r="U25" s="18"/>
      <c r="V25" s="18"/>
      <c r="W25" s="18"/>
      <c r="X25" s="18"/>
    </row>
    <row r="26" spans="1:24" ht="15.75" thickBot="1" x14ac:dyDescent="0.25">
      <c r="A26" s="161">
        <v>24</v>
      </c>
      <c r="B26" s="182">
        <f t="shared" si="0"/>
        <v>64</v>
      </c>
      <c r="C26" s="188">
        <f t="shared" si="0"/>
        <v>32</v>
      </c>
      <c r="D26" s="188">
        <f>POWER(2,D$2-$A26)</f>
        <v>16</v>
      </c>
      <c r="E26" s="188">
        <f>POWER(2,E$2-$A26)</f>
        <v>8</v>
      </c>
      <c r="F26" s="188">
        <f>POWER(2,F$2-$A26)</f>
        <v>4</v>
      </c>
      <c r="G26" s="188">
        <f>POWER(2,G$2-$A26)</f>
        <v>2</v>
      </c>
      <c r="H26" s="175">
        <f>POWER(2,H$2-$A26)</f>
        <v>1</v>
      </c>
      <c r="I26" s="158" t="s">
        <v>29</v>
      </c>
      <c r="J26" s="159">
        <f>POWER(2,32-J$2)-2</f>
        <v>1022</v>
      </c>
      <c r="K26" s="166">
        <v>21</v>
      </c>
      <c r="L26" s="18"/>
      <c r="M26" s="18"/>
      <c r="N26" s="18"/>
      <c r="O26" s="18"/>
      <c r="P26" s="18"/>
      <c r="Q26" s="18"/>
      <c r="R26" s="18"/>
      <c r="S26" s="18"/>
      <c r="T26" s="18"/>
      <c r="U26" s="18"/>
      <c r="V26" s="18"/>
      <c r="W26" s="18"/>
      <c r="X26" s="18"/>
    </row>
    <row r="27" spans="1:24" ht="15.75" thickBot="1" x14ac:dyDescent="0.25">
      <c r="A27" s="161">
        <v>25</v>
      </c>
      <c r="B27" s="183">
        <f t="shared" si="0"/>
        <v>32</v>
      </c>
      <c r="C27" s="189">
        <f t="shared" si="0"/>
        <v>16</v>
      </c>
      <c r="D27" s="189">
        <f>POWER(2,D$2-$A27)</f>
        <v>8</v>
      </c>
      <c r="E27" s="189">
        <f>POWER(2,E$2-$A27)</f>
        <v>4</v>
      </c>
      <c r="F27" s="189">
        <f>POWER(2,F$2-$A27)</f>
        <v>2</v>
      </c>
      <c r="G27" s="173">
        <f>POWER(2,G$2-$A27)</f>
        <v>1</v>
      </c>
      <c r="H27" s="158" t="s">
        <v>29</v>
      </c>
      <c r="I27" s="159">
        <f>POWER(2,32-I$2)-2</f>
        <v>510</v>
      </c>
      <c r="J27" s="166">
        <v>22</v>
      </c>
      <c r="M27" s="18"/>
      <c r="N27" s="18"/>
      <c r="O27" s="18"/>
      <c r="P27" s="18"/>
      <c r="Q27" s="18"/>
      <c r="R27" s="18"/>
      <c r="S27" s="18"/>
      <c r="T27" s="18"/>
      <c r="U27" s="18"/>
      <c r="V27" s="18"/>
      <c r="W27" s="18"/>
      <c r="X27" s="18"/>
    </row>
    <row r="28" spans="1:24" ht="15.75" thickBot="1" x14ac:dyDescent="0.25">
      <c r="A28" s="161">
        <v>26</v>
      </c>
      <c r="B28" s="183">
        <f t="shared" si="0"/>
        <v>16</v>
      </c>
      <c r="C28" s="189">
        <f t="shared" si="0"/>
        <v>8</v>
      </c>
      <c r="D28" s="189">
        <f>POWER(2,D$2-$A28)</f>
        <v>4</v>
      </c>
      <c r="E28" s="189">
        <f>POWER(2,E$2-$A28)</f>
        <v>2</v>
      </c>
      <c r="F28" s="173">
        <f>POWER(2,F$2-$A28)</f>
        <v>1</v>
      </c>
      <c r="G28" s="158" t="s">
        <v>29</v>
      </c>
      <c r="H28" s="159">
        <f>POWER(2,32-H$2)-2</f>
        <v>254</v>
      </c>
      <c r="I28" s="166">
        <v>23</v>
      </c>
      <c r="J28" s="18"/>
      <c r="K28" s="57" t="s">
        <v>32</v>
      </c>
      <c r="L28" s="42" t="s">
        <v>37</v>
      </c>
      <c r="M28" s="18"/>
      <c r="N28" s="18"/>
      <c r="O28" s="18"/>
      <c r="P28" s="18"/>
      <c r="Q28" s="18"/>
      <c r="R28" s="18"/>
      <c r="S28" s="18"/>
      <c r="T28" s="18"/>
      <c r="U28" s="18"/>
      <c r="V28" s="18"/>
      <c r="W28" s="18"/>
      <c r="X28" s="18"/>
    </row>
    <row r="29" spans="1:24" ht="15.75" thickBot="1" x14ac:dyDescent="0.25">
      <c r="A29" s="161">
        <v>27</v>
      </c>
      <c r="B29" s="183">
        <f t="shared" si="0"/>
        <v>8</v>
      </c>
      <c r="C29" s="189">
        <f t="shared" si="0"/>
        <v>4</v>
      </c>
      <c r="D29" s="189">
        <f>POWER(2,D$2-$A29)</f>
        <v>2</v>
      </c>
      <c r="E29" s="173">
        <f>POWER(2,E$2-$A29)</f>
        <v>1</v>
      </c>
      <c r="F29" s="158" t="s">
        <v>29</v>
      </c>
      <c r="G29" s="159">
        <f>POWER(2,32-G$2)-2</f>
        <v>126</v>
      </c>
      <c r="H29" s="166">
        <v>24</v>
      </c>
      <c r="I29" s="18"/>
      <c r="J29" s="18"/>
      <c r="L29" s="42" t="s">
        <v>36</v>
      </c>
      <c r="M29" s="18"/>
      <c r="N29" s="18"/>
      <c r="O29" s="18"/>
      <c r="P29" s="18"/>
      <c r="Q29" s="18"/>
      <c r="R29" s="18"/>
      <c r="S29" s="18"/>
      <c r="T29" s="18"/>
      <c r="U29" s="18"/>
      <c r="V29" s="18"/>
      <c r="W29" s="18"/>
      <c r="X29" s="18"/>
    </row>
    <row r="30" spans="1:24" ht="15.75" thickBot="1" x14ac:dyDescent="0.25">
      <c r="A30" s="161">
        <v>28</v>
      </c>
      <c r="B30" s="183">
        <f t="shared" si="0"/>
        <v>4</v>
      </c>
      <c r="C30" s="189">
        <f t="shared" si="0"/>
        <v>2</v>
      </c>
      <c r="D30" s="173">
        <f>POWER(2,D$2-$A30)</f>
        <v>1</v>
      </c>
      <c r="E30" s="158" t="s">
        <v>29</v>
      </c>
      <c r="F30" s="159">
        <f>POWER(2,32-F$2)-2</f>
        <v>62</v>
      </c>
      <c r="G30" s="166">
        <v>25</v>
      </c>
      <c r="H30" s="18"/>
      <c r="I30" s="18"/>
      <c r="J30" s="18"/>
      <c r="K30" s="57" t="s">
        <v>32</v>
      </c>
      <c r="L30" s="42" t="s">
        <v>30</v>
      </c>
      <c r="M30" s="18"/>
      <c r="N30" s="18"/>
      <c r="O30" s="18"/>
      <c r="P30" s="18"/>
      <c r="Q30" s="18"/>
      <c r="R30" s="18"/>
      <c r="S30" s="18"/>
      <c r="T30" s="18"/>
      <c r="U30" s="18"/>
      <c r="V30" s="18"/>
      <c r="W30" s="18"/>
      <c r="X30" s="18"/>
    </row>
    <row r="31" spans="1:24" ht="15.75" thickBot="1" x14ac:dyDescent="0.25">
      <c r="A31" s="161">
        <v>29</v>
      </c>
      <c r="B31" s="183">
        <f t="shared" si="0"/>
        <v>2</v>
      </c>
      <c r="C31" s="190">
        <f t="shared" si="0"/>
        <v>1</v>
      </c>
      <c r="D31" s="174" t="s">
        <v>29</v>
      </c>
      <c r="E31" s="159">
        <f>POWER(2,32-E$2)-2</f>
        <v>30</v>
      </c>
      <c r="F31" s="166">
        <v>26</v>
      </c>
      <c r="G31" s="18"/>
      <c r="H31" s="18"/>
      <c r="I31" s="18"/>
      <c r="J31" s="18"/>
      <c r="L31" s="42" t="s">
        <v>31</v>
      </c>
      <c r="M31" s="18"/>
      <c r="N31" s="18"/>
      <c r="O31" s="18"/>
      <c r="P31" s="18"/>
      <c r="Q31" s="18"/>
      <c r="R31" s="18"/>
      <c r="S31" s="18"/>
      <c r="T31" s="18"/>
      <c r="U31" s="18"/>
      <c r="V31" s="18"/>
      <c r="W31" s="18"/>
      <c r="X31" s="18"/>
    </row>
    <row r="32" spans="1:24" ht="15.75" thickBot="1" x14ac:dyDescent="0.25">
      <c r="A32" s="161">
        <v>30</v>
      </c>
      <c r="B32" s="172">
        <f>POWER(2,B$2-$A32)</f>
        <v>1</v>
      </c>
      <c r="C32" s="158" t="s">
        <v>29</v>
      </c>
      <c r="D32" s="159">
        <f>POWER(2,32-D$2)-2</f>
        <v>14</v>
      </c>
      <c r="E32" s="166">
        <v>27</v>
      </c>
      <c r="F32" s="18"/>
      <c r="G32" s="18"/>
      <c r="H32" s="18"/>
      <c r="I32" s="18"/>
      <c r="J32" s="18"/>
      <c r="K32" s="57" t="s">
        <v>32</v>
      </c>
      <c r="L32" s="42" t="s">
        <v>33</v>
      </c>
      <c r="M32" s="18"/>
      <c r="N32" s="18"/>
      <c r="O32" s="18"/>
      <c r="P32" s="18"/>
      <c r="Q32" s="18"/>
      <c r="R32" s="18"/>
      <c r="S32" s="18"/>
      <c r="T32" s="18"/>
      <c r="U32" s="18"/>
      <c r="V32" s="18"/>
      <c r="W32" s="18"/>
      <c r="X32" s="18"/>
    </row>
    <row r="33" spans="1:24" ht="15.75" thickBot="1" x14ac:dyDescent="0.25">
      <c r="A33" s="161">
        <v>31</v>
      </c>
      <c r="B33" s="158" t="s">
        <v>29</v>
      </c>
      <c r="C33" s="159">
        <f>POWER(2,32-C$2)-2</f>
        <v>6</v>
      </c>
      <c r="D33" s="166">
        <v>28</v>
      </c>
      <c r="E33" s="18"/>
      <c r="F33" s="18"/>
      <c r="G33" s="18"/>
      <c r="H33" s="18"/>
      <c r="I33" s="18"/>
      <c r="J33" s="18"/>
      <c r="L33" s="42" t="s">
        <v>34</v>
      </c>
      <c r="M33" s="18"/>
      <c r="N33" s="18"/>
      <c r="O33" s="18"/>
      <c r="P33" s="18"/>
      <c r="Q33" s="18"/>
      <c r="R33" s="18"/>
      <c r="S33" s="18"/>
      <c r="T33" s="18"/>
      <c r="U33" s="18"/>
      <c r="V33" s="18"/>
      <c r="W33" s="18"/>
      <c r="X33" s="18"/>
    </row>
    <row r="34" spans="1:24" ht="15.75" thickBot="1" x14ac:dyDescent="0.25">
      <c r="A34" s="162">
        <v>32</v>
      </c>
      <c r="B34" s="159">
        <f>POWER(2,32-B$2)-2</f>
        <v>2</v>
      </c>
      <c r="C34" s="166">
        <v>29</v>
      </c>
      <c r="D34" s="18"/>
      <c r="E34" s="18"/>
      <c r="F34" s="18"/>
      <c r="G34" s="18"/>
      <c r="H34" s="18"/>
      <c r="I34" s="18"/>
      <c r="J34" s="18"/>
      <c r="L34" s="42" t="s">
        <v>35</v>
      </c>
      <c r="M34" s="18"/>
      <c r="N34" s="18"/>
      <c r="O34" s="18"/>
      <c r="P34" s="18"/>
      <c r="Q34" s="18"/>
      <c r="R34" s="18"/>
      <c r="S34" s="18"/>
      <c r="T34" s="18"/>
      <c r="U34" s="18"/>
      <c r="V34" s="18"/>
      <c r="W34" s="18"/>
      <c r="X34" s="18"/>
    </row>
    <row r="37" spans="1:24" x14ac:dyDescent="0.2">
      <c r="B37" s="57" t="s">
        <v>32</v>
      </c>
      <c r="C37" s="42" t="s">
        <v>880</v>
      </c>
    </row>
    <row r="38" spans="1:24" x14ac:dyDescent="0.2">
      <c r="C38" s="42" t="s">
        <v>5</v>
      </c>
    </row>
    <row r="39" spans="1:24" x14ac:dyDescent="0.2">
      <c r="C39" s="42" t="s">
        <v>881</v>
      </c>
    </row>
    <row r="40" spans="1:24" x14ac:dyDescent="0.2">
      <c r="B40" s="57" t="s">
        <v>32</v>
      </c>
      <c r="C40" s="42" t="s">
        <v>882</v>
      </c>
    </row>
    <row r="41" spans="1:24" x14ac:dyDescent="0.2">
      <c r="C41" s="42" t="s">
        <v>883</v>
      </c>
    </row>
    <row r="42" spans="1:24" x14ac:dyDescent="0.2">
      <c r="C42" s="42" t="s">
        <v>6</v>
      </c>
    </row>
    <row r="43" spans="1:24" x14ac:dyDescent="0.2">
      <c r="B43" s="57" t="s">
        <v>32</v>
      </c>
      <c r="C43" s="42" t="s">
        <v>884</v>
      </c>
    </row>
    <row r="44" spans="1:24" x14ac:dyDescent="0.2">
      <c r="C44" s="42" t="s">
        <v>885</v>
      </c>
    </row>
    <row r="45" spans="1:24" x14ac:dyDescent="0.2">
      <c r="C45" s="169">
        <v>8</v>
      </c>
      <c r="D45" s="170" t="s">
        <v>889</v>
      </c>
      <c r="E45" s="42" t="s">
        <v>886</v>
      </c>
    </row>
    <row r="46" spans="1:24" x14ac:dyDescent="0.2">
      <c r="C46" s="169">
        <v>16</v>
      </c>
      <c r="D46" s="170" t="s">
        <v>889</v>
      </c>
      <c r="E46" s="42" t="s">
        <v>887</v>
      </c>
    </row>
    <row r="47" spans="1:24" x14ac:dyDescent="0.2">
      <c r="C47" s="169">
        <v>24</v>
      </c>
      <c r="D47" s="170" t="s">
        <v>889</v>
      </c>
      <c r="E47" s="42" t="s">
        <v>888</v>
      </c>
    </row>
  </sheetData>
  <printOptions horizontalCentered="1" verticalCentered="1"/>
  <pageMargins left="0.56000000000000005" right="0.56000000000000005" top="1.25" bottom="1" header="0.5" footer="0.5"/>
  <pageSetup paperSize="0" scale="55" orientation="landscape" horizontalDpi="4294967292" verticalDpi="4294967292"/>
  <headerFooter alignWithMargins="0">
    <oddHeader>&amp;L&amp;G&amp;C&amp;"Arial,Bold"&amp;20Number of Subnets per Supernet
and Hosts per Subnet&amp;RDeveloped by 
Chuck Wade
www.interisle.net</oddHead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16</vt:i4>
      </vt:variant>
    </vt:vector>
  </HeadingPairs>
  <TitlesOfParts>
    <vt:vector size="22" baseType="lpstr">
      <vt:lpstr>Instructions</vt:lpstr>
      <vt:lpstr>IP Address Standards</vt:lpstr>
      <vt:lpstr>IP Addr Plan Template</vt:lpstr>
      <vt:lpstr>Lookups</vt:lpstr>
      <vt:lpstr>Crib Sheet 1</vt:lpstr>
      <vt:lpstr>Crib Sheet 2</vt:lpstr>
      <vt:lpstr>_Map256</vt:lpstr>
      <vt:lpstr>'IP Addr Plan Template'!CIDR</vt:lpstr>
      <vt:lpstr>CIDR_Mask</vt:lpstr>
      <vt:lpstr>'IP Addr Plan Template'!Host_Addr</vt:lpstr>
      <vt:lpstr>'IP Addr Plan Template'!Host_No</vt:lpstr>
      <vt:lpstr>'IP Addr Plan Template'!IP</vt:lpstr>
      <vt:lpstr>'IP Addr Plan Template'!IP_Addr</vt:lpstr>
      <vt:lpstr>'IP Addr Plan Template'!IP_Mask</vt:lpstr>
      <vt:lpstr>'IP Addr Plan Template'!Octet_1</vt:lpstr>
      <vt:lpstr>'IP Addr Plan Template'!Octet_2</vt:lpstr>
      <vt:lpstr>'IP Addr Plan Template'!Octet_3</vt:lpstr>
      <vt:lpstr>'IP Addr Plan Template'!Octet_4</vt:lpstr>
      <vt:lpstr>'Crib Sheet 2'!Print_Area</vt:lpstr>
      <vt:lpstr>'IP Addr Plan Template'!Print_Titles</vt:lpstr>
      <vt:lpstr>'IP Addr Plan Template'!Subnet_Addr</vt:lpstr>
      <vt:lpstr>'IP Addr Plan Template'!Subnet_Size</vt:lpstr>
    </vt:vector>
  </TitlesOfParts>
  <Manager/>
  <Company>Interisle Consulting Group,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 Address Plan Workbook</dc:title>
  <dc:subject>A tool for maintaining IP address plans and network inventories</dc:subject>
  <dc:creator>Chuck Wade</dc:creator>
  <cp:keywords>IP Address, Network Inventory, Address Plan, Subnet, Super net</cp:keywords>
  <dc:description>Author Contact Info:_x000d_
http://www.interisle.net/sub/chuck_wade.html_x000d_
(this is an entirely original work)</dc:description>
  <cp:lastModifiedBy>Thomas Kroh</cp:lastModifiedBy>
  <cp:lastPrinted>2008-03-30T14:04:05Z</cp:lastPrinted>
  <dcterms:created xsi:type="dcterms:W3CDTF">2003-04-14T20:02:18Z</dcterms:created>
  <dcterms:modified xsi:type="dcterms:W3CDTF">2024-06-04T16:40:14Z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Chuck Wade, Interisle Consulting Group</vt:lpwstr>
  </property>
</Properties>
</file>