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0" yWindow="30" windowWidth="14100" windowHeight="8580" firstSheet="2" activeTab="2"/>
  </bookViews>
  <sheets>
    <sheet name="PTModule" sheetId="5" state="veryHidden" r:id="rId1"/>
    <sheet name="treeCalc_1" sheetId="6" state="veryHidden" r:id="rId2"/>
    <sheet name="R&amp;D tree" sheetId="3" r:id="rId3"/>
    <sheet name="NPV calculations" sheetId="2" r:id="rId4"/>
  </sheets>
  <definedNames>
    <definedName name="inflList" hidden="1">"00000000000000000000000000000000000000000000000000000000000000000000000000000000000000000000000000000000000000000000000000000000000000000000000000000000000000000000000000000000000000000000000000000000"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45621"/>
</workbook>
</file>

<file path=xl/calcChain.xml><?xml version="1.0" encoding="utf-8"?>
<calcChain xmlns="http://schemas.openxmlformats.org/spreadsheetml/2006/main">
  <c r="D18" i="2" l="1"/>
  <c r="B24" i="3" s="1"/>
  <c r="J13" i="6" s="1"/>
  <c r="K20" i="6"/>
  <c r="K19" i="6"/>
  <c r="K18" i="6"/>
  <c r="J17" i="6"/>
  <c r="K15" i="6"/>
  <c r="K14" i="6"/>
  <c r="J14" i="6"/>
  <c r="J12" i="6"/>
  <c r="K11" i="6"/>
  <c r="J11" i="6"/>
  <c r="O17" i="6"/>
  <c r="O14" i="6"/>
  <c r="O12" i="6"/>
  <c r="O11" i="6"/>
  <c r="E18" i="2"/>
  <c r="C20" i="3" s="1"/>
  <c r="J15" i="6" s="1"/>
  <c r="F18" i="2"/>
  <c r="D6" i="3" s="1"/>
  <c r="J16" i="6" s="1"/>
  <c r="G18" i="2"/>
  <c r="E10" i="3" s="1"/>
  <c r="J18" i="6" s="1"/>
  <c r="H18" i="2"/>
  <c r="E14" i="3" s="1"/>
  <c r="J19" i="6" s="1"/>
  <c r="I18" i="2"/>
  <c r="E16" i="3" s="1"/>
  <c r="J20" i="6" s="1"/>
  <c r="B2" i="6"/>
  <c r="B11" i="6"/>
  <c r="F2" i="6"/>
  <c r="F15" i="3"/>
  <c r="B17" i="3"/>
  <c r="C18" i="3"/>
  <c r="D20" i="3"/>
  <c r="D8" i="3"/>
  <c r="D19" i="3"/>
  <c r="B23" i="3"/>
  <c r="B22" i="3"/>
  <c r="C23" i="3"/>
  <c r="E12" i="3"/>
  <c r="D5" i="3"/>
  <c r="C24" i="3"/>
  <c r="E5" i="3"/>
  <c r="E6" i="3"/>
  <c r="F9" i="3"/>
  <c r="D11" i="3"/>
  <c r="F14" i="3"/>
  <c r="F13" i="3"/>
  <c r="F16" i="3"/>
  <c r="F10" i="3"/>
  <c r="A15" i="6" l="1"/>
  <c r="A14" i="6"/>
  <c r="A13" i="6"/>
  <c r="A11" i="6"/>
  <c r="A12" i="6"/>
  <c r="A17" i="6"/>
  <c r="A20" i="6"/>
  <c r="A18" i="6"/>
  <c r="A16" i="6"/>
  <c r="A19" i="6"/>
</calcChain>
</file>

<file path=xl/sharedStrings.xml><?xml version="1.0" encoding="utf-8"?>
<sst xmlns="http://schemas.openxmlformats.org/spreadsheetml/2006/main" count="110" uniqueCount="80">
  <si>
    <t>Name</t>
  </si>
  <si>
    <t>SheetRef</t>
  </si>
  <si>
    <t>GenInfo</t>
  </si>
  <si>
    <t>Cash</t>
  </si>
  <si>
    <t>Stop</t>
  </si>
  <si>
    <t>Continue</t>
  </si>
  <si>
    <t>Flows</t>
  </si>
  <si>
    <t>No Patent</t>
  </si>
  <si>
    <t>Patent</t>
  </si>
  <si>
    <t>License</t>
  </si>
  <si>
    <t>Develop</t>
  </si>
  <si>
    <t>Year</t>
  </si>
  <si>
    <t>Dem. High</t>
  </si>
  <si>
    <t>Dem. Med</t>
  </si>
  <si>
    <t>Dem. Low</t>
  </si>
  <si>
    <t>Interest</t>
  </si>
  <si>
    <t>Rate</t>
  </si>
  <si>
    <t>NPV</t>
  </si>
  <si>
    <t>Def. Link</t>
  </si>
  <si>
    <t>EXT REFS</t>
  </si>
  <si>
    <t>Def. Form</t>
  </si>
  <si>
    <t>Highest#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</si>
  <si>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</si>
  <si>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</si>
  <si>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</si>
  <si>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</si>
  <si>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</si>
  <si>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</si>
  <si>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</si>
  <si>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</si>
  <si>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</si>
  <si>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</si>
  <si>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</si>
  <si>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</si>
  <si>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=</t>
  </si>
  <si>
    <t>Figure 3.32</t>
  </si>
  <si>
    <t>Decision</t>
  </si>
  <si>
    <t>DEFAULT</t>
  </si>
  <si>
    <t>4,0,0,0,1,0,0</t>
  </si>
  <si>
    <t>2,0,0,2,2,3,0,0,0</t>
  </si>
  <si>
    <t>Continue Development</t>
  </si>
  <si>
    <t>Stop Development</t>
  </si>
  <si>
    <t>Patent?</t>
  </si>
  <si>
    <t>4,0,0,0,2,0,0</t>
  </si>
  <si>
    <t>1,0,0,2,4,5,1,0,0</t>
  </si>
  <si>
    <t>Patent Awarded</t>
  </si>
  <si>
    <t>4,0,0,0,4,0,0</t>
  </si>
  <si>
    <t>2,0,0,2,6,7,2,0,0</t>
  </si>
  <si>
    <t>License Tech</t>
  </si>
  <si>
    <t>Sell Directly</t>
  </si>
  <si>
    <t>Chance</t>
  </si>
  <si>
    <t>4,0,0,0,7,0,0</t>
  </si>
  <si>
    <t>1,0,0,3,8,9,10,4,0,0</t>
  </si>
  <si>
    <t>Demand High</t>
  </si>
  <si>
    <t>Demand Medium</t>
  </si>
  <si>
    <t>Demand Low</t>
  </si>
  <si>
    <t>Calc Macro</t>
  </si>
  <si>
    <t>Ptree1 Compatibility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</si>
  <si>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</si>
  <si>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</si>
  <si>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</si>
  <si>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</si>
  <si>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</si>
  <si>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</si>
  <si>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</si>
  <si>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</si>
  <si>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</si>
  <si>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</si>
  <si>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</si>
  <si>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</si>
  <si>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</si>
  <si>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Collapsed</t>
  </si>
  <si>
    <t>0,1,1,0,0,Exponential, 0,0,-1,0,-1,0,.0001</t>
  </si>
  <si>
    <t>1.0.?</t>
  </si>
  <si>
    <t>5.0.0</t>
  </si>
  <si>
    <t>&lt;NF&gt;</t>
  </si>
  <si>
    <t>All values are in millions of dollars</t>
  </si>
  <si>
    <t>6.0.1</t>
  </si>
  <si>
    <t>Making Hard Decisions with DecisionTools, 3rd ed., Clemen &amp; Reilly</t>
  </si>
  <si>
    <t>Problem 3.24 - Excel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</si>
</sst>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%"/>
    <numFmt numFmtId="165" formatCode="&quot;$&quot;#,##0.00"/>
  </numFmts>
  <fonts count="13" x14ac:knownFonts="1">
    <font>
      <sz val="12"/>
      <name val="Arial"/>
    </font>
    <font>
      <sz val="8"/>
      <name val="Arial"/>
      <family val="2"/>
    </font>
    <font>
      <sz val="12"/>
      <name val="Times"/>
      <family val="1"/>
    </font>
    <font>
      <b/>
      <sz val="12"/>
      <name val="Times"/>
      <family val="1"/>
    </font>
    <font>
      <b/>
      <sz val="8"/>
      <color indexed="18"/>
      <name val="Arial"/>
      <family val="2"/>
    </font>
    <font>
      <b/>
      <sz val="8"/>
      <color indexed="17"/>
      <name val="Arial"/>
      <family val="2"/>
    </font>
    <font>
      <sz val="8"/>
      <color indexed="8"/>
      <name val="Arial"/>
      <family val="2"/>
    </font>
    <font>
      <b/>
      <sz val="8"/>
      <color indexed="16"/>
      <name val="Arial"/>
      <family val="2"/>
    </font>
    <font>
      <b/>
      <i/>
      <sz val="16"/>
      <color indexed="9"/>
      <name val="Times New Roman"/>
      <family val="1"/>
    </font>
    <font>
      <b/>
      <sz val="12"/>
      <color indexed="9"/>
      <name val="Times New Roman"/>
      <family val="1"/>
    </font>
    <font>
      <sz val="8"/>
      <color indexed="17"/>
      <name val="Arial"/>
      <family val="2"/>
    </font>
    <font>
      <sz val="8"/>
      <color indexed="16"/>
      <name val="Arial"/>
      <family val="2"/>
    </font>
    <font>
      <b/>
      <sz val="12"/>
      <name val="Times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9" fontId="2" fillId="0" borderId="0" xfId="0" applyNumberFormat="1" applyFont="1"/>
    <xf numFmtId="8" fontId="2" fillId="0" borderId="0" xfId="0" applyNumberFormat="1" applyFont="1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8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left"/>
    </xf>
    <xf numFmtId="165" fontId="5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8" fontId="12" fillId="0" borderId="0" xfId="0" applyNumberFormat="1" applyFont="1"/>
    <xf numFmtId="0" fontId="2" fillId="0" borderId="4" xfId="0" applyFont="1" applyBorder="1" applyAlignment="1">
      <alignment horizontal="right" vertical="top" wrapText="1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0" xfId="0" applyFont="1" applyFill="1" applyAlignment="1"/>
    <xf numFmtId="0" fontId="0" fillId="0" borderId="0" xfId="0" applyFill="1"/>
    <xf numFmtId="0" fontId="9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14</xdr:row>
      <xdr:rowOff>185420</xdr:rowOff>
    </xdr:from>
    <xdr:to>
      <xdr:col>5</xdr:col>
      <xdr:colOff>127</xdr:colOff>
      <xdr:row>14</xdr:row>
      <xdr:rowOff>185420</xdr:rowOff>
    </xdr:to>
    <xdr:cxnSp macro="_xll.PtreeEvent_ObjectClick">
      <xdr:nvCxnSpPr>
        <xdr:cNvPr id="2095" name="PTObj_DBranchHLine_1_10"/>
        <xdr:cNvCxnSpPr/>
      </xdr:nvCxnSpPr>
      <xdr:spPr bwMode="auto">
        <a:xfrm>
          <a:off x="6548247" y="2928620"/>
          <a:ext cx="137668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90297</xdr:colOff>
      <xdr:row>10</xdr:row>
      <xdr:rowOff>180340</xdr:rowOff>
    </xdr:from>
    <xdr:to>
      <xdr:col>4</xdr:col>
      <xdr:colOff>242697</xdr:colOff>
      <xdr:row>14</xdr:row>
      <xdr:rowOff>185420</xdr:rowOff>
    </xdr:to>
    <xdr:cxnSp macro="_xll.PtreeEvent_ObjectClick">
      <xdr:nvCxnSpPr>
        <xdr:cNvPr id="2094" name="PTObj_DBranchDLine_1_10"/>
        <xdr:cNvCxnSpPr/>
      </xdr:nvCxnSpPr>
      <xdr:spPr bwMode="auto">
        <a:xfrm>
          <a:off x="6395847" y="2161540"/>
          <a:ext cx="152400" cy="7670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242697</xdr:colOff>
      <xdr:row>12</xdr:row>
      <xdr:rowOff>185420</xdr:rowOff>
    </xdr:from>
    <xdr:to>
      <xdr:col>5</xdr:col>
      <xdr:colOff>127</xdr:colOff>
      <xdr:row>12</xdr:row>
      <xdr:rowOff>185420</xdr:rowOff>
    </xdr:to>
    <xdr:cxnSp macro="_xll.PtreeEvent_ObjectClick">
      <xdr:nvCxnSpPr>
        <xdr:cNvPr id="2075" name="PTObj_DBranchHLine_1_9"/>
        <xdr:cNvCxnSpPr/>
      </xdr:nvCxnSpPr>
      <xdr:spPr bwMode="auto">
        <a:xfrm>
          <a:off x="6548247" y="2547620"/>
          <a:ext cx="126238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90297</xdr:colOff>
      <xdr:row>10</xdr:row>
      <xdr:rowOff>180340</xdr:rowOff>
    </xdr:from>
    <xdr:to>
      <xdr:col>4</xdr:col>
      <xdr:colOff>242697</xdr:colOff>
      <xdr:row>12</xdr:row>
      <xdr:rowOff>185420</xdr:rowOff>
    </xdr:to>
    <xdr:cxnSp macro="_xll.PtreeEvent_ObjectClick">
      <xdr:nvCxnSpPr>
        <xdr:cNvPr id="2062" name="PTObj_DBranchDLine_1_9"/>
        <xdr:cNvCxnSpPr/>
      </xdr:nvCxnSpPr>
      <xdr:spPr bwMode="auto">
        <a:xfrm>
          <a:off x="6395847" y="2161540"/>
          <a:ext cx="152400" cy="3860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242697</xdr:colOff>
      <xdr:row>8</xdr:row>
      <xdr:rowOff>185420</xdr:rowOff>
    </xdr:from>
    <xdr:to>
      <xdr:col>5</xdr:col>
      <xdr:colOff>127</xdr:colOff>
      <xdr:row>8</xdr:row>
      <xdr:rowOff>185420</xdr:rowOff>
    </xdr:to>
    <xdr:cxnSp macro="_xll.PtreeEvent_ObjectClick">
      <xdr:nvCxnSpPr>
        <xdr:cNvPr id="2049" name="PTObj_DBranchHLine_1_8"/>
        <xdr:cNvCxnSpPr/>
      </xdr:nvCxnSpPr>
      <xdr:spPr bwMode="auto">
        <a:xfrm>
          <a:off x="6548247" y="1785620"/>
          <a:ext cx="126238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90297</xdr:colOff>
      <xdr:row>8</xdr:row>
      <xdr:rowOff>185420</xdr:rowOff>
    </xdr:from>
    <xdr:to>
      <xdr:col>4</xdr:col>
      <xdr:colOff>242697</xdr:colOff>
      <xdr:row>10</xdr:row>
      <xdr:rowOff>180340</xdr:rowOff>
    </xdr:to>
    <xdr:cxnSp macro="_xll.PtreeEvent_ObjectClick">
      <xdr:nvCxnSpPr>
        <xdr:cNvPr id="2048" name="PTObj_DBranchDLine_1_8"/>
        <xdr:cNvCxnSpPr/>
      </xdr:nvCxnSpPr>
      <xdr:spPr bwMode="auto">
        <a:xfrm flipV="1">
          <a:off x="6395847" y="1785620"/>
          <a:ext cx="152400" cy="37592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242697</xdr:colOff>
      <xdr:row>10</xdr:row>
      <xdr:rowOff>185420</xdr:rowOff>
    </xdr:from>
    <xdr:to>
      <xdr:col>4</xdr:col>
      <xdr:colOff>127</xdr:colOff>
      <xdr:row>10</xdr:row>
      <xdr:rowOff>185420</xdr:rowOff>
    </xdr:to>
    <xdr:cxnSp macro="_xll.PtreeEvent_ObjectClick">
      <xdr:nvCxnSpPr>
        <xdr:cNvPr id="30" name="PTObj_DBranchHLine_1_7"/>
        <xdr:cNvCxnSpPr/>
      </xdr:nvCxnSpPr>
      <xdr:spPr bwMode="auto">
        <a:xfrm>
          <a:off x="5109972" y="2166620"/>
          <a:ext cx="119570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90297</xdr:colOff>
      <xdr:row>6</xdr:row>
      <xdr:rowOff>180340</xdr:rowOff>
    </xdr:from>
    <xdr:to>
      <xdr:col>3</xdr:col>
      <xdr:colOff>242697</xdr:colOff>
      <xdr:row>10</xdr:row>
      <xdr:rowOff>185420</xdr:rowOff>
    </xdr:to>
    <xdr:cxnSp macro="_xll.PtreeEvent_ObjectClick">
      <xdr:nvCxnSpPr>
        <xdr:cNvPr id="29" name="PTObj_DBranchDLine_1_7"/>
        <xdr:cNvCxnSpPr/>
      </xdr:nvCxnSpPr>
      <xdr:spPr bwMode="auto">
        <a:xfrm>
          <a:off x="4957572" y="1399540"/>
          <a:ext cx="152400" cy="7670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242697</xdr:colOff>
      <xdr:row>4</xdr:row>
      <xdr:rowOff>185420</xdr:rowOff>
    </xdr:from>
    <xdr:to>
      <xdr:col>4</xdr:col>
      <xdr:colOff>127</xdr:colOff>
      <xdr:row>4</xdr:row>
      <xdr:rowOff>185420</xdr:rowOff>
    </xdr:to>
    <xdr:cxnSp macro="_xll.PtreeEvent_ObjectClick">
      <xdr:nvCxnSpPr>
        <xdr:cNvPr id="27" name="PTObj_DBranchHLine_1_6"/>
        <xdr:cNvCxnSpPr/>
      </xdr:nvCxnSpPr>
      <xdr:spPr bwMode="auto">
        <a:xfrm>
          <a:off x="5109972" y="1023620"/>
          <a:ext cx="119570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90297</xdr:colOff>
      <xdr:row>4</xdr:row>
      <xdr:rowOff>185420</xdr:rowOff>
    </xdr:from>
    <xdr:to>
      <xdr:col>3</xdr:col>
      <xdr:colOff>242697</xdr:colOff>
      <xdr:row>6</xdr:row>
      <xdr:rowOff>180340</xdr:rowOff>
    </xdr:to>
    <xdr:cxnSp macro="_xll.PtreeEvent_ObjectClick">
      <xdr:nvCxnSpPr>
        <xdr:cNvPr id="26" name="PTObj_DBranchDLine_1_6"/>
        <xdr:cNvCxnSpPr/>
      </xdr:nvCxnSpPr>
      <xdr:spPr bwMode="auto">
        <a:xfrm flipV="1">
          <a:off x="4957572" y="1023620"/>
          <a:ext cx="152400" cy="37592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242697</xdr:colOff>
      <xdr:row>18</xdr:row>
      <xdr:rowOff>185420</xdr:rowOff>
    </xdr:from>
    <xdr:to>
      <xdr:col>3</xdr:col>
      <xdr:colOff>127</xdr:colOff>
      <xdr:row>18</xdr:row>
      <xdr:rowOff>185420</xdr:rowOff>
    </xdr:to>
    <xdr:cxnSp macro="_xll.PtreeEvent_ObjectClick">
      <xdr:nvCxnSpPr>
        <xdr:cNvPr id="24" name="PTObj_DBranchHLine_1_5"/>
        <xdr:cNvCxnSpPr/>
      </xdr:nvCxnSpPr>
      <xdr:spPr bwMode="auto">
        <a:xfrm>
          <a:off x="3538347" y="3690620"/>
          <a:ext cx="132905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90297</xdr:colOff>
      <xdr:row>16</xdr:row>
      <xdr:rowOff>180340</xdr:rowOff>
    </xdr:from>
    <xdr:to>
      <xdr:col>2</xdr:col>
      <xdr:colOff>242697</xdr:colOff>
      <xdr:row>18</xdr:row>
      <xdr:rowOff>185420</xdr:rowOff>
    </xdr:to>
    <xdr:cxnSp macro="_xll.PtreeEvent_ObjectClick">
      <xdr:nvCxnSpPr>
        <xdr:cNvPr id="23" name="PTObj_DBranchDLine_1_5"/>
        <xdr:cNvCxnSpPr/>
      </xdr:nvCxnSpPr>
      <xdr:spPr bwMode="auto">
        <a:xfrm>
          <a:off x="3385947" y="3304540"/>
          <a:ext cx="152400" cy="3860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242697</xdr:colOff>
      <xdr:row>6</xdr:row>
      <xdr:rowOff>185420</xdr:rowOff>
    </xdr:from>
    <xdr:to>
      <xdr:col>3</xdr:col>
      <xdr:colOff>127</xdr:colOff>
      <xdr:row>6</xdr:row>
      <xdr:rowOff>185420</xdr:rowOff>
    </xdr:to>
    <xdr:cxnSp macro="_xll.PtreeEvent_ObjectClick">
      <xdr:nvCxnSpPr>
        <xdr:cNvPr id="21" name="PTObj_DBranchHLine_1_4"/>
        <xdr:cNvCxnSpPr/>
      </xdr:nvCxnSpPr>
      <xdr:spPr bwMode="auto">
        <a:xfrm>
          <a:off x="3538347" y="1404620"/>
          <a:ext cx="128143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90297</xdr:colOff>
      <xdr:row>6</xdr:row>
      <xdr:rowOff>185420</xdr:rowOff>
    </xdr:from>
    <xdr:to>
      <xdr:col>2</xdr:col>
      <xdr:colOff>242697</xdr:colOff>
      <xdr:row>16</xdr:row>
      <xdr:rowOff>180340</xdr:rowOff>
    </xdr:to>
    <xdr:cxnSp macro="_xll.PtreeEvent_ObjectClick">
      <xdr:nvCxnSpPr>
        <xdr:cNvPr id="20" name="PTObj_DBranchDLine_1_4"/>
        <xdr:cNvCxnSpPr/>
      </xdr:nvCxnSpPr>
      <xdr:spPr bwMode="auto">
        <a:xfrm flipV="1">
          <a:off x="3385947" y="1404620"/>
          <a:ext cx="152400" cy="189992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242697</xdr:colOff>
      <xdr:row>22</xdr:row>
      <xdr:rowOff>185420</xdr:rowOff>
    </xdr:from>
    <xdr:to>
      <xdr:col>2</xdr:col>
      <xdr:colOff>127</xdr:colOff>
      <xdr:row>22</xdr:row>
      <xdr:rowOff>185420</xdr:rowOff>
    </xdr:to>
    <xdr:cxnSp macro="_xll.PtreeEvent_ObjectClick">
      <xdr:nvCxnSpPr>
        <xdr:cNvPr id="18" name="PTObj_DBranchHLine_1_3"/>
        <xdr:cNvCxnSpPr/>
      </xdr:nvCxnSpPr>
      <xdr:spPr bwMode="auto">
        <a:xfrm>
          <a:off x="1680972" y="4452620"/>
          <a:ext cx="161480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90297</xdr:colOff>
      <xdr:row>20</xdr:row>
      <xdr:rowOff>180340</xdr:rowOff>
    </xdr:from>
    <xdr:to>
      <xdr:col>1</xdr:col>
      <xdr:colOff>242697</xdr:colOff>
      <xdr:row>22</xdr:row>
      <xdr:rowOff>185420</xdr:rowOff>
    </xdr:to>
    <xdr:cxnSp macro="_xll.PtreeEvent_ObjectClick">
      <xdr:nvCxnSpPr>
        <xdr:cNvPr id="17" name="PTObj_DBranchDLine_1_3"/>
        <xdr:cNvCxnSpPr/>
      </xdr:nvCxnSpPr>
      <xdr:spPr bwMode="auto">
        <a:xfrm>
          <a:off x="1528572" y="4066540"/>
          <a:ext cx="152400" cy="3860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242697</xdr:colOff>
      <xdr:row>16</xdr:row>
      <xdr:rowOff>185420</xdr:rowOff>
    </xdr:from>
    <xdr:to>
      <xdr:col>2</xdr:col>
      <xdr:colOff>127</xdr:colOff>
      <xdr:row>16</xdr:row>
      <xdr:rowOff>185420</xdr:rowOff>
    </xdr:to>
    <xdr:cxnSp macro="_xll.PtreeEvent_ObjectClick">
      <xdr:nvCxnSpPr>
        <xdr:cNvPr id="15" name="PTObj_DBranchHLine_1_2"/>
        <xdr:cNvCxnSpPr/>
      </xdr:nvCxnSpPr>
      <xdr:spPr bwMode="auto">
        <a:xfrm>
          <a:off x="1680972" y="3309620"/>
          <a:ext cx="148145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90297</xdr:colOff>
      <xdr:row>16</xdr:row>
      <xdr:rowOff>185420</xdr:rowOff>
    </xdr:from>
    <xdr:to>
      <xdr:col>1</xdr:col>
      <xdr:colOff>242697</xdr:colOff>
      <xdr:row>20</xdr:row>
      <xdr:rowOff>180340</xdr:rowOff>
    </xdr:to>
    <xdr:cxnSp macro="_xll.PtreeEvent_ObjectClick">
      <xdr:nvCxnSpPr>
        <xdr:cNvPr id="14" name="PTObj_DBranchDLine_1_2"/>
        <xdr:cNvCxnSpPr/>
      </xdr:nvCxnSpPr>
      <xdr:spPr bwMode="auto">
        <a:xfrm flipV="1">
          <a:off x="1528572" y="3309620"/>
          <a:ext cx="152400" cy="75692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177800</xdr:colOff>
      <xdr:row>20</xdr:row>
      <xdr:rowOff>185420</xdr:rowOff>
    </xdr:from>
    <xdr:to>
      <xdr:col>1</xdr:col>
      <xdr:colOff>127</xdr:colOff>
      <xdr:row>20</xdr:row>
      <xdr:rowOff>185420</xdr:rowOff>
    </xdr:to>
    <xdr:cxnSp macro="_xll.PtreeEvent_ObjectClick">
      <xdr:nvCxnSpPr>
        <xdr:cNvPr id="12" name="PTObj_DBranchHLine_1_1"/>
        <xdr:cNvCxnSpPr/>
      </xdr:nvCxnSpPr>
      <xdr:spPr bwMode="auto">
        <a:xfrm>
          <a:off x="177800" y="4071620"/>
          <a:ext cx="126060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609599</xdr:colOff>
      <xdr:row>7</xdr:row>
      <xdr:rowOff>57149</xdr:rowOff>
    </xdr:from>
    <xdr:to>
      <xdr:col>1</xdr:col>
      <xdr:colOff>1162049</xdr:colOff>
      <xdr:row>11</xdr:row>
      <xdr:rowOff>142874</xdr:rowOff>
    </xdr:to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609599" y="1466849"/>
          <a:ext cx="19907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txBody>
        <a:bodyPr vertOverflow="clip" wrap="square" lIns="27432" tIns="27432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values at the end of each branch reference the NPV calculations in the second sheet. All end-node values are in millions of dollars.</a:t>
          </a:r>
        </a:p>
        <a:p>
          <a:pPr algn="l" rtl="0">
            <a:lnSpc>
              <a:spcPts val="11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127</xdr:colOff>
      <xdr:row>20</xdr:row>
      <xdr:rowOff>90170</xdr:rowOff>
    </xdr:from>
    <xdr:to>
      <xdr:col>1</xdr:col>
      <xdr:colOff>190627</xdr:colOff>
      <xdr:row>21</xdr:row>
      <xdr:rowOff>90170</xdr:rowOff>
    </xdr:to>
    <xdr:sp macro="_xll.PtreeEvent_ObjectClick" textlink="">
      <xdr:nvSpPr>
        <xdr:cNvPr id="2" name="PTObj_DNode_1_1"/>
        <xdr:cNvSpPr/>
      </xdr:nvSpPr>
      <xdr:spPr bwMode="auto">
        <a:xfrm>
          <a:off x="1438402" y="3976370"/>
          <a:ext cx="190500" cy="19050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127</xdr:colOff>
      <xdr:row>16</xdr:row>
      <xdr:rowOff>90170</xdr:rowOff>
    </xdr:from>
    <xdr:to>
      <xdr:col>2</xdr:col>
      <xdr:colOff>190627</xdr:colOff>
      <xdr:row>17</xdr:row>
      <xdr:rowOff>90170</xdr:rowOff>
    </xdr:to>
    <xdr:sp macro="_xll.PtreeEvent_ObjectClick" textlink="">
      <xdr:nvSpPr>
        <xdr:cNvPr id="3" name="PTObj_DNode_1_2"/>
        <xdr:cNvSpPr/>
      </xdr:nvSpPr>
      <xdr:spPr bwMode="auto">
        <a:xfrm>
          <a:off x="3162427" y="3214370"/>
          <a:ext cx="190500" cy="19050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127</xdr:colOff>
      <xdr:row>22</xdr:row>
      <xdr:rowOff>90170</xdr:rowOff>
    </xdr:from>
    <xdr:to>
      <xdr:col>2</xdr:col>
      <xdr:colOff>190627</xdr:colOff>
      <xdr:row>23</xdr:row>
      <xdr:rowOff>90170</xdr:rowOff>
    </xdr:to>
    <xdr:sp macro="_xll.PtreeEvent_ObjectClick" textlink="">
      <xdr:nvSpPr>
        <xdr:cNvPr id="4" name="PTObj_DNode_1_3"/>
        <xdr:cNvSpPr/>
      </xdr:nvSpPr>
      <xdr:spPr bwMode="auto">
        <a:xfrm rot="-5400000">
          <a:off x="3162427" y="4357370"/>
          <a:ext cx="190500" cy="19050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6</xdr:row>
      <xdr:rowOff>90170</xdr:rowOff>
    </xdr:from>
    <xdr:to>
      <xdr:col>3</xdr:col>
      <xdr:colOff>190627</xdr:colOff>
      <xdr:row>7</xdr:row>
      <xdr:rowOff>90170</xdr:rowOff>
    </xdr:to>
    <xdr:sp macro="_xll.PtreeEvent_ObjectClick" textlink="">
      <xdr:nvSpPr>
        <xdr:cNvPr id="5" name="PTObj_DNode_1_4"/>
        <xdr:cNvSpPr/>
      </xdr:nvSpPr>
      <xdr:spPr bwMode="auto">
        <a:xfrm>
          <a:off x="4686427" y="1309370"/>
          <a:ext cx="190500" cy="19050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18</xdr:row>
      <xdr:rowOff>90170</xdr:rowOff>
    </xdr:from>
    <xdr:to>
      <xdr:col>3</xdr:col>
      <xdr:colOff>190627</xdr:colOff>
      <xdr:row>19</xdr:row>
      <xdr:rowOff>90170</xdr:rowOff>
    </xdr:to>
    <xdr:sp macro="_xll.PtreeEvent_ObjectClick" textlink="">
      <xdr:nvSpPr>
        <xdr:cNvPr id="6" name="PTObj_DNode_1_5"/>
        <xdr:cNvSpPr/>
      </xdr:nvSpPr>
      <xdr:spPr bwMode="auto">
        <a:xfrm rot="-5400000">
          <a:off x="4686427" y="3595370"/>
          <a:ext cx="190500" cy="19050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127</xdr:colOff>
      <xdr:row>4</xdr:row>
      <xdr:rowOff>90170</xdr:rowOff>
    </xdr:from>
    <xdr:to>
      <xdr:col>4</xdr:col>
      <xdr:colOff>190627</xdr:colOff>
      <xdr:row>5</xdr:row>
      <xdr:rowOff>90170</xdr:rowOff>
    </xdr:to>
    <xdr:sp macro="_xll.PtreeEvent_ObjectClick" textlink="">
      <xdr:nvSpPr>
        <xdr:cNvPr id="7" name="PTObj_DNode_1_6"/>
        <xdr:cNvSpPr/>
      </xdr:nvSpPr>
      <xdr:spPr bwMode="auto">
        <a:xfrm rot="-5400000">
          <a:off x="6124702" y="928370"/>
          <a:ext cx="190500" cy="19050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127</xdr:colOff>
      <xdr:row>10</xdr:row>
      <xdr:rowOff>90170</xdr:rowOff>
    </xdr:from>
    <xdr:to>
      <xdr:col>4</xdr:col>
      <xdr:colOff>190627</xdr:colOff>
      <xdr:row>11</xdr:row>
      <xdr:rowOff>90170</xdr:rowOff>
    </xdr:to>
    <xdr:sp macro="_xll.PtreeEvent_ObjectClick" textlink="">
      <xdr:nvSpPr>
        <xdr:cNvPr id="8" name="PTObj_DNode_1_7"/>
        <xdr:cNvSpPr/>
      </xdr:nvSpPr>
      <xdr:spPr bwMode="auto">
        <a:xfrm>
          <a:off x="6124702" y="2071370"/>
          <a:ext cx="190500" cy="19050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127</xdr:colOff>
      <xdr:row>8</xdr:row>
      <xdr:rowOff>90170</xdr:rowOff>
    </xdr:from>
    <xdr:to>
      <xdr:col>5</xdr:col>
      <xdr:colOff>190627</xdr:colOff>
      <xdr:row>9</xdr:row>
      <xdr:rowOff>90170</xdr:rowOff>
    </xdr:to>
    <xdr:sp macro="_xll.PtreeEvent_ObjectClick" textlink="">
      <xdr:nvSpPr>
        <xdr:cNvPr id="9" name="PTObj_DNode_1_8"/>
        <xdr:cNvSpPr/>
      </xdr:nvSpPr>
      <xdr:spPr bwMode="auto">
        <a:xfrm rot="-5400000">
          <a:off x="7629652" y="1690370"/>
          <a:ext cx="190500" cy="19050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127</xdr:colOff>
      <xdr:row>12</xdr:row>
      <xdr:rowOff>90170</xdr:rowOff>
    </xdr:from>
    <xdr:to>
      <xdr:col>5</xdr:col>
      <xdr:colOff>190627</xdr:colOff>
      <xdr:row>13</xdr:row>
      <xdr:rowOff>90170</xdr:rowOff>
    </xdr:to>
    <xdr:sp macro="_xll.PtreeEvent_ObjectClick" textlink="">
      <xdr:nvSpPr>
        <xdr:cNvPr id="10" name="PTObj_DNode_1_9"/>
        <xdr:cNvSpPr/>
      </xdr:nvSpPr>
      <xdr:spPr bwMode="auto">
        <a:xfrm rot="-5400000">
          <a:off x="7629652" y="2452370"/>
          <a:ext cx="190500" cy="19050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127</xdr:colOff>
      <xdr:row>14</xdr:row>
      <xdr:rowOff>90170</xdr:rowOff>
    </xdr:from>
    <xdr:to>
      <xdr:col>5</xdr:col>
      <xdr:colOff>190627</xdr:colOff>
      <xdr:row>15</xdr:row>
      <xdr:rowOff>90170</xdr:rowOff>
    </xdr:to>
    <xdr:sp macro="_xll.PtreeEvent_ObjectClick" textlink="">
      <xdr:nvSpPr>
        <xdr:cNvPr id="11" name="PTObj_DNode_1_10"/>
        <xdr:cNvSpPr/>
      </xdr:nvSpPr>
      <xdr:spPr bwMode="auto">
        <a:xfrm rot="-5400000">
          <a:off x="7629652" y="2833370"/>
          <a:ext cx="190500" cy="19050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20</xdr:row>
      <xdr:rowOff>95107</xdr:rowOff>
    </xdr:from>
    <xdr:ext cx="520206" cy="180627"/>
    <xdr:sp macro="_xll.PtreeEvent_ObjectClick" textlink="">
      <xdr:nvSpPr>
        <xdr:cNvPr id="13" name="PTObj_DBranchName_1_1"/>
        <xdr:cNvSpPr txBox="1"/>
      </xdr:nvSpPr>
      <xdr:spPr>
        <a:xfrm>
          <a:off x="215900" y="3981307"/>
          <a:ext cx="52020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Figure 3.32</a:t>
          </a:r>
        </a:p>
      </xdr:txBody>
    </xdr:sp>
    <xdr:clientData/>
  </xdr:oneCellAnchor>
  <xdr:oneCellAnchor>
    <xdr:from>
      <xdr:col>1</xdr:col>
      <xdr:colOff>280797</xdr:colOff>
      <xdr:row>16</xdr:row>
      <xdr:rowOff>95107</xdr:rowOff>
    </xdr:from>
    <xdr:ext cx="1022524" cy="180627"/>
    <xdr:sp macro="_xll.PtreeEvent_ObjectClick" textlink="">
      <xdr:nvSpPr>
        <xdr:cNvPr id="16" name="PTObj_DBranchName_1_2"/>
        <xdr:cNvSpPr txBox="1"/>
      </xdr:nvSpPr>
      <xdr:spPr>
        <a:xfrm>
          <a:off x="1719072" y="3219307"/>
          <a:ext cx="10225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Continue Development</a:t>
          </a:r>
        </a:p>
      </xdr:txBody>
    </xdr:sp>
    <xdr:clientData/>
  </xdr:oneCellAnchor>
  <xdr:oneCellAnchor>
    <xdr:from>
      <xdr:col>1</xdr:col>
      <xdr:colOff>280797</xdr:colOff>
      <xdr:row>22</xdr:row>
      <xdr:rowOff>95107</xdr:rowOff>
    </xdr:from>
    <xdr:ext cx="832536" cy="180627"/>
    <xdr:sp macro="_xll.PtreeEvent_ObjectClick" textlink="">
      <xdr:nvSpPr>
        <xdr:cNvPr id="19" name="PTObj_DBranchName_1_3"/>
        <xdr:cNvSpPr txBox="1"/>
      </xdr:nvSpPr>
      <xdr:spPr>
        <a:xfrm>
          <a:off x="1719072" y="4362307"/>
          <a:ext cx="83253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Stop Development</a:t>
          </a:r>
        </a:p>
      </xdr:txBody>
    </xdr:sp>
    <xdr:clientData/>
  </xdr:oneCellAnchor>
  <xdr:oneCellAnchor>
    <xdr:from>
      <xdr:col>2</xdr:col>
      <xdr:colOff>280797</xdr:colOff>
      <xdr:row>6</xdr:row>
      <xdr:rowOff>95107</xdr:rowOff>
    </xdr:from>
    <xdr:ext cx="730969" cy="180627"/>
    <xdr:sp macro="_xll.PtreeEvent_ObjectClick" textlink="">
      <xdr:nvSpPr>
        <xdr:cNvPr id="22" name="PTObj_DBranchName_1_4"/>
        <xdr:cNvSpPr txBox="1"/>
      </xdr:nvSpPr>
      <xdr:spPr>
        <a:xfrm>
          <a:off x="3576447" y="1314307"/>
          <a:ext cx="7309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Patent Awarded</a:t>
          </a:r>
        </a:p>
      </xdr:txBody>
    </xdr:sp>
    <xdr:clientData/>
  </xdr:oneCellAnchor>
  <xdr:oneCellAnchor>
    <xdr:from>
      <xdr:col>2</xdr:col>
      <xdr:colOff>280797</xdr:colOff>
      <xdr:row>18</xdr:row>
      <xdr:rowOff>95107</xdr:rowOff>
    </xdr:from>
    <xdr:ext cx="474809" cy="180627"/>
    <xdr:sp macro="_xll.PtreeEvent_ObjectClick" textlink="">
      <xdr:nvSpPr>
        <xdr:cNvPr id="25" name="PTObj_DBranchName_1_5"/>
        <xdr:cNvSpPr txBox="1"/>
      </xdr:nvSpPr>
      <xdr:spPr>
        <a:xfrm>
          <a:off x="3576447" y="3600307"/>
          <a:ext cx="4748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Patent</a:t>
          </a:r>
        </a:p>
      </xdr:txBody>
    </xdr:sp>
    <xdr:clientData/>
  </xdr:oneCellAnchor>
  <xdr:oneCellAnchor>
    <xdr:from>
      <xdr:col>3</xdr:col>
      <xdr:colOff>280797</xdr:colOff>
      <xdr:row>4</xdr:row>
      <xdr:rowOff>95107</xdr:rowOff>
    </xdr:from>
    <xdr:ext cx="583237" cy="180627"/>
    <xdr:sp macro="_xll.PtreeEvent_ObjectClick" textlink="">
      <xdr:nvSpPr>
        <xdr:cNvPr id="28" name="PTObj_DBranchName_1_6"/>
        <xdr:cNvSpPr txBox="1"/>
      </xdr:nvSpPr>
      <xdr:spPr>
        <a:xfrm>
          <a:off x="5148072" y="933307"/>
          <a:ext cx="58323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License Tech</a:t>
          </a:r>
        </a:p>
      </xdr:txBody>
    </xdr:sp>
    <xdr:clientData/>
  </xdr:oneCellAnchor>
  <xdr:oneCellAnchor>
    <xdr:from>
      <xdr:col>3</xdr:col>
      <xdr:colOff>280797</xdr:colOff>
      <xdr:row>10</xdr:row>
      <xdr:rowOff>95107</xdr:rowOff>
    </xdr:from>
    <xdr:ext cx="545021" cy="180627"/>
    <xdr:sp macro="_xll.PtreeEvent_ObjectClick" textlink="">
      <xdr:nvSpPr>
        <xdr:cNvPr id="31" name="PTObj_DBranchName_1_7"/>
        <xdr:cNvSpPr txBox="1"/>
      </xdr:nvSpPr>
      <xdr:spPr>
        <a:xfrm>
          <a:off x="5148072" y="2076307"/>
          <a:ext cx="54502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Directly</a:t>
          </a:r>
        </a:p>
      </xdr:txBody>
    </xdr:sp>
    <xdr:clientData/>
  </xdr:oneCellAnchor>
  <xdr:oneCellAnchor>
    <xdr:from>
      <xdr:col>4</xdr:col>
      <xdr:colOff>280797</xdr:colOff>
      <xdr:row>8</xdr:row>
      <xdr:rowOff>95107</xdr:rowOff>
    </xdr:from>
    <xdr:ext cx="621324" cy="180627"/>
    <xdr:sp macro="_xll.PtreeEvent_ObjectClick" textlink="">
      <xdr:nvSpPr>
        <xdr:cNvPr id="2053" name="PTObj_DBranchName_1_8"/>
        <xdr:cNvSpPr txBox="1"/>
      </xdr:nvSpPr>
      <xdr:spPr>
        <a:xfrm>
          <a:off x="6586347" y="1695307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Demand High</a:t>
          </a:r>
        </a:p>
      </xdr:txBody>
    </xdr:sp>
    <xdr:clientData/>
  </xdr:oneCellAnchor>
  <xdr:oneCellAnchor>
    <xdr:from>
      <xdr:col>4</xdr:col>
      <xdr:colOff>280797</xdr:colOff>
      <xdr:row>12</xdr:row>
      <xdr:rowOff>95107</xdr:rowOff>
    </xdr:from>
    <xdr:ext cx="783741" cy="180627"/>
    <xdr:sp macro="_xll.PtreeEvent_ObjectClick" textlink="">
      <xdr:nvSpPr>
        <xdr:cNvPr id="2093" name="PTObj_DBranchName_1_9"/>
        <xdr:cNvSpPr txBox="1"/>
      </xdr:nvSpPr>
      <xdr:spPr>
        <a:xfrm>
          <a:off x="6586347" y="2457307"/>
          <a:ext cx="7837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Demand Medium</a:t>
          </a:r>
        </a:p>
      </xdr:txBody>
    </xdr:sp>
    <xdr:clientData/>
  </xdr:oneCellAnchor>
  <xdr:oneCellAnchor>
    <xdr:from>
      <xdr:col>4</xdr:col>
      <xdr:colOff>280797</xdr:colOff>
      <xdr:row>14</xdr:row>
      <xdr:rowOff>95107</xdr:rowOff>
    </xdr:from>
    <xdr:ext cx="602280" cy="180627"/>
    <xdr:sp macro="_xll.PtreeEvent_ObjectClick" textlink="">
      <xdr:nvSpPr>
        <xdr:cNvPr id="2096" name="PTObj_DBranchName_1_10"/>
        <xdr:cNvSpPr txBox="1"/>
      </xdr:nvSpPr>
      <xdr:spPr>
        <a:xfrm>
          <a:off x="6586347" y="2838307"/>
          <a:ext cx="6022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Demand Low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0"/>
  <sheetViews>
    <sheetView workbookViewId="0"/>
  </sheetViews>
  <sheetFormatPr defaultRowHeight="15" x14ac:dyDescent="0.2"/>
  <cols>
    <col min="1" max="256" width="15.77734375" style="13" customWidth="1"/>
    <col min="257" max="16384" width="8.88671875" style="13"/>
  </cols>
  <sheetData>
    <row r="1" spans="1:16" x14ac:dyDescent="0.2">
      <c r="A1" s="13" t="s">
        <v>0</v>
      </c>
      <c r="B1" s="13" t="s">
        <v>35</v>
      </c>
      <c r="E1" s="13" t="s">
        <v>57</v>
      </c>
      <c r="F1" s="13">
        <v>3</v>
      </c>
      <c r="H1" s="13" t="s">
        <v>63</v>
      </c>
      <c r="K1" s="13" t="s">
        <v>68</v>
      </c>
      <c r="L1" s="13">
        <v>0</v>
      </c>
    </row>
    <row r="2" spans="1:16" x14ac:dyDescent="0.2">
      <c r="A2" s="13" t="s">
        <v>1</v>
      </c>
      <c r="B2" s="13" t="e">
        <f>'R&amp;D tree'!#REF!</f>
        <v>#REF!</v>
      </c>
      <c r="E2" s="13" t="s">
        <v>58</v>
      </c>
      <c r="F2" s="13">
        <f>_xll.PTreeEvaluate5(B3,$L$11:$L$20,$J$11:$J$20,$K$11:$K$20,$N$11:$N$20,$G$11:$G$20,,L1)</f>
        <v>5816941</v>
      </c>
    </row>
    <row r="3" spans="1:16" x14ac:dyDescent="0.2">
      <c r="A3" s="13" t="s">
        <v>2</v>
      </c>
      <c r="B3" s="13" t="s">
        <v>72</v>
      </c>
      <c r="E3" s="13" t="s">
        <v>59</v>
      </c>
      <c r="F3" s="18" t="s">
        <v>73</v>
      </c>
      <c r="H3" s="13" t="s">
        <v>64</v>
      </c>
      <c r="I3" s="20" t="s">
        <v>75</v>
      </c>
    </row>
    <row r="4" spans="1:16" x14ac:dyDescent="0.2">
      <c r="A4" s="13" t="s">
        <v>18</v>
      </c>
      <c r="B4" s="13" t="s">
        <v>34</v>
      </c>
      <c r="E4" s="13" t="s">
        <v>60</v>
      </c>
      <c r="F4" s="18" t="s">
        <v>74</v>
      </c>
      <c r="H4" s="13" t="s">
        <v>65</v>
      </c>
    </row>
    <row r="5" spans="1:16" x14ac:dyDescent="0.2">
      <c r="A5" s="13" t="s">
        <v>19</v>
      </c>
      <c r="B5" s="13">
        <v>0</v>
      </c>
      <c r="E5" s="13" t="s">
        <v>61</v>
      </c>
      <c r="F5" s="18" t="s">
        <v>74</v>
      </c>
      <c r="H5" s="13" t="s">
        <v>66</v>
      </c>
      <c r="I5" s="20" t="s">
        <v>75</v>
      </c>
    </row>
    <row r="6" spans="1:16" x14ac:dyDescent="0.2">
      <c r="A6" s="13" t="s">
        <v>20</v>
      </c>
      <c r="E6" s="13" t="s">
        <v>62</v>
      </c>
      <c r="F6" s="18" t="s">
        <v>77</v>
      </c>
      <c r="H6" s="13" t="s">
        <v>67</v>
      </c>
    </row>
    <row r="7" spans="1:16" x14ac:dyDescent="0.2">
      <c r="A7" s="13" t="s">
        <v>56</v>
      </c>
    </row>
    <row r="8" spans="1:16" x14ac:dyDescent="0.2">
      <c r="A8" s="13" t="s">
        <v>21</v>
      </c>
      <c r="B8" s="13">
        <v>10</v>
      </c>
    </row>
    <row r="10" spans="1:16" x14ac:dyDescent="0.2">
      <c r="A10" s="13" t="s">
        <v>69</v>
      </c>
      <c r="B10" s="13" t="s">
        <v>70</v>
      </c>
      <c r="C10" s="13" t="s">
        <v>22</v>
      </c>
      <c r="D10" s="13" t="s">
        <v>23</v>
      </c>
      <c r="E10" s="13" t="s">
        <v>24</v>
      </c>
      <c r="F10" s="13" t="s">
        <v>25</v>
      </c>
      <c r="G10" s="13" t="s">
        <v>26</v>
      </c>
      <c r="H10" s="13" t="s">
        <v>27</v>
      </c>
      <c r="I10" s="13" t="s">
        <v>28</v>
      </c>
      <c r="J10" s="13" t="s">
        <v>29</v>
      </c>
      <c r="K10" s="13" t="s">
        <v>30</v>
      </c>
      <c r="L10" s="13" t="s">
        <v>2</v>
      </c>
      <c r="M10" s="13" t="s">
        <v>31</v>
      </c>
      <c r="N10" s="13" t="s">
        <v>32</v>
      </c>
      <c r="O10" s="13" t="s">
        <v>33</v>
      </c>
      <c r="P10" s="13" t="s">
        <v>71</v>
      </c>
    </row>
    <row r="11" spans="1:16" x14ac:dyDescent="0.2">
      <c r="A11" s="13">
        <f>'R&amp;D tree'!$B$22</f>
        <v>7.132357537270253</v>
      </c>
      <c r="B11" s="13" t="str">
        <f>B1</f>
        <v>Figure 3.32</v>
      </c>
      <c r="C11" s="13">
        <v>0</v>
      </c>
      <c r="J11" s="13">
        <f>'R&amp;D tree'!$A$22</f>
        <v>0</v>
      </c>
      <c r="K11" s="13">
        <f>'R&amp;D tree'!$A$21</f>
        <v>0</v>
      </c>
      <c r="L11" s="13" t="s">
        <v>39</v>
      </c>
      <c r="M11" s="13">
        <v>0</v>
      </c>
      <c r="O11" s="13" t="str">
        <f>'R&amp;D tree'!$B$21</f>
        <v>Decision</v>
      </c>
    </row>
    <row r="12" spans="1:16" x14ac:dyDescent="0.2">
      <c r="A12" s="13">
        <f>'R&amp;D tree'!$C$18</f>
        <v>7.132357537270253</v>
      </c>
      <c r="B12" s="13" t="s">
        <v>40</v>
      </c>
      <c r="C12" s="13">
        <v>0</v>
      </c>
      <c r="I12" s="13" t="s">
        <v>37</v>
      </c>
      <c r="J12" s="13">
        <f>'R&amp;D tree'!$B$18</f>
        <v>0</v>
      </c>
      <c r="L12" s="13" t="s">
        <v>44</v>
      </c>
      <c r="M12" s="13">
        <v>0</v>
      </c>
      <c r="O12" s="13" t="str">
        <f>'R&amp;D tree'!$C$17</f>
        <v>Patent?</v>
      </c>
    </row>
    <row r="13" spans="1:16" x14ac:dyDescent="0.2">
      <c r="A13" s="13">
        <f>'R&amp;D tree'!$C$24</f>
        <v>0</v>
      </c>
      <c r="B13" s="13" t="s">
        <v>41</v>
      </c>
      <c r="C13" s="13">
        <v>0</v>
      </c>
      <c r="H13" s="13" t="s">
        <v>37</v>
      </c>
      <c r="I13" s="13" t="s">
        <v>37</v>
      </c>
      <c r="J13" s="17">
        <f>'R&amp;D tree'!$B$24</f>
        <v>0</v>
      </c>
      <c r="L13" s="13" t="s">
        <v>38</v>
      </c>
      <c r="M13" s="13">
        <v>0</v>
      </c>
    </row>
    <row r="14" spans="1:16" x14ac:dyDescent="0.2">
      <c r="A14" s="13">
        <f>'R&amp;D tree'!$D$8</f>
        <v>10.934423811007195</v>
      </c>
      <c r="B14" s="13" t="s">
        <v>45</v>
      </c>
      <c r="C14" s="13">
        <v>0</v>
      </c>
      <c r="I14" s="13" t="s">
        <v>37</v>
      </c>
      <c r="J14" s="13">
        <f>'R&amp;D tree'!$C$8</f>
        <v>0</v>
      </c>
      <c r="K14" s="13">
        <f>'R&amp;D tree'!$C$7</f>
        <v>0.7</v>
      </c>
      <c r="L14" s="13" t="s">
        <v>47</v>
      </c>
      <c r="M14" s="13">
        <v>0</v>
      </c>
      <c r="O14" s="13" t="str">
        <f>'R&amp;D tree'!$D$7</f>
        <v>Decision</v>
      </c>
    </row>
    <row r="15" spans="1:16" x14ac:dyDescent="0.2">
      <c r="A15" s="13">
        <f>'R&amp;D tree'!$D$20</f>
        <v>-1.7391304347826089</v>
      </c>
      <c r="B15" s="13" t="s">
        <v>7</v>
      </c>
      <c r="C15" s="13">
        <v>0</v>
      </c>
      <c r="H15" s="13" t="s">
        <v>37</v>
      </c>
      <c r="I15" s="13" t="s">
        <v>37</v>
      </c>
      <c r="J15" s="17">
        <f>'R&amp;D tree'!$C$20</f>
        <v>-1.7391304347826089</v>
      </c>
      <c r="K15" s="13">
        <f>'R&amp;D tree'!$C$19</f>
        <v>0.3</v>
      </c>
      <c r="L15" s="13" t="s">
        <v>43</v>
      </c>
      <c r="M15" s="13">
        <v>0</v>
      </c>
    </row>
    <row r="16" spans="1:16" x14ac:dyDescent="0.2">
      <c r="A16" s="13">
        <f>'R&amp;D tree'!$E$6</f>
        <v>10.934423811007195</v>
      </c>
      <c r="B16" s="13" t="s">
        <v>48</v>
      </c>
      <c r="C16" s="13">
        <v>0</v>
      </c>
      <c r="H16" s="13" t="s">
        <v>37</v>
      </c>
      <c r="I16" s="13" t="s">
        <v>37</v>
      </c>
      <c r="J16" s="17">
        <f>'R&amp;D tree'!$D$6</f>
        <v>10.934423811007195</v>
      </c>
      <c r="L16" s="13" t="s">
        <v>46</v>
      </c>
      <c r="M16" s="13">
        <v>0</v>
      </c>
    </row>
    <row r="17" spans="1:15" x14ac:dyDescent="0.2">
      <c r="A17" s="13">
        <f>'R&amp;D tree'!$E$12</f>
        <v>5.4924289630866632</v>
      </c>
      <c r="B17" s="13" t="s">
        <v>49</v>
      </c>
      <c r="C17" s="13">
        <v>0</v>
      </c>
      <c r="I17" s="13" t="s">
        <v>37</v>
      </c>
      <c r="J17" s="13">
        <f>'R&amp;D tree'!$D$12</f>
        <v>0</v>
      </c>
      <c r="L17" s="13" t="s">
        <v>52</v>
      </c>
      <c r="M17" s="13">
        <v>0</v>
      </c>
      <c r="O17" s="13" t="str">
        <f>'R&amp;D tree'!$E$11</f>
        <v>Chance</v>
      </c>
    </row>
    <row r="18" spans="1:15" x14ac:dyDescent="0.2">
      <c r="A18" s="13">
        <f>'R&amp;D tree'!$F$10</f>
        <v>13.197183302304058</v>
      </c>
      <c r="B18" s="13" t="s">
        <v>53</v>
      </c>
      <c r="C18" s="13">
        <v>0</v>
      </c>
      <c r="H18" s="13" t="s">
        <v>37</v>
      </c>
      <c r="I18" s="13" t="s">
        <v>37</v>
      </c>
      <c r="J18" s="17">
        <f>'R&amp;D tree'!$E$10</f>
        <v>13.197183302304058</v>
      </c>
      <c r="K18" s="13">
        <f>'R&amp;D tree'!$E$9</f>
        <v>0.25</v>
      </c>
      <c r="L18" s="13" t="s">
        <v>51</v>
      </c>
      <c r="M18" s="13">
        <v>0</v>
      </c>
    </row>
    <row r="19" spans="1:15" x14ac:dyDescent="0.2">
      <c r="A19" s="13">
        <f>'R&amp;D tree'!$F$14</f>
        <v>4.7641188514193464</v>
      </c>
      <c r="B19" s="13" t="s">
        <v>54</v>
      </c>
      <c r="C19" s="13">
        <v>0</v>
      </c>
      <c r="H19" s="13" t="s">
        <v>37</v>
      </c>
      <c r="I19" s="13" t="s">
        <v>37</v>
      </c>
      <c r="J19" s="17">
        <f>'R&amp;D tree'!$E$14</f>
        <v>4.7641188514193464</v>
      </c>
      <c r="K19" s="13">
        <f>'R&amp;D tree'!$E$13</f>
        <v>0.55000000000000004</v>
      </c>
      <c r="L19" s="13" t="s">
        <v>51</v>
      </c>
      <c r="M19" s="13">
        <v>0</v>
      </c>
    </row>
    <row r="20" spans="1:15" x14ac:dyDescent="0.2">
      <c r="A20" s="13">
        <f>'R&amp;D tree'!$F$16</f>
        <v>-2.1356611538499615</v>
      </c>
      <c r="B20" s="13" t="s">
        <v>55</v>
      </c>
      <c r="C20" s="13">
        <v>0</v>
      </c>
      <c r="H20" s="13" t="s">
        <v>37</v>
      </c>
      <c r="I20" s="13" t="s">
        <v>37</v>
      </c>
      <c r="J20" s="17">
        <f>'R&amp;D tree'!$E$16</f>
        <v>-2.1356611538499615</v>
      </c>
      <c r="K20" s="13">
        <f>'R&amp;D tree'!$E$15</f>
        <v>0.2</v>
      </c>
      <c r="L20" s="13" t="s">
        <v>51</v>
      </c>
      <c r="M20" s="1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tabSelected="1" zoomScaleNormal="100" workbookViewId="0">
      <selection activeCell="B21" sqref="B21"/>
    </sheetView>
  </sheetViews>
  <sheetFormatPr defaultRowHeight="15" x14ac:dyDescent="0.2"/>
  <cols>
    <col min="1" max="1" width="16.77734375" customWidth="1"/>
    <col min="2" max="2" width="21.6640625" customWidth="1"/>
    <col min="3" max="3" width="18.33203125" customWidth="1"/>
    <col min="4" max="4" width="16.77734375" customWidth="1"/>
    <col min="5" max="5" width="18.88671875" customWidth="1"/>
    <col min="6" max="6" width="16.77734375" customWidth="1"/>
  </cols>
  <sheetData>
    <row r="1" spans="1:7" ht="20.25" x14ac:dyDescent="0.3">
      <c r="A1" s="28" t="s">
        <v>79</v>
      </c>
      <c r="B1" s="28"/>
      <c r="C1" s="28"/>
      <c r="D1" s="28"/>
      <c r="E1" s="33"/>
      <c r="F1" s="33"/>
      <c r="G1" s="34"/>
    </row>
    <row r="2" spans="1:7" ht="15.75" x14ac:dyDescent="0.25">
      <c r="A2" s="29" t="s">
        <v>78</v>
      </c>
      <c r="B2" s="29"/>
      <c r="C2" s="29"/>
      <c r="D2" s="29"/>
      <c r="E2" s="35"/>
      <c r="F2" s="35"/>
      <c r="G2" s="34"/>
    </row>
    <row r="5" spans="1:7" x14ac:dyDescent="0.2">
      <c r="D5" s="11" t="b">
        <f>_xll.PTreeNodeDecision(treeCalc_1!$F$2,6)</f>
        <v>1</v>
      </c>
      <c r="E5" s="8">
        <f>_xll.PTreeNodeProbability(treeCalc_1!$F$2,6)</f>
        <v>0.7</v>
      </c>
    </row>
    <row r="6" spans="1:7" x14ac:dyDescent="0.2">
      <c r="D6" s="25">
        <f>'NPV calculations'!F18</f>
        <v>10.934423811007195</v>
      </c>
      <c r="E6" s="23">
        <f>_xll.PTreeNodeValue(treeCalc_1!$F$2,6)</f>
        <v>10.934423811007195</v>
      </c>
    </row>
    <row r="7" spans="1:7" x14ac:dyDescent="0.2">
      <c r="C7" s="12">
        <v>0.7</v>
      </c>
      <c r="D7" s="14" t="s">
        <v>36</v>
      </c>
    </row>
    <row r="8" spans="1:7" x14ac:dyDescent="0.2">
      <c r="C8" s="25">
        <v>0</v>
      </c>
      <c r="D8" s="21">
        <f>_xll.PTreeNodeValue(treeCalc_1!$F$2,4)</f>
        <v>10.934423811007195</v>
      </c>
    </row>
    <row r="9" spans="1:7" x14ac:dyDescent="0.2">
      <c r="C9" s="10"/>
      <c r="D9" s="9"/>
      <c r="E9" s="12">
        <v>0.25</v>
      </c>
      <c r="F9" s="8">
        <f>_xll.PTreeNodeProbability(treeCalc_1!$F$2,8)</f>
        <v>0</v>
      </c>
    </row>
    <row r="10" spans="1:7" x14ac:dyDescent="0.2">
      <c r="C10" s="10"/>
      <c r="D10" s="9"/>
      <c r="E10" s="25">
        <f>'NPV calculations'!G18</f>
        <v>13.197183302304058</v>
      </c>
      <c r="F10" s="23">
        <f>_xll.PTreeNodeValue(treeCalc_1!$F$2,8)</f>
        <v>13.197183302304058</v>
      </c>
    </row>
    <row r="11" spans="1:7" x14ac:dyDescent="0.2">
      <c r="C11" s="10"/>
      <c r="D11" s="11" t="b">
        <f>_xll.PTreeNodeDecision(treeCalc_1!$F$2,7)</f>
        <v>0</v>
      </c>
      <c r="E11" s="15" t="s">
        <v>50</v>
      </c>
    </row>
    <row r="12" spans="1:7" x14ac:dyDescent="0.2">
      <c r="C12" s="10"/>
      <c r="D12" s="25">
        <v>0</v>
      </c>
      <c r="E12" s="22">
        <f>_xll.PTreeNodeValue(treeCalc_1!$F$2,7)</f>
        <v>5.4924289630866632</v>
      </c>
    </row>
    <row r="13" spans="1:7" x14ac:dyDescent="0.2">
      <c r="A13" s="19"/>
      <c r="C13" s="10"/>
      <c r="D13" s="10"/>
      <c r="E13" s="12">
        <v>0.55000000000000004</v>
      </c>
      <c r="F13" s="8">
        <f>_xll.PTreeNodeProbability(treeCalc_1!$F$2,9)</f>
        <v>0</v>
      </c>
    </row>
    <row r="14" spans="1:7" x14ac:dyDescent="0.2">
      <c r="C14" s="10"/>
      <c r="D14" s="10"/>
      <c r="E14" s="25">
        <f>'NPV calculations'!H18</f>
        <v>4.7641188514193464</v>
      </c>
      <c r="F14" s="23">
        <f>_xll.PTreeNodeValue(treeCalc_1!$F$2,9)</f>
        <v>4.7641188514193464</v>
      </c>
    </row>
    <row r="15" spans="1:7" x14ac:dyDescent="0.2">
      <c r="C15" s="10"/>
      <c r="D15" s="10"/>
      <c r="E15" s="12">
        <v>0.2</v>
      </c>
      <c r="F15" s="8">
        <f>_xll.PTreeNodeProbability(treeCalc_1!$F$2,10)</f>
        <v>0</v>
      </c>
    </row>
    <row r="16" spans="1:7" x14ac:dyDescent="0.2">
      <c r="C16" s="10"/>
      <c r="D16" s="10"/>
      <c r="E16" s="25">
        <f>'NPV calculations'!I18</f>
        <v>-2.1356611538499615</v>
      </c>
      <c r="F16" s="23">
        <f>_xll.PTreeNodeValue(treeCalc_1!$F$2,10)</f>
        <v>-2.1356611538499615</v>
      </c>
    </row>
    <row r="17" spans="1:4" x14ac:dyDescent="0.2">
      <c r="B17" s="11" t="b">
        <f>_xll.PTreeNodeDecision(treeCalc_1!$F$2,2)</f>
        <v>1</v>
      </c>
      <c r="C17" s="15" t="s">
        <v>42</v>
      </c>
    </row>
    <row r="18" spans="1:4" x14ac:dyDescent="0.2">
      <c r="B18" s="25">
        <v>0</v>
      </c>
      <c r="C18" s="22">
        <f>_xll.PTreeNodeValue(treeCalc_1!$F$2,2)</f>
        <v>7.132357537270253</v>
      </c>
    </row>
    <row r="19" spans="1:4" x14ac:dyDescent="0.2">
      <c r="B19" s="10"/>
      <c r="C19" s="12">
        <v>0.3</v>
      </c>
      <c r="D19" s="8">
        <f>_xll.PTreeNodeProbability(treeCalc_1!$F$2,5)</f>
        <v>0.3</v>
      </c>
    </row>
    <row r="20" spans="1:4" x14ac:dyDescent="0.2">
      <c r="B20" s="10"/>
      <c r="C20" s="25">
        <f>'NPV calculations'!E18</f>
        <v>-1.7391304347826089</v>
      </c>
      <c r="D20" s="23">
        <f>_xll.PTreeNodeValue(treeCalc_1!$F$2,5)</f>
        <v>-1.7391304347826089</v>
      </c>
    </row>
    <row r="21" spans="1:4" x14ac:dyDescent="0.2">
      <c r="A21" s="16"/>
      <c r="B21" s="14" t="s">
        <v>36</v>
      </c>
    </row>
    <row r="22" spans="1:4" x14ac:dyDescent="0.2">
      <c r="A22" s="24"/>
      <c r="B22" s="21">
        <f>_xll.PTreeNodeValue(treeCalc_1!$F$2,1)</f>
        <v>7.132357537270253</v>
      </c>
    </row>
    <row r="23" spans="1:4" x14ac:dyDescent="0.2">
      <c r="B23" s="11" t="b">
        <f>_xll.PTreeNodeDecision(treeCalc_1!$F$2,3)</f>
        <v>0</v>
      </c>
      <c r="C23" s="8">
        <f>_xll.PTreeNodeProbability(treeCalc_1!$F$2,3)</f>
        <v>0</v>
      </c>
    </row>
    <row r="24" spans="1:4" x14ac:dyDescent="0.2">
      <c r="B24" s="25">
        <f>'NPV calculations'!D18</f>
        <v>0</v>
      </c>
      <c r="C24" s="23">
        <f>_xll.PTreeNodeValue(treeCalc_1!$F$2,3)</f>
        <v>0</v>
      </c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32"/>
  <sheetViews>
    <sheetView workbookViewId="0">
      <selection activeCell="D18" sqref="D18"/>
    </sheetView>
  </sheetViews>
  <sheetFormatPr defaultRowHeight="15.75" x14ac:dyDescent="0.25"/>
  <cols>
    <col min="1" max="1" width="10.6640625" style="1" customWidth="1"/>
    <col min="2" max="2" width="10.5546875" style="1" customWidth="1"/>
    <col min="3" max="16384" width="8.88671875" style="1"/>
  </cols>
  <sheetData>
    <row r="2" spans="1:9" x14ac:dyDescent="0.25">
      <c r="D2" s="30" t="s">
        <v>76</v>
      </c>
      <c r="E2" s="31"/>
      <c r="F2" s="31"/>
      <c r="G2" s="31"/>
      <c r="H2" s="31"/>
      <c r="I2" s="32"/>
    </row>
    <row r="4" spans="1:9" x14ac:dyDescent="0.25">
      <c r="A4" s="2" t="s">
        <v>15</v>
      </c>
      <c r="C4" s="6" t="s">
        <v>3</v>
      </c>
      <c r="D4" s="7" t="s">
        <v>4</v>
      </c>
      <c r="E4" s="7" t="s">
        <v>5</v>
      </c>
      <c r="F4" s="7" t="s">
        <v>5</v>
      </c>
      <c r="G4" s="7" t="s">
        <v>5</v>
      </c>
      <c r="H4" s="7" t="s">
        <v>5</v>
      </c>
      <c r="I4" s="7" t="s">
        <v>5</v>
      </c>
    </row>
    <row r="5" spans="1:9" x14ac:dyDescent="0.25">
      <c r="A5" s="3" t="s">
        <v>16</v>
      </c>
      <c r="B5" s="4">
        <v>0.15</v>
      </c>
      <c r="C5" s="6" t="s">
        <v>6</v>
      </c>
      <c r="D5" s="7"/>
      <c r="E5" s="7" t="s">
        <v>7</v>
      </c>
      <c r="F5" s="7" t="s">
        <v>8</v>
      </c>
      <c r="G5" s="7" t="s">
        <v>8</v>
      </c>
      <c r="H5" s="7" t="s">
        <v>8</v>
      </c>
      <c r="I5" s="7" t="s">
        <v>8</v>
      </c>
    </row>
    <row r="6" spans="1:9" x14ac:dyDescent="0.25">
      <c r="C6" s="7"/>
      <c r="D6" s="7"/>
      <c r="E6" s="7"/>
      <c r="F6" s="7" t="s">
        <v>9</v>
      </c>
      <c r="G6" s="7" t="s">
        <v>10</v>
      </c>
      <c r="H6" s="7" t="s">
        <v>10</v>
      </c>
      <c r="I6" s="7" t="s">
        <v>10</v>
      </c>
    </row>
    <row r="7" spans="1:9" x14ac:dyDescent="0.25">
      <c r="C7" s="7" t="s">
        <v>11</v>
      </c>
      <c r="D7" s="7"/>
      <c r="E7" s="7"/>
      <c r="F7" s="7"/>
      <c r="G7" s="7" t="s">
        <v>12</v>
      </c>
      <c r="H7" s="7" t="s">
        <v>13</v>
      </c>
      <c r="I7" s="7" t="s">
        <v>14</v>
      </c>
    </row>
    <row r="8" spans="1:9" x14ac:dyDescent="0.25"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C9" s="7">
        <v>1</v>
      </c>
      <c r="D9" s="7">
        <v>0</v>
      </c>
      <c r="E9" s="7">
        <v>-2</v>
      </c>
      <c r="F9" s="7">
        <v>-2</v>
      </c>
      <c r="G9" s="7">
        <v>-2</v>
      </c>
      <c r="H9" s="7">
        <v>-2</v>
      </c>
      <c r="I9" s="7">
        <v>-2</v>
      </c>
    </row>
    <row r="10" spans="1:9" x14ac:dyDescent="0.25">
      <c r="C10" s="7">
        <v>2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C11" s="7">
        <v>3</v>
      </c>
      <c r="D11" s="7">
        <v>0</v>
      </c>
      <c r="E11" s="7">
        <v>0</v>
      </c>
      <c r="F11" s="7">
        <v>5</v>
      </c>
      <c r="G11" s="7">
        <v>-5</v>
      </c>
      <c r="H11" s="7">
        <v>-5</v>
      </c>
      <c r="I11" s="7">
        <v>-5</v>
      </c>
    </row>
    <row r="12" spans="1:9" x14ac:dyDescent="0.25">
      <c r="C12" s="7">
        <v>4</v>
      </c>
      <c r="D12" s="7">
        <v>0</v>
      </c>
      <c r="E12" s="7">
        <v>0</v>
      </c>
      <c r="F12" s="7">
        <v>5</v>
      </c>
      <c r="G12" s="7">
        <v>-5</v>
      </c>
      <c r="H12" s="7">
        <v>-5</v>
      </c>
      <c r="I12" s="7">
        <v>-5</v>
      </c>
    </row>
    <row r="13" spans="1:9" x14ac:dyDescent="0.25">
      <c r="C13" s="7">
        <v>5</v>
      </c>
      <c r="D13" s="7">
        <v>0</v>
      </c>
      <c r="E13" s="7">
        <v>0</v>
      </c>
      <c r="F13" s="7">
        <v>5</v>
      </c>
      <c r="G13" s="7">
        <v>11</v>
      </c>
      <c r="H13" s="7">
        <v>6.6</v>
      </c>
      <c r="I13" s="7">
        <v>3</v>
      </c>
    </row>
    <row r="14" spans="1:9" x14ac:dyDescent="0.25">
      <c r="C14" s="7">
        <v>6</v>
      </c>
      <c r="D14" s="7">
        <v>0</v>
      </c>
      <c r="E14" s="7">
        <v>0</v>
      </c>
      <c r="F14" s="7">
        <v>5</v>
      </c>
      <c r="G14" s="7">
        <v>11</v>
      </c>
      <c r="H14" s="7">
        <v>6.6</v>
      </c>
      <c r="I14" s="7">
        <v>3</v>
      </c>
    </row>
    <row r="15" spans="1:9" x14ac:dyDescent="0.25">
      <c r="C15" s="7">
        <v>7</v>
      </c>
      <c r="D15" s="7">
        <v>0</v>
      </c>
      <c r="E15" s="7">
        <v>0</v>
      </c>
      <c r="F15" s="7">
        <v>5</v>
      </c>
      <c r="G15" s="7">
        <v>11</v>
      </c>
      <c r="H15" s="7">
        <v>6.6</v>
      </c>
      <c r="I15" s="7">
        <v>3</v>
      </c>
    </row>
    <row r="16" spans="1:9" x14ac:dyDescent="0.25">
      <c r="C16" s="7">
        <v>8</v>
      </c>
      <c r="D16" s="7">
        <v>0</v>
      </c>
      <c r="E16" s="7">
        <v>0</v>
      </c>
      <c r="F16" s="7">
        <v>0</v>
      </c>
      <c r="G16" s="7">
        <v>11</v>
      </c>
      <c r="H16" s="7">
        <v>6.6</v>
      </c>
      <c r="I16" s="7">
        <v>3</v>
      </c>
    </row>
    <row r="17" spans="3:9" x14ac:dyDescent="0.25">
      <c r="C17" s="7">
        <v>9</v>
      </c>
      <c r="D17" s="27">
        <v>0</v>
      </c>
      <c r="E17" s="27">
        <v>0</v>
      </c>
      <c r="F17" s="27">
        <v>0</v>
      </c>
      <c r="G17" s="27">
        <v>11</v>
      </c>
      <c r="H17" s="27">
        <v>6.6</v>
      </c>
      <c r="I17" s="27">
        <v>3</v>
      </c>
    </row>
    <row r="18" spans="3:9" x14ac:dyDescent="0.25">
      <c r="C18" s="2" t="s">
        <v>17</v>
      </c>
      <c r="D18" s="26">
        <f>NPV($B$5,D9:D17)</f>
        <v>0</v>
      </c>
      <c r="E18" s="26">
        <f t="shared" ref="E18:I18" si="0">NPV($B$5,E9:E17)</f>
        <v>-1.7391304347826089</v>
      </c>
      <c r="F18" s="26">
        <f t="shared" si="0"/>
        <v>10.934423811007195</v>
      </c>
      <c r="G18" s="26">
        <f t="shared" si="0"/>
        <v>13.197183302304058</v>
      </c>
      <c r="H18" s="26">
        <f t="shared" si="0"/>
        <v>4.7641188514193464</v>
      </c>
      <c r="I18" s="26">
        <f t="shared" si="0"/>
        <v>-2.1356611538499615</v>
      </c>
    </row>
    <row r="19" spans="3:9" x14ac:dyDescent="0.25">
      <c r="C19" s="6"/>
      <c r="D19" s="7"/>
      <c r="E19" s="7"/>
      <c r="F19" s="7"/>
      <c r="G19" s="7"/>
      <c r="H19" s="7"/>
      <c r="I19" s="7"/>
    </row>
    <row r="20" spans="3:9" x14ac:dyDescent="0.25">
      <c r="C20" s="6"/>
      <c r="D20" s="7"/>
      <c r="E20" s="7"/>
      <c r="F20" s="7"/>
      <c r="G20" s="7"/>
      <c r="H20" s="7"/>
      <c r="I20" s="7"/>
    </row>
    <row r="21" spans="3:9" x14ac:dyDescent="0.25">
      <c r="C21" s="7"/>
      <c r="D21" s="7"/>
      <c r="E21" s="7"/>
      <c r="F21" s="7"/>
      <c r="G21" s="7"/>
      <c r="H21" s="7"/>
      <c r="I21" s="7"/>
    </row>
    <row r="22" spans="3:9" x14ac:dyDescent="0.25">
      <c r="C22" s="7"/>
      <c r="D22" s="7"/>
      <c r="E22" s="7"/>
      <c r="F22" s="7"/>
      <c r="G22" s="7"/>
      <c r="H22" s="7"/>
      <c r="I22" s="7"/>
    </row>
    <row r="23" spans="3:9" x14ac:dyDescent="0.25">
      <c r="D23" s="5"/>
      <c r="E23" s="5"/>
      <c r="F23" s="5"/>
      <c r="G23" s="5"/>
      <c r="H23" s="5"/>
      <c r="I23" s="5"/>
    </row>
    <row r="24" spans="3:9" x14ac:dyDescent="0.25">
      <c r="D24" s="5"/>
      <c r="E24" s="5"/>
      <c r="F24" s="5"/>
      <c r="G24" s="5"/>
      <c r="H24" s="5"/>
      <c r="I24" s="5"/>
    </row>
    <row r="25" spans="3:9" x14ac:dyDescent="0.25">
      <c r="D25" s="5"/>
      <c r="E25" s="5"/>
      <c r="F25" s="5"/>
      <c r="G25" s="5"/>
      <c r="H25" s="5"/>
      <c r="I25" s="5"/>
    </row>
    <row r="26" spans="3:9" x14ac:dyDescent="0.25">
      <c r="D26" s="5"/>
      <c r="E26" s="5"/>
      <c r="F26" s="5"/>
      <c r="G26" s="5"/>
      <c r="H26" s="5"/>
      <c r="I26" s="5"/>
    </row>
    <row r="27" spans="3:9" x14ac:dyDescent="0.25">
      <c r="D27" s="5"/>
      <c r="E27" s="5"/>
      <c r="F27" s="5"/>
      <c r="G27" s="5"/>
      <c r="H27" s="5"/>
      <c r="I27" s="5"/>
    </row>
    <row r="28" spans="3:9" x14ac:dyDescent="0.25">
      <c r="D28" s="5"/>
      <c r="E28" s="5"/>
      <c r="F28" s="5"/>
      <c r="G28" s="5"/>
      <c r="H28" s="5"/>
      <c r="I28" s="5"/>
    </row>
    <row r="29" spans="3:9" x14ac:dyDescent="0.25">
      <c r="D29" s="5"/>
      <c r="E29" s="5"/>
      <c r="F29" s="5"/>
      <c r="G29" s="5"/>
      <c r="H29" s="5"/>
      <c r="I29" s="5"/>
    </row>
    <row r="30" spans="3:9" x14ac:dyDescent="0.25">
      <c r="D30" s="5"/>
      <c r="E30" s="5"/>
      <c r="F30" s="5"/>
      <c r="G30" s="5"/>
      <c r="H30" s="5"/>
      <c r="I30" s="5"/>
    </row>
    <row r="31" spans="3:9" x14ac:dyDescent="0.25">
      <c r="D31" s="5"/>
      <c r="E31" s="5"/>
      <c r="F31" s="5"/>
      <c r="G31" s="5"/>
      <c r="H31" s="5"/>
      <c r="I31" s="5"/>
    </row>
    <row r="32" spans="3:9" x14ac:dyDescent="0.25">
      <c r="D32" s="5"/>
      <c r="E32" s="5"/>
      <c r="F32" s="5"/>
      <c r="G32" s="5"/>
      <c r="H32" s="5"/>
      <c r="I32" s="5"/>
    </row>
  </sheetData>
  <mergeCells count="1">
    <mergeCell ref="D2:I2"/>
  </mergeCells>
  <phoneticPr fontId="0" type="noConversion"/>
  <pageMargins left="0.75" right="0.75" top="1" bottom="1" header="0.5" footer="0.5"/>
  <headerFooter alignWithMargins="0"/>
  <ignoredErrors>
    <ignoredError sqref="D18 E18:I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R&amp;D tree</vt:lpstr>
      <vt:lpstr>NPV calculations</vt:lpstr>
    </vt:vector>
  </TitlesOfParts>
  <Company>Babson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Reilly</dc:creator>
  <cp:lastModifiedBy>Bob Clemen</cp:lastModifiedBy>
  <dcterms:created xsi:type="dcterms:W3CDTF">2000-09-09T21:17:44Z</dcterms:created>
  <dcterms:modified xsi:type="dcterms:W3CDTF">2013-05-25T21:17:40Z</dcterms:modified>
</cp:coreProperties>
</file>