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5" yWindow="-45" windowWidth="24030" windowHeight="10140"/>
  </bookViews>
  <sheets>
    <sheet name="Decision Tree" sheetId="1" r:id="rId1"/>
    <sheet name="Influence Diagram" sheetId="2" r:id="rId2"/>
    <sheet name="Converted Diagram" sheetId="43" r:id="rId3"/>
    <sheet name="treeCalc_2" sheetId="44" state="hidden" r:id="rId4"/>
    <sheet name="inflCalc_1" sheetId="5" state="hidden" r:id="rId5"/>
    <sheet name="treeCalc_1" sheetId="4" state="hidden" r:id="rId6"/>
  </sheets>
  <definedNames>
    <definedName name="Assistance">'Decision Tree'!$C$9</definedName>
    <definedName name="Both_Unemployeed">'Decision Tree'!$H$5</definedName>
    <definedName name="Denzel_Earnings__Monthly">'Decision Tree'!$C$5</definedName>
    <definedName name="Denzel_s_Contr_if_Laid_Off">'Decision Tree'!$C$8</definedName>
    <definedName name="inflList" hidden="1">"10000000000000000000000000000000000000000000000000000000000000000000000000000000000000000000000000000000000000000000000000000000000000000000000000000000000000000000000000000000000000000000000000000000"</definedName>
    <definedName name="Monthly_Requirement">'Decision Tree'!$E$4</definedName>
    <definedName name="Months_at_Joes">'Decision Tree'!$E$7</definedName>
    <definedName name="Only_Denzel_Unemployeed">'Decision Tree'!$H$7</definedName>
    <definedName name="Only_Susan_Unemployeed">'Decision Tree'!$H$6</definedName>
    <definedName name="Prob_Denzel_Laid_Off">'Decision Tree'!$C$7</definedName>
    <definedName name="Ptree_InflDiagramSummary" localSheetId="1" hidden="1">'Influence Diagram'!$A$1:$B$5</definedName>
    <definedName name="PTree_RiskProfile_IncludeCumulativeChart" hidden="1">TRUE</definedName>
    <definedName name="PTree_RiskProfile_IncludeProbabilityChart" hidden="1">FALSE</definedName>
    <definedName name="PTree_RiskProfile_IncludeStatisticalSummary" hidden="1">TRUE</definedName>
    <definedName name="PTree_RiskProfile_Model" hidden="1">PTreeObjectReference(PTDecisionTree_1,treeCalc_1!$A$1)</definedName>
    <definedName name="PTree_RiskProfile_PathsToAnalyze" hidden="1">1</definedName>
    <definedName name="PTree_RiskProfile_StartingNode" hidden="1">PTreeObjectReference(NULL,NULL)</definedName>
    <definedName name="Savings">'Decision Tree'!$C$4</definedName>
    <definedName name="Six_Months_Req.">'Decision Tree'!$E$5</definedName>
    <definedName name="Susan_Earnings__Monthly">'Decision Tree'!$C$6</definedName>
    <definedName name="treeList" hidden="1">"11000000000000000000000000000000000000000000000000000000000000000000000000000000000000000000000000000000000000000000000000000000000000000000000000000000000000000000000000000000000000000000000000000000"</definedName>
  </definedNames>
  <calcPr calcId="145621"/>
</workbook>
</file>

<file path=xl/calcChain.xml><?xml version="1.0" encoding="utf-8"?>
<calcChain xmlns="http://schemas.openxmlformats.org/spreadsheetml/2006/main">
  <c r="K25" i="44" l="1"/>
  <c r="J25" i="44"/>
  <c r="K23" i="44"/>
  <c r="J23" i="44"/>
  <c r="K24" i="44"/>
  <c r="J24" i="44"/>
  <c r="O24" i="44"/>
  <c r="K21" i="44"/>
  <c r="J21" i="44"/>
  <c r="K19" i="44"/>
  <c r="J19" i="44"/>
  <c r="K20" i="44"/>
  <c r="J20" i="44"/>
  <c r="O20" i="44"/>
  <c r="J22" i="44"/>
  <c r="O22" i="44"/>
  <c r="K17" i="44"/>
  <c r="J17" i="44"/>
  <c r="K15" i="44"/>
  <c r="J15" i="44"/>
  <c r="K16" i="44"/>
  <c r="J16" i="44"/>
  <c r="O16" i="44"/>
  <c r="K13" i="44"/>
  <c r="J13" i="44"/>
  <c r="K11" i="44"/>
  <c r="J11" i="44"/>
  <c r="K12" i="44"/>
  <c r="J12" i="44"/>
  <c r="O12" i="44"/>
  <c r="J14" i="44"/>
  <c r="O14" i="44"/>
  <c r="K18" i="44"/>
  <c r="J18" i="44"/>
  <c r="O18" i="44"/>
  <c r="B18" i="44"/>
  <c r="B2" i="44"/>
  <c r="B2" i="5"/>
  <c r="D46" i="1"/>
  <c r="C30" i="1"/>
  <c r="C40" i="1"/>
  <c r="D38" i="1"/>
  <c r="D28" i="1"/>
  <c r="D20" i="1"/>
  <c r="D12" i="1"/>
  <c r="C14" i="1"/>
  <c r="E5" i="1"/>
  <c r="D13" i="1" s="1"/>
  <c r="E55" i="5"/>
  <c r="E53" i="5"/>
  <c r="I15" i="44"/>
  <c r="I23" i="44"/>
  <c r="E58" i="5"/>
  <c r="E60" i="5"/>
  <c r="I19" i="44"/>
  <c r="I17" i="44"/>
  <c r="E54" i="5"/>
  <c r="E56" i="5"/>
  <c r="I13" i="44"/>
  <c r="E57" i="5"/>
  <c r="I21" i="44"/>
  <c r="E59" i="5"/>
  <c r="I25" i="44"/>
  <c r="I11" i="44"/>
  <c r="F2" i="5" a="1"/>
  <c r="F2" i="44"/>
  <c r="F2" i="5" l="1"/>
  <c r="J2" i="5"/>
  <c r="G2" i="5"/>
  <c r="I2" i="5"/>
  <c r="H2" i="5"/>
  <c r="D25" i="1"/>
  <c r="J19" i="4" s="1"/>
  <c r="D17" i="1"/>
  <c r="J17" i="4" s="1"/>
  <c r="D47" i="1"/>
  <c r="J29" i="4" s="1"/>
  <c r="D33" i="1"/>
  <c r="J22" i="4" s="1"/>
  <c r="D29" i="1"/>
  <c r="J21" i="4" s="1"/>
  <c r="D21" i="1"/>
  <c r="J18" i="4" s="1"/>
  <c r="D39" i="1"/>
  <c r="J26" i="4" s="1"/>
  <c r="D51" i="1"/>
  <c r="J30" i="4" s="1"/>
  <c r="D43" i="1"/>
  <c r="J27" i="4" s="1"/>
  <c r="J16" i="4"/>
  <c r="K29" i="4"/>
  <c r="J28" i="4"/>
  <c r="O28" i="4"/>
  <c r="K26" i="4"/>
  <c r="K25" i="4"/>
  <c r="J25" i="4"/>
  <c r="O25" i="4"/>
  <c r="J24" i="4"/>
  <c r="O24" i="4"/>
  <c r="D50" i="1"/>
  <c r="K30" i="4" s="1"/>
  <c r="C48" i="1"/>
  <c r="K28" i="4" s="1"/>
  <c r="D42" i="1"/>
  <c r="K27" i="4" s="1"/>
  <c r="C22" i="1"/>
  <c r="K15" i="4" s="1"/>
  <c r="J12" i="4"/>
  <c r="O12" i="4"/>
  <c r="J15" i="4"/>
  <c r="O15" i="4"/>
  <c r="K14" i="4"/>
  <c r="J14" i="4"/>
  <c r="O14" i="4"/>
  <c r="K11" i="4"/>
  <c r="J11" i="4"/>
  <c r="O11" i="4"/>
  <c r="J13" i="4"/>
  <c r="O13" i="4"/>
  <c r="J23" i="4"/>
  <c r="K21" i="4"/>
  <c r="K20" i="4"/>
  <c r="J20" i="4"/>
  <c r="O20" i="4"/>
  <c r="C36" i="1"/>
  <c r="K23" i="4" s="1"/>
  <c r="D32" i="1"/>
  <c r="K22" i="4" s="1"/>
  <c r="D24" i="1"/>
  <c r="K19" i="4" s="1"/>
  <c r="D16" i="1"/>
  <c r="K17" i="4" s="1"/>
  <c r="K18" i="4"/>
  <c r="K16" i="4"/>
  <c r="B11" i="4"/>
  <c r="B2" i="4"/>
  <c r="E19" i="43"/>
  <c r="D13" i="43"/>
  <c r="C25" i="43"/>
  <c r="B24" i="43"/>
  <c r="E27" i="43"/>
  <c r="E2" i="43"/>
  <c r="E10" i="43"/>
  <c r="E23" i="43"/>
  <c r="B8" i="43"/>
  <c r="D5" i="43"/>
  <c r="E6" i="43"/>
  <c r="E18" i="43"/>
  <c r="E22" i="43"/>
  <c r="D29" i="43"/>
  <c r="E30" i="43"/>
  <c r="C9" i="43"/>
  <c r="E14" i="43"/>
  <c r="E3" i="43"/>
  <c r="B17" i="43"/>
  <c r="E26" i="43"/>
  <c r="E11" i="43"/>
  <c r="E15" i="43"/>
  <c r="E7" i="43"/>
  <c r="E31" i="43"/>
  <c r="D21" i="43"/>
  <c r="A12" i="44" l="1"/>
  <c r="A15" i="44"/>
  <c r="A19" i="44"/>
  <c r="A25" i="44"/>
  <c r="A11" i="44"/>
  <c r="A17" i="44"/>
  <c r="A21" i="44"/>
  <c r="A14" i="44"/>
  <c r="A16" i="44"/>
  <c r="A20" i="44"/>
  <c r="A23" i="44"/>
  <c r="A18" i="44"/>
  <c r="A13" i="44"/>
  <c r="A22" i="44"/>
  <c r="A24" i="44"/>
  <c r="B4" i="2"/>
  <c r="B2" i="2"/>
  <c r="B3" i="2"/>
  <c r="B5" i="2"/>
  <c r="F2" i="4" l="1"/>
  <c r="E13" i="1"/>
  <c r="E43" i="1"/>
  <c r="E12" i="1"/>
  <c r="C35" i="1"/>
  <c r="D49" i="1"/>
  <c r="D41" i="1"/>
  <c r="E28" i="1"/>
  <c r="B44" i="1"/>
  <c r="E38" i="1"/>
  <c r="E24" i="1"/>
  <c r="B18" i="1"/>
  <c r="E33" i="1"/>
  <c r="E39" i="1"/>
  <c r="B27" i="1"/>
  <c r="E20" i="1"/>
  <c r="E46" i="1"/>
  <c r="D37" i="1"/>
  <c r="E29" i="1"/>
  <c r="E50" i="1"/>
  <c r="E32" i="1"/>
  <c r="E16" i="1"/>
  <c r="E42" i="1"/>
  <c r="E25" i="1"/>
  <c r="E51" i="1"/>
  <c r="E21" i="1"/>
  <c r="D23" i="1"/>
  <c r="C19" i="1"/>
  <c r="E47" i="1"/>
  <c r="D15" i="1"/>
  <c r="D31" i="1"/>
  <c r="B34" i="1"/>
  <c r="D36" i="1"/>
  <c r="E17" i="1"/>
  <c r="C45" i="1"/>
  <c r="A24" i="4"/>
  <c r="A29" i="4"/>
  <c r="A30" i="4"/>
  <c r="A11" i="4"/>
  <c r="A28" i="4"/>
  <c r="A17" i="4"/>
  <c r="A12" i="4"/>
  <c r="A19" i="4"/>
  <c r="A26" i="4"/>
  <c r="A13" i="4"/>
  <c r="A20" i="4"/>
  <c r="A15" i="4"/>
  <c r="A21" i="4"/>
  <c r="A22" i="4"/>
  <c r="A27" i="4"/>
  <c r="A14" i="4"/>
  <c r="A18" i="4"/>
  <c r="A23" i="4"/>
  <c r="A25" i="4"/>
  <c r="A16" i="4"/>
</calcChain>
</file>

<file path=xl/sharedStrings.xml><?xml version="1.0" encoding="utf-8"?>
<sst xmlns="http://schemas.openxmlformats.org/spreadsheetml/2006/main" count="348" uniqueCount="167">
  <si>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</si>
  <si>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</si>
  <si>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</si>
  <si>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</si>
  <si>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</si>
  <si>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</si>
  <si>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</si>
  <si>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</si>
  <si>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</si>
  <si>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</si>
  <si>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</si>
  <si>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</si>
  <si>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</si>
  <si>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</si>
  <si>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</si>
  <si>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</si>
  <si>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</si>
  <si>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</si>
  <si>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</si>
  <si>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</si>
  <si>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</si>
  <si>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</si>
  <si>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</si>
  <si>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</si>
  <si>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</si>
  <si>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</si>
  <si>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</si>
  <si>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</si>
  <si>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</si>
  <si>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</si>
  <si>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</si>
  <si>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</si>
  <si>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</si>
  <si>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</si>
  <si>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</si>
  <si>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</si>
  <si>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5.0.0</t>
  </si>
  <si>
    <t>&lt;NF&gt;</t>
  </si>
  <si>
    <t>Automatic</t>
  </si>
  <si>
    <t/>
  </si>
  <si>
    <t>DEFAULT</t>
  </si>
  <si>
    <t>0,1,1,0,0,Exponential, 0,0,-1,0,-1,-1,.0001</t>
  </si>
  <si>
    <t>Susan's Decision</t>
  </si>
  <si>
    <t>Leave Joe's</t>
  </si>
  <si>
    <t>Stay at Joe's</t>
  </si>
  <si>
    <t>1,0,0,2,4,5,1,0,0</t>
  </si>
  <si>
    <t>Laid Off</t>
  </si>
  <si>
    <t>Kept On</t>
  </si>
  <si>
    <t>Housing Assistance</t>
  </si>
  <si>
    <t>4,0,0,0,4,0,0</t>
  </si>
  <si>
    <t>1,0,0,2,6,7,2,0,0</t>
  </si>
  <si>
    <t>Granted</t>
  </si>
  <si>
    <t>Denied</t>
  </si>
  <si>
    <t>1,0,0,2,8,9,2,0,0</t>
  </si>
  <si>
    <t>4,0,0,0,5,0,0</t>
  </si>
  <si>
    <t>1,0,0,2,10,13,1,0,0</t>
  </si>
  <si>
    <t>1,0,0,2,11,12,3,0,0</t>
  </si>
  <si>
    <t>4,0,0,0,10,0,0</t>
  </si>
  <si>
    <t>4,0,0,0,3,0,0</t>
  </si>
  <si>
    <t>2,0,0,3,2,3,14,0,0,0</t>
  </si>
  <si>
    <t>Stay at Joe's 3 months</t>
  </si>
  <si>
    <t>1,0,0,2,15,18,1,0,0</t>
  </si>
  <si>
    <t>1,0,0,2,16,17,14,0,0</t>
  </si>
  <si>
    <t>4,0,0,0,15,0,0</t>
  </si>
  <si>
    <t>1,0,0,2,19,20,14,0,0</t>
  </si>
  <si>
    <t>4,0,0,0,18,0,0</t>
  </si>
  <si>
    <t>6.1.1</t>
  </si>
  <si>
    <t>Savings</t>
  </si>
  <si>
    <t>Monthly Requirement</t>
  </si>
  <si>
    <t>Six Months Req.</t>
  </si>
  <si>
    <t>Prob Denzel Laid Off</t>
  </si>
  <si>
    <t>Denzel Earnings (Monthly)</t>
  </si>
  <si>
    <t>Susan Earnings (Monthly)</t>
  </si>
  <si>
    <t>Denzel's Contr if Laid Off</t>
  </si>
  <si>
    <t>Assistance</t>
  </si>
  <si>
    <t>Prob of Assistance</t>
  </si>
  <si>
    <t>Both Unemployeed</t>
  </si>
  <si>
    <t>Only Susan Unemployeed</t>
  </si>
  <si>
    <t>Only Denzel Unemployeed</t>
  </si>
  <si>
    <t>Months at Joes</t>
  </si>
  <si>
    <t>Denzel's Job</t>
  </si>
  <si>
    <t>Payoff Node</t>
  </si>
  <si>
    <t>Arc Information:</t>
  </si>
  <si>
    <t>Highest #</t>
  </si>
  <si>
    <t>Node Information:</t>
  </si>
  <si>
    <t>#</t>
  </si>
  <si>
    <t>NodeGenInfo</t>
  </si>
  <si>
    <t>Outgoing Arcs</t>
  </si>
  <si>
    <t>Incoming Arcs</t>
  </si>
  <si>
    <t>Node Name</t>
  </si>
  <si>
    <t>Outcome #1</t>
  </si>
  <si>
    <t>Outcome #2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</si>
  <si>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</si>
  <si>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</si>
  <si>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</si>
  <si>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</si>
  <si>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</si>
  <si>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</si>
  <si>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</si>
  <si>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</si>
  <si>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</si>
  <si>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</si>
  <si>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</si>
  <si>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</si>
  <si>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</si>
  <si>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</si>
  <si>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</si>
  <si>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</si>
  <si>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</si>
  <si>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</si>
  <si>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</si>
  <si>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</si>
  <si>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</si>
  <si>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</si>
  <si>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</si>
  <si>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</si>
  <si>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</si>
  <si>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</si>
  <si>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</si>
  <si>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</si>
  <si>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</si>
  <si>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0,0,0,Exponential,0,0,-1,0,-1,-1,.0001</t>
  </si>
  <si>
    <t>Expected Value</t>
  </si>
  <si>
    <t>Std. Deviation</t>
  </si>
  <si>
    <t>Minimum</t>
  </si>
  <si>
    <t>Maximum</t>
  </si>
  <si>
    <t>Payoff</t>
  </si>
  <si>
    <t>Problem 3.28</t>
  </si>
  <si>
    <t>2,2,165,177</t>
  </si>
  <si>
    <t>Stay at Joes</t>
  </si>
  <si>
    <t>Leave Joes</t>
  </si>
  <si>
    <t xml:space="preserve">Problem 3.28 </t>
  </si>
  <si>
    <t>1,2,213,56</t>
  </si>
  <si>
    <t>4,2,382,177</t>
  </si>
  <si>
    <t>1,2,358,44</t>
  </si>
  <si>
    <t>3,1,6,2,1,0,1,0</t>
  </si>
  <si>
    <t>1,2</t>
  </si>
  <si>
    <t>4,1,6,2,1,0,1,0</t>
  </si>
  <si>
    <t>2,1,3</t>
  </si>
  <si>
    <t>3,4,6,2,1,0,1,0</t>
  </si>
  <si>
    <t>3,1,2,4</t>
  </si>
  <si>
    <t>2,1,6,2,1,0,1,0</t>
  </si>
  <si>
    <t>Version 1</t>
  </si>
  <si>
    <t>1,3,</t>
  </si>
  <si>
    <t>2,1,2,</t>
  </si>
  <si>
    <t>2,4,5</t>
  </si>
  <si>
    <t>2,3,5</t>
  </si>
  <si>
    <t>2,4,6,2,1,0,1,0</t>
  </si>
  <si>
    <t>3,4,3,2,</t>
  </si>
  <si>
    <t>1,2,</t>
  </si>
  <si>
    <t>4,1,4,3,2,</t>
  </si>
  <si>
    <t>1,1,</t>
  </si>
  <si>
    <t>Converted Problem 3.28</t>
  </si>
  <si>
    <t>4,0,0,0,2,0,0</t>
  </si>
  <si>
    <t>1,0,0,2,1,3,4,0,0</t>
  </si>
  <si>
    <t>1,0,0,2,2,6,8,0,0</t>
  </si>
  <si>
    <t>4,0,0,0,6,0,0</t>
  </si>
  <si>
    <t>1,0,0,2,5,7,4,0,0</t>
  </si>
  <si>
    <t>2,0,0,2,4,12,0,0,0</t>
  </si>
  <si>
    <t>1,0,0,2,9,11,12,0,0</t>
  </si>
  <si>
    <t>1,0,0,2,10,14,8,0,0</t>
  </si>
  <si>
    <t>4,0,0,0,14,0,0</t>
  </si>
  <si>
    <t>1,0,0,2,13,15,12,0,0</t>
  </si>
  <si>
    <t>1,2,8,0,0,Exponential, 0,0,-1,0,-1,-1,.0001</t>
  </si>
  <si>
    <t>6.0.1</t>
  </si>
  <si>
    <t>Making Hard Decisions with DecisionTools, 3rd ed., Clemen &amp; Reilly</t>
  </si>
  <si>
    <t>Problem 3.28 - Excel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</si>
</sst>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[&gt;0.00001]0.0###%;[=0]0.0%;0.00E+00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  <font>
      <sz val="6"/>
      <color rgb="FF000080"/>
      <name val="Small Fonts"/>
      <family val="2"/>
    </font>
    <font>
      <b/>
      <i/>
      <sz val="16"/>
      <color indexed="9"/>
      <name val="Times New Roman"/>
      <family val="1"/>
    </font>
    <font>
      <b/>
      <sz val="12"/>
      <color indexed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1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left"/>
    </xf>
    <xf numFmtId="165" fontId="3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0" fillId="0" borderId="1" xfId="0" applyBorder="1"/>
    <xf numFmtId="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6" fontId="0" fillId="0" borderId="0" xfId="0" applyNumberFormat="1" applyBorder="1"/>
    <xf numFmtId="0" fontId="0" fillId="0" borderId="0" xfId="0" applyBorder="1"/>
    <xf numFmtId="9" fontId="0" fillId="0" borderId="5" xfId="0" applyNumberFormat="1" applyBorder="1"/>
    <xf numFmtId="9" fontId="0" fillId="0" borderId="0" xfId="0" applyNumberFormat="1" applyBorder="1"/>
    <xf numFmtId="0" fontId="0" fillId="0" borderId="5" xfId="0" applyBorder="1"/>
    <xf numFmtId="0" fontId="0" fillId="0" borderId="6" xfId="0" applyBorder="1"/>
    <xf numFmtId="6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1" xfId="0" applyFill="1" applyBorder="1"/>
    <xf numFmtId="0" fontId="7" fillId="3" borderId="13" xfId="0" applyFont="1" applyFill="1" applyBorder="1" applyAlignment="1">
      <alignment horizontal="left" vertical="top"/>
    </xf>
    <xf numFmtId="0" fontId="7" fillId="3" borderId="14" xfId="0" applyFont="1" applyFill="1" applyBorder="1" applyAlignment="1">
      <alignment horizontal="left" vertical="top"/>
    </xf>
    <xf numFmtId="0" fontId="0" fillId="2" borderId="10" xfId="0" applyNumberFormat="1" applyFill="1" applyBorder="1"/>
    <xf numFmtId="0" fontId="0" fillId="2" borderId="12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0" borderId="0" xfId="0" applyFont="1" applyFill="1" applyAlignment="1"/>
    <xf numFmtId="0" fontId="9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242697</xdr:colOff>
      <xdr:row>49</xdr:row>
      <xdr:rowOff>185419</xdr:rowOff>
    </xdr:from>
    <xdr:to>
      <xdr:col>4</xdr:col>
      <xdr:colOff>127</xdr:colOff>
      <xdr:row>49</xdr:row>
      <xdr:rowOff>185419</xdr:rowOff>
    </xdr:to>
    <xdr:cxnSp macro="_xll.PtreeEvent_ObjectClick">
      <xdr:nvCxnSpPr>
        <xdr:cNvPr id="173" name="PTObj_DBranchHLine_1_20"/>
        <xdr:cNvCxnSpPr/>
      </xdr:nvCxnSpPr>
      <xdr:spPr>
        <a:xfrm>
          <a:off x="4986147" y="7424419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47</xdr:row>
      <xdr:rowOff>180338</xdr:rowOff>
    </xdr:from>
    <xdr:to>
      <xdr:col>3</xdr:col>
      <xdr:colOff>242697</xdr:colOff>
      <xdr:row>49</xdr:row>
      <xdr:rowOff>185419</xdr:rowOff>
    </xdr:to>
    <xdr:cxnSp macro="_xll.PtreeEvent_ObjectClick">
      <xdr:nvCxnSpPr>
        <xdr:cNvPr id="172" name="PTObj_DBranchDLine_1_20"/>
        <xdr:cNvCxnSpPr/>
      </xdr:nvCxnSpPr>
      <xdr:spPr>
        <a:xfrm>
          <a:off x="4833747" y="7038338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45</xdr:row>
      <xdr:rowOff>185419</xdr:rowOff>
    </xdr:from>
    <xdr:to>
      <xdr:col>4</xdr:col>
      <xdr:colOff>127</xdr:colOff>
      <xdr:row>45</xdr:row>
      <xdr:rowOff>185419</xdr:rowOff>
    </xdr:to>
    <xdr:cxnSp macro="_xll.PtreeEvent_ObjectClick">
      <xdr:nvCxnSpPr>
        <xdr:cNvPr id="169" name="PTObj_DBranchHLine_1_19"/>
        <xdr:cNvCxnSpPr/>
      </xdr:nvCxnSpPr>
      <xdr:spPr>
        <a:xfrm>
          <a:off x="4986147" y="6662419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45</xdr:row>
      <xdr:rowOff>185419</xdr:rowOff>
    </xdr:from>
    <xdr:to>
      <xdr:col>3</xdr:col>
      <xdr:colOff>242697</xdr:colOff>
      <xdr:row>47</xdr:row>
      <xdr:rowOff>180338</xdr:rowOff>
    </xdr:to>
    <xdr:cxnSp macro="_xll.PtreeEvent_ObjectClick">
      <xdr:nvCxnSpPr>
        <xdr:cNvPr id="168" name="PTObj_DBranchDLine_1_19"/>
        <xdr:cNvCxnSpPr/>
      </xdr:nvCxnSpPr>
      <xdr:spPr>
        <a:xfrm flipV="1">
          <a:off x="4833747" y="6662419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242696</xdr:colOff>
      <xdr:row>47</xdr:row>
      <xdr:rowOff>185419</xdr:rowOff>
    </xdr:from>
    <xdr:to>
      <xdr:col>3</xdr:col>
      <xdr:colOff>127</xdr:colOff>
      <xdr:row>47</xdr:row>
      <xdr:rowOff>185419</xdr:rowOff>
    </xdr:to>
    <xdr:cxnSp macro="_xll.PtreeEvent_ObjectClick">
      <xdr:nvCxnSpPr>
        <xdr:cNvPr id="165" name="PTObj_DBranchHLine_1_18"/>
        <xdr:cNvCxnSpPr/>
      </xdr:nvCxnSpPr>
      <xdr:spPr>
        <a:xfrm>
          <a:off x="3452621" y="7043419"/>
          <a:ext cx="129095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90296</xdr:colOff>
      <xdr:row>43</xdr:row>
      <xdr:rowOff>180340</xdr:rowOff>
    </xdr:from>
    <xdr:to>
      <xdr:col>2</xdr:col>
      <xdr:colOff>242696</xdr:colOff>
      <xdr:row>47</xdr:row>
      <xdr:rowOff>185419</xdr:rowOff>
    </xdr:to>
    <xdr:cxnSp macro="_xll.PtreeEvent_ObjectClick">
      <xdr:nvCxnSpPr>
        <xdr:cNvPr id="164" name="PTObj_DBranchDLine_1_18"/>
        <xdr:cNvCxnSpPr/>
      </xdr:nvCxnSpPr>
      <xdr:spPr>
        <a:xfrm>
          <a:off x="3300221" y="6276340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41</xdr:row>
      <xdr:rowOff>185420</xdr:rowOff>
    </xdr:from>
    <xdr:to>
      <xdr:col>4</xdr:col>
      <xdr:colOff>127</xdr:colOff>
      <xdr:row>41</xdr:row>
      <xdr:rowOff>185420</xdr:rowOff>
    </xdr:to>
    <xdr:cxnSp macro="_xll.PtreeEvent_ObjectClick">
      <xdr:nvCxnSpPr>
        <xdr:cNvPr id="161" name="PTObj_DBranchHLine_1_17"/>
        <xdr:cNvCxnSpPr/>
      </xdr:nvCxnSpPr>
      <xdr:spPr>
        <a:xfrm>
          <a:off x="4986147" y="5900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39</xdr:row>
      <xdr:rowOff>180340</xdr:rowOff>
    </xdr:from>
    <xdr:to>
      <xdr:col>3</xdr:col>
      <xdr:colOff>242697</xdr:colOff>
      <xdr:row>41</xdr:row>
      <xdr:rowOff>185420</xdr:rowOff>
    </xdr:to>
    <xdr:cxnSp macro="_xll.PtreeEvent_ObjectClick">
      <xdr:nvCxnSpPr>
        <xdr:cNvPr id="160" name="PTObj_DBranchDLine_1_17"/>
        <xdr:cNvCxnSpPr/>
      </xdr:nvCxnSpPr>
      <xdr:spPr>
        <a:xfrm>
          <a:off x="4833747" y="5514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37</xdr:row>
      <xdr:rowOff>185420</xdr:rowOff>
    </xdr:from>
    <xdr:to>
      <xdr:col>4</xdr:col>
      <xdr:colOff>127</xdr:colOff>
      <xdr:row>37</xdr:row>
      <xdr:rowOff>185420</xdr:rowOff>
    </xdr:to>
    <xdr:cxnSp macro="_xll.PtreeEvent_ObjectClick">
      <xdr:nvCxnSpPr>
        <xdr:cNvPr id="157" name="PTObj_DBranchHLine_1_16"/>
        <xdr:cNvCxnSpPr/>
      </xdr:nvCxnSpPr>
      <xdr:spPr>
        <a:xfrm>
          <a:off x="4986147" y="5138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37</xdr:row>
      <xdr:rowOff>185420</xdr:rowOff>
    </xdr:from>
    <xdr:to>
      <xdr:col>3</xdr:col>
      <xdr:colOff>242697</xdr:colOff>
      <xdr:row>39</xdr:row>
      <xdr:rowOff>180340</xdr:rowOff>
    </xdr:to>
    <xdr:cxnSp macro="_xll.PtreeEvent_ObjectClick">
      <xdr:nvCxnSpPr>
        <xdr:cNvPr id="156" name="PTObj_DBranchDLine_1_16"/>
        <xdr:cNvCxnSpPr/>
      </xdr:nvCxnSpPr>
      <xdr:spPr>
        <a:xfrm flipV="1">
          <a:off x="4833747" y="5138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242696</xdr:colOff>
      <xdr:row>39</xdr:row>
      <xdr:rowOff>185420</xdr:rowOff>
    </xdr:from>
    <xdr:to>
      <xdr:col>3</xdr:col>
      <xdr:colOff>127</xdr:colOff>
      <xdr:row>39</xdr:row>
      <xdr:rowOff>185420</xdr:rowOff>
    </xdr:to>
    <xdr:cxnSp macro="_xll.PtreeEvent_ObjectClick">
      <xdr:nvCxnSpPr>
        <xdr:cNvPr id="153" name="PTObj_DBranchHLine_1_15"/>
        <xdr:cNvCxnSpPr/>
      </xdr:nvCxnSpPr>
      <xdr:spPr>
        <a:xfrm>
          <a:off x="3452621" y="5519420"/>
          <a:ext cx="129095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90296</xdr:colOff>
      <xdr:row>39</xdr:row>
      <xdr:rowOff>185420</xdr:rowOff>
    </xdr:from>
    <xdr:to>
      <xdr:col>2</xdr:col>
      <xdr:colOff>242696</xdr:colOff>
      <xdr:row>43</xdr:row>
      <xdr:rowOff>180340</xdr:rowOff>
    </xdr:to>
    <xdr:cxnSp macro="_xll.PtreeEvent_ObjectClick">
      <xdr:nvCxnSpPr>
        <xdr:cNvPr id="152" name="PTObj_DBranchDLine_1_15"/>
        <xdr:cNvCxnSpPr/>
      </xdr:nvCxnSpPr>
      <xdr:spPr>
        <a:xfrm flipV="1">
          <a:off x="3300221" y="5519420"/>
          <a:ext cx="152400" cy="756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43</xdr:row>
      <xdr:rowOff>185420</xdr:rowOff>
    </xdr:from>
    <xdr:to>
      <xdr:col>2</xdr:col>
      <xdr:colOff>125</xdr:colOff>
      <xdr:row>43</xdr:row>
      <xdr:rowOff>185420</xdr:rowOff>
    </xdr:to>
    <xdr:cxnSp macro="_xll.PtreeEvent_ObjectClick">
      <xdr:nvCxnSpPr>
        <xdr:cNvPr id="149" name="PTObj_DBranchHLine_1_14"/>
        <xdr:cNvCxnSpPr/>
      </xdr:nvCxnSpPr>
      <xdr:spPr>
        <a:xfrm>
          <a:off x="1633347" y="6281420"/>
          <a:ext cx="157670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25</xdr:row>
      <xdr:rowOff>180340</xdr:rowOff>
    </xdr:from>
    <xdr:to>
      <xdr:col>1</xdr:col>
      <xdr:colOff>242697</xdr:colOff>
      <xdr:row>43</xdr:row>
      <xdr:rowOff>185420</xdr:rowOff>
    </xdr:to>
    <xdr:cxnSp macro="_xll.PtreeEvent_ObjectClick">
      <xdr:nvCxnSpPr>
        <xdr:cNvPr id="148" name="PTObj_DBranchDLine_1_14"/>
        <xdr:cNvCxnSpPr/>
      </xdr:nvCxnSpPr>
      <xdr:spPr>
        <a:xfrm>
          <a:off x="1480947" y="2847340"/>
          <a:ext cx="152400" cy="3434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17</xdr:row>
      <xdr:rowOff>185419</xdr:rowOff>
    </xdr:from>
    <xdr:to>
      <xdr:col>2</xdr:col>
      <xdr:colOff>125</xdr:colOff>
      <xdr:row>17</xdr:row>
      <xdr:rowOff>185419</xdr:rowOff>
    </xdr:to>
    <xdr:cxnSp macro="_xll.PtreeEvent_ObjectClick">
      <xdr:nvCxnSpPr>
        <xdr:cNvPr id="141" name="PTObj_DBranchHLine_1_2"/>
        <xdr:cNvCxnSpPr/>
      </xdr:nvCxnSpPr>
      <xdr:spPr>
        <a:xfrm>
          <a:off x="1633347" y="1328419"/>
          <a:ext cx="1567178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17</xdr:row>
      <xdr:rowOff>185419</xdr:rowOff>
    </xdr:from>
    <xdr:to>
      <xdr:col>1</xdr:col>
      <xdr:colOff>242697</xdr:colOff>
      <xdr:row>25</xdr:row>
      <xdr:rowOff>180340</xdr:rowOff>
    </xdr:to>
    <xdr:cxnSp macro="_xll.PtreeEvent_ObjectClick">
      <xdr:nvCxnSpPr>
        <xdr:cNvPr id="140" name="PTObj_DBranchDLine_1_2"/>
        <xdr:cNvCxnSpPr/>
      </xdr:nvCxnSpPr>
      <xdr:spPr>
        <a:xfrm flipV="1">
          <a:off x="1480947" y="1328419"/>
          <a:ext cx="152400" cy="1518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242696</xdr:colOff>
      <xdr:row>21</xdr:row>
      <xdr:rowOff>185420</xdr:rowOff>
    </xdr:from>
    <xdr:to>
      <xdr:col>3</xdr:col>
      <xdr:colOff>127</xdr:colOff>
      <xdr:row>21</xdr:row>
      <xdr:rowOff>185420</xdr:rowOff>
    </xdr:to>
    <xdr:cxnSp macro="_xll.PtreeEvent_ObjectClick">
      <xdr:nvCxnSpPr>
        <xdr:cNvPr id="137" name="PTObj_DBranchHLine_1_5"/>
        <xdr:cNvCxnSpPr/>
      </xdr:nvCxnSpPr>
      <xdr:spPr>
        <a:xfrm>
          <a:off x="3443096" y="2090420"/>
          <a:ext cx="129095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90296</xdr:colOff>
      <xdr:row>17</xdr:row>
      <xdr:rowOff>180338</xdr:rowOff>
    </xdr:from>
    <xdr:to>
      <xdr:col>2</xdr:col>
      <xdr:colOff>242696</xdr:colOff>
      <xdr:row>21</xdr:row>
      <xdr:rowOff>185420</xdr:rowOff>
    </xdr:to>
    <xdr:cxnSp macro="_xll.PtreeEvent_ObjectClick">
      <xdr:nvCxnSpPr>
        <xdr:cNvPr id="136" name="PTObj_DBranchDLine_1_5"/>
        <xdr:cNvCxnSpPr/>
      </xdr:nvCxnSpPr>
      <xdr:spPr>
        <a:xfrm>
          <a:off x="3290696" y="1323338"/>
          <a:ext cx="152400" cy="7670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242696</xdr:colOff>
      <xdr:row>13</xdr:row>
      <xdr:rowOff>185419</xdr:rowOff>
    </xdr:from>
    <xdr:to>
      <xdr:col>3</xdr:col>
      <xdr:colOff>127</xdr:colOff>
      <xdr:row>13</xdr:row>
      <xdr:rowOff>185419</xdr:rowOff>
    </xdr:to>
    <xdr:cxnSp macro="_xll.PtreeEvent_ObjectClick">
      <xdr:nvCxnSpPr>
        <xdr:cNvPr id="133" name="PTObj_DBranchHLine_1_4"/>
        <xdr:cNvCxnSpPr/>
      </xdr:nvCxnSpPr>
      <xdr:spPr>
        <a:xfrm>
          <a:off x="3443096" y="566419"/>
          <a:ext cx="129095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90296</xdr:colOff>
      <xdr:row>13</xdr:row>
      <xdr:rowOff>185419</xdr:rowOff>
    </xdr:from>
    <xdr:to>
      <xdr:col>2</xdr:col>
      <xdr:colOff>242696</xdr:colOff>
      <xdr:row>17</xdr:row>
      <xdr:rowOff>180338</xdr:rowOff>
    </xdr:to>
    <xdr:cxnSp macro="_xll.PtreeEvent_ObjectClick">
      <xdr:nvCxnSpPr>
        <xdr:cNvPr id="132" name="PTObj_DBranchDLine_1_4"/>
        <xdr:cNvCxnSpPr/>
      </xdr:nvCxnSpPr>
      <xdr:spPr>
        <a:xfrm flipV="1">
          <a:off x="3290696" y="566419"/>
          <a:ext cx="152400" cy="756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25</xdr:row>
      <xdr:rowOff>185420</xdr:rowOff>
    </xdr:from>
    <xdr:to>
      <xdr:col>1</xdr:col>
      <xdr:colOff>127</xdr:colOff>
      <xdr:row>25</xdr:row>
      <xdr:rowOff>185420</xdr:rowOff>
    </xdr:to>
    <xdr:cxnSp macro="_xll.PtreeEvent_ObjectClick">
      <xdr:nvCxnSpPr>
        <xdr:cNvPr id="125" name="PTObj_DBranchHLine_1_1"/>
        <xdr:cNvCxnSpPr/>
      </xdr:nvCxnSpPr>
      <xdr:spPr>
        <a:xfrm>
          <a:off x="177800" y="2852420"/>
          <a:ext cx="12034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33</xdr:row>
      <xdr:rowOff>185420</xdr:rowOff>
    </xdr:from>
    <xdr:to>
      <xdr:col>2</xdr:col>
      <xdr:colOff>125</xdr:colOff>
      <xdr:row>33</xdr:row>
      <xdr:rowOff>185420</xdr:rowOff>
    </xdr:to>
    <xdr:cxnSp macro="_xll.PtreeEvent_ObjectClick">
      <xdr:nvCxnSpPr>
        <xdr:cNvPr id="122" name="PTObj_DBranchHLine_1_3"/>
        <xdr:cNvCxnSpPr/>
      </xdr:nvCxnSpPr>
      <xdr:spPr>
        <a:xfrm>
          <a:off x="1623822" y="4376420"/>
          <a:ext cx="129095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25</xdr:row>
      <xdr:rowOff>180339</xdr:rowOff>
    </xdr:from>
    <xdr:to>
      <xdr:col>1</xdr:col>
      <xdr:colOff>242697</xdr:colOff>
      <xdr:row>33</xdr:row>
      <xdr:rowOff>185420</xdr:rowOff>
    </xdr:to>
    <xdr:cxnSp macro="_xll.PtreeEvent_ObjectClick">
      <xdr:nvCxnSpPr>
        <xdr:cNvPr id="121" name="PTObj_DBranchDLine_1_3"/>
        <xdr:cNvCxnSpPr/>
      </xdr:nvCxnSpPr>
      <xdr:spPr>
        <a:xfrm>
          <a:off x="1471422" y="2847339"/>
          <a:ext cx="152400" cy="1529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242696</xdr:colOff>
      <xdr:row>35</xdr:row>
      <xdr:rowOff>185420</xdr:rowOff>
    </xdr:from>
    <xdr:to>
      <xdr:col>3</xdr:col>
      <xdr:colOff>127</xdr:colOff>
      <xdr:row>35</xdr:row>
      <xdr:rowOff>185420</xdr:rowOff>
    </xdr:to>
    <xdr:cxnSp macro="_xll.PtreeEvent_ObjectClick">
      <xdr:nvCxnSpPr>
        <xdr:cNvPr id="114" name="PTObj_DBranchHLine_1_13"/>
        <xdr:cNvCxnSpPr/>
      </xdr:nvCxnSpPr>
      <xdr:spPr>
        <a:xfrm>
          <a:off x="3157346" y="4757420"/>
          <a:ext cx="129095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90296</xdr:colOff>
      <xdr:row>33</xdr:row>
      <xdr:rowOff>180340</xdr:rowOff>
    </xdr:from>
    <xdr:to>
      <xdr:col>2</xdr:col>
      <xdr:colOff>242696</xdr:colOff>
      <xdr:row>35</xdr:row>
      <xdr:rowOff>185420</xdr:rowOff>
    </xdr:to>
    <xdr:cxnSp macro="_xll.PtreeEvent_ObjectClick">
      <xdr:nvCxnSpPr>
        <xdr:cNvPr id="113" name="PTObj_DBranchDLine_1_13"/>
        <xdr:cNvCxnSpPr/>
      </xdr:nvCxnSpPr>
      <xdr:spPr>
        <a:xfrm>
          <a:off x="3004946" y="4371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31</xdr:row>
      <xdr:rowOff>185420</xdr:rowOff>
    </xdr:from>
    <xdr:to>
      <xdr:col>4</xdr:col>
      <xdr:colOff>127</xdr:colOff>
      <xdr:row>31</xdr:row>
      <xdr:rowOff>185420</xdr:rowOff>
    </xdr:to>
    <xdr:cxnSp macro="_xll.PtreeEvent_ObjectClick">
      <xdr:nvCxnSpPr>
        <xdr:cNvPr id="98" name="PTObj_DBranchHLine_1_12"/>
        <xdr:cNvCxnSpPr/>
      </xdr:nvCxnSpPr>
      <xdr:spPr>
        <a:xfrm>
          <a:off x="4690872" y="3995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29</xdr:row>
      <xdr:rowOff>180340</xdr:rowOff>
    </xdr:from>
    <xdr:to>
      <xdr:col>3</xdr:col>
      <xdr:colOff>242697</xdr:colOff>
      <xdr:row>31</xdr:row>
      <xdr:rowOff>185420</xdr:rowOff>
    </xdr:to>
    <xdr:cxnSp macro="_xll.PtreeEvent_ObjectClick">
      <xdr:nvCxnSpPr>
        <xdr:cNvPr id="97" name="PTObj_DBranchDLine_1_12"/>
        <xdr:cNvCxnSpPr/>
      </xdr:nvCxnSpPr>
      <xdr:spPr>
        <a:xfrm>
          <a:off x="4538472" y="3609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27</xdr:row>
      <xdr:rowOff>185420</xdr:rowOff>
    </xdr:from>
    <xdr:to>
      <xdr:col>4</xdr:col>
      <xdr:colOff>127</xdr:colOff>
      <xdr:row>27</xdr:row>
      <xdr:rowOff>185420</xdr:rowOff>
    </xdr:to>
    <xdr:cxnSp macro="_xll.PtreeEvent_ObjectClick">
      <xdr:nvCxnSpPr>
        <xdr:cNvPr id="94" name="PTObj_DBranchHLine_1_11"/>
        <xdr:cNvCxnSpPr/>
      </xdr:nvCxnSpPr>
      <xdr:spPr>
        <a:xfrm>
          <a:off x="4690872" y="3233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27</xdr:row>
      <xdr:rowOff>185420</xdr:rowOff>
    </xdr:from>
    <xdr:to>
      <xdr:col>3</xdr:col>
      <xdr:colOff>242697</xdr:colOff>
      <xdr:row>29</xdr:row>
      <xdr:rowOff>180340</xdr:rowOff>
    </xdr:to>
    <xdr:cxnSp macro="_xll.PtreeEvent_ObjectClick">
      <xdr:nvCxnSpPr>
        <xdr:cNvPr id="93" name="PTObj_DBranchDLine_1_11"/>
        <xdr:cNvCxnSpPr/>
      </xdr:nvCxnSpPr>
      <xdr:spPr>
        <a:xfrm flipV="1">
          <a:off x="4538472" y="3233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242696</xdr:colOff>
      <xdr:row>29</xdr:row>
      <xdr:rowOff>185420</xdr:rowOff>
    </xdr:from>
    <xdr:to>
      <xdr:col>3</xdr:col>
      <xdr:colOff>127</xdr:colOff>
      <xdr:row>29</xdr:row>
      <xdr:rowOff>185420</xdr:rowOff>
    </xdr:to>
    <xdr:cxnSp macro="_xll.PtreeEvent_ObjectClick">
      <xdr:nvCxnSpPr>
        <xdr:cNvPr id="90" name="PTObj_DBranchHLine_1_10"/>
        <xdr:cNvCxnSpPr/>
      </xdr:nvCxnSpPr>
      <xdr:spPr>
        <a:xfrm>
          <a:off x="3157346" y="3614420"/>
          <a:ext cx="1290956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90296</xdr:colOff>
      <xdr:row>29</xdr:row>
      <xdr:rowOff>185420</xdr:rowOff>
    </xdr:from>
    <xdr:to>
      <xdr:col>2</xdr:col>
      <xdr:colOff>242696</xdr:colOff>
      <xdr:row>33</xdr:row>
      <xdr:rowOff>180340</xdr:rowOff>
    </xdr:to>
    <xdr:cxnSp macro="_xll.PtreeEvent_ObjectClick">
      <xdr:nvCxnSpPr>
        <xdr:cNvPr id="89" name="PTObj_DBranchDLine_1_10"/>
        <xdr:cNvCxnSpPr/>
      </xdr:nvCxnSpPr>
      <xdr:spPr>
        <a:xfrm flipV="1">
          <a:off x="3004946" y="3614420"/>
          <a:ext cx="152400" cy="756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23</xdr:row>
      <xdr:rowOff>185420</xdr:rowOff>
    </xdr:from>
    <xdr:to>
      <xdr:col>4</xdr:col>
      <xdr:colOff>127</xdr:colOff>
      <xdr:row>23</xdr:row>
      <xdr:rowOff>185420</xdr:rowOff>
    </xdr:to>
    <xdr:cxnSp macro="_xll.PtreeEvent_ObjectClick">
      <xdr:nvCxnSpPr>
        <xdr:cNvPr id="66" name="PTObj_DBranchHLine_1_9"/>
        <xdr:cNvCxnSpPr/>
      </xdr:nvCxnSpPr>
      <xdr:spPr>
        <a:xfrm>
          <a:off x="4690872" y="2471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21</xdr:row>
      <xdr:rowOff>180340</xdr:rowOff>
    </xdr:from>
    <xdr:to>
      <xdr:col>3</xdr:col>
      <xdr:colOff>242697</xdr:colOff>
      <xdr:row>23</xdr:row>
      <xdr:rowOff>185420</xdr:rowOff>
    </xdr:to>
    <xdr:cxnSp macro="_xll.PtreeEvent_ObjectClick">
      <xdr:nvCxnSpPr>
        <xdr:cNvPr id="65" name="PTObj_DBranchDLine_1_9"/>
        <xdr:cNvCxnSpPr/>
      </xdr:nvCxnSpPr>
      <xdr:spPr>
        <a:xfrm>
          <a:off x="4538472" y="20853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19</xdr:row>
      <xdr:rowOff>185420</xdr:rowOff>
    </xdr:from>
    <xdr:to>
      <xdr:col>4</xdr:col>
      <xdr:colOff>127</xdr:colOff>
      <xdr:row>19</xdr:row>
      <xdr:rowOff>185420</xdr:rowOff>
    </xdr:to>
    <xdr:cxnSp macro="_xll.PtreeEvent_ObjectClick">
      <xdr:nvCxnSpPr>
        <xdr:cNvPr id="62" name="PTObj_DBranchHLine_1_8"/>
        <xdr:cNvCxnSpPr/>
      </xdr:nvCxnSpPr>
      <xdr:spPr>
        <a:xfrm>
          <a:off x="4690872" y="1709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19</xdr:row>
      <xdr:rowOff>185420</xdr:rowOff>
    </xdr:from>
    <xdr:to>
      <xdr:col>3</xdr:col>
      <xdr:colOff>242697</xdr:colOff>
      <xdr:row>21</xdr:row>
      <xdr:rowOff>180340</xdr:rowOff>
    </xdr:to>
    <xdr:cxnSp macro="_xll.PtreeEvent_ObjectClick">
      <xdr:nvCxnSpPr>
        <xdr:cNvPr id="61" name="PTObj_DBranchDLine_1_8"/>
        <xdr:cNvCxnSpPr/>
      </xdr:nvCxnSpPr>
      <xdr:spPr>
        <a:xfrm flipV="1">
          <a:off x="4538472" y="17094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15</xdr:row>
      <xdr:rowOff>185419</xdr:rowOff>
    </xdr:from>
    <xdr:to>
      <xdr:col>4</xdr:col>
      <xdr:colOff>127</xdr:colOff>
      <xdr:row>15</xdr:row>
      <xdr:rowOff>185419</xdr:rowOff>
    </xdr:to>
    <xdr:cxnSp macro="_xll.PtreeEvent_ObjectClick">
      <xdr:nvCxnSpPr>
        <xdr:cNvPr id="46" name="PTObj_DBranchHLine_1_7"/>
        <xdr:cNvCxnSpPr/>
      </xdr:nvCxnSpPr>
      <xdr:spPr>
        <a:xfrm>
          <a:off x="4690872" y="947419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13</xdr:row>
      <xdr:rowOff>180339</xdr:rowOff>
    </xdr:from>
    <xdr:to>
      <xdr:col>3</xdr:col>
      <xdr:colOff>242697</xdr:colOff>
      <xdr:row>15</xdr:row>
      <xdr:rowOff>185419</xdr:rowOff>
    </xdr:to>
    <xdr:cxnSp macro="_xll.PtreeEvent_ObjectClick">
      <xdr:nvCxnSpPr>
        <xdr:cNvPr id="45" name="PTObj_DBranchDLine_1_7"/>
        <xdr:cNvCxnSpPr/>
      </xdr:nvCxnSpPr>
      <xdr:spPr>
        <a:xfrm>
          <a:off x="4538472" y="561339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11</xdr:row>
      <xdr:rowOff>185420</xdr:rowOff>
    </xdr:from>
    <xdr:to>
      <xdr:col>4</xdr:col>
      <xdr:colOff>127</xdr:colOff>
      <xdr:row>11</xdr:row>
      <xdr:rowOff>185420</xdr:rowOff>
    </xdr:to>
    <xdr:cxnSp macro="_xll.PtreeEvent_ObjectClick">
      <xdr:nvCxnSpPr>
        <xdr:cNvPr id="42" name="PTObj_DBranchHLine_1_6"/>
        <xdr:cNvCxnSpPr/>
      </xdr:nvCxnSpPr>
      <xdr:spPr>
        <a:xfrm>
          <a:off x="4690872" y="185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11</xdr:row>
      <xdr:rowOff>185420</xdr:rowOff>
    </xdr:from>
    <xdr:to>
      <xdr:col>3</xdr:col>
      <xdr:colOff>242697</xdr:colOff>
      <xdr:row>13</xdr:row>
      <xdr:rowOff>180339</xdr:rowOff>
    </xdr:to>
    <xdr:cxnSp macro="_xll.PtreeEvent_ObjectClick">
      <xdr:nvCxnSpPr>
        <xdr:cNvPr id="41" name="PTObj_DBranchDLine_1_6"/>
        <xdr:cNvCxnSpPr/>
      </xdr:nvCxnSpPr>
      <xdr:spPr>
        <a:xfrm flipV="1">
          <a:off x="4538472" y="1854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126</xdr:colOff>
      <xdr:row>11</xdr:row>
      <xdr:rowOff>90170</xdr:rowOff>
    </xdr:from>
    <xdr:to>
      <xdr:col>4</xdr:col>
      <xdr:colOff>190627</xdr:colOff>
      <xdr:row>12</xdr:row>
      <xdr:rowOff>90170</xdr:rowOff>
    </xdr:to>
    <xdr:sp macro="_xll.PtreeEvent_ObjectClick" textlink="">
      <xdr:nvSpPr>
        <xdr:cNvPr id="40" name="PTObj_DNode_1_6"/>
        <xdr:cNvSpPr/>
      </xdr:nvSpPr>
      <xdr:spPr>
        <a:xfrm rot="-5400000">
          <a:off x="5981827" y="90169"/>
          <a:ext cx="190500" cy="19050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280797</xdr:colOff>
      <xdr:row>11</xdr:row>
      <xdr:rowOff>95106</xdr:rowOff>
    </xdr:from>
    <xdr:ext cx="398251" cy="180627"/>
    <xdr:sp macro="_xll.PtreeEvent_ObjectClick" textlink="">
      <xdr:nvSpPr>
        <xdr:cNvPr id="43" name="PTObj_DBranchName_1_6"/>
        <xdr:cNvSpPr txBox="1"/>
      </xdr:nvSpPr>
      <xdr:spPr>
        <a:xfrm>
          <a:off x="4728972" y="95106"/>
          <a:ext cx="398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Granted</a:t>
          </a:r>
        </a:p>
      </xdr:txBody>
    </xdr:sp>
    <xdr:clientData/>
  </xdr:oneCellAnchor>
  <xdr:twoCellAnchor editAs="oneCell">
    <xdr:from>
      <xdr:col>4</xdr:col>
      <xdr:colOff>127</xdr:colOff>
      <xdr:row>15</xdr:row>
      <xdr:rowOff>90169</xdr:rowOff>
    </xdr:from>
    <xdr:to>
      <xdr:col>4</xdr:col>
      <xdr:colOff>190627</xdr:colOff>
      <xdr:row>16</xdr:row>
      <xdr:rowOff>90169</xdr:rowOff>
    </xdr:to>
    <xdr:sp macro="_xll.PtreeEvent_ObjectClick" textlink="">
      <xdr:nvSpPr>
        <xdr:cNvPr id="44" name="PTObj_DNode_1_7"/>
        <xdr:cNvSpPr/>
      </xdr:nvSpPr>
      <xdr:spPr>
        <a:xfrm rot="-5400000">
          <a:off x="5981827" y="852169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280797</xdr:colOff>
      <xdr:row>15</xdr:row>
      <xdr:rowOff>95106</xdr:rowOff>
    </xdr:from>
    <xdr:ext cx="351955" cy="180627"/>
    <xdr:sp macro="_xll.PtreeEvent_ObjectClick" textlink="">
      <xdr:nvSpPr>
        <xdr:cNvPr id="47" name="PTObj_DBranchName_1_7"/>
        <xdr:cNvSpPr txBox="1"/>
      </xdr:nvSpPr>
      <xdr:spPr>
        <a:xfrm>
          <a:off x="4728972" y="857106"/>
          <a:ext cx="351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Denied</a:t>
          </a:r>
        </a:p>
      </xdr:txBody>
    </xdr:sp>
    <xdr:clientData/>
  </xdr:oneCellAnchor>
  <xdr:twoCellAnchor editAs="oneCell">
    <xdr:from>
      <xdr:col>4</xdr:col>
      <xdr:colOff>126</xdr:colOff>
      <xdr:row>19</xdr:row>
      <xdr:rowOff>90170</xdr:rowOff>
    </xdr:from>
    <xdr:to>
      <xdr:col>4</xdr:col>
      <xdr:colOff>190627</xdr:colOff>
      <xdr:row>20</xdr:row>
      <xdr:rowOff>90170</xdr:rowOff>
    </xdr:to>
    <xdr:sp macro="_xll.PtreeEvent_ObjectClick" textlink="">
      <xdr:nvSpPr>
        <xdr:cNvPr id="60" name="PTObj_DNode_1_8"/>
        <xdr:cNvSpPr/>
      </xdr:nvSpPr>
      <xdr:spPr>
        <a:xfrm rot="-5400000">
          <a:off x="5981827" y="1614169"/>
          <a:ext cx="190500" cy="19050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280797</xdr:colOff>
      <xdr:row>19</xdr:row>
      <xdr:rowOff>95106</xdr:rowOff>
    </xdr:from>
    <xdr:ext cx="398251" cy="180627"/>
    <xdr:sp macro="_xll.PtreeEvent_ObjectClick" textlink="">
      <xdr:nvSpPr>
        <xdr:cNvPr id="63" name="PTObj_DBranchName_1_8"/>
        <xdr:cNvSpPr txBox="1"/>
      </xdr:nvSpPr>
      <xdr:spPr>
        <a:xfrm>
          <a:off x="4728972" y="1619106"/>
          <a:ext cx="398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Granted</a:t>
          </a:r>
        </a:p>
      </xdr:txBody>
    </xdr:sp>
    <xdr:clientData/>
  </xdr:oneCellAnchor>
  <xdr:twoCellAnchor editAs="oneCell">
    <xdr:from>
      <xdr:col>4</xdr:col>
      <xdr:colOff>127</xdr:colOff>
      <xdr:row>23</xdr:row>
      <xdr:rowOff>90170</xdr:rowOff>
    </xdr:from>
    <xdr:to>
      <xdr:col>4</xdr:col>
      <xdr:colOff>190627</xdr:colOff>
      <xdr:row>24</xdr:row>
      <xdr:rowOff>90170</xdr:rowOff>
    </xdr:to>
    <xdr:sp macro="_xll.PtreeEvent_ObjectClick" textlink="">
      <xdr:nvSpPr>
        <xdr:cNvPr id="64" name="PTObj_DNode_1_9"/>
        <xdr:cNvSpPr/>
      </xdr:nvSpPr>
      <xdr:spPr>
        <a:xfrm rot="-5400000">
          <a:off x="5981827" y="2376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280797</xdr:colOff>
      <xdr:row>23</xdr:row>
      <xdr:rowOff>95106</xdr:rowOff>
    </xdr:from>
    <xdr:ext cx="351955" cy="180627"/>
    <xdr:sp macro="_xll.PtreeEvent_ObjectClick" textlink="">
      <xdr:nvSpPr>
        <xdr:cNvPr id="67" name="PTObj_DBranchName_1_9"/>
        <xdr:cNvSpPr txBox="1"/>
      </xdr:nvSpPr>
      <xdr:spPr>
        <a:xfrm>
          <a:off x="4728972" y="2381106"/>
          <a:ext cx="351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Denied</a:t>
          </a:r>
        </a:p>
      </xdr:txBody>
    </xdr:sp>
    <xdr:clientData/>
  </xdr:oneCellAnchor>
  <xdr:twoCellAnchor editAs="oneCell">
    <xdr:from>
      <xdr:col>3</xdr:col>
      <xdr:colOff>127</xdr:colOff>
      <xdr:row>29</xdr:row>
      <xdr:rowOff>90170</xdr:rowOff>
    </xdr:from>
    <xdr:to>
      <xdr:col>3</xdr:col>
      <xdr:colOff>190627</xdr:colOff>
      <xdr:row>30</xdr:row>
      <xdr:rowOff>90170</xdr:rowOff>
    </xdr:to>
    <xdr:sp macro="_xll.PtreeEvent_ObjectClick" textlink="">
      <xdr:nvSpPr>
        <xdr:cNvPr id="88" name="PTObj_DNode_1_10"/>
        <xdr:cNvSpPr/>
      </xdr:nvSpPr>
      <xdr:spPr>
        <a:xfrm>
          <a:off x="4448302" y="3519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280796</xdr:colOff>
      <xdr:row>29</xdr:row>
      <xdr:rowOff>95106</xdr:rowOff>
    </xdr:from>
    <xdr:ext cx="378822" cy="180627"/>
    <xdr:sp macro="_xll.PtreeEvent_ObjectClick" textlink="">
      <xdr:nvSpPr>
        <xdr:cNvPr id="91" name="PTObj_DBranchName_1_10"/>
        <xdr:cNvSpPr txBox="1"/>
      </xdr:nvSpPr>
      <xdr:spPr>
        <a:xfrm>
          <a:off x="3195446" y="3524106"/>
          <a:ext cx="3788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Laid Off</a:t>
          </a:r>
        </a:p>
      </xdr:txBody>
    </xdr:sp>
    <xdr:clientData/>
  </xdr:oneCellAnchor>
  <xdr:twoCellAnchor editAs="oneCell">
    <xdr:from>
      <xdr:col>4</xdr:col>
      <xdr:colOff>127</xdr:colOff>
      <xdr:row>27</xdr:row>
      <xdr:rowOff>90170</xdr:rowOff>
    </xdr:from>
    <xdr:to>
      <xdr:col>4</xdr:col>
      <xdr:colOff>190627</xdr:colOff>
      <xdr:row>28</xdr:row>
      <xdr:rowOff>90170</xdr:rowOff>
    </xdr:to>
    <xdr:sp macro="_xll.PtreeEvent_ObjectClick" textlink="">
      <xdr:nvSpPr>
        <xdr:cNvPr id="92" name="PTObj_DNode_1_11"/>
        <xdr:cNvSpPr/>
      </xdr:nvSpPr>
      <xdr:spPr>
        <a:xfrm rot="-5400000">
          <a:off x="5981827" y="3138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280797</xdr:colOff>
      <xdr:row>27</xdr:row>
      <xdr:rowOff>95106</xdr:rowOff>
    </xdr:from>
    <xdr:ext cx="398251" cy="180627"/>
    <xdr:sp macro="_xll.PtreeEvent_ObjectClick" textlink="">
      <xdr:nvSpPr>
        <xdr:cNvPr id="95" name="PTObj_DBranchName_1_11"/>
        <xdr:cNvSpPr txBox="1"/>
      </xdr:nvSpPr>
      <xdr:spPr>
        <a:xfrm>
          <a:off x="4728972" y="3143106"/>
          <a:ext cx="398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Granted</a:t>
          </a:r>
        </a:p>
      </xdr:txBody>
    </xdr:sp>
    <xdr:clientData/>
  </xdr:oneCellAnchor>
  <xdr:twoCellAnchor editAs="oneCell">
    <xdr:from>
      <xdr:col>4</xdr:col>
      <xdr:colOff>127</xdr:colOff>
      <xdr:row>31</xdr:row>
      <xdr:rowOff>90170</xdr:rowOff>
    </xdr:from>
    <xdr:to>
      <xdr:col>4</xdr:col>
      <xdr:colOff>190627</xdr:colOff>
      <xdr:row>32</xdr:row>
      <xdr:rowOff>90170</xdr:rowOff>
    </xdr:to>
    <xdr:sp macro="_xll.PtreeEvent_ObjectClick" textlink="">
      <xdr:nvSpPr>
        <xdr:cNvPr id="96" name="PTObj_DNode_1_12"/>
        <xdr:cNvSpPr/>
      </xdr:nvSpPr>
      <xdr:spPr>
        <a:xfrm rot="-5400000">
          <a:off x="5981827" y="3900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280797</xdr:colOff>
      <xdr:row>31</xdr:row>
      <xdr:rowOff>95106</xdr:rowOff>
    </xdr:from>
    <xdr:ext cx="351955" cy="180627"/>
    <xdr:sp macro="_xll.PtreeEvent_ObjectClick" textlink="">
      <xdr:nvSpPr>
        <xdr:cNvPr id="99" name="PTObj_DBranchName_1_12"/>
        <xdr:cNvSpPr txBox="1"/>
      </xdr:nvSpPr>
      <xdr:spPr>
        <a:xfrm>
          <a:off x="4728972" y="3905106"/>
          <a:ext cx="351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Denied</a:t>
          </a:r>
        </a:p>
      </xdr:txBody>
    </xdr:sp>
    <xdr:clientData/>
  </xdr:oneCellAnchor>
  <xdr:twoCellAnchor editAs="oneCell">
    <xdr:from>
      <xdr:col>3</xdr:col>
      <xdr:colOff>127</xdr:colOff>
      <xdr:row>35</xdr:row>
      <xdr:rowOff>90170</xdr:rowOff>
    </xdr:from>
    <xdr:to>
      <xdr:col>3</xdr:col>
      <xdr:colOff>190627</xdr:colOff>
      <xdr:row>36</xdr:row>
      <xdr:rowOff>90170</xdr:rowOff>
    </xdr:to>
    <xdr:sp macro="_xll.PtreeEvent_ObjectClick" textlink="">
      <xdr:nvSpPr>
        <xdr:cNvPr id="112" name="PTObj_DNode_1_13"/>
        <xdr:cNvSpPr/>
      </xdr:nvSpPr>
      <xdr:spPr>
        <a:xfrm rot="-5400000">
          <a:off x="4448302" y="4662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280796</xdr:colOff>
      <xdr:row>35</xdr:row>
      <xdr:rowOff>95106</xdr:rowOff>
    </xdr:from>
    <xdr:ext cx="393056" cy="180627"/>
    <xdr:sp macro="_xll.PtreeEvent_ObjectClick" textlink="">
      <xdr:nvSpPr>
        <xdr:cNvPr id="115" name="PTObj_DBranchName_1_13"/>
        <xdr:cNvSpPr txBox="1"/>
      </xdr:nvSpPr>
      <xdr:spPr>
        <a:xfrm>
          <a:off x="3195446" y="4667106"/>
          <a:ext cx="39305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Kept On</a:t>
          </a:r>
        </a:p>
      </xdr:txBody>
    </xdr:sp>
    <xdr:clientData/>
  </xdr:oneCellAnchor>
  <xdr:twoCellAnchor editAs="oneCell">
    <xdr:from>
      <xdr:col>2</xdr:col>
      <xdr:colOff>126</xdr:colOff>
      <xdr:row>33</xdr:row>
      <xdr:rowOff>90170</xdr:rowOff>
    </xdr:from>
    <xdr:to>
      <xdr:col>2</xdr:col>
      <xdr:colOff>190626</xdr:colOff>
      <xdr:row>34</xdr:row>
      <xdr:rowOff>90170</xdr:rowOff>
    </xdr:to>
    <xdr:sp macro="_xll.PtreeEvent_ObjectClick" textlink="">
      <xdr:nvSpPr>
        <xdr:cNvPr id="120" name="PTObj_DNode_1_3"/>
        <xdr:cNvSpPr/>
      </xdr:nvSpPr>
      <xdr:spPr>
        <a:xfrm>
          <a:off x="2914776" y="4281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280797</xdr:colOff>
      <xdr:row>33</xdr:row>
      <xdr:rowOff>95106</xdr:rowOff>
    </xdr:from>
    <xdr:ext cx="562975" cy="180627"/>
    <xdr:sp macro="_xll.PtreeEvent_ObjectClick" textlink="">
      <xdr:nvSpPr>
        <xdr:cNvPr id="123" name="PTObj_DBranchName_1_3"/>
        <xdr:cNvSpPr txBox="1"/>
      </xdr:nvSpPr>
      <xdr:spPr>
        <a:xfrm>
          <a:off x="1661922" y="4286106"/>
          <a:ext cx="56297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Stay at Joe's</a:t>
          </a:r>
        </a:p>
      </xdr:txBody>
    </xdr:sp>
    <xdr:clientData/>
  </xdr:oneCellAnchor>
  <xdr:twoCellAnchor editAs="oneCell">
    <xdr:from>
      <xdr:col>1</xdr:col>
      <xdr:colOff>127</xdr:colOff>
      <xdr:row>25</xdr:row>
      <xdr:rowOff>90170</xdr:rowOff>
    </xdr:from>
    <xdr:to>
      <xdr:col>1</xdr:col>
      <xdr:colOff>190627</xdr:colOff>
      <xdr:row>26</xdr:row>
      <xdr:rowOff>90170</xdr:rowOff>
    </xdr:to>
    <xdr:sp macro="_xll.PtreeEvent_ObjectClick" textlink="">
      <xdr:nvSpPr>
        <xdr:cNvPr id="124" name="PTObj_DNode_1_1"/>
        <xdr:cNvSpPr/>
      </xdr:nvSpPr>
      <xdr:spPr>
        <a:xfrm>
          <a:off x="1381252" y="27571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0</xdr:col>
      <xdr:colOff>215900</xdr:colOff>
      <xdr:row>25</xdr:row>
      <xdr:rowOff>95106</xdr:rowOff>
    </xdr:from>
    <xdr:ext cx="637097" cy="180627"/>
    <xdr:sp macro="_xll.PtreeEvent_ObjectClick" textlink="">
      <xdr:nvSpPr>
        <xdr:cNvPr id="126" name="PTObj_DBranchName_1_1"/>
        <xdr:cNvSpPr txBox="1"/>
      </xdr:nvSpPr>
      <xdr:spPr>
        <a:xfrm>
          <a:off x="215900" y="4667106"/>
          <a:ext cx="63709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Problem 3.28 </a:t>
          </a:r>
        </a:p>
      </xdr:txBody>
    </xdr:sp>
    <xdr:clientData/>
  </xdr:oneCellAnchor>
  <xdr:twoCellAnchor editAs="oneCell">
    <xdr:from>
      <xdr:col>3</xdr:col>
      <xdr:colOff>127</xdr:colOff>
      <xdr:row>13</xdr:row>
      <xdr:rowOff>90169</xdr:rowOff>
    </xdr:from>
    <xdr:to>
      <xdr:col>3</xdr:col>
      <xdr:colOff>190627</xdr:colOff>
      <xdr:row>14</xdr:row>
      <xdr:rowOff>90169</xdr:rowOff>
    </xdr:to>
    <xdr:sp macro="_xll.PtreeEvent_ObjectClick" textlink="">
      <xdr:nvSpPr>
        <xdr:cNvPr id="131" name="PTObj_DNode_1_4"/>
        <xdr:cNvSpPr/>
      </xdr:nvSpPr>
      <xdr:spPr>
        <a:xfrm>
          <a:off x="4734052" y="471169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280796</xdr:colOff>
      <xdr:row>13</xdr:row>
      <xdr:rowOff>95106</xdr:rowOff>
    </xdr:from>
    <xdr:ext cx="378822" cy="180627"/>
    <xdr:sp macro="_xll.PtreeEvent_ObjectClick" textlink="">
      <xdr:nvSpPr>
        <xdr:cNvPr id="134" name="PTObj_DBranchName_1_4"/>
        <xdr:cNvSpPr txBox="1"/>
      </xdr:nvSpPr>
      <xdr:spPr>
        <a:xfrm>
          <a:off x="3481196" y="476106"/>
          <a:ext cx="3788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Laid Off</a:t>
          </a:r>
        </a:p>
      </xdr:txBody>
    </xdr:sp>
    <xdr:clientData/>
  </xdr:oneCellAnchor>
  <xdr:twoCellAnchor editAs="oneCell">
    <xdr:from>
      <xdr:col>3</xdr:col>
      <xdr:colOff>127</xdr:colOff>
      <xdr:row>21</xdr:row>
      <xdr:rowOff>90170</xdr:rowOff>
    </xdr:from>
    <xdr:to>
      <xdr:col>3</xdr:col>
      <xdr:colOff>190627</xdr:colOff>
      <xdr:row>22</xdr:row>
      <xdr:rowOff>90170</xdr:rowOff>
    </xdr:to>
    <xdr:sp macro="_xll.PtreeEvent_ObjectClick" textlink="">
      <xdr:nvSpPr>
        <xdr:cNvPr id="135" name="PTObj_DNode_1_5"/>
        <xdr:cNvSpPr/>
      </xdr:nvSpPr>
      <xdr:spPr>
        <a:xfrm>
          <a:off x="4734052" y="1995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280796</xdr:colOff>
      <xdr:row>21</xdr:row>
      <xdr:rowOff>95106</xdr:rowOff>
    </xdr:from>
    <xdr:ext cx="393056" cy="180627"/>
    <xdr:sp macro="_xll.PtreeEvent_ObjectClick" textlink="">
      <xdr:nvSpPr>
        <xdr:cNvPr id="138" name="PTObj_DBranchName_1_5"/>
        <xdr:cNvSpPr txBox="1"/>
      </xdr:nvSpPr>
      <xdr:spPr>
        <a:xfrm>
          <a:off x="3481196" y="2000106"/>
          <a:ext cx="39305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Kept On</a:t>
          </a:r>
        </a:p>
      </xdr:txBody>
    </xdr:sp>
    <xdr:clientData/>
  </xdr:oneCellAnchor>
  <xdr:twoCellAnchor editAs="oneCell">
    <xdr:from>
      <xdr:col>2</xdr:col>
      <xdr:colOff>126</xdr:colOff>
      <xdr:row>17</xdr:row>
      <xdr:rowOff>90169</xdr:rowOff>
    </xdr:from>
    <xdr:to>
      <xdr:col>2</xdr:col>
      <xdr:colOff>190627</xdr:colOff>
      <xdr:row>18</xdr:row>
      <xdr:rowOff>90169</xdr:rowOff>
    </xdr:to>
    <xdr:sp macro="_xll.PtreeEvent_ObjectClick" textlink="">
      <xdr:nvSpPr>
        <xdr:cNvPr id="139" name="PTObj_DNode_1_2"/>
        <xdr:cNvSpPr/>
      </xdr:nvSpPr>
      <xdr:spPr>
        <a:xfrm>
          <a:off x="3200526" y="1233169"/>
          <a:ext cx="190501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280797</xdr:colOff>
      <xdr:row>17</xdr:row>
      <xdr:rowOff>95106</xdr:rowOff>
    </xdr:from>
    <xdr:ext cx="519950" cy="180627"/>
    <xdr:sp macro="_xll.PtreeEvent_ObjectClick" textlink="">
      <xdr:nvSpPr>
        <xdr:cNvPr id="142" name="PTObj_DBranchName_1_2"/>
        <xdr:cNvSpPr txBox="1"/>
      </xdr:nvSpPr>
      <xdr:spPr>
        <a:xfrm>
          <a:off x="1671447" y="1238106"/>
          <a:ext cx="51995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Leave Joe's</a:t>
          </a:r>
        </a:p>
      </xdr:txBody>
    </xdr:sp>
    <xdr:clientData/>
  </xdr:oneCellAnchor>
  <xdr:twoCellAnchor editAs="oneCell">
    <xdr:from>
      <xdr:col>2</xdr:col>
      <xdr:colOff>126</xdr:colOff>
      <xdr:row>43</xdr:row>
      <xdr:rowOff>90170</xdr:rowOff>
    </xdr:from>
    <xdr:to>
      <xdr:col>2</xdr:col>
      <xdr:colOff>190627</xdr:colOff>
      <xdr:row>44</xdr:row>
      <xdr:rowOff>90170</xdr:rowOff>
    </xdr:to>
    <xdr:sp macro="_xll.PtreeEvent_ObjectClick" textlink="">
      <xdr:nvSpPr>
        <xdr:cNvPr id="147" name="PTObj_DNode_1_14"/>
        <xdr:cNvSpPr/>
      </xdr:nvSpPr>
      <xdr:spPr>
        <a:xfrm>
          <a:off x="3210051" y="6186170"/>
          <a:ext cx="190501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280797</xdr:colOff>
      <xdr:row>43</xdr:row>
      <xdr:rowOff>95106</xdr:rowOff>
    </xdr:from>
    <xdr:ext cx="979819" cy="180627"/>
    <xdr:sp macro="_xll.PtreeEvent_ObjectClick" textlink="">
      <xdr:nvSpPr>
        <xdr:cNvPr id="150" name="PTObj_DBranchName_1_14"/>
        <xdr:cNvSpPr txBox="1"/>
      </xdr:nvSpPr>
      <xdr:spPr>
        <a:xfrm>
          <a:off x="1671447" y="6191106"/>
          <a:ext cx="9798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Stay at Joe's 3 months</a:t>
          </a:r>
        </a:p>
      </xdr:txBody>
    </xdr:sp>
    <xdr:clientData/>
  </xdr:oneCellAnchor>
  <xdr:twoCellAnchor editAs="oneCell">
    <xdr:from>
      <xdr:col>3</xdr:col>
      <xdr:colOff>127</xdr:colOff>
      <xdr:row>39</xdr:row>
      <xdr:rowOff>90170</xdr:rowOff>
    </xdr:from>
    <xdr:to>
      <xdr:col>3</xdr:col>
      <xdr:colOff>190627</xdr:colOff>
      <xdr:row>40</xdr:row>
      <xdr:rowOff>90170</xdr:rowOff>
    </xdr:to>
    <xdr:sp macro="_xll.PtreeEvent_ObjectClick" textlink="">
      <xdr:nvSpPr>
        <xdr:cNvPr id="151" name="PTObj_DNode_1_15"/>
        <xdr:cNvSpPr/>
      </xdr:nvSpPr>
      <xdr:spPr>
        <a:xfrm>
          <a:off x="4743577" y="54241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280796</xdr:colOff>
      <xdr:row>39</xdr:row>
      <xdr:rowOff>95106</xdr:rowOff>
    </xdr:from>
    <xdr:ext cx="378822" cy="180627"/>
    <xdr:sp macro="_xll.PtreeEvent_ObjectClick" textlink="">
      <xdr:nvSpPr>
        <xdr:cNvPr id="154" name="PTObj_DBranchName_1_15"/>
        <xdr:cNvSpPr txBox="1"/>
      </xdr:nvSpPr>
      <xdr:spPr>
        <a:xfrm>
          <a:off x="3490721" y="5429106"/>
          <a:ext cx="3788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Laid Off</a:t>
          </a:r>
        </a:p>
      </xdr:txBody>
    </xdr:sp>
    <xdr:clientData/>
  </xdr:oneCellAnchor>
  <xdr:twoCellAnchor editAs="oneCell">
    <xdr:from>
      <xdr:col>4</xdr:col>
      <xdr:colOff>127</xdr:colOff>
      <xdr:row>37</xdr:row>
      <xdr:rowOff>90170</xdr:rowOff>
    </xdr:from>
    <xdr:to>
      <xdr:col>4</xdr:col>
      <xdr:colOff>190627</xdr:colOff>
      <xdr:row>38</xdr:row>
      <xdr:rowOff>90170</xdr:rowOff>
    </xdr:to>
    <xdr:sp macro="_xll.PtreeEvent_ObjectClick" textlink="">
      <xdr:nvSpPr>
        <xdr:cNvPr id="155" name="PTObj_DNode_1_16"/>
        <xdr:cNvSpPr/>
      </xdr:nvSpPr>
      <xdr:spPr>
        <a:xfrm rot="-5400000">
          <a:off x="6277102" y="5043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280797</xdr:colOff>
      <xdr:row>37</xdr:row>
      <xdr:rowOff>95106</xdr:rowOff>
    </xdr:from>
    <xdr:ext cx="398251" cy="180627"/>
    <xdr:sp macro="_xll.PtreeEvent_ObjectClick" textlink="">
      <xdr:nvSpPr>
        <xdr:cNvPr id="158" name="PTObj_DBranchName_1_16"/>
        <xdr:cNvSpPr txBox="1"/>
      </xdr:nvSpPr>
      <xdr:spPr>
        <a:xfrm>
          <a:off x="5024247" y="5048106"/>
          <a:ext cx="398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Granted</a:t>
          </a:r>
        </a:p>
      </xdr:txBody>
    </xdr:sp>
    <xdr:clientData/>
  </xdr:oneCellAnchor>
  <xdr:twoCellAnchor editAs="oneCell">
    <xdr:from>
      <xdr:col>4</xdr:col>
      <xdr:colOff>127</xdr:colOff>
      <xdr:row>41</xdr:row>
      <xdr:rowOff>90170</xdr:rowOff>
    </xdr:from>
    <xdr:to>
      <xdr:col>4</xdr:col>
      <xdr:colOff>190627</xdr:colOff>
      <xdr:row>42</xdr:row>
      <xdr:rowOff>90170</xdr:rowOff>
    </xdr:to>
    <xdr:sp macro="_xll.PtreeEvent_ObjectClick" textlink="">
      <xdr:nvSpPr>
        <xdr:cNvPr id="159" name="PTObj_DNode_1_17"/>
        <xdr:cNvSpPr/>
      </xdr:nvSpPr>
      <xdr:spPr>
        <a:xfrm rot="-5400000">
          <a:off x="6277102" y="58051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280797</xdr:colOff>
      <xdr:row>41</xdr:row>
      <xdr:rowOff>95106</xdr:rowOff>
    </xdr:from>
    <xdr:ext cx="351955" cy="180627"/>
    <xdr:sp macro="_xll.PtreeEvent_ObjectClick" textlink="">
      <xdr:nvSpPr>
        <xdr:cNvPr id="162" name="PTObj_DBranchName_1_17"/>
        <xdr:cNvSpPr txBox="1"/>
      </xdr:nvSpPr>
      <xdr:spPr>
        <a:xfrm>
          <a:off x="5024247" y="5810106"/>
          <a:ext cx="351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Denied</a:t>
          </a:r>
        </a:p>
      </xdr:txBody>
    </xdr:sp>
    <xdr:clientData/>
  </xdr:oneCellAnchor>
  <xdr:twoCellAnchor editAs="oneCell">
    <xdr:from>
      <xdr:col>3</xdr:col>
      <xdr:colOff>127</xdr:colOff>
      <xdr:row>47</xdr:row>
      <xdr:rowOff>90169</xdr:rowOff>
    </xdr:from>
    <xdr:to>
      <xdr:col>3</xdr:col>
      <xdr:colOff>190627</xdr:colOff>
      <xdr:row>48</xdr:row>
      <xdr:rowOff>90169</xdr:rowOff>
    </xdr:to>
    <xdr:sp macro="_xll.PtreeEvent_ObjectClick" textlink="">
      <xdr:nvSpPr>
        <xdr:cNvPr id="163" name="PTObj_DNode_1_18"/>
        <xdr:cNvSpPr/>
      </xdr:nvSpPr>
      <xdr:spPr>
        <a:xfrm>
          <a:off x="4743577" y="6948169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280796</xdr:colOff>
      <xdr:row>47</xdr:row>
      <xdr:rowOff>95106</xdr:rowOff>
    </xdr:from>
    <xdr:ext cx="393056" cy="180627"/>
    <xdr:sp macro="_xll.PtreeEvent_ObjectClick" textlink="">
      <xdr:nvSpPr>
        <xdr:cNvPr id="166" name="PTObj_DBranchName_1_18"/>
        <xdr:cNvSpPr txBox="1"/>
      </xdr:nvSpPr>
      <xdr:spPr>
        <a:xfrm>
          <a:off x="3490721" y="6953106"/>
          <a:ext cx="39305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Kept On</a:t>
          </a:r>
        </a:p>
      </xdr:txBody>
    </xdr:sp>
    <xdr:clientData/>
  </xdr:oneCellAnchor>
  <xdr:twoCellAnchor editAs="oneCell">
    <xdr:from>
      <xdr:col>4</xdr:col>
      <xdr:colOff>127</xdr:colOff>
      <xdr:row>45</xdr:row>
      <xdr:rowOff>90169</xdr:rowOff>
    </xdr:from>
    <xdr:to>
      <xdr:col>4</xdr:col>
      <xdr:colOff>190627</xdr:colOff>
      <xdr:row>46</xdr:row>
      <xdr:rowOff>90169</xdr:rowOff>
    </xdr:to>
    <xdr:sp macro="_xll.PtreeEvent_ObjectClick" textlink="">
      <xdr:nvSpPr>
        <xdr:cNvPr id="167" name="PTObj_DNode_1_19"/>
        <xdr:cNvSpPr/>
      </xdr:nvSpPr>
      <xdr:spPr>
        <a:xfrm rot="-5400000">
          <a:off x="6277102" y="6567169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280797</xdr:colOff>
      <xdr:row>45</xdr:row>
      <xdr:rowOff>95106</xdr:rowOff>
    </xdr:from>
    <xdr:ext cx="398251" cy="180627"/>
    <xdr:sp macro="_xll.PtreeEvent_ObjectClick" textlink="">
      <xdr:nvSpPr>
        <xdr:cNvPr id="170" name="PTObj_DBranchName_1_19"/>
        <xdr:cNvSpPr txBox="1"/>
      </xdr:nvSpPr>
      <xdr:spPr>
        <a:xfrm>
          <a:off x="5024247" y="6572106"/>
          <a:ext cx="398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Granted</a:t>
          </a:r>
        </a:p>
      </xdr:txBody>
    </xdr:sp>
    <xdr:clientData/>
  </xdr:oneCellAnchor>
  <xdr:twoCellAnchor editAs="oneCell">
    <xdr:from>
      <xdr:col>4</xdr:col>
      <xdr:colOff>127</xdr:colOff>
      <xdr:row>49</xdr:row>
      <xdr:rowOff>90169</xdr:rowOff>
    </xdr:from>
    <xdr:to>
      <xdr:col>4</xdr:col>
      <xdr:colOff>190627</xdr:colOff>
      <xdr:row>50</xdr:row>
      <xdr:rowOff>90169</xdr:rowOff>
    </xdr:to>
    <xdr:sp macro="_xll.PtreeEvent_ObjectClick" textlink="">
      <xdr:nvSpPr>
        <xdr:cNvPr id="171" name="PTObj_DNode_1_20"/>
        <xdr:cNvSpPr/>
      </xdr:nvSpPr>
      <xdr:spPr>
        <a:xfrm rot="-5400000">
          <a:off x="6277102" y="7329169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280797</xdr:colOff>
      <xdr:row>49</xdr:row>
      <xdr:rowOff>95106</xdr:rowOff>
    </xdr:from>
    <xdr:ext cx="351955" cy="180627"/>
    <xdr:sp macro="_xll.PtreeEvent_ObjectClick" textlink="">
      <xdr:nvSpPr>
        <xdr:cNvPr id="174" name="PTObj_DBranchName_1_20"/>
        <xdr:cNvSpPr txBox="1"/>
      </xdr:nvSpPr>
      <xdr:spPr>
        <a:xfrm>
          <a:off x="5024247" y="7334106"/>
          <a:ext cx="351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Denied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406400</xdr:colOff>
      <xdr:row>13</xdr:row>
      <xdr:rowOff>127000</xdr:rowOff>
    </xdr:from>
    <xdr:to>
      <xdr:col>6</xdr:col>
      <xdr:colOff>323850</xdr:colOff>
      <xdr:row>13</xdr:row>
      <xdr:rowOff>127000</xdr:rowOff>
    </xdr:to>
    <xdr:cxnSp macro="_xll.PtreeEvent_ObjectClick">
      <xdr:nvCxnSpPr>
        <xdr:cNvPr id="134" name="PTObj_IDiagArc_1_4"/>
        <xdr:cNvCxnSpPr/>
      </xdr:nvCxnSpPr>
      <xdr:spPr>
        <a:xfrm>
          <a:off x="3111500" y="2755900"/>
          <a:ext cx="1746250" cy="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7010</xdr:colOff>
      <xdr:row>7</xdr:row>
      <xdr:rowOff>74593</xdr:rowOff>
    </xdr:from>
    <xdr:to>
      <xdr:col>7</xdr:col>
      <xdr:colOff>145085</xdr:colOff>
      <xdr:row>11</xdr:row>
      <xdr:rowOff>77164</xdr:rowOff>
    </xdr:to>
    <xdr:cxnSp macro="_xll.PtreeEvent_ObjectClick">
      <xdr:nvCxnSpPr>
        <xdr:cNvPr id="133" name="PTObj_IDiagArc_1_2"/>
        <xdr:cNvCxnSpPr/>
      </xdr:nvCxnSpPr>
      <xdr:spPr>
        <a:xfrm>
          <a:off x="5150510" y="1560493"/>
          <a:ext cx="138075" cy="76457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311119</xdr:colOff>
      <xdr:row>7</xdr:row>
      <xdr:rowOff>23137</xdr:rowOff>
    </xdr:from>
    <xdr:to>
      <xdr:col>6</xdr:col>
      <xdr:colOff>536097</xdr:colOff>
      <xdr:row>12</xdr:row>
      <xdr:rowOff>105253</xdr:rowOff>
    </xdr:to>
    <xdr:cxnSp macro="_xll.PtreeEvent_ObjectClick">
      <xdr:nvCxnSpPr>
        <xdr:cNvPr id="132" name="PTObj_IDiagArc_1_1"/>
        <xdr:cNvCxnSpPr/>
      </xdr:nvCxnSpPr>
      <xdr:spPr>
        <a:xfrm>
          <a:off x="3625819" y="1509037"/>
          <a:ext cx="1444178" cy="1034616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406400</xdr:colOff>
      <xdr:row>6</xdr:row>
      <xdr:rowOff>53760</xdr:rowOff>
    </xdr:from>
    <xdr:to>
      <xdr:col>6</xdr:col>
      <xdr:colOff>109066</xdr:colOff>
      <xdr:row>11</xdr:row>
      <xdr:rowOff>157113</xdr:rowOff>
    </xdr:to>
    <xdr:cxnSp macro="_xll.PtreeEvent_ObjectClick">
      <xdr:nvCxnSpPr>
        <xdr:cNvPr id="78" name="PTObj_IDiagArc_1_5"/>
        <xdr:cNvCxnSpPr/>
      </xdr:nvCxnSpPr>
      <xdr:spPr>
        <a:xfrm flipV="1">
          <a:off x="3111500" y="1349160"/>
          <a:ext cx="1531466" cy="1055853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404693</xdr:colOff>
      <xdr:row>5</xdr:row>
      <xdr:rowOff>6688</xdr:rowOff>
    </xdr:from>
    <xdr:to>
      <xdr:col>6</xdr:col>
      <xdr:colOff>20757</xdr:colOff>
      <xdr:row>5</xdr:row>
      <xdr:rowOff>75862</xdr:rowOff>
    </xdr:to>
    <xdr:cxnSp macro="_xll.PtreeEvent_ObjectClick">
      <xdr:nvCxnSpPr>
        <xdr:cNvPr id="77" name="PTObj_IDiagArc_1_3"/>
        <xdr:cNvCxnSpPr/>
      </xdr:nvCxnSpPr>
      <xdr:spPr>
        <a:xfrm flipV="1">
          <a:off x="3719393" y="1102063"/>
          <a:ext cx="835264" cy="69174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737697</xdr:colOff>
      <xdr:row>0</xdr:row>
      <xdr:rowOff>66849</xdr:rowOff>
    </xdr:from>
    <xdr:to>
      <xdr:col>1</xdr:col>
      <xdr:colOff>310053</xdr:colOff>
      <xdr:row>0</xdr:row>
      <xdr:rowOff>247476</xdr:rowOff>
    </xdr:to>
    <xdr:sp macro="_xll.PtreeEvent_ObjectClick" textlink="">
      <xdr:nvSpPr>
        <xdr:cNvPr id="2" name="PTObj_IDiagName_1_0"/>
        <xdr:cNvSpPr txBox="1"/>
      </xdr:nvSpPr>
      <xdr:spPr>
        <a:xfrm>
          <a:off x="737697" y="66849"/>
          <a:ext cx="620106" cy="180627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Problem 3.28</a:t>
          </a:r>
        </a:p>
      </xdr:txBody>
    </xdr:sp>
    <xdr:clientData/>
  </xdr:twoCellAnchor>
  <xdr:twoCellAnchor editAs="absolute">
    <xdr:from>
      <xdr:col>2</xdr:col>
      <xdr:colOff>0</xdr:colOff>
      <xdr:row>11</xdr:row>
      <xdr:rowOff>0</xdr:rowOff>
    </xdr:from>
    <xdr:to>
      <xdr:col>3</xdr:col>
      <xdr:colOff>406400</xdr:colOff>
      <xdr:row>16</xdr:row>
      <xdr:rowOff>63500</xdr:rowOff>
    </xdr:to>
    <xdr:sp macro="" textlink="">
      <xdr:nvSpPr>
        <xdr:cNvPr id="67" name="PTObj_IDiagNode_1_2"/>
        <xdr:cNvSpPr/>
      </xdr:nvSpPr>
      <xdr:spPr>
        <a:xfrm>
          <a:off x="2095500" y="2247900"/>
          <a:ext cx="1016000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138797</xdr:colOff>
      <xdr:row>13</xdr:row>
      <xdr:rowOff>36687</xdr:rowOff>
    </xdr:from>
    <xdr:to>
      <xdr:col>3</xdr:col>
      <xdr:colOff>267604</xdr:colOff>
      <xdr:row>14</xdr:row>
      <xdr:rowOff>26814</xdr:rowOff>
    </xdr:to>
    <xdr:sp macro="_xll.PtreeEvent_ObjectClick" textlink="">
      <xdr:nvSpPr>
        <xdr:cNvPr id="68" name="PTObj_IDiagNodeTxt_1_2"/>
        <xdr:cNvSpPr txBox="1"/>
      </xdr:nvSpPr>
      <xdr:spPr>
        <a:xfrm>
          <a:off x="2234297" y="2665587"/>
          <a:ext cx="738407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Susan's Decision</a:t>
          </a:r>
        </a:p>
      </xdr:txBody>
    </xdr:sp>
    <xdr:clientData/>
  </xdr:twoCellAnchor>
  <xdr:twoCellAnchor editAs="absolute">
    <xdr:from>
      <xdr:col>3</xdr:col>
      <xdr:colOff>0</xdr:colOff>
      <xdr:row>3</xdr:row>
      <xdr:rowOff>0</xdr:rowOff>
    </xdr:from>
    <xdr:to>
      <xdr:col>4</xdr:col>
      <xdr:colOff>406400</xdr:colOff>
      <xdr:row>8</xdr:row>
      <xdr:rowOff>44450</xdr:rowOff>
    </xdr:to>
    <xdr:sp macro="" textlink="">
      <xdr:nvSpPr>
        <xdr:cNvPr id="71" name="PTObj_IDiagNode_1_3"/>
        <xdr:cNvSpPr/>
      </xdr:nvSpPr>
      <xdr:spPr>
        <a:xfrm>
          <a:off x="2705100" y="70485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225359</xdr:colOff>
      <xdr:row>5</xdr:row>
      <xdr:rowOff>27162</xdr:rowOff>
    </xdr:from>
    <xdr:to>
      <xdr:col>4</xdr:col>
      <xdr:colOff>181042</xdr:colOff>
      <xdr:row>6</xdr:row>
      <xdr:rowOff>7764</xdr:rowOff>
    </xdr:to>
    <xdr:sp macro="_xll.PtreeEvent_ObjectClick" textlink="">
      <xdr:nvSpPr>
        <xdr:cNvPr id="72" name="PTObj_IDiagNodeTxt_1_3"/>
        <xdr:cNvSpPr txBox="1"/>
      </xdr:nvSpPr>
      <xdr:spPr>
        <a:xfrm>
          <a:off x="2930459" y="1122537"/>
          <a:ext cx="565283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Denzel's Job</a:t>
          </a:r>
        </a:p>
      </xdr:txBody>
    </xdr:sp>
    <xdr:clientData/>
  </xdr:twoCellAnchor>
  <xdr:twoCellAnchor editAs="absolute">
    <xdr:from>
      <xdr:col>6</xdr:col>
      <xdr:colOff>19050</xdr:colOff>
      <xdr:row>2</xdr:row>
      <xdr:rowOff>38100</xdr:rowOff>
    </xdr:from>
    <xdr:to>
      <xdr:col>7</xdr:col>
      <xdr:colOff>425450</xdr:colOff>
      <xdr:row>7</xdr:row>
      <xdr:rowOff>82550</xdr:rowOff>
    </xdr:to>
    <xdr:sp macro="" textlink="">
      <xdr:nvSpPr>
        <xdr:cNvPr id="75" name="PTObj_IDiagNode_1_4"/>
        <xdr:cNvSpPr/>
      </xdr:nvSpPr>
      <xdr:spPr>
        <a:xfrm>
          <a:off x="4552950" y="552450"/>
          <a:ext cx="1016000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101228</xdr:colOff>
      <xdr:row>4</xdr:row>
      <xdr:rowOff>74787</xdr:rowOff>
    </xdr:from>
    <xdr:to>
      <xdr:col>7</xdr:col>
      <xdr:colOff>343272</xdr:colOff>
      <xdr:row>5</xdr:row>
      <xdr:rowOff>55389</xdr:rowOff>
    </xdr:to>
    <xdr:sp macro="_xll.PtreeEvent_ObjectClick" textlink="">
      <xdr:nvSpPr>
        <xdr:cNvPr id="76" name="PTObj_IDiagNodeTxt_1_4"/>
        <xdr:cNvSpPr txBox="1"/>
      </xdr:nvSpPr>
      <xdr:spPr>
        <a:xfrm>
          <a:off x="4635128" y="970137"/>
          <a:ext cx="851644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Housing Assistance</a:t>
          </a:r>
        </a:p>
      </xdr:txBody>
    </xdr:sp>
    <xdr:clientData/>
  </xdr:twoCellAnchor>
  <xdr:twoCellAnchor editAs="absolute">
    <xdr:from>
      <xdr:col>6</xdr:col>
      <xdr:colOff>323850</xdr:colOff>
      <xdr:row>11</xdr:row>
      <xdr:rowOff>0</xdr:rowOff>
    </xdr:from>
    <xdr:to>
      <xdr:col>8</xdr:col>
      <xdr:colOff>120650</xdr:colOff>
      <xdr:row>16</xdr:row>
      <xdr:rowOff>63500</xdr:rowOff>
    </xdr:to>
    <xdr:sp macro="" textlink="">
      <xdr:nvSpPr>
        <xdr:cNvPr id="130" name="PTObj_IDiagNode_1_1"/>
        <xdr:cNvSpPr/>
      </xdr:nvSpPr>
      <xdr:spPr>
        <a:xfrm>
          <a:off x="4857750" y="2247900"/>
          <a:ext cx="1016000" cy="101600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7</xdr:col>
      <xdr:colOff>61918</xdr:colOff>
      <xdr:row>13</xdr:row>
      <xdr:rowOff>36687</xdr:rowOff>
    </xdr:from>
    <xdr:to>
      <xdr:col>7</xdr:col>
      <xdr:colOff>382583</xdr:colOff>
      <xdr:row>14</xdr:row>
      <xdr:rowOff>26814</xdr:rowOff>
    </xdr:to>
    <xdr:sp macro="_xll.PtreeEvent_ObjectClick" textlink="">
      <xdr:nvSpPr>
        <xdr:cNvPr id="131" name="PTObj_IDiagNodeTxt_1_1"/>
        <xdr:cNvSpPr txBox="1"/>
      </xdr:nvSpPr>
      <xdr:spPr>
        <a:xfrm>
          <a:off x="5205418" y="2665587"/>
          <a:ext cx="32066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Payoff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242697</xdr:colOff>
      <xdr:row>29</xdr:row>
      <xdr:rowOff>185420</xdr:rowOff>
    </xdr:from>
    <xdr:to>
      <xdr:col>4</xdr:col>
      <xdr:colOff>127</xdr:colOff>
      <xdr:row>29</xdr:row>
      <xdr:rowOff>185420</xdr:rowOff>
    </xdr:to>
    <xdr:cxnSp macro="_xll.PtreeEvent_ObjectClick">
      <xdr:nvCxnSpPr>
        <xdr:cNvPr id="59" name="PTObj_DBranchHLine_2_15"/>
        <xdr:cNvCxnSpPr/>
      </xdr:nvCxnSpPr>
      <xdr:spPr>
        <a:xfrm>
          <a:off x="4709922" y="5709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27</xdr:row>
      <xdr:rowOff>180340</xdr:rowOff>
    </xdr:from>
    <xdr:to>
      <xdr:col>3</xdr:col>
      <xdr:colOff>242697</xdr:colOff>
      <xdr:row>29</xdr:row>
      <xdr:rowOff>185420</xdr:rowOff>
    </xdr:to>
    <xdr:cxnSp macro="_xll.PtreeEvent_ObjectClick">
      <xdr:nvCxnSpPr>
        <xdr:cNvPr id="58" name="PTObj_DBranchDLine_2_15"/>
        <xdr:cNvCxnSpPr/>
      </xdr:nvCxnSpPr>
      <xdr:spPr>
        <a:xfrm>
          <a:off x="4557522" y="5323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25</xdr:row>
      <xdr:rowOff>185420</xdr:rowOff>
    </xdr:from>
    <xdr:to>
      <xdr:col>4</xdr:col>
      <xdr:colOff>127</xdr:colOff>
      <xdr:row>25</xdr:row>
      <xdr:rowOff>185420</xdr:rowOff>
    </xdr:to>
    <xdr:cxnSp macro="_xll.PtreeEvent_ObjectClick">
      <xdr:nvCxnSpPr>
        <xdr:cNvPr id="55" name="PTObj_DBranchHLine_2_13"/>
        <xdr:cNvCxnSpPr/>
      </xdr:nvCxnSpPr>
      <xdr:spPr>
        <a:xfrm>
          <a:off x="4709922" y="4947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25</xdr:row>
      <xdr:rowOff>185420</xdr:rowOff>
    </xdr:from>
    <xdr:to>
      <xdr:col>3</xdr:col>
      <xdr:colOff>242697</xdr:colOff>
      <xdr:row>27</xdr:row>
      <xdr:rowOff>180340</xdr:rowOff>
    </xdr:to>
    <xdr:cxnSp macro="_xll.PtreeEvent_ObjectClick">
      <xdr:nvCxnSpPr>
        <xdr:cNvPr id="54" name="PTObj_DBranchDLine_2_13"/>
        <xdr:cNvCxnSpPr/>
      </xdr:nvCxnSpPr>
      <xdr:spPr>
        <a:xfrm flipV="1">
          <a:off x="4557522" y="4947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27</xdr:row>
      <xdr:rowOff>185420</xdr:rowOff>
    </xdr:from>
    <xdr:to>
      <xdr:col>3</xdr:col>
      <xdr:colOff>127</xdr:colOff>
      <xdr:row>27</xdr:row>
      <xdr:rowOff>185420</xdr:rowOff>
    </xdr:to>
    <xdr:cxnSp macro="_xll.PtreeEvent_ObjectClick">
      <xdr:nvCxnSpPr>
        <xdr:cNvPr id="51" name="PTObj_DBranchHLine_2_14"/>
        <xdr:cNvCxnSpPr/>
      </xdr:nvCxnSpPr>
      <xdr:spPr>
        <a:xfrm>
          <a:off x="3328797" y="5328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23</xdr:row>
      <xdr:rowOff>180340</xdr:rowOff>
    </xdr:from>
    <xdr:to>
      <xdr:col>2</xdr:col>
      <xdr:colOff>242697</xdr:colOff>
      <xdr:row>27</xdr:row>
      <xdr:rowOff>185420</xdr:rowOff>
    </xdr:to>
    <xdr:cxnSp macro="_xll.PtreeEvent_ObjectClick">
      <xdr:nvCxnSpPr>
        <xdr:cNvPr id="50" name="PTObj_DBranchDLine_2_14"/>
        <xdr:cNvCxnSpPr/>
      </xdr:nvCxnSpPr>
      <xdr:spPr>
        <a:xfrm>
          <a:off x="3176397" y="4561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21</xdr:row>
      <xdr:rowOff>185420</xdr:rowOff>
    </xdr:from>
    <xdr:to>
      <xdr:col>4</xdr:col>
      <xdr:colOff>127</xdr:colOff>
      <xdr:row>21</xdr:row>
      <xdr:rowOff>185420</xdr:rowOff>
    </xdr:to>
    <xdr:cxnSp macro="_xll.PtreeEvent_ObjectClick">
      <xdr:nvCxnSpPr>
        <xdr:cNvPr id="47" name="PTObj_DBranchHLine_2_11"/>
        <xdr:cNvCxnSpPr/>
      </xdr:nvCxnSpPr>
      <xdr:spPr>
        <a:xfrm>
          <a:off x="4709922" y="4185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19</xdr:row>
      <xdr:rowOff>180340</xdr:rowOff>
    </xdr:from>
    <xdr:to>
      <xdr:col>3</xdr:col>
      <xdr:colOff>242697</xdr:colOff>
      <xdr:row>21</xdr:row>
      <xdr:rowOff>185420</xdr:rowOff>
    </xdr:to>
    <xdr:cxnSp macro="_xll.PtreeEvent_ObjectClick">
      <xdr:nvCxnSpPr>
        <xdr:cNvPr id="46" name="PTObj_DBranchDLine_2_11"/>
        <xdr:cNvCxnSpPr/>
      </xdr:nvCxnSpPr>
      <xdr:spPr>
        <a:xfrm>
          <a:off x="4557522" y="3799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17</xdr:row>
      <xdr:rowOff>185420</xdr:rowOff>
    </xdr:from>
    <xdr:to>
      <xdr:col>4</xdr:col>
      <xdr:colOff>127</xdr:colOff>
      <xdr:row>17</xdr:row>
      <xdr:rowOff>185420</xdr:rowOff>
    </xdr:to>
    <xdr:cxnSp macro="_xll.PtreeEvent_ObjectClick">
      <xdr:nvCxnSpPr>
        <xdr:cNvPr id="43" name="PTObj_DBranchHLine_2_9"/>
        <xdr:cNvCxnSpPr/>
      </xdr:nvCxnSpPr>
      <xdr:spPr>
        <a:xfrm>
          <a:off x="4709922" y="3423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17</xdr:row>
      <xdr:rowOff>185420</xdr:rowOff>
    </xdr:from>
    <xdr:to>
      <xdr:col>3</xdr:col>
      <xdr:colOff>242697</xdr:colOff>
      <xdr:row>19</xdr:row>
      <xdr:rowOff>180340</xdr:rowOff>
    </xdr:to>
    <xdr:cxnSp macro="_xll.PtreeEvent_ObjectClick">
      <xdr:nvCxnSpPr>
        <xdr:cNvPr id="42" name="PTObj_DBranchDLine_2_9"/>
        <xdr:cNvCxnSpPr/>
      </xdr:nvCxnSpPr>
      <xdr:spPr>
        <a:xfrm flipV="1">
          <a:off x="4557522" y="3423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19</xdr:row>
      <xdr:rowOff>185420</xdr:rowOff>
    </xdr:from>
    <xdr:to>
      <xdr:col>3</xdr:col>
      <xdr:colOff>127</xdr:colOff>
      <xdr:row>19</xdr:row>
      <xdr:rowOff>185420</xdr:rowOff>
    </xdr:to>
    <xdr:cxnSp macro="_xll.PtreeEvent_ObjectClick">
      <xdr:nvCxnSpPr>
        <xdr:cNvPr id="39" name="PTObj_DBranchHLine_2_10"/>
        <xdr:cNvCxnSpPr/>
      </xdr:nvCxnSpPr>
      <xdr:spPr>
        <a:xfrm>
          <a:off x="3328797" y="3804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19</xdr:row>
      <xdr:rowOff>185420</xdr:rowOff>
    </xdr:from>
    <xdr:to>
      <xdr:col>2</xdr:col>
      <xdr:colOff>242697</xdr:colOff>
      <xdr:row>23</xdr:row>
      <xdr:rowOff>180340</xdr:rowOff>
    </xdr:to>
    <xdr:cxnSp macro="_xll.PtreeEvent_ObjectClick">
      <xdr:nvCxnSpPr>
        <xdr:cNvPr id="38" name="PTObj_DBranchDLine_2_10"/>
        <xdr:cNvCxnSpPr/>
      </xdr:nvCxnSpPr>
      <xdr:spPr>
        <a:xfrm flipV="1">
          <a:off x="3176397" y="3804920"/>
          <a:ext cx="152400" cy="756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23</xdr:row>
      <xdr:rowOff>185420</xdr:rowOff>
    </xdr:from>
    <xdr:to>
      <xdr:col>2</xdr:col>
      <xdr:colOff>127</xdr:colOff>
      <xdr:row>23</xdr:row>
      <xdr:rowOff>185420</xdr:rowOff>
    </xdr:to>
    <xdr:cxnSp macro="_xll.PtreeEvent_ObjectClick">
      <xdr:nvCxnSpPr>
        <xdr:cNvPr id="35" name="PTObj_DBranchHLine_2_12"/>
        <xdr:cNvCxnSpPr/>
      </xdr:nvCxnSpPr>
      <xdr:spPr>
        <a:xfrm>
          <a:off x="1947672" y="4566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15</xdr:row>
      <xdr:rowOff>180340</xdr:rowOff>
    </xdr:from>
    <xdr:to>
      <xdr:col>1</xdr:col>
      <xdr:colOff>242697</xdr:colOff>
      <xdr:row>23</xdr:row>
      <xdr:rowOff>185420</xdr:rowOff>
    </xdr:to>
    <xdr:cxnSp macro="_xll.PtreeEvent_ObjectClick">
      <xdr:nvCxnSpPr>
        <xdr:cNvPr id="34" name="PTObj_DBranchDLine_2_12"/>
        <xdr:cNvCxnSpPr/>
      </xdr:nvCxnSpPr>
      <xdr:spPr>
        <a:xfrm>
          <a:off x="1795272" y="3037840"/>
          <a:ext cx="152400" cy="1529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13</xdr:row>
      <xdr:rowOff>185420</xdr:rowOff>
    </xdr:from>
    <xdr:to>
      <xdr:col>4</xdr:col>
      <xdr:colOff>127</xdr:colOff>
      <xdr:row>13</xdr:row>
      <xdr:rowOff>185420</xdr:rowOff>
    </xdr:to>
    <xdr:cxnSp macro="_xll.PtreeEvent_ObjectClick">
      <xdr:nvCxnSpPr>
        <xdr:cNvPr id="31" name="PTObj_DBranchHLine_2_7"/>
        <xdr:cNvCxnSpPr/>
      </xdr:nvCxnSpPr>
      <xdr:spPr>
        <a:xfrm>
          <a:off x="4709922" y="2661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11</xdr:row>
      <xdr:rowOff>180340</xdr:rowOff>
    </xdr:from>
    <xdr:to>
      <xdr:col>3</xdr:col>
      <xdr:colOff>242697</xdr:colOff>
      <xdr:row>13</xdr:row>
      <xdr:rowOff>185420</xdr:rowOff>
    </xdr:to>
    <xdr:cxnSp macro="_xll.PtreeEvent_ObjectClick">
      <xdr:nvCxnSpPr>
        <xdr:cNvPr id="30" name="PTObj_DBranchDLine_2_7"/>
        <xdr:cNvCxnSpPr/>
      </xdr:nvCxnSpPr>
      <xdr:spPr>
        <a:xfrm>
          <a:off x="4557522" y="2275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9</xdr:row>
      <xdr:rowOff>185420</xdr:rowOff>
    </xdr:from>
    <xdr:to>
      <xdr:col>4</xdr:col>
      <xdr:colOff>127</xdr:colOff>
      <xdr:row>9</xdr:row>
      <xdr:rowOff>185420</xdr:rowOff>
    </xdr:to>
    <xdr:cxnSp macro="_xll.PtreeEvent_ObjectClick">
      <xdr:nvCxnSpPr>
        <xdr:cNvPr id="27" name="PTObj_DBranchHLine_2_5"/>
        <xdr:cNvCxnSpPr/>
      </xdr:nvCxnSpPr>
      <xdr:spPr>
        <a:xfrm>
          <a:off x="4709922" y="1899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9</xdr:row>
      <xdr:rowOff>185420</xdr:rowOff>
    </xdr:from>
    <xdr:to>
      <xdr:col>3</xdr:col>
      <xdr:colOff>242697</xdr:colOff>
      <xdr:row>11</xdr:row>
      <xdr:rowOff>180340</xdr:rowOff>
    </xdr:to>
    <xdr:cxnSp macro="_xll.PtreeEvent_ObjectClick">
      <xdr:nvCxnSpPr>
        <xdr:cNvPr id="26" name="PTObj_DBranchDLine_2_5"/>
        <xdr:cNvCxnSpPr/>
      </xdr:nvCxnSpPr>
      <xdr:spPr>
        <a:xfrm flipV="1">
          <a:off x="4557522" y="1899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11</xdr:row>
      <xdr:rowOff>185420</xdr:rowOff>
    </xdr:from>
    <xdr:to>
      <xdr:col>3</xdr:col>
      <xdr:colOff>127</xdr:colOff>
      <xdr:row>11</xdr:row>
      <xdr:rowOff>185420</xdr:rowOff>
    </xdr:to>
    <xdr:cxnSp macro="_xll.PtreeEvent_ObjectClick">
      <xdr:nvCxnSpPr>
        <xdr:cNvPr id="23" name="PTObj_DBranchHLine_2_6"/>
        <xdr:cNvCxnSpPr/>
      </xdr:nvCxnSpPr>
      <xdr:spPr>
        <a:xfrm>
          <a:off x="3328797" y="2280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7</xdr:row>
      <xdr:rowOff>180340</xdr:rowOff>
    </xdr:from>
    <xdr:to>
      <xdr:col>2</xdr:col>
      <xdr:colOff>242697</xdr:colOff>
      <xdr:row>11</xdr:row>
      <xdr:rowOff>185420</xdr:rowOff>
    </xdr:to>
    <xdr:cxnSp macro="_xll.PtreeEvent_ObjectClick">
      <xdr:nvCxnSpPr>
        <xdr:cNvPr id="22" name="PTObj_DBranchDLine_2_6"/>
        <xdr:cNvCxnSpPr/>
      </xdr:nvCxnSpPr>
      <xdr:spPr>
        <a:xfrm>
          <a:off x="3176397" y="1513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5</xdr:row>
      <xdr:rowOff>185420</xdr:rowOff>
    </xdr:from>
    <xdr:to>
      <xdr:col>4</xdr:col>
      <xdr:colOff>127</xdr:colOff>
      <xdr:row>5</xdr:row>
      <xdr:rowOff>185420</xdr:rowOff>
    </xdr:to>
    <xdr:cxnSp macro="_xll.PtreeEvent_ObjectClick">
      <xdr:nvCxnSpPr>
        <xdr:cNvPr id="19" name="PTObj_DBranchHLine_2_3"/>
        <xdr:cNvCxnSpPr/>
      </xdr:nvCxnSpPr>
      <xdr:spPr>
        <a:xfrm>
          <a:off x="4709922" y="1137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3</xdr:row>
      <xdr:rowOff>180340</xdr:rowOff>
    </xdr:from>
    <xdr:to>
      <xdr:col>3</xdr:col>
      <xdr:colOff>242697</xdr:colOff>
      <xdr:row>5</xdr:row>
      <xdr:rowOff>185420</xdr:rowOff>
    </xdr:to>
    <xdr:cxnSp macro="_xll.PtreeEvent_ObjectClick">
      <xdr:nvCxnSpPr>
        <xdr:cNvPr id="18" name="PTObj_DBranchDLine_2_3"/>
        <xdr:cNvCxnSpPr/>
      </xdr:nvCxnSpPr>
      <xdr:spPr>
        <a:xfrm>
          <a:off x="4557522" y="751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</xdr:row>
      <xdr:rowOff>185420</xdr:rowOff>
    </xdr:from>
    <xdr:to>
      <xdr:col>4</xdr:col>
      <xdr:colOff>127</xdr:colOff>
      <xdr:row>1</xdr:row>
      <xdr:rowOff>185420</xdr:rowOff>
    </xdr:to>
    <xdr:cxnSp macro="_xll.PtreeEvent_ObjectClick">
      <xdr:nvCxnSpPr>
        <xdr:cNvPr id="15" name="PTObj_DBranchHLine_2_1"/>
        <xdr:cNvCxnSpPr/>
      </xdr:nvCxnSpPr>
      <xdr:spPr>
        <a:xfrm>
          <a:off x="4709922" y="375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</xdr:row>
      <xdr:rowOff>185420</xdr:rowOff>
    </xdr:from>
    <xdr:to>
      <xdr:col>3</xdr:col>
      <xdr:colOff>242697</xdr:colOff>
      <xdr:row>3</xdr:row>
      <xdr:rowOff>180340</xdr:rowOff>
    </xdr:to>
    <xdr:cxnSp macro="_xll.PtreeEvent_ObjectClick">
      <xdr:nvCxnSpPr>
        <xdr:cNvPr id="14" name="PTObj_DBranchDLine_2_1"/>
        <xdr:cNvCxnSpPr/>
      </xdr:nvCxnSpPr>
      <xdr:spPr>
        <a:xfrm flipV="1">
          <a:off x="4557522" y="375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3</xdr:row>
      <xdr:rowOff>185420</xdr:rowOff>
    </xdr:from>
    <xdr:to>
      <xdr:col>3</xdr:col>
      <xdr:colOff>127</xdr:colOff>
      <xdr:row>3</xdr:row>
      <xdr:rowOff>185420</xdr:rowOff>
    </xdr:to>
    <xdr:cxnSp macro="_xll.PtreeEvent_ObjectClick">
      <xdr:nvCxnSpPr>
        <xdr:cNvPr id="11" name="PTObj_DBranchHLine_2_2"/>
        <xdr:cNvCxnSpPr/>
      </xdr:nvCxnSpPr>
      <xdr:spPr>
        <a:xfrm>
          <a:off x="3328797" y="756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3</xdr:row>
      <xdr:rowOff>185420</xdr:rowOff>
    </xdr:from>
    <xdr:to>
      <xdr:col>2</xdr:col>
      <xdr:colOff>242697</xdr:colOff>
      <xdr:row>7</xdr:row>
      <xdr:rowOff>180340</xdr:rowOff>
    </xdr:to>
    <xdr:cxnSp macro="_xll.PtreeEvent_ObjectClick">
      <xdr:nvCxnSpPr>
        <xdr:cNvPr id="10" name="PTObj_DBranchDLine_2_2"/>
        <xdr:cNvCxnSpPr/>
      </xdr:nvCxnSpPr>
      <xdr:spPr>
        <a:xfrm flipV="1">
          <a:off x="3176397" y="756920"/>
          <a:ext cx="152400" cy="756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7</xdr:row>
      <xdr:rowOff>185420</xdr:rowOff>
    </xdr:from>
    <xdr:to>
      <xdr:col>2</xdr:col>
      <xdr:colOff>127</xdr:colOff>
      <xdr:row>7</xdr:row>
      <xdr:rowOff>185420</xdr:rowOff>
    </xdr:to>
    <xdr:cxnSp macro="_xll.PtreeEvent_ObjectClick">
      <xdr:nvCxnSpPr>
        <xdr:cNvPr id="7" name="PTObj_DBranchHLine_2_4"/>
        <xdr:cNvCxnSpPr/>
      </xdr:nvCxnSpPr>
      <xdr:spPr>
        <a:xfrm>
          <a:off x="1947672" y="1518920"/>
          <a:ext cx="1138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7</xdr:row>
      <xdr:rowOff>185420</xdr:rowOff>
    </xdr:from>
    <xdr:to>
      <xdr:col>1</xdr:col>
      <xdr:colOff>242697</xdr:colOff>
      <xdr:row>15</xdr:row>
      <xdr:rowOff>180340</xdr:rowOff>
    </xdr:to>
    <xdr:cxnSp macro="_xll.PtreeEvent_ObjectClick">
      <xdr:nvCxnSpPr>
        <xdr:cNvPr id="6" name="PTObj_DBranchDLine_2_4"/>
        <xdr:cNvCxnSpPr/>
      </xdr:nvCxnSpPr>
      <xdr:spPr>
        <a:xfrm flipV="1">
          <a:off x="1795272" y="1518920"/>
          <a:ext cx="152400" cy="1518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15</xdr:row>
      <xdr:rowOff>185420</xdr:rowOff>
    </xdr:from>
    <xdr:to>
      <xdr:col>1</xdr:col>
      <xdr:colOff>127</xdr:colOff>
      <xdr:row>15</xdr:row>
      <xdr:rowOff>185420</xdr:rowOff>
    </xdr:to>
    <xdr:cxnSp macro="_xll.PtreeEvent_ObjectClick">
      <xdr:nvCxnSpPr>
        <xdr:cNvPr id="3" name="PTObj_DBranchHLine_2_8"/>
        <xdr:cNvCxnSpPr/>
      </xdr:nvCxnSpPr>
      <xdr:spPr>
        <a:xfrm>
          <a:off x="177800" y="3042920"/>
          <a:ext cx="120345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15</xdr:row>
      <xdr:rowOff>90170</xdr:rowOff>
    </xdr:from>
    <xdr:to>
      <xdr:col>1</xdr:col>
      <xdr:colOff>190627</xdr:colOff>
      <xdr:row>16</xdr:row>
      <xdr:rowOff>90170</xdr:rowOff>
    </xdr:to>
    <xdr:sp macro="_xll.PtreeEvent_ObjectClick" textlink="">
      <xdr:nvSpPr>
        <xdr:cNvPr id="2" name="PTObj_DNode_2_8"/>
        <xdr:cNvSpPr/>
      </xdr:nvSpPr>
      <xdr:spPr>
        <a:xfrm>
          <a:off x="1381252" y="2947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15</xdr:row>
      <xdr:rowOff>95107</xdr:rowOff>
    </xdr:from>
    <xdr:ext cx="1072345" cy="180627"/>
    <xdr:sp macro="_xll.PtreeEvent_ObjectClick" textlink="">
      <xdr:nvSpPr>
        <xdr:cNvPr id="4" name="PTObj_DBranchName_2_8"/>
        <xdr:cNvSpPr txBox="1"/>
      </xdr:nvSpPr>
      <xdr:spPr>
        <a:xfrm>
          <a:off x="215900" y="2952607"/>
          <a:ext cx="107234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Converted Problem 3.28</a:t>
          </a:r>
        </a:p>
      </xdr:txBody>
    </xdr:sp>
    <xdr:clientData/>
  </xdr:oneCellAnchor>
  <xdr:twoCellAnchor editAs="oneCell">
    <xdr:from>
      <xdr:col>2</xdr:col>
      <xdr:colOff>127</xdr:colOff>
      <xdr:row>7</xdr:row>
      <xdr:rowOff>90170</xdr:rowOff>
    </xdr:from>
    <xdr:to>
      <xdr:col>2</xdr:col>
      <xdr:colOff>190627</xdr:colOff>
      <xdr:row>8</xdr:row>
      <xdr:rowOff>90170</xdr:rowOff>
    </xdr:to>
    <xdr:sp macro="_xll.PtreeEvent_ObjectClick" textlink="">
      <xdr:nvSpPr>
        <xdr:cNvPr id="5" name="PTObj_DNode_2_4"/>
        <xdr:cNvSpPr/>
      </xdr:nvSpPr>
      <xdr:spPr>
        <a:xfrm>
          <a:off x="3086227" y="142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7</xdr:row>
      <xdr:rowOff>95107</xdr:rowOff>
    </xdr:from>
    <xdr:ext cx="540341" cy="180627"/>
    <xdr:sp macro="_xll.PtreeEvent_ObjectClick" textlink="">
      <xdr:nvSpPr>
        <xdr:cNvPr id="8" name="PTObj_DBranchName_2_4"/>
        <xdr:cNvSpPr txBox="1"/>
      </xdr:nvSpPr>
      <xdr:spPr>
        <a:xfrm>
          <a:off x="1985772" y="1428607"/>
          <a:ext cx="54034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Stay at Joes</a:t>
          </a:r>
        </a:p>
      </xdr:txBody>
    </xdr:sp>
    <xdr:clientData/>
  </xdr:oneCellAnchor>
  <xdr:twoCellAnchor editAs="oneCell">
    <xdr:from>
      <xdr:col>3</xdr:col>
      <xdr:colOff>127</xdr:colOff>
      <xdr:row>3</xdr:row>
      <xdr:rowOff>90170</xdr:rowOff>
    </xdr:from>
    <xdr:to>
      <xdr:col>3</xdr:col>
      <xdr:colOff>190627</xdr:colOff>
      <xdr:row>4</xdr:row>
      <xdr:rowOff>90170</xdr:rowOff>
    </xdr:to>
    <xdr:sp macro="_xll.PtreeEvent_ObjectClick" textlink="">
      <xdr:nvSpPr>
        <xdr:cNvPr id="9" name="PTObj_DNode_2_2"/>
        <xdr:cNvSpPr/>
      </xdr:nvSpPr>
      <xdr:spPr>
        <a:xfrm>
          <a:off x="4467352" y="66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3</xdr:row>
      <xdr:rowOff>95107</xdr:rowOff>
    </xdr:from>
    <xdr:ext cx="378822" cy="180627"/>
    <xdr:sp macro="_xll.PtreeEvent_ObjectClick" textlink="">
      <xdr:nvSpPr>
        <xdr:cNvPr id="12" name="PTObj_DBranchName_2_2"/>
        <xdr:cNvSpPr txBox="1"/>
      </xdr:nvSpPr>
      <xdr:spPr>
        <a:xfrm>
          <a:off x="3366897" y="666607"/>
          <a:ext cx="3788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Laid Off</a:t>
          </a:r>
        </a:p>
      </xdr:txBody>
    </xdr:sp>
    <xdr:clientData/>
  </xdr:oneCellAnchor>
  <xdr:twoCellAnchor editAs="oneCell">
    <xdr:from>
      <xdr:col>4</xdr:col>
      <xdr:colOff>127</xdr:colOff>
      <xdr:row>1</xdr:row>
      <xdr:rowOff>90170</xdr:rowOff>
    </xdr:from>
    <xdr:to>
      <xdr:col>4</xdr:col>
      <xdr:colOff>190627</xdr:colOff>
      <xdr:row>2</xdr:row>
      <xdr:rowOff>90170</xdr:rowOff>
    </xdr:to>
    <xdr:sp macro="_xll.PtreeEvent_ObjectClick" textlink="">
      <xdr:nvSpPr>
        <xdr:cNvPr id="13" name="PTObj_DNode_2_1"/>
        <xdr:cNvSpPr/>
      </xdr:nvSpPr>
      <xdr:spPr>
        <a:xfrm rot="-5400000">
          <a:off x="5848477" y="28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</xdr:row>
      <xdr:rowOff>95107</xdr:rowOff>
    </xdr:from>
    <xdr:ext cx="351955" cy="180627"/>
    <xdr:sp macro="_xll.PtreeEvent_ObjectClick" textlink="">
      <xdr:nvSpPr>
        <xdr:cNvPr id="16" name="PTObj_DBranchName_2_1"/>
        <xdr:cNvSpPr txBox="1"/>
      </xdr:nvSpPr>
      <xdr:spPr>
        <a:xfrm>
          <a:off x="4748022" y="285607"/>
          <a:ext cx="351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Denied</a:t>
          </a:r>
        </a:p>
      </xdr:txBody>
    </xdr:sp>
    <xdr:clientData/>
  </xdr:oneCellAnchor>
  <xdr:twoCellAnchor editAs="oneCell">
    <xdr:from>
      <xdr:col>4</xdr:col>
      <xdr:colOff>127</xdr:colOff>
      <xdr:row>5</xdr:row>
      <xdr:rowOff>90170</xdr:rowOff>
    </xdr:from>
    <xdr:to>
      <xdr:col>4</xdr:col>
      <xdr:colOff>190627</xdr:colOff>
      <xdr:row>6</xdr:row>
      <xdr:rowOff>90170</xdr:rowOff>
    </xdr:to>
    <xdr:sp macro="_xll.PtreeEvent_ObjectClick" textlink="">
      <xdr:nvSpPr>
        <xdr:cNvPr id="17" name="PTObj_DNode_2_3"/>
        <xdr:cNvSpPr/>
      </xdr:nvSpPr>
      <xdr:spPr>
        <a:xfrm rot="-5400000">
          <a:off x="5848477" y="104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5</xdr:row>
      <xdr:rowOff>95107</xdr:rowOff>
    </xdr:from>
    <xdr:ext cx="398251" cy="180627"/>
    <xdr:sp macro="_xll.PtreeEvent_ObjectClick" textlink="">
      <xdr:nvSpPr>
        <xdr:cNvPr id="20" name="PTObj_DBranchName_2_3"/>
        <xdr:cNvSpPr txBox="1"/>
      </xdr:nvSpPr>
      <xdr:spPr>
        <a:xfrm>
          <a:off x="4748022" y="1047607"/>
          <a:ext cx="398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Granted</a:t>
          </a:r>
        </a:p>
      </xdr:txBody>
    </xdr:sp>
    <xdr:clientData/>
  </xdr:oneCellAnchor>
  <xdr:twoCellAnchor editAs="oneCell">
    <xdr:from>
      <xdr:col>3</xdr:col>
      <xdr:colOff>127</xdr:colOff>
      <xdr:row>11</xdr:row>
      <xdr:rowOff>90170</xdr:rowOff>
    </xdr:from>
    <xdr:to>
      <xdr:col>3</xdr:col>
      <xdr:colOff>190627</xdr:colOff>
      <xdr:row>12</xdr:row>
      <xdr:rowOff>90170</xdr:rowOff>
    </xdr:to>
    <xdr:sp macro="_xll.PtreeEvent_ObjectClick" textlink="">
      <xdr:nvSpPr>
        <xdr:cNvPr id="21" name="PTObj_DNode_2_6"/>
        <xdr:cNvSpPr/>
      </xdr:nvSpPr>
      <xdr:spPr>
        <a:xfrm>
          <a:off x="4467352" y="218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11</xdr:row>
      <xdr:rowOff>95107</xdr:rowOff>
    </xdr:from>
    <xdr:ext cx="393056" cy="180627"/>
    <xdr:sp macro="_xll.PtreeEvent_ObjectClick" textlink="">
      <xdr:nvSpPr>
        <xdr:cNvPr id="24" name="PTObj_DBranchName_2_6"/>
        <xdr:cNvSpPr txBox="1"/>
      </xdr:nvSpPr>
      <xdr:spPr>
        <a:xfrm>
          <a:off x="3366897" y="2190607"/>
          <a:ext cx="39305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Kept On</a:t>
          </a:r>
        </a:p>
      </xdr:txBody>
    </xdr:sp>
    <xdr:clientData/>
  </xdr:oneCellAnchor>
  <xdr:twoCellAnchor editAs="oneCell">
    <xdr:from>
      <xdr:col>4</xdr:col>
      <xdr:colOff>127</xdr:colOff>
      <xdr:row>9</xdr:row>
      <xdr:rowOff>90170</xdr:rowOff>
    </xdr:from>
    <xdr:to>
      <xdr:col>4</xdr:col>
      <xdr:colOff>190627</xdr:colOff>
      <xdr:row>10</xdr:row>
      <xdr:rowOff>90170</xdr:rowOff>
    </xdr:to>
    <xdr:sp macro="_xll.PtreeEvent_ObjectClick" textlink="">
      <xdr:nvSpPr>
        <xdr:cNvPr id="25" name="PTObj_DNode_2_5"/>
        <xdr:cNvSpPr/>
      </xdr:nvSpPr>
      <xdr:spPr>
        <a:xfrm rot="-5400000">
          <a:off x="5848477" y="180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9</xdr:row>
      <xdr:rowOff>95107</xdr:rowOff>
    </xdr:from>
    <xdr:ext cx="351955" cy="180627"/>
    <xdr:sp macro="_xll.PtreeEvent_ObjectClick" textlink="">
      <xdr:nvSpPr>
        <xdr:cNvPr id="28" name="PTObj_DBranchName_2_5"/>
        <xdr:cNvSpPr txBox="1"/>
      </xdr:nvSpPr>
      <xdr:spPr>
        <a:xfrm>
          <a:off x="4748022" y="1809607"/>
          <a:ext cx="351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Denied</a:t>
          </a:r>
        </a:p>
      </xdr:txBody>
    </xdr:sp>
    <xdr:clientData/>
  </xdr:oneCellAnchor>
  <xdr:twoCellAnchor editAs="oneCell">
    <xdr:from>
      <xdr:col>4</xdr:col>
      <xdr:colOff>127</xdr:colOff>
      <xdr:row>13</xdr:row>
      <xdr:rowOff>90170</xdr:rowOff>
    </xdr:from>
    <xdr:to>
      <xdr:col>4</xdr:col>
      <xdr:colOff>190627</xdr:colOff>
      <xdr:row>14</xdr:row>
      <xdr:rowOff>90170</xdr:rowOff>
    </xdr:to>
    <xdr:sp macro="_xll.PtreeEvent_ObjectClick" textlink="">
      <xdr:nvSpPr>
        <xdr:cNvPr id="29" name="PTObj_DNode_2_7"/>
        <xdr:cNvSpPr/>
      </xdr:nvSpPr>
      <xdr:spPr>
        <a:xfrm rot="-5400000">
          <a:off x="5848477" y="256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13</xdr:row>
      <xdr:rowOff>95107</xdr:rowOff>
    </xdr:from>
    <xdr:ext cx="398251" cy="180627"/>
    <xdr:sp macro="_xll.PtreeEvent_ObjectClick" textlink="">
      <xdr:nvSpPr>
        <xdr:cNvPr id="32" name="PTObj_DBranchName_2_7"/>
        <xdr:cNvSpPr txBox="1"/>
      </xdr:nvSpPr>
      <xdr:spPr>
        <a:xfrm>
          <a:off x="4748022" y="2571607"/>
          <a:ext cx="398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Granted</a:t>
          </a:r>
        </a:p>
      </xdr:txBody>
    </xdr:sp>
    <xdr:clientData/>
  </xdr:oneCellAnchor>
  <xdr:twoCellAnchor editAs="oneCell">
    <xdr:from>
      <xdr:col>2</xdr:col>
      <xdr:colOff>127</xdr:colOff>
      <xdr:row>23</xdr:row>
      <xdr:rowOff>90170</xdr:rowOff>
    </xdr:from>
    <xdr:to>
      <xdr:col>2</xdr:col>
      <xdr:colOff>190627</xdr:colOff>
      <xdr:row>24</xdr:row>
      <xdr:rowOff>90170</xdr:rowOff>
    </xdr:to>
    <xdr:sp macro="_xll.PtreeEvent_ObjectClick" textlink="">
      <xdr:nvSpPr>
        <xdr:cNvPr id="33" name="PTObj_DNode_2_12"/>
        <xdr:cNvSpPr/>
      </xdr:nvSpPr>
      <xdr:spPr>
        <a:xfrm>
          <a:off x="3086227" y="447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23</xdr:row>
      <xdr:rowOff>95107</xdr:rowOff>
    </xdr:from>
    <xdr:ext cx="497316" cy="180627"/>
    <xdr:sp macro="_xll.PtreeEvent_ObjectClick" textlink="">
      <xdr:nvSpPr>
        <xdr:cNvPr id="36" name="PTObj_DBranchName_2_12"/>
        <xdr:cNvSpPr txBox="1"/>
      </xdr:nvSpPr>
      <xdr:spPr>
        <a:xfrm>
          <a:off x="1985772" y="4476607"/>
          <a:ext cx="49731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Leave Joes</a:t>
          </a:r>
        </a:p>
      </xdr:txBody>
    </xdr:sp>
    <xdr:clientData/>
  </xdr:oneCellAnchor>
  <xdr:twoCellAnchor editAs="oneCell">
    <xdr:from>
      <xdr:col>3</xdr:col>
      <xdr:colOff>127</xdr:colOff>
      <xdr:row>19</xdr:row>
      <xdr:rowOff>90170</xdr:rowOff>
    </xdr:from>
    <xdr:to>
      <xdr:col>3</xdr:col>
      <xdr:colOff>190627</xdr:colOff>
      <xdr:row>20</xdr:row>
      <xdr:rowOff>90170</xdr:rowOff>
    </xdr:to>
    <xdr:sp macro="_xll.PtreeEvent_ObjectClick" textlink="">
      <xdr:nvSpPr>
        <xdr:cNvPr id="37" name="PTObj_DNode_2_10"/>
        <xdr:cNvSpPr/>
      </xdr:nvSpPr>
      <xdr:spPr>
        <a:xfrm>
          <a:off x="4467352" y="370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19</xdr:row>
      <xdr:rowOff>95107</xdr:rowOff>
    </xdr:from>
    <xdr:ext cx="378822" cy="180627"/>
    <xdr:sp macro="_xll.PtreeEvent_ObjectClick" textlink="">
      <xdr:nvSpPr>
        <xdr:cNvPr id="40" name="PTObj_DBranchName_2_10"/>
        <xdr:cNvSpPr txBox="1"/>
      </xdr:nvSpPr>
      <xdr:spPr>
        <a:xfrm>
          <a:off x="3366897" y="3714607"/>
          <a:ext cx="3788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Laid Off</a:t>
          </a:r>
        </a:p>
      </xdr:txBody>
    </xdr:sp>
    <xdr:clientData/>
  </xdr:oneCellAnchor>
  <xdr:twoCellAnchor editAs="oneCell">
    <xdr:from>
      <xdr:col>4</xdr:col>
      <xdr:colOff>127</xdr:colOff>
      <xdr:row>17</xdr:row>
      <xdr:rowOff>90170</xdr:rowOff>
    </xdr:from>
    <xdr:to>
      <xdr:col>4</xdr:col>
      <xdr:colOff>190627</xdr:colOff>
      <xdr:row>18</xdr:row>
      <xdr:rowOff>90170</xdr:rowOff>
    </xdr:to>
    <xdr:sp macro="_xll.PtreeEvent_ObjectClick" textlink="">
      <xdr:nvSpPr>
        <xdr:cNvPr id="41" name="PTObj_DNode_2_9"/>
        <xdr:cNvSpPr/>
      </xdr:nvSpPr>
      <xdr:spPr>
        <a:xfrm rot="-5400000">
          <a:off x="5848477" y="332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17</xdr:row>
      <xdr:rowOff>95107</xdr:rowOff>
    </xdr:from>
    <xdr:ext cx="351955" cy="180627"/>
    <xdr:sp macro="_xll.PtreeEvent_ObjectClick" textlink="">
      <xdr:nvSpPr>
        <xdr:cNvPr id="44" name="PTObj_DBranchName_2_9"/>
        <xdr:cNvSpPr txBox="1"/>
      </xdr:nvSpPr>
      <xdr:spPr>
        <a:xfrm>
          <a:off x="4748022" y="3333607"/>
          <a:ext cx="351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Denied</a:t>
          </a:r>
        </a:p>
      </xdr:txBody>
    </xdr:sp>
    <xdr:clientData/>
  </xdr:oneCellAnchor>
  <xdr:twoCellAnchor editAs="oneCell">
    <xdr:from>
      <xdr:col>4</xdr:col>
      <xdr:colOff>127</xdr:colOff>
      <xdr:row>21</xdr:row>
      <xdr:rowOff>90170</xdr:rowOff>
    </xdr:from>
    <xdr:to>
      <xdr:col>4</xdr:col>
      <xdr:colOff>190627</xdr:colOff>
      <xdr:row>22</xdr:row>
      <xdr:rowOff>90170</xdr:rowOff>
    </xdr:to>
    <xdr:sp macro="_xll.PtreeEvent_ObjectClick" textlink="">
      <xdr:nvSpPr>
        <xdr:cNvPr id="45" name="PTObj_DNode_2_11"/>
        <xdr:cNvSpPr/>
      </xdr:nvSpPr>
      <xdr:spPr>
        <a:xfrm rot="-5400000">
          <a:off x="5848477" y="409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21</xdr:row>
      <xdr:rowOff>95107</xdr:rowOff>
    </xdr:from>
    <xdr:ext cx="398251" cy="180627"/>
    <xdr:sp macro="_xll.PtreeEvent_ObjectClick" textlink="">
      <xdr:nvSpPr>
        <xdr:cNvPr id="48" name="PTObj_DBranchName_2_11"/>
        <xdr:cNvSpPr txBox="1"/>
      </xdr:nvSpPr>
      <xdr:spPr>
        <a:xfrm>
          <a:off x="4748022" y="4095607"/>
          <a:ext cx="398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Granted</a:t>
          </a:r>
        </a:p>
      </xdr:txBody>
    </xdr:sp>
    <xdr:clientData/>
  </xdr:oneCellAnchor>
  <xdr:twoCellAnchor editAs="oneCell">
    <xdr:from>
      <xdr:col>3</xdr:col>
      <xdr:colOff>127</xdr:colOff>
      <xdr:row>27</xdr:row>
      <xdr:rowOff>90170</xdr:rowOff>
    </xdr:from>
    <xdr:to>
      <xdr:col>3</xdr:col>
      <xdr:colOff>190627</xdr:colOff>
      <xdr:row>28</xdr:row>
      <xdr:rowOff>90170</xdr:rowOff>
    </xdr:to>
    <xdr:sp macro="_xll.PtreeEvent_ObjectClick" textlink="">
      <xdr:nvSpPr>
        <xdr:cNvPr id="49" name="PTObj_DNode_2_14"/>
        <xdr:cNvSpPr/>
      </xdr:nvSpPr>
      <xdr:spPr>
        <a:xfrm>
          <a:off x="4467352" y="523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27</xdr:row>
      <xdr:rowOff>95107</xdr:rowOff>
    </xdr:from>
    <xdr:ext cx="393056" cy="180627"/>
    <xdr:sp macro="_xll.PtreeEvent_ObjectClick" textlink="">
      <xdr:nvSpPr>
        <xdr:cNvPr id="52" name="PTObj_DBranchName_2_14"/>
        <xdr:cNvSpPr txBox="1"/>
      </xdr:nvSpPr>
      <xdr:spPr>
        <a:xfrm>
          <a:off x="3366897" y="5238607"/>
          <a:ext cx="39305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Kept On</a:t>
          </a:r>
        </a:p>
      </xdr:txBody>
    </xdr:sp>
    <xdr:clientData/>
  </xdr:oneCellAnchor>
  <xdr:twoCellAnchor editAs="oneCell">
    <xdr:from>
      <xdr:col>4</xdr:col>
      <xdr:colOff>127</xdr:colOff>
      <xdr:row>25</xdr:row>
      <xdr:rowOff>90170</xdr:rowOff>
    </xdr:from>
    <xdr:to>
      <xdr:col>4</xdr:col>
      <xdr:colOff>190627</xdr:colOff>
      <xdr:row>26</xdr:row>
      <xdr:rowOff>90170</xdr:rowOff>
    </xdr:to>
    <xdr:sp macro="_xll.PtreeEvent_ObjectClick" textlink="">
      <xdr:nvSpPr>
        <xdr:cNvPr id="53" name="PTObj_DNode_2_13"/>
        <xdr:cNvSpPr/>
      </xdr:nvSpPr>
      <xdr:spPr>
        <a:xfrm rot="-5400000">
          <a:off x="5848477" y="485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25</xdr:row>
      <xdr:rowOff>95107</xdr:rowOff>
    </xdr:from>
    <xdr:ext cx="351955" cy="180627"/>
    <xdr:sp macro="_xll.PtreeEvent_ObjectClick" textlink="">
      <xdr:nvSpPr>
        <xdr:cNvPr id="56" name="PTObj_DBranchName_2_13"/>
        <xdr:cNvSpPr txBox="1"/>
      </xdr:nvSpPr>
      <xdr:spPr>
        <a:xfrm>
          <a:off x="4748022" y="4857607"/>
          <a:ext cx="351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Denied</a:t>
          </a:r>
        </a:p>
      </xdr:txBody>
    </xdr:sp>
    <xdr:clientData/>
  </xdr:oneCellAnchor>
  <xdr:twoCellAnchor editAs="oneCell">
    <xdr:from>
      <xdr:col>4</xdr:col>
      <xdr:colOff>127</xdr:colOff>
      <xdr:row>29</xdr:row>
      <xdr:rowOff>90170</xdr:rowOff>
    </xdr:from>
    <xdr:to>
      <xdr:col>4</xdr:col>
      <xdr:colOff>190627</xdr:colOff>
      <xdr:row>30</xdr:row>
      <xdr:rowOff>90170</xdr:rowOff>
    </xdr:to>
    <xdr:sp macro="_xll.PtreeEvent_ObjectClick" textlink="">
      <xdr:nvSpPr>
        <xdr:cNvPr id="57" name="PTObj_DNode_2_15"/>
        <xdr:cNvSpPr/>
      </xdr:nvSpPr>
      <xdr:spPr>
        <a:xfrm rot="-5400000">
          <a:off x="5848477" y="561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29</xdr:row>
      <xdr:rowOff>95107</xdr:rowOff>
    </xdr:from>
    <xdr:ext cx="398251" cy="180627"/>
    <xdr:sp macro="_xll.PtreeEvent_ObjectClick" textlink="">
      <xdr:nvSpPr>
        <xdr:cNvPr id="60" name="PTObj_DBranchName_2_15"/>
        <xdr:cNvSpPr txBox="1"/>
      </xdr:nvSpPr>
      <xdr:spPr>
        <a:xfrm>
          <a:off x="4748022" y="5619607"/>
          <a:ext cx="3982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Granted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  <col min="2" max="2" width="22" customWidth="1"/>
    <col min="3" max="4" width="23" customWidth="1"/>
    <col min="5" max="5" width="16.7109375" customWidth="1"/>
    <col min="7" max="7" width="25.140625" bestFit="1" customWidth="1"/>
    <col min="8" max="8" width="17.42578125" bestFit="1" customWidth="1"/>
  </cols>
  <sheetData>
    <row r="1" spans="1:10" ht="20.25" x14ac:dyDescent="0.3">
      <c r="A1" s="40" t="s">
        <v>166</v>
      </c>
      <c r="B1" s="40"/>
      <c r="C1" s="40"/>
      <c r="D1" s="40"/>
      <c r="E1" s="40"/>
      <c r="F1" s="40"/>
      <c r="G1" s="42"/>
      <c r="H1" s="42"/>
      <c r="I1" s="42"/>
      <c r="J1" s="42"/>
    </row>
    <row r="2" spans="1:10" ht="15.75" x14ac:dyDescent="0.25">
      <c r="A2" s="41" t="s">
        <v>165</v>
      </c>
      <c r="B2" s="41"/>
      <c r="C2" s="41"/>
      <c r="D2" s="41"/>
      <c r="E2" s="41"/>
      <c r="F2" s="41"/>
      <c r="G2" s="43"/>
      <c r="H2" s="43"/>
      <c r="I2" s="43"/>
      <c r="J2" s="43"/>
    </row>
    <row r="4" spans="1:10" x14ac:dyDescent="0.25">
      <c r="B4" s="18" t="s">
        <v>67</v>
      </c>
      <c r="C4" s="19">
        <v>10000</v>
      </c>
      <c r="D4" s="20" t="s">
        <v>68</v>
      </c>
      <c r="E4" s="19">
        <v>5000</v>
      </c>
      <c r="F4" s="20"/>
      <c r="G4" s="20"/>
      <c r="H4" s="21" t="s">
        <v>75</v>
      </c>
    </row>
    <row r="5" spans="1:10" x14ac:dyDescent="0.25">
      <c r="B5" s="22" t="s">
        <v>71</v>
      </c>
      <c r="C5" s="23">
        <v>3000</v>
      </c>
      <c r="D5" s="24" t="s">
        <v>69</v>
      </c>
      <c r="E5" s="23">
        <f>6*E4</f>
        <v>30000</v>
      </c>
      <c r="F5" s="24"/>
      <c r="G5" s="24" t="s">
        <v>76</v>
      </c>
      <c r="H5" s="25">
        <v>0.8</v>
      </c>
    </row>
    <row r="6" spans="1:10" x14ac:dyDescent="0.25">
      <c r="B6" s="22" t="s">
        <v>72</v>
      </c>
      <c r="C6" s="23">
        <v>2000</v>
      </c>
      <c r="D6" s="24"/>
      <c r="E6" s="24"/>
      <c r="F6" s="24"/>
      <c r="G6" s="24" t="s">
        <v>77</v>
      </c>
      <c r="H6" s="25">
        <v>0.5</v>
      </c>
    </row>
    <row r="7" spans="1:10" x14ac:dyDescent="0.25">
      <c r="B7" s="22" t="s">
        <v>70</v>
      </c>
      <c r="C7" s="26">
        <v>0.4</v>
      </c>
      <c r="D7" s="24" t="s">
        <v>79</v>
      </c>
      <c r="E7" s="24">
        <v>3</v>
      </c>
      <c r="F7" s="24"/>
      <c r="G7" s="24" t="s">
        <v>78</v>
      </c>
      <c r="H7" s="25">
        <v>0.6</v>
      </c>
    </row>
    <row r="8" spans="1:10" x14ac:dyDescent="0.25">
      <c r="B8" s="22" t="s">
        <v>73</v>
      </c>
      <c r="C8" s="23">
        <v>2000</v>
      </c>
      <c r="D8" s="24"/>
      <c r="E8" s="24"/>
      <c r="F8" s="24"/>
      <c r="G8" s="24"/>
      <c r="H8" s="27"/>
    </row>
    <row r="9" spans="1:10" x14ac:dyDescent="0.25">
      <c r="B9" s="28" t="s">
        <v>74</v>
      </c>
      <c r="C9" s="29">
        <v>1000</v>
      </c>
      <c r="D9" s="30"/>
      <c r="E9" s="30"/>
      <c r="F9" s="30"/>
      <c r="G9" s="30"/>
      <c r="H9" s="31"/>
    </row>
    <row r="12" spans="1:10" ht="15" customHeight="1" x14ac:dyDescent="0.25">
      <c r="D12" s="12">
        <f>Both_Unemployeed</f>
        <v>0.8</v>
      </c>
      <c r="E12" s="5">
        <f>_xll.PTreeNodeProbability(treeCalc_1!$F$2,6)</f>
        <v>0</v>
      </c>
    </row>
    <row r="13" spans="1:10" ht="15" customHeight="1" x14ac:dyDescent="0.25">
      <c r="D13" s="17">
        <f>Savings+6*(Denzel_s_Contr_if_Laid_Off+Assistance)-Six_Months_Req.</f>
        <v>-2000</v>
      </c>
      <c r="E13" s="16">
        <f>_xll.PTreeNodeValue(treeCalc_1!$F$2,6)</f>
        <v>-2000</v>
      </c>
    </row>
    <row r="14" spans="1:10" ht="15" customHeight="1" x14ac:dyDescent="0.25">
      <c r="C14" s="12">
        <f>Prob_Denzel_Laid_Off</f>
        <v>0.4</v>
      </c>
      <c r="D14" s="10" t="s">
        <v>48</v>
      </c>
    </row>
    <row r="15" spans="1:10" ht="15" customHeight="1" x14ac:dyDescent="0.25">
      <c r="C15" s="17">
        <v>0</v>
      </c>
      <c r="D15" s="15">
        <f>_xll.PTreeNodeValue(treeCalc_1!$F$2,4)</f>
        <v>-3199.9999999999995</v>
      </c>
    </row>
    <row r="16" spans="1:10" ht="15" customHeight="1" x14ac:dyDescent="0.25">
      <c r="D16" s="12">
        <f>1-D12</f>
        <v>0.19999999999999996</v>
      </c>
      <c r="E16" s="5">
        <f>_xll.PTreeNodeProbability(treeCalc_1!$F$2,7)</f>
        <v>0</v>
      </c>
    </row>
    <row r="17" spans="1:5" ht="15" customHeight="1" x14ac:dyDescent="0.25">
      <c r="D17" s="17">
        <f>Savings+6*Denzel_s_Contr_if_Laid_Off-Six_Months_Req.</f>
        <v>-8000</v>
      </c>
      <c r="E17" s="16">
        <f>_xll.PTreeNodeValue(treeCalc_1!$F$2,7)</f>
        <v>-8000</v>
      </c>
    </row>
    <row r="18" spans="1:5" ht="15" customHeight="1" x14ac:dyDescent="0.25">
      <c r="B18" s="9" t="b">
        <f>_xll.PTreeNodeDecision(treeCalc_1!$F$2,2)</f>
        <v>0</v>
      </c>
      <c r="C18" s="10" t="s">
        <v>80</v>
      </c>
    </row>
    <row r="19" spans="1:5" ht="15" customHeight="1" x14ac:dyDescent="0.25">
      <c r="B19" s="17">
        <v>0</v>
      </c>
      <c r="C19" s="15">
        <f>_xll.PTreeNodeValue(treeCalc_1!$F$2,2)</f>
        <v>-679.99999999999989</v>
      </c>
    </row>
    <row r="20" spans="1:5" ht="15" customHeight="1" x14ac:dyDescent="0.25">
      <c r="D20" s="12">
        <f>Only_Susan_Unemployeed</f>
        <v>0.5</v>
      </c>
      <c r="E20" s="5">
        <f>_xll.PTreeNodeProbability(treeCalc_1!$F$2,8)</f>
        <v>0</v>
      </c>
    </row>
    <row r="21" spans="1:5" ht="15" customHeight="1" x14ac:dyDescent="0.25">
      <c r="D21" s="17">
        <f>Savings+6*(Denzel_Earnings__Monthly+Assistance)-Six_Months_Req.</f>
        <v>4000</v>
      </c>
      <c r="E21" s="16">
        <f>_xll.PTreeNodeValue(treeCalc_1!$F$2,8)</f>
        <v>4000</v>
      </c>
    </row>
    <row r="22" spans="1:5" ht="15" customHeight="1" x14ac:dyDescent="0.25">
      <c r="C22" s="12">
        <f>1-C14</f>
        <v>0.6</v>
      </c>
      <c r="D22" s="10" t="s">
        <v>48</v>
      </c>
    </row>
    <row r="23" spans="1:5" ht="15" customHeight="1" x14ac:dyDescent="0.25">
      <c r="C23" s="17">
        <v>0</v>
      </c>
      <c r="D23" s="15">
        <f>_xll.PTreeNodeValue(treeCalc_1!$F$2,5)</f>
        <v>1000</v>
      </c>
    </row>
    <row r="24" spans="1:5" ht="15" customHeight="1" x14ac:dyDescent="0.25">
      <c r="D24" s="12">
        <f>1-D20</f>
        <v>0.5</v>
      </c>
      <c r="E24" s="5">
        <f>_xll.PTreeNodeProbability(treeCalc_1!$F$2,9)</f>
        <v>0</v>
      </c>
    </row>
    <row r="25" spans="1:5" ht="15" customHeight="1" x14ac:dyDescent="0.25">
      <c r="D25" s="17">
        <f>Savings+6*Denzel_Earnings__Monthly-Six_Months_Req.</f>
        <v>-2000</v>
      </c>
      <c r="E25" s="16">
        <f>_xll.PTreeNodeValue(treeCalc_1!$F$2,9)</f>
        <v>-2000</v>
      </c>
    </row>
    <row r="26" spans="1:5" ht="15" customHeight="1" x14ac:dyDescent="0.25">
      <c r="A26" s="6"/>
      <c r="B26" s="7" t="s">
        <v>42</v>
      </c>
    </row>
    <row r="27" spans="1:5" ht="15" customHeight="1" x14ac:dyDescent="0.25">
      <c r="A27" s="17"/>
      <c r="B27" s="14">
        <f>_xll.PTreeNodeValue(treeCalc_1!$F$2,1)</f>
        <v>9040</v>
      </c>
    </row>
    <row r="28" spans="1:5" ht="15" customHeight="1" x14ac:dyDescent="0.25">
      <c r="D28" s="12">
        <f>Only_Denzel_Unemployeed</f>
        <v>0.6</v>
      </c>
      <c r="E28" s="5">
        <f>_xll.PTreeNodeProbability(treeCalc_1!$F$2,11)</f>
        <v>0.24</v>
      </c>
    </row>
    <row r="29" spans="1:5" ht="15" customHeight="1" x14ac:dyDescent="0.25">
      <c r="D29" s="17">
        <f>Savings+6*(Susan_Earnings__Monthly+Denzel_s_Contr_if_Laid_Off+Assistance)-Six_Months_Req.</f>
        <v>10000</v>
      </c>
      <c r="E29" s="16">
        <f>_xll.PTreeNodeValue(treeCalc_1!$F$2,11)</f>
        <v>10000</v>
      </c>
    </row>
    <row r="30" spans="1:5" ht="15" customHeight="1" x14ac:dyDescent="0.25">
      <c r="C30" s="12">
        <f>Prob_Denzel_Laid_Off</f>
        <v>0.4</v>
      </c>
      <c r="D30" s="10" t="s">
        <v>48</v>
      </c>
    </row>
    <row r="31" spans="1:5" ht="15" customHeight="1" x14ac:dyDescent="0.25">
      <c r="C31" s="17">
        <v>0</v>
      </c>
      <c r="D31" s="15">
        <f>_xll.PTreeNodeValue(treeCalc_1!$F$2,10)</f>
        <v>7600</v>
      </c>
    </row>
    <row r="32" spans="1:5" ht="15" customHeight="1" x14ac:dyDescent="0.25">
      <c r="D32" s="12">
        <f>1-D28</f>
        <v>0.4</v>
      </c>
      <c r="E32" s="5">
        <f>_xll.PTreeNodeProbability(treeCalc_1!$F$2,12)</f>
        <v>0.16000000000000003</v>
      </c>
    </row>
    <row r="33" spans="2:5" ht="15" customHeight="1" x14ac:dyDescent="0.25">
      <c r="D33" s="17">
        <f>Savings+6*(Susan_Earnings__Monthly+Denzel_s_Contr_if_Laid_Off)-Six_Months_Req.</f>
        <v>4000</v>
      </c>
      <c r="E33" s="16">
        <f>_xll.PTreeNodeValue(treeCalc_1!$F$2,12)</f>
        <v>4000</v>
      </c>
    </row>
    <row r="34" spans="2:5" ht="15" customHeight="1" x14ac:dyDescent="0.25">
      <c r="B34" s="9" t="b">
        <f>_xll.PTreeNodeDecision(treeCalc_1!$F$2,3)</f>
        <v>1</v>
      </c>
      <c r="C34" s="10" t="s">
        <v>80</v>
      </c>
    </row>
    <row r="35" spans="2:5" ht="15" customHeight="1" x14ac:dyDescent="0.25">
      <c r="B35" s="17">
        <v>0</v>
      </c>
      <c r="C35" s="15">
        <f>_xll.PTreeNodeValue(treeCalc_1!$F$2,3)</f>
        <v>9040</v>
      </c>
    </row>
    <row r="36" spans="2:5" ht="15" customHeight="1" x14ac:dyDescent="0.25">
      <c r="C36" s="12">
        <f>1-C30</f>
        <v>0.6</v>
      </c>
      <c r="D36" s="5">
        <f>_xll.PTreeNodeProbability(treeCalc_1!$F$2,13)</f>
        <v>0.6</v>
      </c>
    </row>
    <row r="37" spans="2:5" ht="15" customHeight="1" x14ac:dyDescent="0.25">
      <c r="C37" s="17">
        <v>10000</v>
      </c>
      <c r="D37" s="16">
        <f>_xll.PTreeNodeValue(treeCalc_1!$F$2,13)</f>
        <v>10000</v>
      </c>
    </row>
    <row r="38" spans="2:5" ht="15" customHeight="1" x14ac:dyDescent="0.25">
      <c r="D38" s="12">
        <f>Both_Unemployeed</f>
        <v>0.8</v>
      </c>
      <c r="E38" s="5">
        <f>_xll.PTreeNodeProbability(treeCalc_1!$F$2,16)</f>
        <v>0</v>
      </c>
    </row>
    <row r="39" spans="2:5" ht="15" customHeight="1" x14ac:dyDescent="0.25">
      <c r="D39" s="17">
        <f>Savings+Months_at_Joes*(Susan_Earnings__Monthly+Denzel_s_Contr_if_Laid_Off)+(6-Months_at_Joes)*(Denzel_s_Contr_if_Laid_Off+Assistance)-Six_Months_Req.</f>
        <v>1000</v>
      </c>
      <c r="E39" s="16">
        <f>_xll.PTreeNodeValue(treeCalc_1!$F$2,16)</f>
        <v>1000</v>
      </c>
    </row>
    <row r="40" spans="2:5" ht="15" customHeight="1" x14ac:dyDescent="0.25">
      <c r="C40" s="12">
        <f>Prob_Denzel_Laid_Off</f>
        <v>0.4</v>
      </c>
      <c r="D40" s="10" t="s">
        <v>48</v>
      </c>
    </row>
    <row r="41" spans="2:5" ht="15" customHeight="1" x14ac:dyDescent="0.25">
      <c r="C41" s="17">
        <v>0</v>
      </c>
      <c r="D41" s="15">
        <f>_xll.PTreeNodeValue(treeCalc_1!$F$2,15)</f>
        <v>400.00000000000011</v>
      </c>
    </row>
    <row r="42" spans="2:5" ht="15" customHeight="1" x14ac:dyDescent="0.25">
      <c r="D42" s="12">
        <f>1-D38</f>
        <v>0.19999999999999996</v>
      </c>
      <c r="E42" s="5">
        <f>_xll.PTreeNodeProbability(treeCalc_1!$F$2,17)</f>
        <v>0</v>
      </c>
    </row>
    <row r="43" spans="2:5" ht="15" customHeight="1" x14ac:dyDescent="0.25">
      <c r="D43" s="17">
        <f>Savings+Months_at_Joes*(Susan_Earnings__Monthly+Denzel_s_Contr_if_Laid_Off)+(6-Months_at_Joes)*Denzel_s_Contr_if_Laid_Off-Six_Months_Req.</f>
        <v>-2000</v>
      </c>
      <c r="E43" s="16">
        <f>_xll.PTreeNodeValue(treeCalc_1!$F$2,17)</f>
        <v>-2000</v>
      </c>
    </row>
    <row r="44" spans="2:5" ht="15" customHeight="1" x14ac:dyDescent="0.25">
      <c r="B44" s="9" t="b">
        <f>_xll.PTreeNodeDecision(treeCalc_1!$F$2,14)</f>
        <v>0</v>
      </c>
      <c r="C44" s="10" t="s">
        <v>80</v>
      </c>
    </row>
    <row r="45" spans="2:5" ht="15" customHeight="1" x14ac:dyDescent="0.25">
      <c r="B45" s="17">
        <v>0</v>
      </c>
      <c r="C45" s="15">
        <f>_xll.PTreeNodeValue(treeCalc_1!$F$2,14)</f>
        <v>3460</v>
      </c>
    </row>
    <row r="46" spans="2:5" ht="15" customHeight="1" x14ac:dyDescent="0.25">
      <c r="D46" s="12">
        <f>Only_Susan_Unemployeed</f>
        <v>0.5</v>
      </c>
      <c r="E46" s="5">
        <f>_xll.PTreeNodeProbability(treeCalc_1!$F$2,19)</f>
        <v>0</v>
      </c>
    </row>
    <row r="47" spans="2:5" ht="15" customHeight="1" x14ac:dyDescent="0.25">
      <c r="D47" s="17">
        <f>Savings+Months_at_Joes*(Denzel_Earnings__Monthly+Susan_Earnings__Monthly)+(6-Months_at_Joes)*(Denzel_Earnings__Monthly+Assistance)-Six_Months_Req.</f>
        <v>7000</v>
      </c>
      <c r="E47" s="16">
        <f>_xll.PTreeNodeValue(treeCalc_1!$F$2,19)</f>
        <v>7000</v>
      </c>
    </row>
    <row r="48" spans="2:5" ht="15" customHeight="1" x14ac:dyDescent="0.25">
      <c r="C48" s="12">
        <f>1-C40</f>
        <v>0.6</v>
      </c>
      <c r="D48" s="10" t="s">
        <v>48</v>
      </c>
    </row>
    <row r="49" spans="3:5" ht="15" customHeight="1" x14ac:dyDescent="0.25">
      <c r="C49" s="17">
        <v>0</v>
      </c>
      <c r="D49" s="15">
        <f>_xll.PTreeNodeValue(treeCalc_1!$F$2,18)</f>
        <v>5500</v>
      </c>
    </row>
    <row r="50" spans="3:5" ht="15" customHeight="1" x14ac:dyDescent="0.25">
      <c r="D50" s="12">
        <f>1-D46</f>
        <v>0.5</v>
      </c>
      <c r="E50" s="5">
        <f>_xll.PTreeNodeProbability(treeCalc_1!$F$2,20)</f>
        <v>0</v>
      </c>
    </row>
    <row r="51" spans="3:5" ht="15" customHeight="1" x14ac:dyDescent="0.25">
      <c r="D51" s="17">
        <f>Savings+Months_at_Joes*(Denzel_Earnings__Monthly+Susan_Earnings__Monthly)+(6-Months_at_Joes)*Denzel_Earnings__Monthly-Six_Months_Req.</f>
        <v>4000</v>
      </c>
      <c r="E51" s="16">
        <f>_xll.PTreeNodeValue(treeCalc_1!$F$2,20)</f>
        <v>4000</v>
      </c>
    </row>
  </sheetData>
  <mergeCells count="2">
    <mergeCell ref="A2:F2"/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5" x14ac:dyDescent="0.25"/>
  <cols>
    <col min="1" max="2" width="15.7109375" customWidth="1"/>
  </cols>
  <sheetData>
    <row r="1" spans="1:2" ht="24.95" customHeight="1" thickTop="1" thickBot="1" x14ac:dyDescent="0.3">
      <c r="A1" s="34"/>
      <c r="B1" s="35"/>
    </row>
    <row r="2" spans="1:2" ht="15.75" thickTop="1" x14ac:dyDescent="0.25">
      <c r="A2" s="32" t="s">
        <v>122</v>
      </c>
      <c r="B2" s="36">
        <f>inflCalc_1!$G$2</f>
        <v>9040</v>
      </c>
    </row>
    <row r="3" spans="1:2" x14ac:dyDescent="0.25">
      <c r="A3" s="32" t="s">
        <v>123</v>
      </c>
      <c r="B3" s="36">
        <f>inflCalc_1!$H$2</f>
        <v>2199.6363335788033</v>
      </c>
    </row>
    <row r="4" spans="1:2" x14ac:dyDescent="0.25">
      <c r="A4" s="32" t="s">
        <v>124</v>
      </c>
      <c r="B4" s="36">
        <f>inflCalc_1!$I$2</f>
        <v>4000</v>
      </c>
    </row>
    <row r="5" spans="1:2" ht="15.75" thickBot="1" x14ac:dyDescent="0.3">
      <c r="A5" s="33" t="s">
        <v>125</v>
      </c>
      <c r="B5" s="37">
        <f>inflCalc_1!$J$2</f>
        <v>16000</v>
      </c>
    </row>
    <row r="6" spans="1:2" ht="15.75" thickTop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17" sqref="B17"/>
    </sheetView>
  </sheetViews>
  <sheetFormatPr defaultColWidth="20.7109375" defaultRowHeight="15" x14ac:dyDescent="0.25"/>
  <cols>
    <col min="1" max="1" width="25.5703125" customWidth="1"/>
  </cols>
  <sheetData>
    <row r="2" spans="1:5" x14ac:dyDescent="0.25">
      <c r="D2" s="12">
        <v>0.40000000000000008</v>
      </c>
      <c r="E2" s="5">
        <f>_xll.PTreeNodeProbability(treeCalc_2!$F$2,1)</f>
        <v>0.16000000000000003</v>
      </c>
    </row>
    <row r="3" spans="1:5" x14ac:dyDescent="0.25">
      <c r="D3" s="6">
        <v>0</v>
      </c>
      <c r="E3" s="4">
        <f>_xll.PTreeNodeValue(treeCalc_2!$F$2,1)</f>
        <v>4000</v>
      </c>
    </row>
    <row r="4" spans="1:5" x14ac:dyDescent="0.25">
      <c r="C4" s="12">
        <v>0.4</v>
      </c>
      <c r="D4" s="39" t="s">
        <v>48</v>
      </c>
    </row>
    <row r="5" spans="1:5" x14ac:dyDescent="0.25">
      <c r="C5" s="6">
        <v>2000</v>
      </c>
      <c r="D5" s="11">
        <f>_xll.PTreeNodeValue(treeCalc_2!$F$2,2)</f>
        <v>7600</v>
      </c>
    </row>
    <row r="6" spans="1:5" x14ac:dyDescent="0.25">
      <c r="D6" s="12">
        <v>0.6</v>
      </c>
      <c r="E6" s="5">
        <f>_xll.PTreeNodeProbability(treeCalc_2!$F$2,3)</f>
        <v>0.24</v>
      </c>
    </row>
    <row r="7" spans="1:5" x14ac:dyDescent="0.25">
      <c r="D7" s="6">
        <v>1000</v>
      </c>
      <c r="E7" s="4">
        <f>_xll.PTreeNodeValue(treeCalc_2!$F$2,3)</f>
        <v>10000</v>
      </c>
    </row>
    <row r="8" spans="1:5" x14ac:dyDescent="0.25">
      <c r="B8" s="9" t="b">
        <f>_xll.PTreeNodeDecision(treeCalc_2!$F$2,4)</f>
        <v>1</v>
      </c>
      <c r="C8" s="39" t="s">
        <v>80</v>
      </c>
    </row>
    <row r="9" spans="1:5" x14ac:dyDescent="0.25">
      <c r="B9" s="6">
        <v>2000</v>
      </c>
      <c r="C9" s="11">
        <f>_xll.PTreeNodeValue(treeCalc_2!$F$2,4)</f>
        <v>9040</v>
      </c>
    </row>
    <row r="10" spans="1:5" x14ac:dyDescent="0.25">
      <c r="D10" s="12">
        <v>1</v>
      </c>
      <c r="E10" s="5">
        <f>_xll.PTreeNodeProbability(treeCalc_2!$F$2,5)</f>
        <v>0.6</v>
      </c>
    </row>
    <row r="11" spans="1:5" x14ac:dyDescent="0.25">
      <c r="D11" s="6">
        <v>0</v>
      </c>
      <c r="E11" s="4">
        <f>_xll.PTreeNodeValue(treeCalc_2!$F$2,5)</f>
        <v>10000</v>
      </c>
    </row>
    <row r="12" spans="1:5" x14ac:dyDescent="0.25">
      <c r="C12" s="12">
        <v>0.6</v>
      </c>
      <c r="D12" s="39" t="s">
        <v>48</v>
      </c>
    </row>
    <row r="13" spans="1:5" x14ac:dyDescent="0.25">
      <c r="C13" s="6">
        <v>3000</v>
      </c>
      <c r="D13" s="11">
        <f>_xll.PTreeNodeValue(treeCalc_2!$F$2,6)</f>
        <v>10000</v>
      </c>
    </row>
    <row r="14" spans="1:5" x14ac:dyDescent="0.25">
      <c r="D14" s="12">
        <v>0</v>
      </c>
      <c r="E14" s="5">
        <f>_xll.PTreeNodeProbability(treeCalc_2!$F$2,7)</f>
        <v>0</v>
      </c>
    </row>
    <row r="15" spans="1:5" x14ac:dyDescent="0.25">
      <c r="D15" s="6">
        <v>1000</v>
      </c>
      <c r="E15" s="4">
        <f>_xll.PTreeNodeValue(treeCalc_2!$F$2,7)</f>
        <v>16000</v>
      </c>
    </row>
    <row r="16" spans="1:5" x14ac:dyDescent="0.25">
      <c r="A16" s="6"/>
      <c r="B16" s="38" t="s">
        <v>42</v>
      </c>
    </row>
    <row r="17" spans="1:5" x14ac:dyDescent="0.25">
      <c r="A17" s="6"/>
      <c r="B17" s="8">
        <f>_xll.PTreeNodeValue(treeCalc_2!$F$2,8)</f>
        <v>9040</v>
      </c>
    </row>
    <row r="18" spans="1:5" x14ac:dyDescent="0.25">
      <c r="D18" s="12">
        <v>0.2</v>
      </c>
      <c r="E18" s="5">
        <f>_xll.PTreeNodeProbability(treeCalc_2!$F$2,9)</f>
        <v>0</v>
      </c>
    </row>
    <row r="19" spans="1:5" x14ac:dyDescent="0.25">
      <c r="D19" s="6">
        <v>0</v>
      </c>
      <c r="E19" s="4">
        <f>_xll.PTreeNodeValue(treeCalc_2!$F$2,9)</f>
        <v>-8000</v>
      </c>
    </row>
    <row r="20" spans="1:5" x14ac:dyDescent="0.25">
      <c r="C20" s="12">
        <v>0.4</v>
      </c>
      <c r="D20" s="39" t="s">
        <v>48</v>
      </c>
    </row>
    <row r="21" spans="1:5" x14ac:dyDescent="0.25">
      <c r="C21" s="6">
        <v>2000</v>
      </c>
      <c r="D21" s="11">
        <f>_xll.PTreeNodeValue(treeCalc_2!$F$2,10)</f>
        <v>-3200</v>
      </c>
    </row>
    <row r="22" spans="1:5" x14ac:dyDescent="0.25">
      <c r="D22" s="12">
        <v>0.8</v>
      </c>
      <c r="E22" s="5">
        <f>_xll.PTreeNodeProbability(treeCalc_2!$F$2,11)</f>
        <v>0</v>
      </c>
    </row>
    <row r="23" spans="1:5" x14ac:dyDescent="0.25">
      <c r="D23" s="6">
        <v>1000</v>
      </c>
      <c r="E23" s="4">
        <f>_xll.PTreeNodeValue(treeCalc_2!$F$2,11)</f>
        <v>-2000</v>
      </c>
    </row>
    <row r="24" spans="1:5" x14ac:dyDescent="0.25">
      <c r="B24" s="9" t="b">
        <f>_xll.PTreeNodeDecision(treeCalc_2!$F$2,12)</f>
        <v>0</v>
      </c>
      <c r="C24" s="39" t="s">
        <v>80</v>
      </c>
    </row>
    <row r="25" spans="1:5" x14ac:dyDescent="0.25">
      <c r="B25" s="6">
        <v>0</v>
      </c>
      <c r="C25" s="11">
        <f>_xll.PTreeNodeValue(treeCalc_2!$F$2,12)</f>
        <v>-680</v>
      </c>
    </row>
    <row r="26" spans="1:5" x14ac:dyDescent="0.25">
      <c r="D26" s="12">
        <v>0.5</v>
      </c>
      <c r="E26" s="5">
        <f>_xll.PTreeNodeProbability(treeCalc_2!$F$2,13)</f>
        <v>0</v>
      </c>
    </row>
    <row r="27" spans="1:5" x14ac:dyDescent="0.25">
      <c r="D27" s="6">
        <v>0</v>
      </c>
      <c r="E27" s="4">
        <f>_xll.PTreeNodeValue(treeCalc_2!$F$2,13)</f>
        <v>-2000</v>
      </c>
    </row>
    <row r="28" spans="1:5" x14ac:dyDescent="0.25">
      <c r="C28" s="12">
        <v>0.6</v>
      </c>
      <c r="D28" s="39" t="s">
        <v>48</v>
      </c>
    </row>
    <row r="29" spans="1:5" x14ac:dyDescent="0.25">
      <c r="C29" s="6">
        <v>3000</v>
      </c>
      <c r="D29" s="11">
        <f>_xll.PTreeNodeValue(treeCalc_2!$F$2,14)</f>
        <v>1000</v>
      </c>
    </row>
    <row r="30" spans="1:5" x14ac:dyDescent="0.25">
      <c r="D30" s="12">
        <v>0.5</v>
      </c>
      <c r="E30" s="5">
        <f>_xll.PTreeNodeProbability(treeCalc_2!$F$2,15)</f>
        <v>0</v>
      </c>
    </row>
    <row r="31" spans="1:5" x14ac:dyDescent="0.25">
      <c r="D31" s="6">
        <v>1000</v>
      </c>
      <c r="E31" s="4">
        <f>_xll.PTreeNodeValue(treeCalc_2!$F$2,15)</f>
        <v>4000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152</v>
      </c>
      <c r="E1" s="1" t="s">
        <v>8</v>
      </c>
      <c r="F1" s="1">
        <v>3</v>
      </c>
      <c r="H1" s="1" t="s">
        <v>14</v>
      </c>
      <c r="I1" s="2" t="s">
        <v>39</v>
      </c>
      <c r="K1" s="1" t="s">
        <v>19</v>
      </c>
      <c r="L1" s="1">
        <v>100</v>
      </c>
    </row>
    <row r="2" spans="1:16" x14ac:dyDescent="0.25">
      <c r="A2" s="1" t="s">
        <v>1</v>
      </c>
      <c r="B2" s="1" t="e">
        <f>'Converted Diagram'!#REF!</f>
        <v>#REF!</v>
      </c>
      <c r="E2" s="1" t="s">
        <v>9</v>
      </c>
      <c r="F2" s="1">
        <f>_xll.PTreeEvaluate5(B3,$L$11:$L$25,$J$11:$J$25,$K$11:$K$25,$N$11:$N$25,$I$11:$I$25,$O$11:$O$25,L1) + 0*ISERROR(B6)</f>
        <v>3267458</v>
      </c>
    </row>
    <row r="3" spans="1:16" x14ac:dyDescent="0.25">
      <c r="A3" s="1" t="s">
        <v>2</v>
      </c>
      <c r="B3" s="1" t="s">
        <v>163</v>
      </c>
      <c r="E3" s="1" t="s">
        <v>10</v>
      </c>
      <c r="F3" s="2" t="s">
        <v>66</v>
      </c>
      <c r="H3" s="1" t="s">
        <v>15</v>
      </c>
      <c r="I3" s="3" t="s">
        <v>37</v>
      </c>
    </row>
    <row r="4" spans="1:16" x14ac:dyDescent="0.25">
      <c r="A4" s="1" t="s">
        <v>3</v>
      </c>
      <c r="B4" s="1" t="s">
        <v>35</v>
      </c>
      <c r="E4" s="1" t="s">
        <v>11</v>
      </c>
      <c r="F4" s="2" t="s">
        <v>36</v>
      </c>
      <c r="H4" s="1" t="s">
        <v>16</v>
      </c>
      <c r="I4" s="2" t="s">
        <v>38</v>
      </c>
    </row>
    <row r="5" spans="1:16" x14ac:dyDescent="0.25">
      <c r="A5" s="1" t="s">
        <v>4</v>
      </c>
      <c r="B5" s="1">
        <v>0</v>
      </c>
      <c r="E5" s="1" t="s">
        <v>12</v>
      </c>
      <c r="F5" s="2" t="s">
        <v>36</v>
      </c>
      <c r="H5" s="1" t="s">
        <v>17</v>
      </c>
      <c r="I5" s="3" t="s">
        <v>37</v>
      </c>
    </row>
    <row r="6" spans="1:16" x14ac:dyDescent="0.25">
      <c r="A6" s="1" t="s">
        <v>5</v>
      </c>
      <c r="E6" s="1" t="s">
        <v>13</v>
      </c>
      <c r="F6" s="2" t="s">
        <v>164</v>
      </c>
      <c r="H6" s="1" t="s">
        <v>18</v>
      </c>
      <c r="I6" s="2" t="s">
        <v>38</v>
      </c>
    </row>
    <row r="7" spans="1:16" x14ac:dyDescent="0.25">
      <c r="A7" s="1" t="s">
        <v>6</v>
      </c>
    </row>
    <row r="8" spans="1:16" x14ac:dyDescent="0.25">
      <c r="A8" s="1" t="s">
        <v>7</v>
      </c>
      <c r="B8" s="1">
        <v>15</v>
      </c>
    </row>
    <row r="10" spans="1:1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</v>
      </c>
      <c r="M10" s="1" t="s">
        <v>31</v>
      </c>
      <c r="N10" s="1" t="s">
        <v>32</v>
      </c>
      <c r="O10" s="1" t="s">
        <v>33</v>
      </c>
      <c r="P10" s="1" t="s">
        <v>34</v>
      </c>
    </row>
    <row r="11" spans="1:16" x14ac:dyDescent="0.25">
      <c r="A11" s="1">
        <f>'Converted Diagram'!$E$3</f>
        <v>4000</v>
      </c>
      <c r="B11" s="2" t="s">
        <v>52</v>
      </c>
      <c r="C11" s="1">
        <v>0</v>
      </c>
      <c r="I11" s="1" t="e">
        <f>6*(_xll.BranchVal("Susan's Decision")+_xll.BranchVal("Denzel's Job")+_xll.BranchVal("Housing Assistance"))+-20000</f>
        <v>#VALUE!</v>
      </c>
      <c r="J11" s="1">
        <f>'Converted Diagram'!$D$3</f>
        <v>0</v>
      </c>
      <c r="K11" s="1">
        <f>'Converted Diagram'!$D$2</f>
        <v>0.40000000000000008</v>
      </c>
      <c r="L11" s="1" t="s">
        <v>153</v>
      </c>
      <c r="M11" s="1">
        <v>0</v>
      </c>
      <c r="P11" s="1" t="b">
        <v>0</v>
      </c>
    </row>
    <row r="12" spans="1:16" x14ac:dyDescent="0.25">
      <c r="A12" s="1">
        <f>'Converted Diagram'!$D$5</f>
        <v>7600</v>
      </c>
      <c r="B12" s="2" t="s">
        <v>46</v>
      </c>
      <c r="C12" s="1">
        <v>0</v>
      </c>
      <c r="I12" s="1" t="s">
        <v>40</v>
      </c>
      <c r="J12" s="1">
        <f>'Converted Diagram'!$C$5</f>
        <v>2000</v>
      </c>
      <c r="K12" s="1">
        <f>'Converted Diagram'!$C$4</f>
        <v>0.4</v>
      </c>
      <c r="L12" s="1" t="s">
        <v>154</v>
      </c>
      <c r="M12" s="1">
        <v>0</v>
      </c>
      <c r="O12" s="1" t="str">
        <f>'Converted Diagram'!$D$4</f>
        <v>Housing Assistance</v>
      </c>
      <c r="P12" s="1" t="b">
        <v>0</v>
      </c>
    </row>
    <row r="13" spans="1:16" x14ac:dyDescent="0.25">
      <c r="A13" s="1">
        <f>'Converted Diagram'!$E$7</f>
        <v>10000</v>
      </c>
      <c r="B13" s="2" t="s">
        <v>51</v>
      </c>
      <c r="C13" s="1">
        <v>0</v>
      </c>
      <c r="I13" s="1" t="e">
        <f>6*(_xll.BranchVal("Susan's Decision")+_xll.BranchVal("Denzel's Job")+_xll.BranchVal("Housing Assistance"))+-20000</f>
        <v>#VALUE!</v>
      </c>
      <c r="J13" s="1">
        <f>'Converted Diagram'!$D$7</f>
        <v>1000</v>
      </c>
      <c r="K13" s="1">
        <f>'Converted Diagram'!$D$6</f>
        <v>0.6</v>
      </c>
      <c r="L13" s="1" t="s">
        <v>153</v>
      </c>
      <c r="M13" s="1">
        <v>0</v>
      </c>
      <c r="P13" s="1" t="b">
        <v>0</v>
      </c>
    </row>
    <row r="14" spans="1:16" x14ac:dyDescent="0.25">
      <c r="A14" s="1">
        <f>'Converted Diagram'!$C$9</f>
        <v>9040</v>
      </c>
      <c r="B14" s="2" t="s">
        <v>129</v>
      </c>
      <c r="C14" s="1">
        <v>0</v>
      </c>
      <c r="I14" s="1" t="s">
        <v>40</v>
      </c>
      <c r="J14" s="1">
        <f>'Converted Diagram'!$B$9</f>
        <v>2000</v>
      </c>
      <c r="L14" s="1" t="s">
        <v>155</v>
      </c>
      <c r="M14" s="1">
        <v>0</v>
      </c>
      <c r="O14" s="1" t="str">
        <f>'Converted Diagram'!$C$8</f>
        <v>Denzel's Job</v>
      </c>
      <c r="P14" s="1" t="b">
        <v>0</v>
      </c>
    </row>
    <row r="15" spans="1:16" x14ac:dyDescent="0.25">
      <c r="A15" s="1">
        <f>'Converted Diagram'!$E$11</f>
        <v>10000</v>
      </c>
      <c r="B15" s="2" t="s">
        <v>52</v>
      </c>
      <c r="C15" s="1">
        <v>0</v>
      </c>
      <c r="I15" s="1" t="e">
        <f>6*(_xll.BranchVal("Susan's Decision")+_xll.BranchVal("Denzel's Job")+_xll.BranchVal("Housing Assistance"))+-20000</f>
        <v>#VALUE!</v>
      </c>
      <c r="J15" s="1">
        <f>'Converted Diagram'!$D$11</f>
        <v>0</v>
      </c>
      <c r="K15" s="1">
        <f>'Converted Diagram'!$D$10</f>
        <v>1</v>
      </c>
      <c r="L15" s="1" t="s">
        <v>156</v>
      </c>
      <c r="M15" s="1">
        <v>0</v>
      </c>
      <c r="P15" s="1" t="b">
        <v>0</v>
      </c>
    </row>
    <row r="16" spans="1:16" x14ac:dyDescent="0.25">
      <c r="A16" s="1">
        <f>'Converted Diagram'!$D$13</f>
        <v>10000</v>
      </c>
      <c r="B16" s="2" t="s">
        <v>47</v>
      </c>
      <c r="C16" s="1">
        <v>0</v>
      </c>
      <c r="I16" s="1" t="s">
        <v>40</v>
      </c>
      <c r="J16" s="1">
        <f>'Converted Diagram'!$C$13</f>
        <v>3000</v>
      </c>
      <c r="K16" s="1">
        <f>'Converted Diagram'!$C$12</f>
        <v>0.6</v>
      </c>
      <c r="L16" s="1" t="s">
        <v>157</v>
      </c>
      <c r="M16" s="1">
        <v>0</v>
      </c>
      <c r="O16" s="1" t="str">
        <f>'Converted Diagram'!$D$12</f>
        <v>Housing Assistance</v>
      </c>
      <c r="P16" s="1" t="b">
        <v>0</v>
      </c>
    </row>
    <row r="17" spans="1:16" x14ac:dyDescent="0.25">
      <c r="A17" s="1">
        <f>'Converted Diagram'!$E$15</f>
        <v>16000</v>
      </c>
      <c r="B17" s="2" t="s">
        <v>51</v>
      </c>
      <c r="C17" s="1">
        <v>0</v>
      </c>
      <c r="I17" s="1" t="e">
        <f>6*(_xll.BranchVal("Susan's Decision")+_xll.BranchVal("Denzel's Job")+_xll.BranchVal("Housing Assistance"))+-20000</f>
        <v>#VALUE!</v>
      </c>
      <c r="J17" s="1">
        <f>'Converted Diagram'!$D$15</f>
        <v>1000</v>
      </c>
      <c r="K17" s="1">
        <f>'Converted Diagram'!$D$14</f>
        <v>0</v>
      </c>
      <c r="L17" s="1" t="s">
        <v>156</v>
      </c>
      <c r="M17" s="1">
        <v>0</v>
      </c>
      <c r="P17" s="1" t="b">
        <v>0</v>
      </c>
    </row>
    <row r="18" spans="1:16" x14ac:dyDescent="0.25">
      <c r="A18" s="1">
        <f>'Converted Diagram'!$B$17</f>
        <v>9040</v>
      </c>
      <c r="B18" s="1" t="str">
        <f>B1</f>
        <v>Converted Problem 3.28</v>
      </c>
      <c r="C18" s="1">
        <v>0</v>
      </c>
      <c r="I18" s="1" t="s">
        <v>40</v>
      </c>
      <c r="J18" s="1">
        <f>'Converted Diagram'!$A$17</f>
        <v>0</v>
      </c>
      <c r="K18" s="1">
        <f>'Converted Diagram'!$A$16</f>
        <v>0</v>
      </c>
      <c r="L18" s="1" t="s">
        <v>158</v>
      </c>
      <c r="M18" s="1">
        <v>0</v>
      </c>
      <c r="O18" s="1" t="str">
        <f>'Converted Diagram'!$B$16</f>
        <v>Susan's Decision</v>
      </c>
      <c r="P18" s="1" t="b">
        <v>0</v>
      </c>
    </row>
    <row r="19" spans="1:16" x14ac:dyDescent="0.25">
      <c r="A19" s="1">
        <f>'Converted Diagram'!$E$19</f>
        <v>-8000</v>
      </c>
      <c r="B19" s="2" t="s">
        <v>52</v>
      </c>
      <c r="C19" s="1">
        <v>0</v>
      </c>
      <c r="I19" s="1" t="e">
        <f>6*(_xll.BranchVal("Susan's Decision")+_xll.BranchVal("Denzel's Job")+_xll.BranchVal("Housing Assistance"))+-20000</f>
        <v>#VALUE!</v>
      </c>
      <c r="J19" s="1">
        <f>'Converted Diagram'!$D$19</f>
        <v>0</v>
      </c>
      <c r="K19" s="1">
        <f>'Converted Diagram'!$D$18</f>
        <v>0.2</v>
      </c>
      <c r="L19" s="1" t="s">
        <v>57</v>
      </c>
      <c r="M19" s="1">
        <v>0</v>
      </c>
      <c r="P19" s="1" t="b">
        <v>0</v>
      </c>
    </row>
    <row r="20" spans="1:16" x14ac:dyDescent="0.25">
      <c r="A20" s="1">
        <f>'Converted Diagram'!$D$21</f>
        <v>-3200</v>
      </c>
      <c r="B20" s="2" t="s">
        <v>46</v>
      </c>
      <c r="C20" s="1">
        <v>0</v>
      </c>
      <c r="I20" s="1" t="s">
        <v>40</v>
      </c>
      <c r="J20" s="1">
        <f>'Converted Diagram'!$C$21</f>
        <v>2000</v>
      </c>
      <c r="K20" s="1">
        <f>'Converted Diagram'!$C$20</f>
        <v>0.4</v>
      </c>
      <c r="L20" s="1" t="s">
        <v>159</v>
      </c>
      <c r="M20" s="1">
        <v>0</v>
      </c>
      <c r="O20" s="1" t="str">
        <f>'Converted Diagram'!$D$20</f>
        <v>Housing Assistance</v>
      </c>
      <c r="P20" s="1" t="b">
        <v>0</v>
      </c>
    </row>
    <row r="21" spans="1:16" x14ac:dyDescent="0.25">
      <c r="A21" s="1">
        <f>'Converted Diagram'!$E$23</f>
        <v>-2000</v>
      </c>
      <c r="B21" s="2" t="s">
        <v>51</v>
      </c>
      <c r="C21" s="1">
        <v>0</v>
      </c>
      <c r="I21" s="1" t="e">
        <f>6*(_xll.BranchVal("Susan's Decision")+_xll.BranchVal("Denzel's Job")+_xll.BranchVal("Housing Assistance"))+-20000</f>
        <v>#VALUE!</v>
      </c>
      <c r="J21" s="1">
        <f>'Converted Diagram'!$D$23</f>
        <v>1000</v>
      </c>
      <c r="K21" s="1">
        <f>'Converted Diagram'!$D$22</f>
        <v>0.8</v>
      </c>
      <c r="L21" s="1" t="s">
        <v>57</v>
      </c>
      <c r="M21" s="1">
        <v>0</v>
      </c>
      <c r="P21" s="1" t="b">
        <v>0</v>
      </c>
    </row>
    <row r="22" spans="1:16" x14ac:dyDescent="0.25">
      <c r="A22" s="1">
        <f>'Converted Diagram'!$C$25</f>
        <v>-680</v>
      </c>
      <c r="B22" s="2" t="s">
        <v>130</v>
      </c>
      <c r="C22" s="1">
        <v>0</v>
      </c>
      <c r="I22" s="1" t="s">
        <v>40</v>
      </c>
      <c r="J22" s="1">
        <f>'Converted Diagram'!$B$25</f>
        <v>0</v>
      </c>
      <c r="L22" s="1" t="s">
        <v>160</v>
      </c>
      <c r="M22" s="1">
        <v>0</v>
      </c>
      <c r="O22" s="1" t="str">
        <f>'Converted Diagram'!$C$24</f>
        <v>Denzel's Job</v>
      </c>
      <c r="P22" s="1" t="b">
        <v>0</v>
      </c>
    </row>
    <row r="23" spans="1:16" x14ac:dyDescent="0.25">
      <c r="A23" s="1">
        <f>'Converted Diagram'!$E$27</f>
        <v>-2000</v>
      </c>
      <c r="B23" s="2" t="s">
        <v>52</v>
      </c>
      <c r="C23" s="1">
        <v>0</v>
      </c>
      <c r="I23" s="1" t="e">
        <f>6*(_xll.BranchVal("Susan's Decision")+_xll.BranchVal("Denzel's Job")+_xll.BranchVal("Housing Assistance"))+-20000</f>
        <v>#VALUE!</v>
      </c>
      <c r="J23" s="1">
        <f>'Converted Diagram'!$D$27</f>
        <v>0</v>
      </c>
      <c r="K23" s="1">
        <f>'Converted Diagram'!$D$26</f>
        <v>0.5</v>
      </c>
      <c r="L23" s="1" t="s">
        <v>161</v>
      </c>
      <c r="M23" s="1">
        <v>0</v>
      </c>
      <c r="P23" s="1" t="b">
        <v>0</v>
      </c>
    </row>
    <row r="24" spans="1:16" x14ac:dyDescent="0.25">
      <c r="A24" s="1">
        <f>'Converted Diagram'!$D$29</f>
        <v>1000</v>
      </c>
      <c r="B24" s="2" t="s">
        <v>47</v>
      </c>
      <c r="C24" s="1">
        <v>0</v>
      </c>
      <c r="I24" s="1" t="s">
        <v>40</v>
      </c>
      <c r="J24" s="1">
        <f>'Converted Diagram'!$C$29</f>
        <v>3000</v>
      </c>
      <c r="K24" s="1">
        <f>'Converted Diagram'!$C$28</f>
        <v>0.6</v>
      </c>
      <c r="L24" s="1" t="s">
        <v>162</v>
      </c>
      <c r="M24" s="1">
        <v>0</v>
      </c>
      <c r="O24" s="1" t="str">
        <f>'Converted Diagram'!$D$28</f>
        <v>Housing Assistance</v>
      </c>
      <c r="P24" s="1" t="b">
        <v>0</v>
      </c>
    </row>
    <row r="25" spans="1:16" x14ac:dyDescent="0.25">
      <c r="A25" s="1">
        <f>'Converted Diagram'!$E$31</f>
        <v>4000</v>
      </c>
      <c r="B25" s="2" t="s">
        <v>51</v>
      </c>
      <c r="C25" s="1">
        <v>0</v>
      </c>
      <c r="I25" s="1" t="e">
        <f>6*(_xll.BranchVal("Susan's Decision")+_xll.BranchVal("Denzel's Job")+_xll.BranchVal("Housing Assistance"))+-20000</f>
        <v>#VALUE!</v>
      </c>
      <c r="J25" s="1">
        <f>'Converted Diagram'!$D$31</f>
        <v>1000</v>
      </c>
      <c r="K25" s="1">
        <f>'Converted Diagram'!$D$30</f>
        <v>0.5</v>
      </c>
      <c r="L25" s="1" t="s">
        <v>161</v>
      </c>
      <c r="M25" s="1">
        <v>0</v>
      </c>
      <c r="P25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2" x14ac:dyDescent="0.25">
      <c r="A1" s="1" t="s">
        <v>0</v>
      </c>
      <c r="B1" s="2" t="s">
        <v>127</v>
      </c>
      <c r="E1" s="1" t="s">
        <v>8</v>
      </c>
      <c r="F1" s="1">
        <v>3</v>
      </c>
      <c r="H1" s="1" t="s">
        <v>14</v>
      </c>
      <c r="I1" s="2" t="s">
        <v>39</v>
      </c>
      <c r="K1" s="1" t="s">
        <v>19</v>
      </c>
      <c r="L1" s="1">
        <v>100</v>
      </c>
    </row>
    <row r="2" spans="1:12" x14ac:dyDescent="0.25">
      <c r="A2" s="1" t="s">
        <v>1</v>
      </c>
      <c r="B2" s="1" t="e">
        <f>'Influence Diagram'!#REF!</f>
        <v>#REF!</v>
      </c>
      <c r="E2" s="1" t="s">
        <v>9</v>
      </c>
      <c r="F2" s="1">
        <f t="array" ref="F2:J2">_xll.PTreeInflEvaluate5($B$3,$L$1,SUM($7:$16384))</f>
        <v>2495818</v>
      </c>
      <c r="G2" s="1">
        <v>9040</v>
      </c>
      <c r="H2" s="1">
        <v>2199.6363335788033</v>
      </c>
      <c r="I2" s="1">
        <v>4000</v>
      </c>
      <c r="J2" s="1">
        <v>16000</v>
      </c>
    </row>
    <row r="3" spans="1:12" x14ac:dyDescent="0.25">
      <c r="A3" s="1" t="s">
        <v>2</v>
      </c>
      <c r="B3" s="1" t="s">
        <v>121</v>
      </c>
      <c r="E3" s="1" t="s">
        <v>10</v>
      </c>
      <c r="F3" s="2" t="s">
        <v>66</v>
      </c>
      <c r="H3" s="1" t="s">
        <v>15</v>
      </c>
      <c r="I3" s="3" t="s">
        <v>37</v>
      </c>
    </row>
    <row r="4" spans="1:12" x14ac:dyDescent="0.25">
      <c r="E4" s="1" t="s">
        <v>11</v>
      </c>
      <c r="F4" s="2" t="s">
        <v>36</v>
      </c>
      <c r="H4" s="1" t="s">
        <v>16</v>
      </c>
      <c r="I4" s="2" t="s">
        <v>38</v>
      </c>
    </row>
    <row r="5" spans="1:12" x14ac:dyDescent="0.25">
      <c r="A5" s="1" t="s">
        <v>81</v>
      </c>
      <c r="B5" s="1">
        <v>1</v>
      </c>
      <c r="E5" s="1" t="s">
        <v>12</v>
      </c>
      <c r="F5" s="2" t="s">
        <v>36</v>
      </c>
      <c r="H5" s="1" t="s">
        <v>17</v>
      </c>
      <c r="I5" s="3" t="s">
        <v>37</v>
      </c>
    </row>
    <row r="6" spans="1:12" x14ac:dyDescent="0.25">
      <c r="E6" s="1" t="s">
        <v>13</v>
      </c>
      <c r="F6" s="2" t="s">
        <v>164</v>
      </c>
      <c r="H6" s="1" t="s">
        <v>18</v>
      </c>
      <c r="I6" s="2" t="s">
        <v>38</v>
      </c>
    </row>
    <row r="7" spans="1:12" x14ac:dyDescent="0.25">
      <c r="A7" s="1" t="s">
        <v>82</v>
      </c>
      <c r="D7" s="1" t="s">
        <v>84</v>
      </c>
    </row>
    <row r="8" spans="1:12" x14ac:dyDescent="0.25">
      <c r="A8" s="1" t="s">
        <v>83</v>
      </c>
      <c r="B8" s="1">
        <v>5</v>
      </c>
      <c r="D8" s="1" t="s">
        <v>83</v>
      </c>
      <c r="E8" s="1">
        <v>4</v>
      </c>
    </row>
    <row r="10" spans="1:12" x14ac:dyDescent="0.25">
      <c r="D10" s="1" t="s">
        <v>85</v>
      </c>
      <c r="E10" s="1">
        <v>1</v>
      </c>
      <c r="F10" s="1">
        <v>2</v>
      </c>
      <c r="G10" s="1">
        <v>3</v>
      </c>
      <c r="H10" s="1">
        <v>4</v>
      </c>
    </row>
    <row r="11" spans="1:12" x14ac:dyDescent="0.25">
      <c r="A11" s="1" t="s">
        <v>135</v>
      </c>
      <c r="D11" s="1" t="s">
        <v>86</v>
      </c>
      <c r="E11" s="1" t="s">
        <v>133</v>
      </c>
      <c r="F11" s="1" t="s">
        <v>128</v>
      </c>
      <c r="G11" s="1" t="s">
        <v>132</v>
      </c>
      <c r="H11" s="1" t="s">
        <v>134</v>
      </c>
    </row>
    <row r="12" spans="1:12" x14ac:dyDescent="0.25">
      <c r="A12" s="1" t="s">
        <v>137</v>
      </c>
      <c r="D12" s="1" t="s">
        <v>87</v>
      </c>
      <c r="E12" s="1">
        <v>0</v>
      </c>
      <c r="F12" s="1" t="s">
        <v>145</v>
      </c>
      <c r="G12" s="1" t="s">
        <v>138</v>
      </c>
      <c r="H12" s="1" t="s">
        <v>136</v>
      </c>
    </row>
    <row r="13" spans="1:12" x14ac:dyDescent="0.25">
      <c r="A13" s="1" t="s">
        <v>139</v>
      </c>
      <c r="D13" s="1" t="s">
        <v>88</v>
      </c>
      <c r="E13" s="1" t="s">
        <v>140</v>
      </c>
      <c r="F13" s="1">
        <v>0</v>
      </c>
      <c r="G13" s="1">
        <v>0</v>
      </c>
      <c r="H13" s="1" t="s">
        <v>146</v>
      </c>
    </row>
    <row r="14" spans="1:12" x14ac:dyDescent="0.25">
      <c r="A14" s="1" t="s">
        <v>141</v>
      </c>
    </row>
    <row r="15" spans="1:12" x14ac:dyDescent="0.25">
      <c r="A15" s="1" t="s">
        <v>147</v>
      </c>
      <c r="D15" s="1" t="s">
        <v>89</v>
      </c>
      <c r="E15" s="2" t="s">
        <v>126</v>
      </c>
      <c r="F15" s="2" t="s">
        <v>42</v>
      </c>
      <c r="G15" s="2" t="s">
        <v>80</v>
      </c>
      <c r="H15" s="2" t="s">
        <v>48</v>
      </c>
    </row>
    <row r="16" spans="1:12" x14ac:dyDescent="0.25">
      <c r="D16" s="1" t="s">
        <v>90</v>
      </c>
      <c r="E16" s="2" t="s">
        <v>90</v>
      </c>
      <c r="F16" s="2" t="s">
        <v>129</v>
      </c>
      <c r="G16" s="2" t="s">
        <v>46</v>
      </c>
      <c r="H16" s="2" t="s">
        <v>52</v>
      </c>
    </row>
    <row r="17" spans="4:8" x14ac:dyDescent="0.25">
      <c r="D17" s="1" t="s">
        <v>91</v>
      </c>
      <c r="E17" s="2" t="s">
        <v>91</v>
      </c>
      <c r="F17" s="2" t="s">
        <v>130</v>
      </c>
      <c r="G17" s="2" t="s">
        <v>47</v>
      </c>
      <c r="H17" s="2" t="s">
        <v>51</v>
      </c>
    </row>
    <row r="18" spans="4:8" x14ac:dyDescent="0.25">
      <c r="D18" s="1" t="s">
        <v>92</v>
      </c>
    </row>
    <row r="19" spans="4:8" x14ac:dyDescent="0.25">
      <c r="D19" s="1" t="s">
        <v>93</v>
      </c>
    </row>
    <row r="20" spans="4:8" x14ac:dyDescent="0.25">
      <c r="D20" s="1" t="s">
        <v>94</v>
      </c>
    </row>
    <row r="21" spans="4:8" x14ac:dyDescent="0.25">
      <c r="D21" s="1" t="s">
        <v>95</v>
      </c>
    </row>
    <row r="22" spans="4:8" x14ac:dyDescent="0.25">
      <c r="D22" s="1" t="s">
        <v>96</v>
      </c>
    </row>
    <row r="23" spans="4:8" x14ac:dyDescent="0.25">
      <c r="D23" s="1" t="s">
        <v>97</v>
      </c>
    </row>
    <row r="24" spans="4:8" x14ac:dyDescent="0.25">
      <c r="D24" s="1" t="s">
        <v>98</v>
      </c>
    </row>
    <row r="25" spans="4:8" x14ac:dyDescent="0.25">
      <c r="D25" s="1" t="s">
        <v>99</v>
      </c>
    </row>
    <row r="26" spans="4:8" x14ac:dyDescent="0.25">
      <c r="D26" s="1" t="s">
        <v>100</v>
      </c>
    </row>
    <row r="27" spans="4:8" x14ac:dyDescent="0.25">
      <c r="D27" s="1" t="s">
        <v>101</v>
      </c>
    </row>
    <row r="28" spans="4:8" x14ac:dyDescent="0.25">
      <c r="D28" s="1" t="s">
        <v>102</v>
      </c>
    </row>
    <row r="29" spans="4:8" x14ac:dyDescent="0.25">
      <c r="D29" s="1" t="s">
        <v>103</v>
      </c>
    </row>
    <row r="30" spans="4:8" x14ac:dyDescent="0.25">
      <c r="D30" s="1" t="s">
        <v>104</v>
      </c>
    </row>
    <row r="31" spans="4:8" x14ac:dyDescent="0.25">
      <c r="D31" s="1" t="s">
        <v>105</v>
      </c>
    </row>
    <row r="32" spans="4:8" x14ac:dyDescent="0.25">
      <c r="D32" s="1" t="s">
        <v>106</v>
      </c>
    </row>
    <row r="33" spans="4:8" x14ac:dyDescent="0.25">
      <c r="D33" s="1" t="s">
        <v>107</v>
      </c>
    </row>
    <row r="34" spans="4:8" x14ac:dyDescent="0.25">
      <c r="D34" s="1" t="s">
        <v>108</v>
      </c>
    </row>
    <row r="35" spans="4:8" x14ac:dyDescent="0.25">
      <c r="D35" s="1" t="s">
        <v>109</v>
      </c>
    </row>
    <row r="36" spans="4:8" x14ac:dyDescent="0.25">
      <c r="D36" s="1" t="s">
        <v>110</v>
      </c>
    </row>
    <row r="37" spans="4:8" x14ac:dyDescent="0.25">
      <c r="D37" s="1" t="s">
        <v>111</v>
      </c>
    </row>
    <row r="38" spans="4:8" x14ac:dyDescent="0.25">
      <c r="D38" s="1" t="s">
        <v>112</v>
      </c>
    </row>
    <row r="39" spans="4:8" x14ac:dyDescent="0.25">
      <c r="D39" s="1" t="s">
        <v>113</v>
      </c>
    </row>
    <row r="40" spans="4:8" x14ac:dyDescent="0.25">
      <c r="D40" s="1" t="s">
        <v>114</v>
      </c>
    </row>
    <row r="41" spans="4:8" x14ac:dyDescent="0.25">
      <c r="D41" s="1" t="s">
        <v>115</v>
      </c>
    </row>
    <row r="42" spans="4:8" x14ac:dyDescent="0.25">
      <c r="D42" s="1" t="s">
        <v>116</v>
      </c>
    </row>
    <row r="43" spans="4:8" x14ac:dyDescent="0.25">
      <c r="D43" s="1" t="s">
        <v>117</v>
      </c>
    </row>
    <row r="44" spans="4:8" x14ac:dyDescent="0.25">
      <c r="D44" s="1" t="s">
        <v>118</v>
      </c>
    </row>
    <row r="45" spans="4:8" x14ac:dyDescent="0.25">
      <c r="D45" s="1" t="s">
        <v>119</v>
      </c>
    </row>
    <row r="46" spans="4:8" x14ac:dyDescent="0.25">
      <c r="D46" s="1" t="s">
        <v>120</v>
      </c>
      <c r="E46" s="1" t="s">
        <v>142</v>
      </c>
      <c r="F46" s="1" t="s">
        <v>142</v>
      </c>
      <c r="G46" s="1" t="s">
        <v>142</v>
      </c>
      <c r="H46" s="1" t="s">
        <v>142</v>
      </c>
    </row>
    <row r="48" spans="4:8" x14ac:dyDescent="0.25">
      <c r="E48" s="1" t="s">
        <v>150</v>
      </c>
      <c r="F48" s="1" t="s">
        <v>149</v>
      </c>
      <c r="G48" s="1" t="s">
        <v>143</v>
      </c>
      <c r="H48" s="1" t="s">
        <v>148</v>
      </c>
    </row>
    <row r="49" spans="5:8" x14ac:dyDescent="0.25">
      <c r="E49" s="1" t="s">
        <v>151</v>
      </c>
      <c r="F49" s="1" t="s">
        <v>144</v>
      </c>
      <c r="G49" s="1" t="s">
        <v>144</v>
      </c>
      <c r="H49" s="1" t="s">
        <v>144</v>
      </c>
    </row>
    <row r="50" spans="5:8" x14ac:dyDescent="0.25">
      <c r="E50" s="1" t="s">
        <v>144</v>
      </c>
      <c r="F50" s="1">
        <v>2000</v>
      </c>
      <c r="G50" s="1">
        <v>2000</v>
      </c>
      <c r="H50" s="1" t="s">
        <v>144</v>
      </c>
    </row>
    <row r="51" spans="5:8" x14ac:dyDescent="0.25">
      <c r="E51" s="1" t="s">
        <v>144</v>
      </c>
      <c r="F51" s="1">
        <v>0</v>
      </c>
      <c r="G51" s="1">
        <v>3000</v>
      </c>
      <c r="H51" s="1" t="s">
        <v>144</v>
      </c>
    </row>
    <row r="52" spans="5:8" x14ac:dyDescent="0.25">
      <c r="E52" s="1" t="s">
        <v>144</v>
      </c>
      <c r="G52" s="1">
        <v>0.4</v>
      </c>
      <c r="H52" s="1">
        <v>0</v>
      </c>
    </row>
    <row r="53" spans="5:8" x14ac:dyDescent="0.25">
      <c r="E53" s="1" t="e">
        <f>6*(_xll.BranchVal(2)+_xll.BranchVal(3)+_xll.BranchVal(4))+-20000</f>
        <v>#VALUE!</v>
      </c>
      <c r="G53" s="1">
        <v>0.6</v>
      </c>
      <c r="H53" s="1">
        <v>1000</v>
      </c>
    </row>
    <row r="54" spans="5:8" x14ac:dyDescent="0.25">
      <c r="E54" s="1" t="e">
        <f>6*(_xll.BranchVal(2)+_xll.BranchVal(3)+_xll.BranchVal(4))+-20000</f>
        <v>#VALUE!</v>
      </c>
      <c r="H54" s="1">
        <v>0</v>
      </c>
    </row>
    <row r="55" spans="5:8" x14ac:dyDescent="0.25">
      <c r="E55" s="1" t="e">
        <f>6*(_xll.BranchVal(2)+_xll.BranchVal(3)+_xll.BranchVal(4))+-20000</f>
        <v>#VALUE!</v>
      </c>
      <c r="H55" s="1">
        <v>1000</v>
      </c>
    </row>
    <row r="56" spans="5:8" x14ac:dyDescent="0.25">
      <c r="E56" s="1" t="e">
        <f>6*(_xll.BranchVal(2)+_xll.BranchVal(3)+_xll.BranchVal(4))+-20000</f>
        <v>#VALUE!</v>
      </c>
      <c r="H56" s="1">
        <v>0</v>
      </c>
    </row>
    <row r="57" spans="5:8" x14ac:dyDescent="0.25">
      <c r="E57" s="1" t="e">
        <f>6*(_xll.BranchVal(2)+_xll.BranchVal(3)+_xll.BranchVal(4))+-20000</f>
        <v>#VALUE!</v>
      </c>
      <c r="H57" s="1">
        <v>1000</v>
      </c>
    </row>
    <row r="58" spans="5:8" x14ac:dyDescent="0.25">
      <c r="E58" s="1" t="e">
        <f>6*(_xll.BranchVal(2)+_xll.BranchVal(3)+_xll.BranchVal(4))+-20000</f>
        <v>#VALUE!</v>
      </c>
      <c r="H58" s="1">
        <v>0</v>
      </c>
    </row>
    <row r="59" spans="5:8" x14ac:dyDescent="0.25">
      <c r="E59" s="1" t="e">
        <f>6*(_xll.BranchVal(2)+_xll.BranchVal(3)+_xll.BranchVal(4))+-20000</f>
        <v>#VALUE!</v>
      </c>
      <c r="H59" s="1">
        <v>1000</v>
      </c>
    </row>
    <row r="60" spans="5:8" x14ac:dyDescent="0.25">
      <c r="E60" s="1" t="e">
        <f>6*(_xll.BranchVal(2)+_xll.BranchVal(3)+_xll.BranchVal(4))+-20000</f>
        <v>#VALUE!</v>
      </c>
      <c r="H60" s="1">
        <v>0.4</v>
      </c>
    </row>
    <row r="61" spans="5:8" x14ac:dyDescent="0.25">
      <c r="H61" s="1">
        <v>0.6</v>
      </c>
    </row>
    <row r="62" spans="5:8" x14ac:dyDescent="0.25">
      <c r="H62" s="1">
        <v>1</v>
      </c>
    </row>
    <row r="63" spans="5:8" x14ac:dyDescent="0.25">
      <c r="H63" s="1">
        <v>0</v>
      </c>
    </row>
    <row r="64" spans="5:8" x14ac:dyDescent="0.25">
      <c r="H64" s="1">
        <v>0.2</v>
      </c>
    </row>
    <row r="65" spans="8:8" x14ac:dyDescent="0.25">
      <c r="H65" s="1">
        <v>0.8</v>
      </c>
    </row>
    <row r="66" spans="8:8" x14ac:dyDescent="0.25">
      <c r="H66" s="1">
        <v>0.5</v>
      </c>
    </row>
    <row r="67" spans="8:8" x14ac:dyDescent="0.25">
      <c r="H67" s="1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131</v>
      </c>
      <c r="E1" s="1" t="s">
        <v>8</v>
      </c>
      <c r="F1" s="1">
        <v>3</v>
      </c>
      <c r="H1" s="1" t="s">
        <v>14</v>
      </c>
      <c r="I1" s="2" t="s">
        <v>39</v>
      </c>
      <c r="K1" s="1" t="s">
        <v>19</v>
      </c>
      <c r="L1" s="1">
        <v>100</v>
      </c>
    </row>
    <row r="2" spans="1:16" x14ac:dyDescent="0.25">
      <c r="A2" s="1" t="s">
        <v>1</v>
      </c>
      <c r="B2" s="1" t="e">
        <f>'Decision Tree'!#REF!</f>
        <v>#REF!</v>
      </c>
      <c r="E2" s="1" t="s">
        <v>9</v>
      </c>
      <c r="F2" s="1">
        <f>_xll.PTreeEvaluate5(B3,$L$11:$L$30,$J$11:$J$30,$K$11:$K$30,$N$11:$N$30,$G$11:$G$30,,L1)</f>
        <v>3293185</v>
      </c>
    </row>
    <row r="3" spans="1:16" x14ac:dyDescent="0.25">
      <c r="A3" s="1" t="s">
        <v>2</v>
      </c>
      <c r="B3" s="1" t="s">
        <v>41</v>
      </c>
      <c r="E3" s="1" t="s">
        <v>10</v>
      </c>
      <c r="F3" s="2" t="s">
        <v>36</v>
      </c>
      <c r="H3" s="1" t="s">
        <v>15</v>
      </c>
      <c r="I3" s="13" t="s">
        <v>37</v>
      </c>
    </row>
    <row r="4" spans="1:16" x14ac:dyDescent="0.25">
      <c r="A4" s="1" t="s">
        <v>3</v>
      </c>
      <c r="B4" s="1" t="s">
        <v>35</v>
      </c>
      <c r="E4" s="1" t="s">
        <v>11</v>
      </c>
      <c r="F4" s="2" t="s">
        <v>36</v>
      </c>
      <c r="H4" s="1" t="s">
        <v>16</v>
      </c>
      <c r="I4" s="2" t="s">
        <v>38</v>
      </c>
    </row>
    <row r="5" spans="1:16" x14ac:dyDescent="0.25">
      <c r="A5" s="1" t="s">
        <v>4</v>
      </c>
      <c r="B5" s="1">
        <v>0</v>
      </c>
      <c r="E5" s="1" t="s">
        <v>12</v>
      </c>
      <c r="F5" s="2" t="s">
        <v>36</v>
      </c>
      <c r="H5" s="1" t="s">
        <v>17</v>
      </c>
      <c r="I5" s="13" t="s">
        <v>37</v>
      </c>
    </row>
    <row r="6" spans="1:16" x14ac:dyDescent="0.25">
      <c r="A6" s="1" t="s">
        <v>5</v>
      </c>
      <c r="E6" s="1" t="s">
        <v>13</v>
      </c>
      <c r="F6" s="2" t="s">
        <v>164</v>
      </c>
      <c r="H6" s="1" t="s">
        <v>18</v>
      </c>
      <c r="I6" s="2" t="s">
        <v>38</v>
      </c>
    </row>
    <row r="7" spans="1:16" x14ac:dyDescent="0.25">
      <c r="A7" s="1" t="s">
        <v>6</v>
      </c>
      <c r="B7" s="2" t="s">
        <v>39</v>
      </c>
    </row>
    <row r="8" spans="1:16" x14ac:dyDescent="0.25">
      <c r="A8" s="1" t="s">
        <v>7</v>
      </c>
      <c r="B8" s="1">
        <v>20</v>
      </c>
    </row>
    <row r="10" spans="1:16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2</v>
      </c>
      <c r="M10" s="1" t="s">
        <v>31</v>
      </c>
      <c r="N10" s="1" t="s">
        <v>32</v>
      </c>
      <c r="O10" s="1" t="s">
        <v>33</v>
      </c>
      <c r="P10" s="1" t="s">
        <v>34</v>
      </c>
    </row>
    <row r="11" spans="1:16" x14ac:dyDescent="0.25">
      <c r="A11" s="1">
        <f>'Decision Tree'!$B$27</f>
        <v>9040</v>
      </c>
      <c r="B11" s="1" t="str">
        <f>B1</f>
        <v xml:space="preserve">Problem 3.28 </v>
      </c>
      <c r="C11" s="1">
        <v>0</v>
      </c>
      <c r="I11" s="1" t="s">
        <v>40</v>
      </c>
      <c r="J11" s="1">
        <f>'Decision Tree'!$A$27</f>
        <v>0</v>
      </c>
      <c r="K11" s="1">
        <f>'Decision Tree'!$A$26</f>
        <v>0</v>
      </c>
      <c r="L11" s="1" t="s">
        <v>59</v>
      </c>
      <c r="M11" s="1">
        <v>0</v>
      </c>
      <c r="O11" s="1" t="str">
        <f>'Decision Tree'!$B$26</f>
        <v>Susan's Decision</v>
      </c>
      <c r="P11" s="1" t="b">
        <v>0</v>
      </c>
    </row>
    <row r="12" spans="1:16" x14ac:dyDescent="0.25">
      <c r="A12" s="1">
        <f>'Decision Tree'!$C$19</f>
        <v>-679.99999999999989</v>
      </c>
      <c r="B12" s="2" t="s">
        <v>43</v>
      </c>
      <c r="C12" s="1">
        <v>0</v>
      </c>
      <c r="I12" s="1" t="s">
        <v>40</v>
      </c>
      <c r="J12" s="1">
        <f>'Decision Tree'!$B$19</f>
        <v>0</v>
      </c>
      <c r="L12" s="1" t="s">
        <v>45</v>
      </c>
      <c r="M12" s="1">
        <v>0</v>
      </c>
      <c r="O12" s="1" t="str">
        <f>'Decision Tree'!$C$18</f>
        <v>Denzel's Job</v>
      </c>
      <c r="P12" s="1" t="b">
        <v>0</v>
      </c>
    </row>
    <row r="13" spans="1:16" x14ac:dyDescent="0.25">
      <c r="A13" s="1">
        <f>'Decision Tree'!$C$35</f>
        <v>9040</v>
      </c>
      <c r="B13" s="2" t="s">
        <v>44</v>
      </c>
      <c r="C13" s="1">
        <v>0</v>
      </c>
      <c r="I13" s="1" t="s">
        <v>40</v>
      </c>
      <c r="J13" s="1">
        <f>'Decision Tree'!$B$35</f>
        <v>0</v>
      </c>
      <c r="L13" s="1" t="s">
        <v>55</v>
      </c>
      <c r="M13" s="1">
        <v>0</v>
      </c>
      <c r="O13" s="1" t="str">
        <f>'Decision Tree'!$C$34</f>
        <v>Denzel's Job</v>
      </c>
      <c r="P13" s="1" t="b">
        <v>0</v>
      </c>
    </row>
    <row r="14" spans="1:16" x14ac:dyDescent="0.25">
      <c r="A14" s="1">
        <f>'Decision Tree'!$D$15</f>
        <v>-3199.9999999999995</v>
      </c>
      <c r="B14" s="2" t="s">
        <v>46</v>
      </c>
      <c r="C14" s="1">
        <v>0</v>
      </c>
      <c r="I14" s="1" t="s">
        <v>40</v>
      </c>
      <c r="J14" s="1">
        <f>'Decision Tree'!$C$15</f>
        <v>0</v>
      </c>
      <c r="K14" s="1">
        <f>'Decision Tree'!$C$14</f>
        <v>0.4</v>
      </c>
      <c r="L14" s="1" t="s">
        <v>50</v>
      </c>
      <c r="M14" s="1">
        <v>0</v>
      </c>
      <c r="O14" s="1" t="str">
        <f>'Decision Tree'!$D$14</f>
        <v>Housing Assistance</v>
      </c>
      <c r="P14" s="1" t="b">
        <v>0</v>
      </c>
    </row>
    <row r="15" spans="1:16" x14ac:dyDescent="0.25">
      <c r="A15" s="1">
        <f>'Decision Tree'!$D$23</f>
        <v>1000</v>
      </c>
      <c r="B15" s="2" t="s">
        <v>47</v>
      </c>
      <c r="C15" s="1">
        <v>0</v>
      </c>
      <c r="I15" s="1" t="s">
        <v>40</v>
      </c>
      <c r="J15" s="1">
        <f>'Decision Tree'!$C$23</f>
        <v>0</v>
      </c>
      <c r="K15" s="1">
        <f>'Decision Tree'!$C$22</f>
        <v>0.6</v>
      </c>
      <c r="L15" s="1" t="s">
        <v>53</v>
      </c>
      <c r="M15" s="1">
        <v>0</v>
      </c>
      <c r="O15" s="1" t="str">
        <f>'Decision Tree'!$D$22</f>
        <v>Housing Assistance</v>
      </c>
      <c r="P15" s="1" t="b">
        <v>0</v>
      </c>
    </row>
    <row r="16" spans="1:16" x14ac:dyDescent="0.25">
      <c r="A16" s="1">
        <f>'Decision Tree'!$E$13</f>
        <v>-2000</v>
      </c>
      <c r="B16" s="2" t="s">
        <v>51</v>
      </c>
      <c r="C16" s="1">
        <v>0</v>
      </c>
      <c r="H16" s="1" t="s">
        <v>40</v>
      </c>
      <c r="I16" s="1" t="s">
        <v>40</v>
      </c>
      <c r="J16" s="1">
        <f>'Decision Tree'!$D$13</f>
        <v>-2000</v>
      </c>
      <c r="K16" s="1">
        <f>'Decision Tree'!$D$12</f>
        <v>0.8</v>
      </c>
      <c r="L16" s="1" t="s">
        <v>49</v>
      </c>
      <c r="M16" s="1">
        <v>0</v>
      </c>
      <c r="P16" s="1" t="b">
        <v>0</v>
      </c>
    </row>
    <row r="17" spans="1:16" x14ac:dyDescent="0.25">
      <c r="A17" s="1">
        <f>'Decision Tree'!$E$17</f>
        <v>-8000</v>
      </c>
      <c r="B17" s="2" t="s">
        <v>52</v>
      </c>
      <c r="C17" s="1">
        <v>0</v>
      </c>
      <c r="H17" s="1" t="s">
        <v>40</v>
      </c>
      <c r="I17" s="1" t="s">
        <v>40</v>
      </c>
      <c r="J17" s="1">
        <f>'Decision Tree'!$D$17</f>
        <v>-8000</v>
      </c>
      <c r="K17" s="1">
        <f>'Decision Tree'!$D$16</f>
        <v>0.19999999999999996</v>
      </c>
      <c r="L17" s="1" t="s">
        <v>49</v>
      </c>
      <c r="M17" s="1">
        <v>0</v>
      </c>
      <c r="P17" s="1" t="b">
        <v>0</v>
      </c>
    </row>
    <row r="18" spans="1:16" x14ac:dyDescent="0.25">
      <c r="A18" s="1">
        <f>'Decision Tree'!$E$21</f>
        <v>4000</v>
      </c>
      <c r="B18" s="2" t="s">
        <v>51</v>
      </c>
      <c r="C18" s="1">
        <v>0</v>
      </c>
      <c r="H18" s="1" t="s">
        <v>40</v>
      </c>
      <c r="I18" s="1" t="s">
        <v>40</v>
      </c>
      <c r="J18" s="1">
        <f>'Decision Tree'!$D$21</f>
        <v>4000</v>
      </c>
      <c r="K18" s="1">
        <f>'Decision Tree'!$D$20</f>
        <v>0.5</v>
      </c>
      <c r="L18" s="1" t="s">
        <v>54</v>
      </c>
      <c r="M18" s="1">
        <v>0</v>
      </c>
      <c r="P18" s="1" t="b">
        <v>0</v>
      </c>
    </row>
    <row r="19" spans="1:16" x14ac:dyDescent="0.25">
      <c r="A19" s="1">
        <f>'Decision Tree'!$E$25</f>
        <v>-2000</v>
      </c>
      <c r="B19" s="2" t="s">
        <v>52</v>
      </c>
      <c r="C19" s="1">
        <v>0</v>
      </c>
      <c r="H19" s="1" t="s">
        <v>40</v>
      </c>
      <c r="I19" s="1" t="s">
        <v>40</v>
      </c>
      <c r="J19" s="1">
        <f>'Decision Tree'!$D$25</f>
        <v>-2000</v>
      </c>
      <c r="K19" s="1">
        <f>'Decision Tree'!$D$24</f>
        <v>0.5</v>
      </c>
      <c r="L19" s="1" t="s">
        <v>54</v>
      </c>
      <c r="M19" s="1">
        <v>0</v>
      </c>
      <c r="P19" s="1" t="b">
        <v>0</v>
      </c>
    </row>
    <row r="20" spans="1:16" x14ac:dyDescent="0.25">
      <c r="A20" s="1">
        <f>'Decision Tree'!$D$31</f>
        <v>7600</v>
      </c>
      <c r="B20" s="2" t="s">
        <v>46</v>
      </c>
      <c r="C20" s="1">
        <v>0</v>
      </c>
      <c r="I20" s="1" t="s">
        <v>40</v>
      </c>
      <c r="J20" s="1">
        <f>'Decision Tree'!$C$31</f>
        <v>0</v>
      </c>
      <c r="K20" s="1">
        <f>'Decision Tree'!$C$30</f>
        <v>0.4</v>
      </c>
      <c r="L20" s="1" t="s">
        <v>56</v>
      </c>
      <c r="M20" s="1">
        <v>0</v>
      </c>
      <c r="O20" s="1" t="str">
        <f>'Decision Tree'!$D$30</f>
        <v>Housing Assistance</v>
      </c>
      <c r="P20" s="1" t="b">
        <v>0</v>
      </c>
    </row>
    <row r="21" spans="1:16" x14ac:dyDescent="0.25">
      <c r="A21" s="1">
        <f>'Decision Tree'!$E$29</f>
        <v>10000</v>
      </c>
      <c r="B21" s="2" t="s">
        <v>51</v>
      </c>
      <c r="C21" s="1">
        <v>0</v>
      </c>
      <c r="H21" s="1" t="s">
        <v>40</v>
      </c>
      <c r="I21" s="1" t="s">
        <v>40</v>
      </c>
      <c r="J21" s="1">
        <f>'Decision Tree'!$D$29</f>
        <v>10000</v>
      </c>
      <c r="K21" s="1">
        <f>'Decision Tree'!$D$28</f>
        <v>0.6</v>
      </c>
      <c r="L21" s="1" t="s">
        <v>57</v>
      </c>
      <c r="M21" s="1">
        <v>0</v>
      </c>
      <c r="P21" s="1" t="b">
        <v>0</v>
      </c>
    </row>
    <row r="22" spans="1:16" x14ac:dyDescent="0.25">
      <c r="A22" s="1">
        <f>'Decision Tree'!$E$33</f>
        <v>4000</v>
      </c>
      <c r="B22" s="2" t="s">
        <v>52</v>
      </c>
      <c r="C22" s="1">
        <v>0</v>
      </c>
      <c r="H22" s="1" t="s">
        <v>40</v>
      </c>
      <c r="I22" s="1" t="s">
        <v>40</v>
      </c>
      <c r="J22" s="1">
        <f>'Decision Tree'!$D$33</f>
        <v>4000</v>
      </c>
      <c r="K22" s="1">
        <f>'Decision Tree'!$D$32</f>
        <v>0.4</v>
      </c>
      <c r="L22" s="1" t="s">
        <v>57</v>
      </c>
      <c r="M22" s="1">
        <v>0</v>
      </c>
      <c r="P22" s="1" t="b">
        <v>0</v>
      </c>
    </row>
    <row r="23" spans="1:16" x14ac:dyDescent="0.25">
      <c r="A23" s="1">
        <f>'Decision Tree'!$D$37</f>
        <v>10000</v>
      </c>
      <c r="B23" s="2" t="s">
        <v>47</v>
      </c>
      <c r="C23" s="1">
        <v>0</v>
      </c>
      <c r="H23" s="1" t="s">
        <v>40</v>
      </c>
      <c r="I23" s="1" t="s">
        <v>40</v>
      </c>
      <c r="J23" s="1">
        <f>'Decision Tree'!$C$37</f>
        <v>10000</v>
      </c>
      <c r="K23" s="1">
        <f>'Decision Tree'!$C$36</f>
        <v>0.6</v>
      </c>
      <c r="L23" s="1" t="s">
        <v>58</v>
      </c>
      <c r="M23" s="1">
        <v>0</v>
      </c>
      <c r="P23" s="1" t="b">
        <v>0</v>
      </c>
    </row>
    <row r="24" spans="1:16" x14ac:dyDescent="0.25">
      <c r="A24" s="1">
        <f>'Decision Tree'!$C$45</f>
        <v>3460</v>
      </c>
      <c r="B24" s="2" t="s">
        <v>60</v>
      </c>
      <c r="C24" s="1">
        <v>0</v>
      </c>
      <c r="I24" s="1" t="s">
        <v>40</v>
      </c>
      <c r="J24" s="1">
        <f>'Decision Tree'!$B$45</f>
        <v>0</v>
      </c>
      <c r="L24" s="1" t="s">
        <v>61</v>
      </c>
      <c r="M24" s="1">
        <v>0</v>
      </c>
      <c r="O24" s="1" t="str">
        <f>'Decision Tree'!$C$44</f>
        <v>Denzel's Job</v>
      </c>
      <c r="P24" s="1" t="b">
        <v>0</v>
      </c>
    </row>
    <row r="25" spans="1:16" x14ac:dyDescent="0.25">
      <c r="A25" s="1">
        <f>'Decision Tree'!$D$41</f>
        <v>400.00000000000011</v>
      </c>
      <c r="B25" s="2" t="s">
        <v>46</v>
      </c>
      <c r="C25" s="1">
        <v>0</v>
      </c>
      <c r="I25" s="1" t="s">
        <v>40</v>
      </c>
      <c r="J25" s="1">
        <f>'Decision Tree'!$C$41</f>
        <v>0</v>
      </c>
      <c r="K25" s="1">
        <f>'Decision Tree'!$C$40</f>
        <v>0.4</v>
      </c>
      <c r="L25" s="1" t="s">
        <v>62</v>
      </c>
      <c r="M25" s="1">
        <v>0</v>
      </c>
      <c r="O25" s="1" t="str">
        <f>'Decision Tree'!$D$40</f>
        <v>Housing Assistance</v>
      </c>
      <c r="P25" s="1" t="b">
        <v>0</v>
      </c>
    </row>
    <row r="26" spans="1:16" x14ac:dyDescent="0.25">
      <c r="A26" s="1">
        <f>'Decision Tree'!$E$39</f>
        <v>1000</v>
      </c>
      <c r="B26" s="2" t="s">
        <v>51</v>
      </c>
      <c r="C26" s="1">
        <v>0</v>
      </c>
      <c r="H26" s="1" t="s">
        <v>40</v>
      </c>
      <c r="I26" s="1" t="s">
        <v>40</v>
      </c>
      <c r="J26" s="1">
        <f>'Decision Tree'!$D$39</f>
        <v>1000</v>
      </c>
      <c r="K26" s="1">
        <f>'Decision Tree'!$D$38</f>
        <v>0.8</v>
      </c>
      <c r="L26" s="1" t="s">
        <v>63</v>
      </c>
      <c r="M26" s="1">
        <v>0</v>
      </c>
      <c r="P26" s="1" t="b">
        <v>0</v>
      </c>
    </row>
    <row r="27" spans="1:16" x14ac:dyDescent="0.25">
      <c r="A27" s="1">
        <f>'Decision Tree'!$E$43</f>
        <v>-2000</v>
      </c>
      <c r="B27" s="2" t="s">
        <v>52</v>
      </c>
      <c r="C27" s="1">
        <v>0</v>
      </c>
      <c r="H27" s="1" t="s">
        <v>40</v>
      </c>
      <c r="I27" s="1" t="s">
        <v>40</v>
      </c>
      <c r="J27" s="1">
        <f>'Decision Tree'!$D$43</f>
        <v>-2000</v>
      </c>
      <c r="K27" s="1">
        <f>'Decision Tree'!$D$42</f>
        <v>0.19999999999999996</v>
      </c>
      <c r="L27" s="1" t="s">
        <v>63</v>
      </c>
      <c r="M27" s="1">
        <v>0</v>
      </c>
      <c r="P27" s="1" t="b">
        <v>0</v>
      </c>
    </row>
    <row r="28" spans="1:16" x14ac:dyDescent="0.25">
      <c r="A28" s="1">
        <f>'Decision Tree'!$D$49</f>
        <v>5500</v>
      </c>
      <c r="B28" s="2" t="s">
        <v>47</v>
      </c>
      <c r="C28" s="1">
        <v>0</v>
      </c>
      <c r="I28" s="1" t="s">
        <v>40</v>
      </c>
      <c r="J28" s="1">
        <f>'Decision Tree'!$C$49</f>
        <v>0</v>
      </c>
      <c r="K28" s="1">
        <f>'Decision Tree'!$C$48</f>
        <v>0.6</v>
      </c>
      <c r="L28" s="1" t="s">
        <v>64</v>
      </c>
      <c r="M28" s="1">
        <v>0</v>
      </c>
      <c r="O28" s="1" t="str">
        <f>'Decision Tree'!$D$48</f>
        <v>Housing Assistance</v>
      </c>
      <c r="P28" s="1" t="b">
        <v>0</v>
      </c>
    </row>
    <row r="29" spans="1:16" x14ac:dyDescent="0.25">
      <c r="A29" s="1">
        <f>'Decision Tree'!$E$47</f>
        <v>7000</v>
      </c>
      <c r="B29" s="2" t="s">
        <v>51</v>
      </c>
      <c r="C29" s="1">
        <v>0</v>
      </c>
      <c r="H29" s="1" t="s">
        <v>40</v>
      </c>
      <c r="I29" s="1" t="s">
        <v>40</v>
      </c>
      <c r="J29" s="1">
        <f>'Decision Tree'!$D$47</f>
        <v>7000</v>
      </c>
      <c r="K29" s="1">
        <f>'Decision Tree'!$D$46</f>
        <v>0.5</v>
      </c>
      <c r="L29" s="1" t="s">
        <v>65</v>
      </c>
      <c r="M29" s="1">
        <v>0</v>
      </c>
      <c r="P29" s="1" t="b">
        <v>0</v>
      </c>
    </row>
    <row r="30" spans="1:16" x14ac:dyDescent="0.25">
      <c r="A30" s="1">
        <f>'Decision Tree'!$E$51</f>
        <v>4000</v>
      </c>
      <c r="B30" s="2" t="s">
        <v>52</v>
      </c>
      <c r="C30" s="1">
        <v>0</v>
      </c>
      <c r="H30" s="1" t="s">
        <v>40</v>
      </c>
      <c r="I30" s="1" t="s">
        <v>40</v>
      </c>
      <c r="J30" s="1">
        <f>'Decision Tree'!$D$51</f>
        <v>4000</v>
      </c>
      <c r="K30" s="1">
        <f>'Decision Tree'!$D$50</f>
        <v>0.5</v>
      </c>
      <c r="L30" s="1" t="s">
        <v>65</v>
      </c>
      <c r="M30" s="1">
        <v>0</v>
      </c>
      <c r="P3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Decision Tree</vt:lpstr>
      <vt:lpstr>Influence Diagram</vt:lpstr>
      <vt:lpstr>Converted Diagram</vt:lpstr>
      <vt:lpstr>treeCalc_2</vt:lpstr>
      <vt:lpstr>inflCalc_1</vt:lpstr>
      <vt:lpstr>treeCalc_1</vt:lpstr>
      <vt:lpstr>Assistance</vt:lpstr>
      <vt:lpstr>Both_Unemployeed</vt:lpstr>
      <vt:lpstr>Denzel_Earnings__Monthly</vt:lpstr>
      <vt:lpstr>Denzel_s_Contr_if_Laid_Off</vt:lpstr>
      <vt:lpstr>Monthly_Requirement</vt:lpstr>
      <vt:lpstr>Months_at_Joes</vt:lpstr>
      <vt:lpstr>Only_Denzel_Unemployeed</vt:lpstr>
      <vt:lpstr>Only_Susan_Unemployeed</vt:lpstr>
      <vt:lpstr>Prob_Denzel_Laid_Off</vt:lpstr>
      <vt:lpstr>Savings</vt:lpstr>
      <vt:lpstr>Six_Months_Req.</vt:lpstr>
      <vt:lpstr>Susan_Earnings__Monthly</vt:lpstr>
    </vt:vector>
  </TitlesOfParts>
  <Company>Babson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Reilly</dc:creator>
  <cp:lastModifiedBy>Bob Clemen</cp:lastModifiedBy>
  <dcterms:created xsi:type="dcterms:W3CDTF">2009-01-29T17:08:11Z</dcterms:created>
  <dcterms:modified xsi:type="dcterms:W3CDTF">2013-05-25T03:39:57Z</dcterms:modified>
</cp:coreProperties>
</file>