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105" windowWidth="15180" windowHeight="8070" firstSheet="3" activeTab="3"/>
  </bookViews>
  <sheets>
    <sheet name="treeCalc_1" sheetId="2" state="veryHidden" r:id="rId1"/>
    <sheet name="PTModule" sheetId="3" state="veryHidden" r:id="rId2"/>
    <sheet name="sensInfo" sheetId="4" state="veryHidden" r:id="rId3"/>
    <sheet name="Model" sheetId="1" r:id="rId4"/>
    <sheet name="Sensitivity Salary Wt (C6)" sheetId="5" r:id="rId5"/>
    <sheet name="Sensitivity Salary Wt (C6) full" sheetId="6" r:id="rId6"/>
  </sheets>
  <definedNames>
    <definedName name="PalisadeReportWorksheetCreatedBy" localSheetId="4">"PrecisionTree"</definedName>
    <definedName name="PalisadeReportWorksheetCreatedBy" localSheetId="5">"PrecisionTree"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"Weight for salary"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</definedName>
    <definedName name="PTree_SensitivityAnalysis_Inputs_1_Minimum" hidden="1">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Model!$C$6</definedName>
    <definedName name="PTree_SensitivityAnalysis_Inputs_Count" hidden="1">1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UpdateDisplay" hidden="1">FALSE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45621"/>
</workbook>
</file>

<file path=xl/calcChain.xml><?xml version="1.0" encoding="utf-8"?>
<calcChain xmlns="http://schemas.openxmlformats.org/spreadsheetml/2006/main">
  <c r="F6" i="1" l="1"/>
  <c r="F2" i="2"/>
  <c r="B6" i="1" l="1"/>
  <c r="G8" i="1" s="1"/>
  <c r="H19" i="2" s="1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J13" i="2"/>
  <c r="J12" i="2"/>
  <c r="K11" i="2"/>
  <c r="J11" i="2"/>
  <c r="O13" i="2"/>
  <c r="O12" i="2"/>
  <c r="O11" i="2"/>
  <c r="F7" i="1"/>
  <c r="B11" i="4"/>
  <c r="B2" i="2"/>
  <c r="B11" i="2"/>
  <c r="H13" i="2"/>
  <c r="F8" i="1" l="1"/>
  <c r="B4" i="2" s="1"/>
  <c r="H12" i="2"/>
  <c r="H21" i="2"/>
  <c r="H20" i="2"/>
  <c r="H15" i="2" l="1"/>
  <c r="H14" i="2"/>
  <c r="C1" i="4"/>
  <c r="H18" i="2"/>
  <c r="H17" i="2"/>
  <c r="H16" i="2"/>
  <c r="B24" i="1" l="1"/>
  <c r="D21" i="1"/>
  <c r="D20" i="1"/>
  <c r="B15" i="1"/>
  <c r="D32" i="1"/>
  <c r="D19" i="1"/>
  <c r="D30" i="1"/>
  <c r="D17" i="1"/>
  <c r="C16" i="1"/>
  <c r="D22" i="1"/>
  <c r="D25" i="1"/>
  <c r="D18" i="1"/>
  <c r="B27" i="1"/>
  <c r="D13" i="1"/>
  <c r="D31" i="1"/>
  <c r="D12" i="1"/>
  <c r="D14" i="1"/>
  <c r="D26" i="1"/>
  <c r="D29" i="1"/>
  <c r="D11" i="1"/>
  <c r="C28" i="1"/>
  <c r="A19" i="2"/>
  <c r="A12" i="2"/>
  <c r="A13" i="2"/>
  <c r="A18" i="2"/>
  <c r="A11" i="2"/>
  <c r="A16" i="2"/>
  <c r="A17" i="2"/>
  <c r="A14" i="2"/>
  <c r="A21" i="2"/>
  <c r="A15" i="2"/>
  <c r="A20" i="2"/>
</calcChain>
</file>

<file path=xl/sharedStrings.xml><?xml version="1.0" encoding="utf-8"?>
<sst xmlns="http://schemas.openxmlformats.org/spreadsheetml/2006/main" count="140" uniqueCount="88">
  <si>
    <t>Weights table</t>
  </si>
  <si>
    <t>Table for Computing End Node Values</t>
  </si>
  <si>
    <t>Fun Level</t>
  </si>
  <si>
    <t>Salary</t>
  </si>
  <si>
    <t>Forest Job</t>
  </si>
  <si>
    <t>In-Town Job</t>
  </si>
  <si>
    <t>Weights</t>
  </si>
  <si>
    <t>Salary Level</t>
  </si>
  <si>
    <t>Overall Score</t>
  </si>
  <si>
    <t>Name</t>
  </si>
  <si>
    <t>SheetRef</t>
  </si>
  <si>
    <t>GenInfo</t>
  </si>
  <si>
    <t>Def. Link</t>
  </si>
  <si>
    <t>EXT REFS</t>
  </si>
  <si>
    <t>Def. Form</t>
  </si>
  <si>
    <t>Highest#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</si>
  <si>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</si>
  <si>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</si>
  <si>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</si>
  <si>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</si>
  <si>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</si>
  <si>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</si>
  <si>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</si>
  <si>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</si>
  <si>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</si>
  <si>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</si>
  <si>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</si>
  <si>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</si>
  <si>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Decision</t>
  </si>
  <si>
    <t>DEFAULT</t>
  </si>
  <si>
    <t>2,0,0,2,2,3,0,0,0</t>
  </si>
  <si>
    <t>Amount of fun</t>
  </si>
  <si>
    <t>4,0,0,0,2,0,0</t>
  </si>
  <si>
    <t>1,0,0,5,4,5,6,7,8,1,0,0</t>
  </si>
  <si>
    <t>Summer fun level 5</t>
  </si>
  <si>
    <t>Summer fun level 4</t>
  </si>
  <si>
    <t>Summer fun level 3</t>
  </si>
  <si>
    <t>Summer fun level 2</t>
  </si>
  <si>
    <t>Summer fun level 1</t>
  </si>
  <si>
    <t>Amount of work</t>
  </si>
  <si>
    <t>4,0,0,0,3,0,0</t>
  </si>
  <si>
    <t>1,0,0,3,9,10,11,1,0,0</t>
  </si>
  <si>
    <t>40 hours per week</t>
  </si>
  <si>
    <t>34 hours per week</t>
  </si>
  <si>
    <t>30 hours per week</t>
  </si>
  <si>
    <t>Salary Weight</t>
  </si>
  <si>
    <t>Calc Macro</t>
  </si>
  <si>
    <t>Ptree1 Compatibility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</si>
  <si>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</si>
  <si>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</si>
  <si>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</si>
  <si>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</si>
  <si>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</si>
  <si>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</si>
  <si>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</si>
  <si>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</si>
  <si>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</si>
  <si>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</si>
  <si>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</si>
  <si>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</si>
  <si>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</si>
  <si>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Collapsed</t>
  </si>
  <si>
    <t>-1,1,1,-1,0,Exponential, 0,0,-1,0,-1,0,.0001</t>
  </si>
  <si>
    <t>1.0.?</t>
  </si>
  <si>
    <t>5.0.0</t>
  </si>
  <si>
    <t>Linked Tree for Problem 5.9</t>
  </si>
  <si>
    <t>&lt;NF&gt;</t>
  </si>
  <si>
    <t>PrecisionTree Sensitivity Analysis - Strategy Region</t>
  </si>
  <si>
    <r>
      <t>Output:</t>
    </r>
    <r>
      <rPr>
        <sz val="8"/>
        <rFont val="Tahoma"/>
        <family val="2"/>
      </rPr>
      <t xml:space="preserve"> Decision Tree 'Linked Tree for Problem 5.9' (Expected Value of Entire Model)</t>
    </r>
  </si>
  <si>
    <r>
      <t>Input:</t>
    </r>
    <r>
      <rPr>
        <sz val="8"/>
        <rFont val="Tahoma"/>
        <family val="2"/>
      </rPr>
      <t xml:space="preserve"> Weight for salary (C6)</t>
    </r>
  </si>
  <si>
    <t>Strategy Region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</si>
  <si>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</si>
  <si>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</si>
  <si>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</si>
  <si>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</si>
  <si>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</si>
  <si>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</si>
  <si>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</si>
  <si>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</si>
  <si>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</si>
  <si>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</si>
  <si>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</si>
  <si>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</si>
  <si>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Value</t>
  </si>
  <si>
    <t>Change (%)</t>
  </si>
  <si>
    <t>6.0.1</t>
  </si>
  <si>
    <t>Making Hard Decisions with DecisionTools, 3rd ed., Clemen &amp; Reilly</t>
  </si>
  <si>
    <t>Problem 5.9 - Excel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</si>
</sst>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20" x14ac:knownFonts="1">
    <font>
      <sz val="10"/>
      <name val="Arial"/>
    </font>
    <font>
      <sz val="10"/>
      <name val="Arial"/>
      <family val="2"/>
    </font>
    <font>
      <b/>
      <i/>
      <sz val="16"/>
      <color indexed="9"/>
      <name val="Times New Roman"/>
      <family val="1"/>
    </font>
    <font>
      <sz val="10"/>
      <name val="Times New Roman"/>
      <family val="1"/>
    </font>
    <font>
      <b/>
      <sz val="12"/>
      <color indexed="9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7"/>
      <name val="Arial"/>
      <family val="2"/>
    </font>
    <font>
      <sz val="8"/>
      <color indexed="8"/>
      <name val="Arial"/>
      <family val="2"/>
    </font>
    <font>
      <b/>
      <sz val="8"/>
      <color indexed="16"/>
      <name val="Arial"/>
      <family val="2"/>
    </font>
    <font>
      <sz val="10"/>
      <name val="Arial"/>
      <family val="2"/>
    </font>
    <font>
      <sz val="8"/>
      <color indexed="17"/>
      <name val="Arial"/>
      <family val="2"/>
    </font>
    <font>
      <sz val="8"/>
      <color indexed="16"/>
      <name val="Arial"/>
      <family val="2"/>
    </font>
    <font>
      <sz val="8"/>
      <name val="Tahoma"/>
      <family val="2"/>
    </font>
    <font>
      <b/>
      <sz val="14"/>
      <name val="Tahoma"/>
      <family val="2"/>
    </font>
    <font>
      <b/>
      <sz val="8"/>
      <name val="Tahoma"/>
      <family val="2"/>
    </font>
    <font>
      <b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5" fillId="0" borderId="0" xfId="0" applyFont="1" applyBorder="1" applyAlignment="1">
      <alignment horizontal="left"/>
    </xf>
    <xf numFmtId="0" fontId="0" fillId="0" borderId="0" xfId="0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1" xfId="0" applyFill="1" applyBorder="1"/>
    <xf numFmtId="0" fontId="0" fillId="2" borderId="4" xfId="0" applyFill="1" applyBorder="1" applyAlignment="1">
      <alignment horizontal="centerContinuous"/>
    </xf>
    <xf numFmtId="0" fontId="0" fillId="2" borderId="5" xfId="1" applyNumberFormat="1" applyFont="1" applyFill="1" applyBorder="1" applyAlignment="1">
      <alignment horizontal="center"/>
    </xf>
    <xf numFmtId="0" fontId="6" fillId="2" borderId="6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0" fillId="2" borderId="9" xfId="0" applyFill="1" applyBorder="1"/>
    <xf numFmtId="0" fontId="0" fillId="0" borderId="10" xfId="1" applyNumberFormat="1" applyFont="1" applyFill="1" applyBorder="1"/>
    <xf numFmtId="0" fontId="0" fillId="0" borderId="11" xfId="1" applyNumberFormat="1" applyFont="1" applyFill="1" applyBorder="1"/>
    <xf numFmtId="0" fontId="7" fillId="0" borderId="0" xfId="0" applyFont="1"/>
    <xf numFmtId="1" fontId="0" fillId="0" borderId="12" xfId="1" applyNumberFormat="1" applyFont="1" applyFill="1" applyBorder="1"/>
    <xf numFmtId="1" fontId="0" fillId="0" borderId="13" xfId="1" applyNumberFormat="1" applyFont="1" applyFill="1" applyBorder="1"/>
    <xf numFmtId="0" fontId="0" fillId="2" borderId="6" xfId="0" applyFill="1" applyBorder="1"/>
    <xf numFmtId="0" fontId="0" fillId="0" borderId="14" xfId="1" applyNumberFormat="1" applyFont="1" applyBorder="1"/>
    <xf numFmtId="0" fontId="0" fillId="0" borderId="8" xfId="1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164" fontId="1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0" fontId="12" fillId="0" borderId="0" xfId="0" applyFont="1"/>
    <xf numFmtId="0" fontId="16" fillId="4" borderId="0" xfId="0" applyFont="1" applyFill="1" applyBorder="1"/>
    <xf numFmtId="0" fontId="15" fillId="4" borderId="0" xfId="0" applyFont="1" applyFill="1" applyBorder="1"/>
    <xf numFmtId="0" fontId="15" fillId="4" borderId="16" xfId="0" applyFont="1" applyFill="1" applyBorder="1"/>
    <xf numFmtId="0" fontId="16" fillId="4" borderId="0" xfId="0" quotePrefix="1" applyFont="1" applyFill="1" applyBorder="1"/>
    <xf numFmtId="0" fontId="17" fillId="4" borderId="0" xfId="0" applyFont="1" applyFill="1" applyBorder="1"/>
    <xf numFmtId="0" fontId="17" fillId="4" borderId="16" xfId="0" applyFont="1" applyFill="1" applyBorder="1"/>
    <xf numFmtId="0" fontId="19" fillId="0" borderId="15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left"/>
    </xf>
    <xf numFmtId="0" fontId="19" fillId="0" borderId="26" xfId="0" applyFont="1" applyBorder="1" applyAlignment="1">
      <alignment horizontal="left"/>
    </xf>
    <xf numFmtId="0" fontId="19" fillId="0" borderId="27" xfId="0" applyFont="1" applyBorder="1" applyAlignment="1">
      <alignment horizontal="center" vertical="top"/>
    </xf>
    <xf numFmtId="0" fontId="19" fillId="0" borderId="28" xfId="0" applyFont="1" applyBorder="1" applyAlignment="1">
      <alignment horizontal="center" vertical="top"/>
    </xf>
    <xf numFmtId="0" fontId="7" fillId="0" borderId="0" xfId="0" applyNumberFormat="1" applyFont="1" applyBorder="1" applyAlignment="1">
      <alignment horizontal="right" vertical="top"/>
    </xf>
    <xf numFmtId="0" fontId="7" fillId="0" borderId="22" xfId="0" applyNumberFormat="1" applyFont="1" applyBorder="1" applyAlignment="1">
      <alignment horizontal="right" vertical="top"/>
    </xf>
    <xf numFmtId="0" fontId="19" fillId="0" borderId="31" xfId="0" applyFont="1" applyBorder="1" applyAlignment="1">
      <alignment horizontal="center"/>
    </xf>
    <xf numFmtId="10" fontId="7" fillId="0" borderId="32" xfId="0" applyNumberFormat="1" applyFont="1" applyBorder="1" applyAlignment="1">
      <alignment horizontal="right" vertical="top"/>
    </xf>
    <xf numFmtId="10" fontId="7" fillId="0" borderId="33" xfId="0" applyNumberFormat="1" applyFont="1" applyBorder="1" applyAlignment="1">
      <alignment horizontal="right" vertical="top"/>
    </xf>
    <xf numFmtId="10" fontId="7" fillId="0" borderId="17" xfId="0" applyNumberFormat="1" applyFont="1" applyBorder="1" applyAlignment="1">
      <alignment horizontal="right" vertical="top"/>
    </xf>
    <xf numFmtId="10" fontId="7" fillId="0" borderId="23" xfId="0" applyNumberFormat="1" applyFont="1" applyBorder="1" applyAlignment="1">
      <alignment horizontal="right" vertical="top"/>
    </xf>
    <xf numFmtId="0" fontId="3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8" fillId="5" borderId="19" xfId="0" quotePrefix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9" fillId="0" borderId="2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9" fillId="0" borderId="1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'Linked Tree for Problem 5.9'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(B24)
With Variation of Weight for salary (C6)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734860883797054"/>
          <c:w val="0.77219589373758191"/>
          <c:h val="0.72849414281479952"/>
        </c:manualLayout>
      </c:layout>
      <c:scatterChart>
        <c:scatterStyle val="lineMarker"/>
        <c:varyColors val="0"/>
        <c:ser>
          <c:idx val="0"/>
          <c:order val="0"/>
          <c:tx>
            <c:v>Forest Job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Salary Wt (C6)'!$C$33:$C$43</c:f>
              <c:numCache>
                <c:formatCode>General</c:formatCode>
                <c:ptCount val="11"/>
                <c:pt idx="0">
                  <c:v>0.5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0.57499999999999996</c:v>
                </c:pt>
                <c:pt idx="4">
                  <c:v>0.6</c:v>
                </c:pt>
                <c:pt idx="5">
                  <c:v>0.625</c:v>
                </c:pt>
                <c:pt idx="6">
                  <c:v>0.65</c:v>
                </c:pt>
                <c:pt idx="7">
                  <c:v>0.67500000000000004</c:v>
                </c:pt>
                <c:pt idx="8">
                  <c:v>0.7</c:v>
                </c:pt>
                <c:pt idx="9">
                  <c:v>0.72499999999999998</c:v>
                </c:pt>
                <c:pt idx="10">
                  <c:v>0.75</c:v>
                </c:pt>
              </c:numCache>
            </c:numRef>
          </c:xVal>
          <c:yVal>
            <c:numRef>
              <c:f>'Sensitivity Salary Wt (C6)'!$E$33:$E$43</c:f>
              <c:numCache>
                <c:formatCode>General</c:formatCode>
                <c:ptCount val="11"/>
                <c:pt idx="0">
                  <c:v>71.25</c:v>
                </c:pt>
                <c:pt idx="1">
                  <c:v>71.737500000000011</c:v>
                </c:pt>
                <c:pt idx="2">
                  <c:v>72.225000000000009</c:v>
                </c:pt>
                <c:pt idx="3">
                  <c:v>72.712500000000006</c:v>
                </c:pt>
                <c:pt idx="4">
                  <c:v>73.2</c:v>
                </c:pt>
                <c:pt idx="5">
                  <c:v>73.6875</c:v>
                </c:pt>
                <c:pt idx="6">
                  <c:v>74.174999999999997</c:v>
                </c:pt>
                <c:pt idx="7">
                  <c:v>74.662500000000009</c:v>
                </c:pt>
                <c:pt idx="8">
                  <c:v>75.150000000000006</c:v>
                </c:pt>
                <c:pt idx="9">
                  <c:v>75.637500000000003</c:v>
                </c:pt>
                <c:pt idx="10">
                  <c:v>76.125</c:v>
                </c:pt>
              </c:numCache>
            </c:numRef>
          </c:yVal>
          <c:smooth val="0"/>
        </c:ser>
        <c:ser>
          <c:idx val="1"/>
          <c:order val="1"/>
          <c:tx>
            <c:v>In-Town Job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'Sensitivity Salary Wt (C6)'!$C$33:$C$43</c:f>
              <c:numCache>
                <c:formatCode>General</c:formatCode>
                <c:ptCount val="11"/>
                <c:pt idx="0">
                  <c:v>0.5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0.57499999999999996</c:v>
                </c:pt>
                <c:pt idx="4">
                  <c:v>0.6</c:v>
                </c:pt>
                <c:pt idx="5">
                  <c:v>0.625</c:v>
                </c:pt>
                <c:pt idx="6">
                  <c:v>0.65</c:v>
                </c:pt>
                <c:pt idx="7">
                  <c:v>0.67500000000000004</c:v>
                </c:pt>
                <c:pt idx="8">
                  <c:v>0.7</c:v>
                </c:pt>
                <c:pt idx="9">
                  <c:v>0.72499999999999998</c:v>
                </c:pt>
                <c:pt idx="10">
                  <c:v>0.75</c:v>
                </c:pt>
              </c:numCache>
            </c:numRef>
          </c:xVal>
          <c:yVal>
            <c:numRef>
              <c:f>'Sensitivity Salary Wt (C6)'!$G$33:$G$43</c:f>
              <c:numCache>
                <c:formatCode>General</c:formatCode>
                <c:ptCount val="11"/>
                <c:pt idx="0">
                  <c:v>57.5</c:v>
                </c:pt>
                <c:pt idx="1">
                  <c:v>57.375</c:v>
                </c:pt>
                <c:pt idx="2">
                  <c:v>57.25</c:v>
                </c:pt>
                <c:pt idx="3">
                  <c:v>57.125</c:v>
                </c:pt>
                <c:pt idx="4">
                  <c:v>57</c:v>
                </c:pt>
                <c:pt idx="5">
                  <c:v>56.875</c:v>
                </c:pt>
                <c:pt idx="6">
                  <c:v>56.75</c:v>
                </c:pt>
                <c:pt idx="7">
                  <c:v>56.625</c:v>
                </c:pt>
                <c:pt idx="8">
                  <c:v>56.5</c:v>
                </c:pt>
                <c:pt idx="9">
                  <c:v>56.375</c:v>
                </c:pt>
                <c:pt idx="10">
                  <c:v>56.25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90816"/>
        <c:axId val="230297984"/>
      </c:scatterChart>
      <c:valAx>
        <c:axId val="225490816"/>
        <c:scaling>
          <c:orientation val="minMax"/>
          <c:max val="0.8"/>
          <c:min val="0.4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Weight for salary (C6)</a:t>
                </a:r>
              </a:p>
            </c:rich>
          </c:tx>
          <c:layout>
            <c:manualLayout>
              <c:xMode val="edge"/>
              <c:yMode val="edge"/>
              <c:x val="0.32223691956729705"/>
              <c:y val="0.922209363764063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30297984"/>
        <c:crossesAt val="-1.0000000000000001E+300"/>
        <c:crossBetween val="midCat"/>
        <c:majorUnit val="0.05"/>
      </c:valAx>
      <c:valAx>
        <c:axId val="230297984"/>
        <c:scaling>
          <c:orientation val="minMax"/>
          <c:max val="80"/>
          <c:min val="5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25490816"/>
        <c:crossesAt val="-1.0000000000000001E+300"/>
        <c:crossBetween val="midCat"/>
        <c:majorUnit val="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'Linked Tree for Problem 5.9'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(B24)
With Variation of Weight for salary (C6)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734860883797054"/>
          <c:w val="0.77219589373758191"/>
          <c:h val="0.67284766163640342"/>
        </c:manualLayout>
      </c:layout>
      <c:scatterChart>
        <c:scatterStyle val="lineMarker"/>
        <c:varyColors val="0"/>
        <c:ser>
          <c:idx val="0"/>
          <c:order val="0"/>
          <c:tx>
            <c:v>Forest Job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Salary Wt (C6) full'!$C$33:$C$43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'Sensitivity Salary Wt (C6) full'!$E$33:$E$43</c:f>
              <c:numCache>
                <c:formatCode>General</c:formatCode>
                <c:ptCount val="11"/>
                <c:pt idx="0">
                  <c:v>61.5</c:v>
                </c:pt>
                <c:pt idx="1">
                  <c:v>63.45</c:v>
                </c:pt>
                <c:pt idx="2">
                  <c:v>65.400000000000006</c:v>
                </c:pt>
                <c:pt idx="3">
                  <c:v>67.349999999999994</c:v>
                </c:pt>
                <c:pt idx="4">
                  <c:v>69.300000000000011</c:v>
                </c:pt>
                <c:pt idx="5">
                  <c:v>71.25</c:v>
                </c:pt>
                <c:pt idx="6">
                  <c:v>73.2</c:v>
                </c:pt>
                <c:pt idx="7">
                  <c:v>75.150000000000006</c:v>
                </c:pt>
                <c:pt idx="8">
                  <c:v>77.099999999999994</c:v>
                </c:pt>
                <c:pt idx="9">
                  <c:v>79.050000000000011</c:v>
                </c:pt>
                <c:pt idx="10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v>In-Town Job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'Sensitivity Salary Wt (C6) full'!$C$33:$C$43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'Sensitivity Salary Wt (C6) full'!$G$33:$G$43</c:f>
              <c:numCache>
                <c:formatCode>General</c:formatCode>
                <c:ptCount val="11"/>
                <c:pt idx="0">
                  <c:v>60</c:v>
                </c:pt>
                <c:pt idx="1">
                  <c:v>59.5</c:v>
                </c:pt>
                <c:pt idx="2">
                  <c:v>59</c:v>
                </c:pt>
                <c:pt idx="3">
                  <c:v>58.5</c:v>
                </c:pt>
                <c:pt idx="4">
                  <c:v>58</c:v>
                </c:pt>
                <c:pt idx="5">
                  <c:v>57.5</c:v>
                </c:pt>
                <c:pt idx="6">
                  <c:v>57</c:v>
                </c:pt>
                <c:pt idx="7">
                  <c:v>56.5</c:v>
                </c:pt>
                <c:pt idx="8">
                  <c:v>56</c:v>
                </c:pt>
                <c:pt idx="9">
                  <c:v>55.5</c:v>
                </c:pt>
                <c:pt idx="10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0592"/>
        <c:axId val="230433152"/>
      </c:scatterChart>
      <c:valAx>
        <c:axId val="230430592"/>
        <c:scaling>
          <c:orientation val="minMax"/>
          <c:max val="1.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Weight for salary (C6)</a:t>
                </a:r>
              </a:p>
            </c:rich>
          </c:tx>
          <c:layout>
            <c:manualLayout>
              <c:xMode val="edge"/>
              <c:yMode val="edge"/>
              <c:x val="0.32223691956729705"/>
              <c:y val="0.922209363764063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30433152"/>
        <c:crossesAt val="-1.0000000000000001E+300"/>
        <c:crossBetween val="midCat"/>
        <c:majorUnit val="0.19999999999999998"/>
      </c:valAx>
      <c:valAx>
        <c:axId val="230433152"/>
        <c:scaling>
          <c:orientation val="minMax"/>
          <c:max val="8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30430592"/>
        <c:crossesAt val="-1.0000000000000001E+300"/>
        <c:crossBetween val="midCat"/>
        <c:majorUnit val="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228410</xdr:colOff>
      <xdr:row>30</xdr:row>
      <xdr:rowOff>156845</xdr:rowOff>
    </xdr:from>
    <xdr:to>
      <xdr:col>3</xdr:col>
      <xdr:colOff>127</xdr:colOff>
      <xdr:row>30</xdr:row>
      <xdr:rowOff>156845</xdr:rowOff>
    </xdr:to>
    <xdr:cxnSp macro="_xll.PtreeEvent_ObjectClick">
      <xdr:nvCxnSpPr>
        <xdr:cNvPr id="1061" name="PTObj_DBranchHLine_1_11"/>
        <xdr:cNvCxnSpPr/>
      </xdr:nvCxnSpPr>
      <xdr:spPr bwMode="auto">
        <a:xfrm>
          <a:off x="2771585" y="5271770"/>
          <a:ext cx="14385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76010</xdr:colOff>
      <xdr:row>26</xdr:row>
      <xdr:rowOff>151766</xdr:rowOff>
    </xdr:from>
    <xdr:to>
      <xdr:col>2</xdr:col>
      <xdr:colOff>228410</xdr:colOff>
      <xdr:row>30</xdr:row>
      <xdr:rowOff>156845</xdr:rowOff>
    </xdr:to>
    <xdr:cxnSp macro="_xll.PtreeEvent_ObjectClick">
      <xdr:nvCxnSpPr>
        <xdr:cNvPr id="1060" name="PTObj_DBranchDLine_1_11"/>
        <xdr:cNvCxnSpPr/>
      </xdr:nvCxnSpPr>
      <xdr:spPr bwMode="auto">
        <a:xfrm>
          <a:off x="2619185" y="4618991"/>
          <a:ext cx="152400" cy="6527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228410</xdr:colOff>
      <xdr:row>28</xdr:row>
      <xdr:rowOff>156845</xdr:rowOff>
    </xdr:from>
    <xdr:to>
      <xdr:col>3</xdr:col>
      <xdr:colOff>127</xdr:colOff>
      <xdr:row>28</xdr:row>
      <xdr:rowOff>156845</xdr:rowOff>
    </xdr:to>
    <xdr:cxnSp macro="_xll.PtreeEvent_ObjectClick">
      <xdr:nvCxnSpPr>
        <xdr:cNvPr id="1052" name="PTObj_DBranchHLine_1_10"/>
        <xdr:cNvCxnSpPr/>
      </xdr:nvCxnSpPr>
      <xdr:spPr bwMode="auto">
        <a:xfrm>
          <a:off x="2771585" y="4947920"/>
          <a:ext cx="14385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76010</xdr:colOff>
      <xdr:row>26</xdr:row>
      <xdr:rowOff>151766</xdr:rowOff>
    </xdr:from>
    <xdr:to>
      <xdr:col>2</xdr:col>
      <xdr:colOff>228410</xdr:colOff>
      <xdr:row>28</xdr:row>
      <xdr:rowOff>156845</xdr:rowOff>
    </xdr:to>
    <xdr:cxnSp macro="_xll.PtreeEvent_ObjectClick">
      <xdr:nvCxnSpPr>
        <xdr:cNvPr id="1048" name="PTObj_DBranchDLine_1_10"/>
        <xdr:cNvCxnSpPr/>
      </xdr:nvCxnSpPr>
      <xdr:spPr bwMode="auto">
        <a:xfrm>
          <a:off x="2619185" y="4618991"/>
          <a:ext cx="152400" cy="32892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228410</xdr:colOff>
      <xdr:row>24</xdr:row>
      <xdr:rowOff>156845</xdr:rowOff>
    </xdr:from>
    <xdr:to>
      <xdr:col>3</xdr:col>
      <xdr:colOff>127</xdr:colOff>
      <xdr:row>24</xdr:row>
      <xdr:rowOff>156845</xdr:rowOff>
    </xdr:to>
    <xdr:cxnSp macro="_xll.PtreeEvent_ObjectClick">
      <xdr:nvCxnSpPr>
        <xdr:cNvPr id="1040" name="PTObj_DBranchHLine_1_9"/>
        <xdr:cNvCxnSpPr/>
      </xdr:nvCxnSpPr>
      <xdr:spPr bwMode="auto">
        <a:xfrm>
          <a:off x="2771585" y="4300220"/>
          <a:ext cx="14385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76010</xdr:colOff>
      <xdr:row>24</xdr:row>
      <xdr:rowOff>156845</xdr:rowOff>
    </xdr:from>
    <xdr:to>
      <xdr:col>2</xdr:col>
      <xdr:colOff>228410</xdr:colOff>
      <xdr:row>26</xdr:row>
      <xdr:rowOff>151766</xdr:rowOff>
    </xdr:to>
    <xdr:cxnSp macro="_xll.PtreeEvent_ObjectClick">
      <xdr:nvCxnSpPr>
        <xdr:cNvPr id="1039" name="PTObj_DBranchDLine_1_9"/>
        <xdr:cNvCxnSpPr/>
      </xdr:nvCxnSpPr>
      <xdr:spPr bwMode="auto">
        <a:xfrm flipV="1">
          <a:off x="2619185" y="4300220"/>
          <a:ext cx="152400" cy="31877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228410</xdr:colOff>
      <xdr:row>20</xdr:row>
      <xdr:rowOff>156845</xdr:rowOff>
    </xdr:from>
    <xdr:to>
      <xdr:col>3</xdr:col>
      <xdr:colOff>127</xdr:colOff>
      <xdr:row>20</xdr:row>
      <xdr:rowOff>156845</xdr:rowOff>
    </xdr:to>
    <xdr:cxnSp macro="_xll.PtreeEvent_ObjectClick">
      <xdr:nvCxnSpPr>
        <xdr:cNvPr id="1031" name="PTObj_DBranchHLine_1_8"/>
        <xdr:cNvCxnSpPr/>
      </xdr:nvCxnSpPr>
      <xdr:spPr bwMode="auto">
        <a:xfrm>
          <a:off x="2771585" y="3652520"/>
          <a:ext cx="14385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76010</xdr:colOff>
      <xdr:row>14</xdr:row>
      <xdr:rowOff>151766</xdr:rowOff>
    </xdr:from>
    <xdr:to>
      <xdr:col>2</xdr:col>
      <xdr:colOff>228410</xdr:colOff>
      <xdr:row>20</xdr:row>
      <xdr:rowOff>156845</xdr:rowOff>
    </xdr:to>
    <xdr:cxnSp macro="_xll.PtreeEvent_ObjectClick">
      <xdr:nvCxnSpPr>
        <xdr:cNvPr id="1027" name="PTObj_DBranchDLine_1_8"/>
        <xdr:cNvCxnSpPr/>
      </xdr:nvCxnSpPr>
      <xdr:spPr bwMode="auto">
        <a:xfrm>
          <a:off x="2619185" y="2675891"/>
          <a:ext cx="152400" cy="97662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228410</xdr:colOff>
      <xdr:row>18</xdr:row>
      <xdr:rowOff>156845</xdr:rowOff>
    </xdr:from>
    <xdr:to>
      <xdr:col>3</xdr:col>
      <xdr:colOff>127</xdr:colOff>
      <xdr:row>18</xdr:row>
      <xdr:rowOff>156845</xdr:rowOff>
    </xdr:to>
    <xdr:cxnSp macro="_xll.PtreeEvent_ObjectClick">
      <xdr:nvCxnSpPr>
        <xdr:cNvPr id="31" name="PTObj_DBranchHLine_1_7"/>
        <xdr:cNvCxnSpPr/>
      </xdr:nvCxnSpPr>
      <xdr:spPr bwMode="auto">
        <a:xfrm>
          <a:off x="2771585" y="3328670"/>
          <a:ext cx="14385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76010</xdr:colOff>
      <xdr:row>14</xdr:row>
      <xdr:rowOff>151766</xdr:rowOff>
    </xdr:from>
    <xdr:to>
      <xdr:col>2</xdr:col>
      <xdr:colOff>228410</xdr:colOff>
      <xdr:row>18</xdr:row>
      <xdr:rowOff>156845</xdr:rowOff>
    </xdr:to>
    <xdr:cxnSp macro="_xll.PtreeEvent_ObjectClick">
      <xdr:nvCxnSpPr>
        <xdr:cNvPr id="30" name="PTObj_DBranchDLine_1_7"/>
        <xdr:cNvCxnSpPr/>
      </xdr:nvCxnSpPr>
      <xdr:spPr bwMode="auto">
        <a:xfrm>
          <a:off x="2619185" y="2675891"/>
          <a:ext cx="152400" cy="6527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228410</xdr:colOff>
      <xdr:row>16</xdr:row>
      <xdr:rowOff>156845</xdr:rowOff>
    </xdr:from>
    <xdr:to>
      <xdr:col>3</xdr:col>
      <xdr:colOff>127</xdr:colOff>
      <xdr:row>16</xdr:row>
      <xdr:rowOff>156845</xdr:rowOff>
    </xdr:to>
    <xdr:cxnSp macro="_xll.PtreeEvent_ObjectClick">
      <xdr:nvCxnSpPr>
        <xdr:cNvPr id="28" name="PTObj_DBranchHLine_1_6"/>
        <xdr:cNvCxnSpPr/>
      </xdr:nvCxnSpPr>
      <xdr:spPr bwMode="auto">
        <a:xfrm>
          <a:off x="2771585" y="3004820"/>
          <a:ext cx="14385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76010</xdr:colOff>
      <xdr:row>14</xdr:row>
      <xdr:rowOff>151766</xdr:rowOff>
    </xdr:from>
    <xdr:to>
      <xdr:col>2</xdr:col>
      <xdr:colOff>228410</xdr:colOff>
      <xdr:row>16</xdr:row>
      <xdr:rowOff>156845</xdr:rowOff>
    </xdr:to>
    <xdr:cxnSp macro="_xll.PtreeEvent_ObjectClick">
      <xdr:nvCxnSpPr>
        <xdr:cNvPr id="27" name="PTObj_DBranchDLine_1_6"/>
        <xdr:cNvCxnSpPr/>
      </xdr:nvCxnSpPr>
      <xdr:spPr bwMode="auto">
        <a:xfrm>
          <a:off x="2619185" y="2675891"/>
          <a:ext cx="152400" cy="32892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228410</xdr:colOff>
      <xdr:row>12</xdr:row>
      <xdr:rowOff>156845</xdr:rowOff>
    </xdr:from>
    <xdr:to>
      <xdr:col>3</xdr:col>
      <xdr:colOff>127</xdr:colOff>
      <xdr:row>12</xdr:row>
      <xdr:rowOff>156845</xdr:rowOff>
    </xdr:to>
    <xdr:cxnSp macro="_xll.PtreeEvent_ObjectClick">
      <xdr:nvCxnSpPr>
        <xdr:cNvPr id="25" name="PTObj_DBranchHLine_1_5"/>
        <xdr:cNvCxnSpPr/>
      </xdr:nvCxnSpPr>
      <xdr:spPr bwMode="auto">
        <a:xfrm>
          <a:off x="2771585" y="2357120"/>
          <a:ext cx="142906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76010</xdr:colOff>
      <xdr:row>12</xdr:row>
      <xdr:rowOff>156845</xdr:rowOff>
    </xdr:from>
    <xdr:to>
      <xdr:col>2</xdr:col>
      <xdr:colOff>228410</xdr:colOff>
      <xdr:row>14</xdr:row>
      <xdr:rowOff>151766</xdr:rowOff>
    </xdr:to>
    <xdr:cxnSp macro="_xll.PtreeEvent_ObjectClick">
      <xdr:nvCxnSpPr>
        <xdr:cNvPr id="24" name="PTObj_DBranchDLine_1_5"/>
        <xdr:cNvCxnSpPr/>
      </xdr:nvCxnSpPr>
      <xdr:spPr bwMode="auto">
        <a:xfrm flipV="1">
          <a:off x="2619185" y="2357120"/>
          <a:ext cx="152400" cy="31877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228410</xdr:colOff>
      <xdr:row>10</xdr:row>
      <xdr:rowOff>156845</xdr:rowOff>
    </xdr:from>
    <xdr:to>
      <xdr:col>3</xdr:col>
      <xdr:colOff>127</xdr:colOff>
      <xdr:row>10</xdr:row>
      <xdr:rowOff>156845</xdr:rowOff>
    </xdr:to>
    <xdr:cxnSp macro="_xll.PtreeEvent_ObjectClick">
      <xdr:nvCxnSpPr>
        <xdr:cNvPr id="22" name="PTObj_DBranchHLine_1_4"/>
        <xdr:cNvCxnSpPr/>
      </xdr:nvCxnSpPr>
      <xdr:spPr bwMode="auto">
        <a:xfrm>
          <a:off x="2771585" y="2033270"/>
          <a:ext cx="137191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76010</xdr:colOff>
      <xdr:row>10</xdr:row>
      <xdr:rowOff>156845</xdr:rowOff>
    </xdr:from>
    <xdr:to>
      <xdr:col>2</xdr:col>
      <xdr:colOff>228410</xdr:colOff>
      <xdr:row>14</xdr:row>
      <xdr:rowOff>151766</xdr:rowOff>
    </xdr:to>
    <xdr:cxnSp macro="_xll.PtreeEvent_ObjectClick">
      <xdr:nvCxnSpPr>
        <xdr:cNvPr id="21" name="PTObj_DBranchDLine_1_4"/>
        <xdr:cNvCxnSpPr/>
      </xdr:nvCxnSpPr>
      <xdr:spPr bwMode="auto">
        <a:xfrm flipV="1">
          <a:off x="2619185" y="2033270"/>
          <a:ext cx="152400" cy="6426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228410</xdr:colOff>
      <xdr:row>26</xdr:row>
      <xdr:rowOff>156845</xdr:rowOff>
    </xdr:from>
    <xdr:to>
      <xdr:col>2</xdr:col>
      <xdr:colOff>127</xdr:colOff>
      <xdr:row>26</xdr:row>
      <xdr:rowOff>156845</xdr:rowOff>
    </xdr:to>
    <xdr:cxnSp macro="_xll.PtreeEvent_ObjectClick">
      <xdr:nvCxnSpPr>
        <xdr:cNvPr id="19" name="PTObj_DBranchHLine_1_3"/>
        <xdr:cNvCxnSpPr/>
      </xdr:nvCxnSpPr>
      <xdr:spPr bwMode="auto">
        <a:xfrm>
          <a:off x="1409510" y="4624070"/>
          <a:ext cx="10575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76010</xdr:colOff>
      <xdr:row>22</xdr:row>
      <xdr:rowOff>151766</xdr:rowOff>
    </xdr:from>
    <xdr:to>
      <xdr:col>1</xdr:col>
      <xdr:colOff>228410</xdr:colOff>
      <xdr:row>26</xdr:row>
      <xdr:rowOff>156845</xdr:rowOff>
    </xdr:to>
    <xdr:cxnSp macro="_xll.PtreeEvent_ObjectClick">
      <xdr:nvCxnSpPr>
        <xdr:cNvPr id="18" name="PTObj_DBranchDLine_1_3"/>
        <xdr:cNvCxnSpPr/>
      </xdr:nvCxnSpPr>
      <xdr:spPr bwMode="auto">
        <a:xfrm>
          <a:off x="1257110" y="3971291"/>
          <a:ext cx="152400" cy="6527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228410</xdr:colOff>
      <xdr:row>14</xdr:row>
      <xdr:rowOff>156845</xdr:rowOff>
    </xdr:from>
    <xdr:to>
      <xdr:col>2</xdr:col>
      <xdr:colOff>127</xdr:colOff>
      <xdr:row>14</xdr:row>
      <xdr:rowOff>156845</xdr:rowOff>
    </xdr:to>
    <xdr:cxnSp macro="_xll.PtreeEvent_ObjectClick">
      <xdr:nvCxnSpPr>
        <xdr:cNvPr id="16" name="PTObj_DBranchHLine_1_2"/>
        <xdr:cNvCxnSpPr/>
      </xdr:nvCxnSpPr>
      <xdr:spPr bwMode="auto">
        <a:xfrm>
          <a:off x="1409510" y="2680970"/>
          <a:ext cx="10575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76010</xdr:colOff>
      <xdr:row>14</xdr:row>
      <xdr:rowOff>156845</xdr:rowOff>
    </xdr:from>
    <xdr:to>
      <xdr:col>1</xdr:col>
      <xdr:colOff>228410</xdr:colOff>
      <xdr:row>22</xdr:row>
      <xdr:rowOff>151766</xdr:rowOff>
    </xdr:to>
    <xdr:cxnSp macro="_xll.PtreeEvent_ObjectClick">
      <xdr:nvCxnSpPr>
        <xdr:cNvPr id="15" name="PTObj_DBranchDLine_1_2"/>
        <xdr:cNvCxnSpPr/>
      </xdr:nvCxnSpPr>
      <xdr:spPr bwMode="auto">
        <a:xfrm flipV="1">
          <a:off x="1257110" y="2680970"/>
          <a:ext cx="152400" cy="12903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177800</xdr:colOff>
      <xdr:row>22</xdr:row>
      <xdr:rowOff>156845</xdr:rowOff>
    </xdr:from>
    <xdr:to>
      <xdr:col>1</xdr:col>
      <xdr:colOff>127</xdr:colOff>
      <xdr:row>22</xdr:row>
      <xdr:rowOff>156845</xdr:rowOff>
    </xdr:to>
    <xdr:cxnSp macro="_xll.PtreeEvent_ObjectClick">
      <xdr:nvCxnSpPr>
        <xdr:cNvPr id="13" name="PTObj_DBranchHLine_1_1"/>
        <xdr:cNvCxnSpPr/>
      </xdr:nvCxnSpPr>
      <xdr:spPr bwMode="auto">
        <a:xfrm>
          <a:off x="177800" y="3976370"/>
          <a:ext cx="93675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28575</xdr:colOff>
      <xdr:row>6</xdr:row>
      <xdr:rowOff>9525</xdr:rowOff>
    </xdr:from>
    <xdr:to>
      <xdr:col>4</xdr:col>
      <xdr:colOff>438150</xdr:colOff>
      <xdr:row>10</xdr:row>
      <xdr:rowOff>66675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 flipV="1">
          <a:off x="4029075" y="1228725"/>
          <a:ext cx="152400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10</xdr:row>
      <xdr:rowOff>76200</xdr:rowOff>
    </xdr:from>
    <xdr:to>
      <xdr:col>8</xdr:col>
      <xdr:colOff>323850</xdr:colOff>
      <xdr:row>14</xdr:row>
      <xdr:rowOff>114300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448300" y="1952625"/>
          <a:ext cx="31051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If you vary the weight on salary over the possible range, 0.5 to 0.75, you can see that you still always prefer the forest job.</a:t>
          </a:r>
        </a:p>
      </xdr:txBody>
    </xdr:sp>
    <xdr:clientData/>
  </xdr:twoCellAnchor>
  <xdr:twoCellAnchor editAs="oneCell">
    <xdr:from>
      <xdr:col>1</xdr:col>
      <xdr:colOff>127</xdr:colOff>
      <xdr:row>22</xdr:row>
      <xdr:rowOff>75883</xdr:rowOff>
    </xdr:from>
    <xdr:to>
      <xdr:col>1</xdr:col>
      <xdr:colOff>162052</xdr:colOff>
      <xdr:row>23</xdr:row>
      <xdr:rowOff>75883</xdr:rowOff>
    </xdr:to>
    <xdr:sp macro="_xll.PtreeEvent_ObjectClick" textlink="">
      <xdr:nvSpPr>
        <xdr:cNvPr id="2" name="PTObj_DNode_1_1"/>
        <xdr:cNvSpPr/>
      </xdr:nvSpPr>
      <xdr:spPr bwMode="auto">
        <a:xfrm>
          <a:off x="1114552" y="3895408"/>
          <a:ext cx="161925" cy="161925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127</xdr:colOff>
      <xdr:row>14</xdr:row>
      <xdr:rowOff>75883</xdr:rowOff>
    </xdr:from>
    <xdr:to>
      <xdr:col>2</xdr:col>
      <xdr:colOff>162052</xdr:colOff>
      <xdr:row>15</xdr:row>
      <xdr:rowOff>75883</xdr:rowOff>
    </xdr:to>
    <xdr:sp macro="_xll.PtreeEvent_ObjectClick" textlink="">
      <xdr:nvSpPr>
        <xdr:cNvPr id="3" name="PTObj_DNode_1_2"/>
        <xdr:cNvSpPr/>
      </xdr:nvSpPr>
      <xdr:spPr bwMode="auto">
        <a:xfrm>
          <a:off x="2400427" y="2600008"/>
          <a:ext cx="161925" cy="161925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127</xdr:colOff>
      <xdr:row>26</xdr:row>
      <xdr:rowOff>75883</xdr:rowOff>
    </xdr:from>
    <xdr:to>
      <xdr:col>2</xdr:col>
      <xdr:colOff>162052</xdr:colOff>
      <xdr:row>27</xdr:row>
      <xdr:rowOff>75883</xdr:rowOff>
    </xdr:to>
    <xdr:sp macro="_xll.PtreeEvent_ObjectClick" textlink="">
      <xdr:nvSpPr>
        <xdr:cNvPr id="4" name="PTObj_DNode_1_3"/>
        <xdr:cNvSpPr/>
      </xdr:nvSpPr>
      <xdr:spPr bwMode="auto">
        <a:xfrm>
          <a:off x="2400427" y="4543108"/>
          <a:ext cx="161925" cy="161925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10</xdr:row>
      <xdr:rowOff>75883</xdr:rowOff>
    </xdr:from>
    <xdr:to>
      <xdr:col>3</xdr:col>
      <xdr:colOff>162052</xdr:colOff>
      <xdr:row>11</xdr:row>
      <xdr:rowOff>75883</xdr:rowOff>
    </xdr:to>
    <xdr:sp macro="_xll.PtreeEvent_ObjectClick" textlink="">
      <xdr:nvSpPr>
        <xdr:cNvPr id="5" name="PTObj_DNode_1_4"/>
        <xdr:cNvSpPr/>
      </xdr:nvSpPr>
      <xdr:spPr bwMode="auto">
        <a:xfrm rot="-5400000">
          <a:off x="4000627" y="1952308"/>
          <a:ext cx="161925" cy="1619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12</xdr:row>
      <xdr:rowOff>75883</xdr:rowOff>
    </xdr:from>
    <xdr:to>
      <xdr:col>3</xdr:col>
      <xdr:colOff>162052</xdr:colOff>
      <xdr:row>13</xdr:row>
      <xdr:rowOff>75883</xdr:rowOff>
    </xdr:to>
    <xdr:sp macro="_xll.PtreeEvent_ObjectClick" textlink="">
      <xdr:nvSpPr>
        <xdr:cNvPr id="6" name="PTObj_DNode_1_5"/>
        <xdr:cNvSpPr/>
      </xdr:nvSpPr>
      <xdr:spPr bwMode="auto">
        <a:xfrm rot="-5400000">
          <a:off x="4000627" y="2276158"/>
          <a:ext cx="161925" cy="1619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16</xdr:row>
      <xdr:rowOff>75883</xdr:rowOff>
    </xdr:from>
    <xdr:to>
      <xdr:col>3</xdr:col>
      <xdr:colOff>162052</xdr:colOff>
      <xdr:row>17</xdr:row>
      <xdr:rowOff>75883</xdr:rowOff>
    </xdr:to>
    <xdr:sp macro="_xll.PtreeEvent_ObjectClick" textlink="">
      <xdr:nvSpPr>
        <xdr:cNvPr id="7" name="PTObj_DNode_1_6"/>
        <xdr:cNvSpPr/>
      </xdr:nvSpPr>
      <xdr:spPr bwMode="auto">
        <a:xfrm rot="-5400000">
          <a:off x="4000627" y="2923858"/>
          <a:ext cx="161925" cy="1619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18</xdr:row>
      <xdr:rowOff>75883</xdr:rowOff>
    </xdr:from>
    <xdr:to>
      <xdr:col>3</xdr:col>
      <xdr:colOff>162052</xdr:colOff>
      <xdr:row>19</xdr:row>
      <xdr:rowOff>75883</xdr:rowOff>
    </xdr:to>
    <xdr:sp macro="_xll.PtreeEvent_ObjectClick" textlink="">
      <xdr:nvSpPr>
        <xdr:cNvPr id="8" name="PTObj_DNode_1_7"/>
        <xdr:cNvSpPr/>
      </xdr:nvSpPr>
      <xdr:spPr bwMode="auto">
        <a:xfrm rot="-5400000">
          <a:off x="4000627" y="3247708"/>
          <a:ext cx="161925" cy="1619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20</xdr:row>
      <xdr:rowOff>75883</xdr:rowOff>
    </xdr:from>
    <xdr:to>
      <xdr:col>3</xdr:col>
      <xdr:colOff>162052</xdr:colOff>
      <xdr:row>21</xdr:row>
      <xdr:rowOff>75883</xdr:rowOff>
    </xdr:to>
    <xdr:sp macro="_xll.PtreeEvent_ObjectClick" textlink="">
      <xdr:nvSpPr>
        <xdr:cNvPr id="9" name="PTObj_DNode_1_8"/>
        <xdr:cNvSpPr/>
      </xdr:nvSpPr>
      <xdr:spPr bwMode="auto">
        <a:xfrm rot="-5400000">
          <a:off x="4000627" y="3571558"/>
          <a:ext cx="161925" cy="1619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24</xdr:row>
      <xdr:rowOff>75883</xdr:rowOff>
    </xdr:from>
    <xdr:to>
      <xdr:col>3</xdr:col>
      <xdr:colOff>162052</xdr:colOff>
      <xdr:row>25</xdr:row>
      <xdr:rowOff>75883</xdr:rowOff>
    </xdr:to>
    <xdr:sp macro="_xll.PtreeEvent_ObjectClick" textlink="">
      <xdr:nvSpPr>
        <xdr:cNvPr id="10" name="PTObj_DNode_1_9"/>
        <xdr:cNvSpPr/>
      </xdr:nvSpPr>
      <xdr:spPr bwMode="auto">
        <a:xfrm rot="-5400000">
          <a:off x="4000627" y="4219258"/>
          <a:ext cx="161925" cy="1619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28</xdr:row>
      <xdr:rowOff>75883</xdr:rowOff>
    </xdr:from>
    <xdr:to>
      <xdr:col>3</xdr:col>
      <xdr:colOff>162052</xdr:colOff>
      <xdr:row>29</xdr:row>
      <xdr:rowOff>75883</xdr:rowOff>
    </xdr:to>
    <xdr:sp macro="_xll.PtreeEvent_ObjectClick" textlink="">
      <xdr:nvSpPr>
        <xdr:cNvPr id="11" name="PTObj_DNode_1_10"/>
        <xdr:cNvSpPr/>
      </xdr:nvSpPr>
      <xdr:spPr bwMode="auto">
        <a:xfrm rot="-5400000">
          <a:off x="4000627" y="4866958"/>
          <a:ext cx="161925" cy="1619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30</xdr:row>
      <xdr:rowOff>75883</xdr:rowOff>
    </xdr:from>
    <xdr:to>
      <xdr:col>3</xdr:col>
      <xdr:colOff>162052</xdr:colOff>
      <xdr:row>31</xdr:row>
      <xdr:rowOff>75883</xdr:rowOff>
    </xdr:to>
    <xdr:sp macro="_xll.PtreeEvent_ObjectClick" textlink="">
      <xdr:nvSpPr>
        <xdr:cNvPr id="12" name="PTObj_DNode_1_11"/>
        <xdr:cNvSpPr/>
      </xdr:nvSpPr>
      <xdr:spPr bwMode="auto">
        <a:xfrm rot="-5400000">
          <a:off x="4000627" y="5190808"/>
          <a:ext cx="161925" cy="161925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22</xdr:row>
      <xdr:rowOff>66532</xdr:rowOff>
    </xdr:from>
    <xdr:ext cx="1212769" cy="180627"/>
    <xdr:sp macro="_xll.PtreeEvent_ObjectClick" textlink="">
      <xdr:nvSpPr>
        <xdr:cNvPr id="14" name="PTObj_DBranchName_1_1"/>
        <xdr:cNvSpPr txBox="1"/>
      </xdr:nvSpPr>
      <xdr:spPr>
        <a:xfrm>
          <a:off x="215900" y="3886057"/>
          <a:ext cx="121276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Linked Tree for Problem 5.9</a:t>
          </a:r>
        </a:p>
      </xdr:txBody>
    </xdr:sp>
    <xdr:clientData/>
  </xdr:oneCellAnchor>
  <xdr:oneCellAnchor>
    <xdr:from>
      <xdr:col>1</xdr:col>
      <xdr:colOff>266510</xdr:colOff>
      <xdr:row>14</xdr:row>
      <xdr:rowOff>66532</xdr:rowOff>
    </xdr:from>
    <xdr:ext cx="481927" cy="180627"/>
    <xdr:sp macro="_xll.PtreeEvent_ObjectClick" textlink="">
      <xdr:nvSpPr>
        <xdr:cNvPr id="17" name="PTObj_DBranchName_1_2"/>
        <xdr:cNvSpPr txBox="1"/>
      </xdr:nvSpPr>
      <xdr:spPr>
        <a:xfrm>
          <a:off x="1447610" y="2590657"/>
          <a:ext cx="48192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Forest Job</a:t>
          </a:r>
        </a:p>
      </xdr:txBody>
    </xdr:sp>
    <xdr:clientData/>
  </xdr:oneCellAnchor>
  <xdr:oneCellAnchor>
    <xdr:from>
      <xdr:col>1</xdr:col>
      <xdr:colOff>266510</xdr:colOff>
      <xdr:row>26</xdr:row>
      <xdr:rowOff>66532</xdr:rowOff>
    </xdr:from>
    <xdr:ext cx="561949" cy="180627"/>
    <xdr:sp macro="_xll.PtreeEvent_ObjectClick" textlink="">
      <xdr:nvSpPr>
        <xdr:cNvPr id="20" name="PTObj_DBranchName_1_3"/>
        <xdr:cNvSpPr txBox="1"/>
      </xdr:nvSpPr>
      <xdr:spPr>
        <a:xfrm>
          <a:off x="1447610" y="4533757"/>
          <a:ext cx="5619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In-Town Job</a:t>
          </a:r>
        </a:p>
      </xdr:txBody>
    </xdr:sp>
    <xdr:clientData/>
  </xdr:oneCellAnchor>
  <xdr:oneCellAnchor>
    <xdr:from>
      <xdr:col>2</xdr:col>
      <xdr:colOff>266510</xdr:colOff>
      <xdr:row>10</xdr:row>
      <xdr:rowOff>66532</xdr:rowOff>
    </xdr:from>
    <xdr:ext cx="863441" cy="180627"/>
    <xdr:sp macro="_xll.PtreeEvent_ObjectClick" textlink="">
      <xdr:nvSpPr>
        <xdr:cNvPr id="23" name="PTObj_DBranchName_1_4"/>
        <xdr:cNvSpPr txBox="1"/>
      </xdr:nvSpPr>
      <xdr:spPr>
        <a:xfrm>
          <a:off x="2809685" y="1942957"/>
          <a:ext cx="8634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Summer fun level 5</a:t>
          </a:r>
        </a:p>
      </xdr:txBody>
    </xdr:sp>
    <xdr:clientData/>
  </xdr:oneCellAnchor>
  <xdr:oneCellAnchor>
    <xdr:from>
      <xdr:col>2</xdr:col>
      <xdr:colOff>266510</xdr:colOff>
      <xdr:row>12</xdr:row>
      <xdr:rowOff>66532</xdr:rowOff>
    </xdr:from>
    <xdr:ext cx="863441" cy="180627"/>
    <xdr:sp macro="_xll.PtreeEvent_ObjectClick" textlink="">
      <xdr:nvSpPr>
        <xdr:cNvPr id="26" name="PTObj_DBranchName_1_5"/>
        <xdr:cNvSpPr txBox="1"/>
      </xdr:nvSpPr>
      <xdr:spPr>
        <a:xfrm>
          <a:off x="2809685" y="2266807"/>
          <a:ext cx="8634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Summer fun level 4</a:t>
          </a:r>
        </a:p>
      </xdr:txBody>
    </xdr:sp>
    <xdr:clientData/>
  </xdr:oneCellAnchor>
  <xdr:oneCellAnchor>
    <xdr:from>
      <xdr:col>2</xdr:col>
      <xdr:colOff>266510</xdr:colOff>
      <xdr:row>16</xdr:row>
      <xdr:rowOff>66532</xdr:rowOff>
    </xdr:from>
    <xdr:ext cx="863441" cy="180627"/>
    <xdr:sp macro="_xll.PtreeEvent_ObjectClick" textlink="">
      <xdr:nvSpPr>
        <xdr:cNvPr id="29" name="PTObj_DBranchName_1_6"/>
        <xdr:cNvSpPr txBox="1"/>
      </xdr:nvSpPr>
      <xdr:spPr>
        <a:xfrm>
          <a:off x="2809685" y="2914507"/>
          <a:ext cx="8634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Summer fun level 3</a:t>
          </a:r>
        </a:p>
      </xdr:txBody>
    </xdr:sp>
    <xdr:clientData/>
  </xdr:oneCellAnchor>
  <xdr:oneCellAnchor>
    <xdr:from>
      <xdr:col>2</xdr:col>
      <xdr:colOff>266510</xdr:colOff>
      <xdr:row>18</xdr:row>
      <xdr:rowOff>66532</xdr:rowOff>
    </xdr:from>
    <xdr:ext cx="863441" cy="180627"/>
    <xdr:sp macro="_xll.PtreeEvent_ObjectClick" textlink="">
      <xdr:nvSpPr>
        <xdr:cNvPr id="1024" name="PTObj_DBranchName_1_7"/>
        <xdr:cNvSpPr txBox="1"/>
      </xdr:nvSpPr>
      <xdr:spPr>
        <a:xfrm>
          <a:off x="2809685" y="3238357"/>
          <a:ext cx="8634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Summer fun level 2</a:t>
          </a:r>
        </a:p>
      </xdr:txBody>
    </xdr:sp>
    <xdr:clientData/>
  </xdr:oneCellAnchor>
  <xdr:oneCellAnchor>
    <xdr:from>
      <xdr:col>2</xdr:col>
      <xdr:colOff>266510</xdr:colOff>
      <xdr:row>20</xdr:row>
      <xdr:rowOff>66532</xdr:rowOff>
    </xdr:from>
    <xdr:ext cx="863441" cy="180627"/>
    <xdr:sp macro="_xll.PtreeEvent_ObjectClick" textlink="">
      <xdr:nvSpPr>
        <xdr:cNvPr id="1035" name="PTObj_DBranchName_1_8"/>
        <xdr:cNvSpPr txBox="1"/>
      </xdr:nvSpPr>
      <xdr:spPr>
        <a:xfrm>
          <a:off x="2809685" y="3562207"/>
          <a:ext cx="8634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Summer fun level 1</a:t>
          </a:r>
        </a:p>
      </xdr:txBody>
    </xdr:sp>
    <xdr:clientData/>
  </xdr:oneCellAnchor>
  <xdr:oneCellAnchor>
    <xdr:from>
      <xdr:col>2</xdr:col>
      <xdr:colOff>266510</xdr:colOff>
      <xdr:row>24</xdr:row>
      <xdr:rowOff>66532</xdr:rowOff>
    </xdr:from>
    <xdr:ext cx="829714" cy="180627"/>
    <xdr:sp macro="_xll.PtreeEvent_ObjectClick" textlink="">
      <xdr:nvSpPr>
        <xdr:cNvPr id="1044" name="PTObj_DBranchName_1_9"/>
        <xdr:cNvSpPr txBox="1"/>
      </xdr:nvSpPr>
      <xdr:spPr>
        <a:xfrm>
          <a:off x="2809685" y="4209907"/>
          <a:ext cx="82971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40 hours per week</a:t>
          </a:r>
        </a:p>
      </xdr:txBody>
    </xdr:sp>
    <xdr:clientData/>
  </xdr:oneCellAnchor>
  <xdr:oneCellAnchor>
    <xdr:from>
      <xdr:col>2</xdr:col>
      <xdr:colOff>266510</xdr:colOff>
      <xdr:row>28</xdr:row>
      <xdr:rowOff>66532</xdr:rowOff>
    </xdr:from>
    <xdr:ext cx="829714" cy="180627"/>
    <xdr:sp macro="_xll.PtreeEvent_ObjectClick" textlink="">
      <xdr:nvSpPr>
        <xdr:cNvPr id="1056" name="PTObj_DBranchName_1_10"/>
        <xdr:cNvSpPr txBox="1"/>
      </xdr:nvSpPr>
      <xdr:spPr>
        <a:xfrm>
          <a:off x="2809685" y="4857607"/>
          <a:ext cx="82971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34 hours per week</a:t>
          </a:r>
        </a:p>
      </xdr:txBody>
    </xdr:sp>
    <xdr:clientData/>
  </xdr:oneCellAnchor>
  <xdr:oneCellAnchor>
    <xdr:from>
      <xdr:col>2</xdr:col>
      <xdr:colOff>266510</xdr:colOff>
      <xdr:row>30</xdr:row>
      <xdr:rowOff>66532</xdr:rowOff>
    </xdr:from>
    <xdr:ext cx="829714" cy="180627"/>
    <xdr:sp macro="_xll.PtreeEvent_ObjectClick" textlink="">
      <xdr:nvSpPr>
        <xdr:cNvPr id="1065" name="PTObj_DBranchName_1_11"/>
        <xdr:cNvSpPr txBox="1"/>
      </xdr:nvSpPr>
      <xdr:spPr>
        <a:xfrm>
          <a:off x="2809685" y="5181457"/>
          <a:ext cx="82971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30 hours per week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206375</xdr:colOff>
      <xdr:row>27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533400</xdr:colOff>
      <xdr:row>10</xdr:row>
      <xdr:rowOff>85725</xdr:rowOff>
    </xdr:from>
    <xdr:ext cx="2273699" cy="1986826"/>
    <xdr:sp macro="" textlink="">
      <xdr:nvSpPr>
        <xdr:cNvPr id="3" name="TextBox 2"/>
        <xdr:cNvSpPr txBox="1"/>
      </xdr:nvSpPr>
      <xdr:spPr>
        <a:xfrm>
          <a:off x="6391275" y="1981200"/>
          <a:ext cx="2273699" cy="1986826"/>
        </a:xfrm>
        <a:prstGeom prst="rect">
          <a:avLst/>
        </a:prstGeom>
        <a:noFill/>
        <a:ln w="31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Here, we varied the cell C6,</a:t>
          </a:r>
        </a:p>
        <a:p>
          <a:r>
            <a:rPr lang="en-US" sz="1100"/>
            <a:t>the weight for salary, from</a:t>
          </a:r>
        </a:p>
        <a:p>
          <a:r>
            <a:rPr lang="en-US" sz="1100"/>
            <a:t>0.50 to 0.75. There</a:t>
          </a:r>
          <a:r>
            <a:rPr lang="en-US" sz="1100" baseline="0"/>
            <a:t> are two</a:t>
          </a:r>
        </a:p>
        <a:p>
          <a:r>
            <a:rPr lang="en-US" sz="1100" baseline="0"/>
            <a:t>insights:</a:t>
          </a:r>
        </a:p>
        <a:p>
          <a:r>
            <a:rPr lang="en-US" sz="1100" baseline="0"/>
            <a:t>1. The forest Job is always better, </a:t>
          </a:r>
        </a:p>
        <a:p>
          <a:r>
            <a:rPr lang="en-US" sz="1100" baseline="0"/>
            <a:t>i.e., always has the larger expected </a:t>
          </a:r>
        </a:p>
        <a:p>
          <a:r>
            <a:rPr lang="en-US" sz="1100" baseline="0"/>
            <a:t>overall value.</a:t>
          </a:r>
        </a:p>
        <a:p>
          <a:r>
            <a:rPr lang="en-US" sz="1100" baseline="0"/>
            <a:t>2. As the weight for salary increases,</a:t>
          </a:r>
        </a:p>
        <a:p>
          <a:r>
            <a:rPr lang="en-US" sz="1100" baseline="0"/>
            <a:t>the  forest job imporves while the</a:t>
          </a:r>
        </a:p>
        <a:p>
          <a:r>
            <a:rPr lang="en-US" sz="1100" baseline="0"/>
            <a:t>in-town job decreases in expected</a:t>
          </a:r>
        </a:p>
        <a:p>
          <a:r>
            <a:rPr lang="en-US" sz="1100" baseline="0"/>
            <a:t>overall value.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349250</xdr:colOff>
      <xdr:row>27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0</xdr:colOff>
      <xdr:row>10</xdr:row>
      <xdr:rowOff>0</xdr:rowOff>
    </xdr:from>
    <xdr:ext cx="2273699" cy="1986826"/>
    <xdr:sp macro="" textlink="">
      <xdr:nvSpPr>
        <xdr:cNvPr id="3" name="TextBox 2"/>
        <xdr:cNvSpPr txBox="1"/>
      </xdr:nvSpPr>
      <xdr:spPr>
        <a:xfrm>
          <a:off x="6934200" y="1895475"/>
          <a:ext cx="2273699" cy="1986826"/>
        </a:xfrm>
        <a:prstGeom prst="rect">
          <a:avLst/>
        </a:prstGeom>
        <a:noFill/>
        <a:ln w="31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Here, we varied the cell C6,</a:t>
          </a:r>
        </a:p>
        <a:p>
          <a:r>
            <a:rPr lang="en-US" sz="1100"/>
            <a:t>the weight for salary, from</a:t>
          </a:r>
        </a:p>
        <a:p>
          <a:r>
            <a:rPr lang="en-US" sz="1100"/>
            <a:t>0.0 to 1.0. The same two inisghts </a:t>
          </a:r>
        </a:p>
        <a:p>
          <a:r>
            <a:rPr lang="en-US" sz="1100"/>
            <a:t>are still true. Namely:</a:t>
          </a:r>
          <a:endParaRPr lang="en-US" sz="1100" baseline="0"/>
        </a:p>
        <a:p>
          <a:r>
            <a:rPr lang="en-US" sz="1100" baseline="0"/>
            <a:t>1. The forest Job is always better, </a:t>
          </a:r>
        </a:p>
        <a:p>
          <a:r>
            <a:rPr lang="en-US" sz="1100" baseline="0"/>
            <a:t>i.e., always has the larger expected </a:t>
          </a:r>
        </a:p>
        <a:p>
          <a:r>
            <a:rPr lang="en-US" sz="1100" baseline="0"/>
            <a:t>overall value.</a:t>
          </a:r>
        </a:p>
        <a:p>
          <a:r>
            <a:rPr lang="en-US" sz="1100" baseline="0"/>
            <a:t>2. As the weight for salary increases,</a:t>
          </a:r>
        </a:p>
        <a:p>
          <a:r>
            <a:rPr lang="en-US" sz="1100" baseline="0"/>
            <a:t>the  forest job imporves while the</a:t>
          </a:r>
        </a:p>
        <a:p>
          <a:r>
            <a:rPr lang="en-US" sz="1100" baseline="0"/>
            <a:t>in-town job decreases in expected</a:t>
          </a:r>
        </a:p>
        <a:p>
          <a:r>
            <a:rPr lang="en-US" sz="1100" baseline="0"/>
            <a:t>overall value.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RowHeight="12.75" x14ac:dyDescent="0.2"/>
  <cols>
    <col min="1" max="256" width="15.7109375" style="28" customWidth="1"/>
    <col min="257" max="16384" width="9.140625" style="28"/>
  </cols>
  <sheetData>
    <row r="1" spans="1:16" x14ac:dyDescent="0.2">
      <c r="A1" s="28" t="s">
        <v>9</v>
      </c>
      <c r="B1" s="33" t="s">
        <v>65</v>
      </c>
      <c r="E1" s="28" t="s">
        <v>47</v>
      </c>
      <c r="F1" s="28">
        <v>3</v>
      </c>
      <c r="H1" s="28" t="s">
        <v>53</v>
      </c>
      <c r="K1" s="28" t="s">
        <v>58</v>
      </c>
      <c r="L1" s="28">
        <v>0</v>
      </c>
    </row>
    <row r="2" spans="1:16" x14ac:dyDescent="0.2">
      <c r="A2" s="28" t="s">
        <v>10</v>
      </c>
      <c r="B2" s="28" t="e">
        <f>Model!#REF!</f>
        <v>#REF!</v>
      </c>
      <c r="E2" s="28" t="s">
        <v>48</v>
      </c>
      <c r="F2" s="28">
        <f>_xll.PTreeEvaluate5(B3,$L$11:$L$21,$J$11:$J$21,$K$11:$K$21,$N$11:$N$21,$G$11:$G$21,,L1)</f>
        <v>467942875</v>
      </c>
    </row>
    <row r="3" spans="1:16" x14ac:dyDescent="0.2">
      <c r="A3" s="28" t="s">
        <v>11</v>
      </c>
      <c r="B3" s="28" t="s">
        <v>62</v>
      </c>
      <c r="E3" s="28" t="s">
        <v>49</v>
      </c>
      <c r="F3" s="33" t="s">
        <v>63</v>
      </c>
      <c r="H3" s="28" t="s">
        <v>54</v>
      </c>
      <c r="I3" s="34" t="s">
        <v>66</v>
      </c>
    </row>
    <row r="4" spans="1:16" x14ac:dyDescent="0.2">
      <c r="A4" s="28" t="s">
        <v>12</v>
      </c>
      <c r="B4" s="28">
        <f>Model!$F$8</f>
        <v>90.5</v>
      </c>
      <c r="E4" s="28" t="s">
        <v>50</v>
      </c>
      <c r="F4" s="33" t="s">
        <v>64</v>
      </c>
      <c r="H4" s="28" t="s">
        <v>55</v>
      </c>
    </row>
    <row r="5" spans="1:16" x14ac:dyDescent="0.2">
      <c r="A5" s="28" t="s">
        <v>13</v>
      </c>
      <c r="B5" s="28">
        <v>0</v>
      </c>
      <c r="E5" s="28" t="s">
        <v>51</v>
      </c>
      <c r="F5" s="33" t="s">
        <v>64</v>
      </c>
      <c r="H5" s="28" t="s">
        <v>56</v>
      </c>
      <c r="I5" s="34" t="s">
        <v>66</v>
      </c>
    </row>
    <row r="6" spans="1:16" x14ac:dyDescent="0.2">
      <c r="A6" s="28" t="s">
        <v>14</v>
      </c>
      <c r="E6" s="28" t="s">
        <v>52</v>
      </c>
      <c r="F6" s="33" t="s">
        <v>85</v>
      </c>
      <c r="H6" s="28" t="s">
        <v>57</v>
      </c>
    </row>
    <row r="7" spans="1:16" x14ac:dyDescent="0.2">
      <c r="A7" s="28" t="s">
        <v>46</v>
      </c>
    </row>
    <row r="8" spans="1:16" x14ac:dyDescent="0.2">
      <c r="A8" s="28" t="s">
        <v>15</v>
      </c>
      <c r="B8" s="28">
        <v>11</v>
      </c>
    </row>
    <row r="10" spans="1:16" x14ac:dyDescent="0.2">
      <c r="A10" s="28" t="s">
        <v>59</v>
      </c>
      <c r="B10" s="28" t="s">
        <v>60</v>
      </c>
      <c r="C10" s="28" t="s">
        <v>16</v>
      </c>
      <c r="D10" s="28" t="s">
        <v>17</v>
      </c>
      <c r="E10" s="28" t="s">
        <v>18</v>
      </c>
      <c r="F10" s="28" t="s">
        <v>19</v>
      </c>
      <c r="G10" s="28" t="s">
        <v>20</v>
      </c>
      <c r="H10" s="28" t="s">
        <v>21</v>
      </c>
      <c r="I10" s="28" t="s">
        <v>22</v>
      </c>
      <c r="J10" s="28" t="s">
        <v>23</v>
      </c>
      <c r="K10" s="28" t="s">
        <v>24</v>
      </c>
      <c r="L10" s="28" t="s">
        <v>11</v>
      </c>
      <c r="M10" s="28" t="s">
        <v>25</v>
      </c>
      <c r="N10" s="28" t="s">
        <v>26</v>
      </c>
      <c r="O10" s="28" t="s">
        <v>27</v>
      </c>
      <c r="P10" s="28" t="s">
        <v>61</v>
      </c>
    </row>
    <row r="11" spans="1:16" x14ac:dyDescent="0.2">
      <c r="A11" s="28">
        <f>Model!$B$24</f>
        <v>71.25</v>
      </c>
      <c r="B11" s="28" t="str">
        <f>B1</f>
        <v>Linked Tree for Problem 5.9</v>
      </c>
      <c r="C11" s="28">
        <v>0</v>
      </c>
      <c r="J11" s="28">
        <f>Model!$A$24</f>
        <v>0</v>
      </c>
      <c r="K11" s="28">
        <f>Model!$A$23</f>
        <v>0</v>
      </c>
      <c r="L11" s="28" t="s">
        <v>30</v>
      </c>
      <c r="M11" s="28">
        <v>0</v>
      </c>
      <c r="O11" s="28" t="str">
        <f>Model!$B$23</f>
        <v>Decision</v>
      </c>
    </row>
    <row r="12" spans="1:16" x14ac:dyDescent="0.2">
      <c r="A12" s="28">
        <f>Model!$C$16</f>
        <v>71.25</v>
      </c>
      <c r="B12" s="28" t="s">
        <v>4</v>
      </c>
      <c r="C12" s="28">
        <v>0</v>
      </c>
      <c r="H12" s="28">
        <f>Model!$F$6</f>
        <v>100</v>
      </c>
      <c r="I12" s="28" t="s">
        <v>29</v>
      </c>
      <c r="J12" s="28">
        <f>Model!$B$16</f>
        <v>0</v>
      </c>
      <c r="L12" s="28" t="s">
        <v>33</v>
      </c>
      <c r="M12" s="28">
        <v>0</v>
      </c>
      <c r="O12" s="28" t="str">
        <f>Model!$C$15</f>
        <v>Amount of fun</v>
      </c>
    </row>
    <row r="13" spans="1:16" x14ac:dyDescent="0.2">
      <c r="A13" s="28">
        <f>Model!$C$28</f>
        <v>57.5</v>
      </c>
      <c r="B13" s="28" t="s">
        <v>5</v>
      </c>
      <c r="C13" s="28">
        <v>0</v>
      </c>
      <c r="H13" s="29">
        <f>Model!$G$7</f>
        <v>100</v>
      </c>
      <c r="I13" s="28" t="s">
        <v>29</v>
      </c>
      <c r="J13" s="28">
        <f>Model!$B$28</f>
        <v>0</v>
      </c>
      <c r="L13" s="28" t="s">
        <v>41</v>
      </c>
      <c r="M13" s="28">
        <v>0</v>
      </c>
      <c r="O13" s="28" t="str">
        <f>Model!$C$27</f>
        <v>Amount of work</v>
      </c>
    </row>
    <row r="14" spans="1:16" x14ac:dyDescent="0.2">
      <c r="A14" s="28">
        <f>Model!$D$12</f>
        <v>90.5</v>
      </c>
      <c r="B14" s="28" t="s">
        <v>34</v>
      </c>
      <c r="C14" s="28">
        <v>0</v>
      </c>
      <c r="H14" s="28">
        <f>Model!$F$8</f>
        <v>90.5</v>
      </c>
      <c r="I14" s="28" t="s">
        <v>29</v>
      </c>
      <c r="J14" s="28">
        <f>Model!$C$12</f>
        <v>100</v>
      </c>
      <c r="K14" s="28">
        <f>Model!$C$11</f>
        <v>0.1</v>
      </c>
      <c r="L14" s="28" t="s">
        <v>32</v>
      </c>
      <c r="M14" s="28">
        <v>0</v>
      </c>
    </row>
    <row r="15" spans="1:16" x14ac:dyDescent="0.2">
      <c r="A15" s="28">
        <f>Model!$D$14</f>
        <v>85.5</v>
      </c>
      <c r="B15" s="28" t="s">
        <v>35</v>
      </c>
      <c r="C15" s="28">
        <v>0</v>
      </c>
      <c r="H15" s="28">
        <f>Model!$F$8</f>
        <v>90.5</v>
      </c>
      <c r="I15" s="28" t="s">
        <v>29</v>
      </c>
      <c r="J15" s="28">
        <f>Model!$C$14</f>
        <v>90</v>
      </c>
      <c r="K15" s="28">
        <f>Model!$C$13</f>
        <v>0.25</v>
      </c>
      <c r="L15" s="28" t="s">
        <v>32</v>
      </c>
      <c r="M15" s="28">
        <v>0</v>
      </c>
    </row>
    <row r="16" spans="1:16" x14ac:dyDescent="0.2">
      <c r="A16" s="28">
        <f>Model!$D$18</f>
        <v>70.5</v>
      </c>
      <c r="B16" s="28" t="s">
        <v>36</v>
      </c>
      <c r="C16" s="28">
        <v>0</v>
      </c>
      <c r="H16" s="28">
        <f>Model!$F$8</f>
        <v>90.5</v>
      </c>
      <c r="I16" s="28" t="s">
        <v>29</v>
      </c>
      <c r="J16" s="28">
        <f>Model!$C$18</f>
        <v>60</v>
      </c>
      <c r="K16" s="28">
        <f>Model!$C$17</f>
        <v>0.4</v>
      </c>
      <c r="L16" s="28" t="s">
        <v>32</v>
      </c>
      <c r="M16" s="28">
        <v>0</v>
      </c>
    </row>
    <row r="17" spans="1:13" x14ac:dyDescent="0.2">
      <c r="A17" s="28">
        <f>Model!$D$20</f>
        <v>53</v>
      </c>
      <c r="B17" s="28" t="s">
        <v>37</v>
      </c>
      <c r="C17" s="28">
        <v>0</v>
      </c>
      <c r="H17" s="28">
        <f>Model!$F$8</f>
        <v>90.5</v>
      </c>
      <c r="I17" s="28" t="s">
        <v>29</v>
      </c>
      <c r="J17" s="28">
        <f>Model!$C$20</f>
        <v>25</v>
      </c>
      <c r="K17" s="28">
        <f>Model!$C$19</f>
        <v>0.2</v>
      </c>
      <c r="L17" s="28" t="s">
        <v>32</v>
      </c>
      <c r="M17" s="28">
        <v>0</v>
      </c>
    </row>
    <row r="18" spans="1:13" x14ac:dyDescent="0.2">
      <c r="A18" s="28">
        <f>Model!$D$22</f>
        <v>40.5</v>
      </c>
      <c r="B18" s="28" t="s">
        <v>38</v>
      </c>
      <c r="C18" s="28">
        <v>0</v>
      </c>
      <c r="H18" s="28">
        <f>Model!$F$8</f>
        <v>90.5</v>
      </c>
      <c r="I18" s="28" t="s">
        <v>29</v>
      </c>
      <c r="J18" s="28">
        <f>Model!$C$22</f>
        <v>0</v>
      </c>
      <c r="K18" s="28">
        <f>Model!$C$21</f>
        <v>0.05</v>
      </c>
      <c r="L18" s="28" t="s">
        <v>32</v>
      </c>
      <c r="M18" s="28">
        <v>0</v>
      </c>
    </row>
    <row r="19" spans="1:13" x14ac:dyDescent="0.2">
      <c r="A19" s="28">
        <f>Model!$D$26</f>
        <v>80</v>
      </c>
      <c r="B19" s="28" t="s">
        <v>42</v>
      </c>
      <c r="C19" s="28">
        <v>0</v>
      </c>
      <c r="H19" s="28">
        <f>Model!$G$8</f>
        <v>80</v>
      </c>
      <c r="I19" s="28" t="s">
        <v>29</v>
      </c>
      <c r="J19" s="28">
        <f>Model!$C$26</f>
        <v>100</v>
      </c>
      <c r="K19" s="28">
        <f>Model!$C$25</f>
        <v>0.35</v>
      </c>
      <c r="L19" s="28" t="s">
        <v>40</v>
      </c>
      <c r="M19" s="28">
        <v>0</v>
      </c>
    </row>
    <row r="20" spans="1:13" x14ac:dyDescent="0.2">
      <c r="A20" s="28">
        <f>Model!$D$30</f>
        <v>50</v>
      </c>
      <c r="B20" s="28" t="s">
        <v>43</v>
      </c>
      <c r="C20" s="28">
        <v>0</v>
      </c>
      <c r="H20" s="28">
        <f>Model!$G$8</f>
        <v>80</v>
      </c>
      <c r="I20" s="28" t="s">
        <v>29</v>
      </c>
      <c r="J20" s="28">
        <f>Model!$C$30</f>
        <v>40</v>
      </c>
      <c r="K20" s="28">
        <f>Model!$C$29</f>
        <v>0.5</v>
      </c>
      <c r="L20" s="28" t="s">
        <v>40</v>
      </c>
      <c r="M20" s="28">
        <v>0</v>
      </c>
    </row>
    <row r="21" spans="1:13" x14ac:dyDescent="0.2">
      <c r="A21" s="28">
        <f>Model!$D$32</f>
        <v>30</v>
      </c>
      <c r="B21" s="28" t="s">
        <v>44</v>
      </c>
      <c r="C21" s="28">
        <v>0</v>
      </c>
      <c r="H21" s="28">
        <f>Model!$G$8</f>
        <v>80</v>
      </c>
      <c r="I21" s="28" t="s">
        <v>29</v>
      </c>
      <c r="J21" s="28">
        <f>Model!$C$32</f>
        <v>0</v>
      </c>
      <c r="K21" s="28">
        <f>Model!$C$31</f>
        <v>0.15</v>
      </c>
      <c r="L21" s="28" t="s">
        <v>40</v>
      </c>
      <c r="M21" s="28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2.75" x14ac:dyDescent="0.2"/>
  <sheetData>
    <row r="1" spans="1:9" x14ac:dyDescent="0.2">
      <c r="A1">
        <v>1</v>
      </c>
      <c r="B1">
        <v>1</v>
      </c>
      <c r="C1">
        <f>Model!$F$8</f>
        <v>90.5</v>
      </c>
      <c r="D1" t="s">
        <v>4</v>
      </c>
    </row>
    <row r="11" spans="1:9" x14ac:dyDescent="0.2">
      <c r="A11" t="s">
        <v>45</v>
      </c>
      <c r="B11">
        <f>Model!$C$6</f>
        <v>0.5</v>
      </c>
      <c r="C11">
        <v>0.5</v>
      </c>
      <c r="D11">
        <v>0</v>
      </c>
      <c r="E11">
        <v>0.7</v>
      </c>
      <c r="F11">
        <v>0</v>
      </c>
      <c r="G11">
        <v>10</v>
      </c>
      <c r="H11">
        <v>0</v>
      </c>
      <c r="I11">
        <v>0.5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selection activeCell="B23" sqref="B23"/>
    </sheetView>
  </sheetViews>
  <sheetFormatPr defaultRowHeight="12.75" x14ac:dyDescent="0.2"/>
  <cols>
    <col min="1" max="1" width="27.42578125" customWidth="1"/>
    <col min="2" max="2" width="20.42578125" customWidth="1"/>
    <col min="3" max="3" width="25" customWidth="1"/>
    <col min="4" max="4" width="16.7109375" customWidth="1"/>
    <col min="5" max="6" width="12.140625" customWidth="1"/>
    <col min="7" max="7" width="13.28515625" customWidth="1"/>
    <col min="8" max="8" width="10.7109375" bestFit="1" customWidth="1"/>
  </cols>
  <sheetData>
    <row r="1" spans="1:10" ht="20.25" x14ac:dyDescent="0.3">
      <c r="A1" s="56" t="s">
        <v>87</v>
      </c>
      <c r="B1" s="56"/>
      <c r="C1" s="56"/>
      <c r="D1" s="56"/>
      <c r="E1" s="56"/>
      <c r="F1" s="55"/>
      <c r="G1" s="55"/>
      <c r="H1" s="55"/>
      <c r="I1" s="55"/>
      <c r="J1" s="55"/>
    </row>
    <row r="2" spans="1:10" ht="15.75" x14ac:dyDescent="0.25">
      <c r="A2" s="57" t="s">
        <v>86</v>
      </c>
      <c r="B2" s="57"/>
      <c r="C2" s="57"/>
      <c r="D2" s="57"/>
      <c r="E2" s="57"/>
      <c r="F2" s="55"/>
      <c r="G2" s="55"/>
      <c r="H2" s="55"/>
      <c r="I2" s="55"/>
      <c r="J2" s="55"/>
    </row>
    <row r="4" spans="1:10" ht="16.5" thickBot="1" x14ac:dyDescent="0.3">
      <c r="A4" s="1" t="s">
        <v>0</v>
      </c>
      <c r="E4" s="2" t="s">
        <v>1</v>
      </c>
      <c r="F4" s="3"/>
      <c r="G4" s="3"/>
    </row>
    <row r="5" spans="1:10" ht="15" x14ac:dyDescent="0.2">
      <c r="A5" s="4"/>
      <c r="B5" s="5" t="s">
        <v>2</v>
      </c>
      <c r="C5" s="6" t="s">
        <v>3</v>
      </c>
      <c r="E5" s="7"/>
      <c r="F5" s="8" t="s">
        <v>4</v>
      </c>
      <c r="G5" s="9" t="s">
        <v>5</v>
      </c>
    </row>
    <row r="6" spans="1:10" ht="15.75" thickBot="1" x14ac:dyDescent="0.25">
      <c r="A6" s="10" t="s">
        <v>6</v>
      </c>
      <c r="B6" s="11">
        <f>1-C6</f>
        <v>0.5</v>
      </c>
      <c r="C6" s="12">
        <v>0.5</v>
      </c>
      <c r="E6" s="13" t="s">
        <v>2</v>
      </c>
      <c r="F6" s="14">
        <f>100</f>
        <v>100</v>
      </c>
      <c r="G6" s="15">
        <v>60</v>
      </c>
    </row>
    <row r="7" spans="1:10" x14ac:dyDescent="0.2">
      <c r="A7" s="16"/>
      <c r="E7" s="13" t="s">
        <v>7</v>
      </c>
      <c r="F7" s="17">
        <f>81</f>
        <v>81</v>
      </c>
      <c r="G7" s="18">
        <v>100</v>
      </c>
    </row>
    <row r="8" spans="1:10" ht="13.5" thickBot="1" x14ac:dyDescent="0.25">
      <c r="E8" s="19" t="s">
        <v>8</v>
      </c>
      <c r="F8" s="20">
        <f>F6*$B$6+F7*$C$6</f>
        <v>90.5</v>
      </c>
      <c r="G8" s="21">
        <f>G6*$B$6+G7*$C$6</f>
        <v>80</v>
      </c>
    </row>
    <row r="11" spans="1:10" x14ac:dyDescent="0.2">
      <c r="C11" s="27">
        <v>0.1</v>
      </c>
      <c r="D11" s="22">
        <f>_xll.PTreeNodeProbability(treeCalc_1!$F$2,4)</f>
        <v>0.1</v>
      </c>
    </row>
    <row r="12" spans="1:10" x14ac:dyDescent="0.2">
      <c r="C12" s="24">
        <v>100</v>
      </c>
      <c r="D12" s="22">
        <f>_xll.PTreeNodeValue(treeCalc_1!$F$2,4)</f>
        <v>90.5</v>
      </c>
    </row>
    <row r="13" spans="1:10" x14ac:dyDescent="0.2">
      <c r="C13" s="27">
        <v>0.25</v>
      </c>
      <c r="D13" s="22">
        <f>_xll.PTreeNodeProbability(treeCalc_1!$F$2,5)</f>
        <v>0.25</v>
      </c>
    </row>
    <row r="14" spans="1:10" x14ac:dyDescent="0.2">
      <c r="C14" s="24">
        <v>90</v>
      </c>
      <c r="D14" s="22">
        <f>_xll.PTreeNodeValue(treeCalc_1!$F$2,5)</f>
        <v>85.5</v>
      </c>
    </row>
    <row r="15" spans="1:10" x14ac:dyDescent="0.2">
      <c r="B15" s="25" t="b">
        <f>_xll.PTreeNodeDecision(treeCalc_1!$F$2,2)</f>
        <v>1</v>
      </c>
      <c r="C15" s="31" t="s">
        <v>31</v>
      </c>
    </row>
    <row r="16" spans="1:10" x14ac:dyDescent="0.2">
      <c r="B16" s="24">
        <v>0</v>
      </c>
      <c r="C16" s="26">
        <f>_xll.PTreeNodeValue(treeCalc_1!$F$2,2)</f>
        <v>71.25</v>
      </c>
    </row>
    <row r="17" spans="1:6" x14ac:dyDescent="0.2">
      <c r="B17" s="24"/>
      <c r="C17" s="27">
        <v>0.4</v>
      </c>
      <c r="D17" s="22">
        <f>_xll.PTreeNodeProbability(treeCalc_1!$F$2,6)</f>
        <v>0.4</v>
      </c>
    </row>
    <row r="18" spans="1:6" x14ac:dyDescent="0.2">
      <c r="B18" s="24"/>
      <c r="C18" s="24">
        <v>60</v>
      </c>
      <c r="D18" s="22">
        <f>_xll.PTreeNodeValue(treeCalc_1!$F$2,6)</f>
        <v>70.5</v>
      </c>
    </row>
    <row r="19" spans="1:6" x14ac:dyDescent="0.2">
      <c r="B19" s="24"/>
      <c r="C19" s="27">
        <v>0.2</v>
      </c>
      <c r="D19" s="22">
        <f>_xll.PTreeNodeProbability(treeCalc_1!$F$2,7)</f>
        <v>0.2</v>
      </c>
    </row>
    <row r="20" spans="1:6" x14ac:dyDescent="0.2">
      <c r="B20" s="24"/>
      <c r="C20" s="24">
        <v>25</v>
      </c>
      <c r="D20" s="22">
        <f>_xll.PTreeNodeValue(treeCalc_1!$F$2,7)</f>
        <v>53</v>
      </c>
      <c r="F20" s="35"/>
    </row>
    <row r="21" spans="1:6" x14ac:dyDescent="0.2">
      <c r="B21" s="24"/>
      <c r="C21" s="27">
        <v>0.05</v>
      </c>
      <c r="D21" s="22">
        <f>_xll.PTreeNodeProbability(treeCalc_1!$F$2,8)</f>
        <v>0.05</v>
      </c>
    </row>
    <row r="22" spans="1:6" x14ac:dyDescent="0.2">
      <c r="B22" s="24"/>
      <c r="C22" s="24">
        <v>0</v>
      </c>
      <c r="D22" s="22">
        <f>_xll.PTreeNodeValue(treeCalc_1!$F$2,8)</f>
        <v>40.5</v>
      </c>
    </row>
    <row r="23" spans="1:6" x14ac:dyDescent="0.2">
      <c r="A23" s="32"/>
      <c r="B23" s="30" t="s">
        <v>28</v>
      </c>
    </row>
    <row r="24" spans="1:6" x14ac:dyDescent="0.2">
      <c r="A24" s="32"/>
      <c r="B24" s="23">
        <f>_xll.PTreeNodeValue(treeCalc_1!$F$2,1)</f>
        <v>71.25</v>
      </c>
    </row>
    <row r="25" spans="1:6" x14ac:dyDescent="0.2">
      <c r="B25" s="23"/>
      <c r="C25" s="27">
        <v>0.35</v>
      </c>
      <c r="D25" s="22">
        <f>_xll.PTreeNodeProbability(treeCalc_1!$F$2,9)</f>
        <v>0</v>
      </c>
    </row>
    <row r="26" spans="1:6" x14ac:dyDescent="0.2">
      <c r="B26" s="23"/>
      <c r="C26" s="24">
        <v>100</v>
      </c>
      <c r="D26" s="22">
        <f>_xll.PTreeNodeValue(treeCalc_1!$F$2,9)</f>
        <v>80</v>
      </c>
    </row>
    <row r="27" spans="1:6" x14ac:dyDescent="0.2">
      <c r="B27" s="25" t="b">
        <f>_xll.PTreeNodeDecision(treeCalc_1!$F$2,3)</f>
        <v>0</v>
      </c>
      <c r="C27" s="31" t="s">
        <v>39</v>
      </c>
    </row>
    <row r="28" spans="1:6" x14ac:dyDescent="0.2">
      <c r="B28" s="24">
        <v>0</v>
      </c>
      <c r="C28" s="26">
        <f>_xll.PTreeNodeValue(treeCalc_1!$F$2,3)</f>
        <v>57.5</v>
      </c>
    </row>
    <row r="29" spans="1:6" x14ac:dyDescent="0.2">
      <c r="B29" s="24"/>
      <c r="C29" s="27">
        <v>0.5</v>
      </c>
      <c r="D29" s="22">
        <f>_xll.PTreeNodeProbability(treeCalc_1!$F$2,10)</f>
        <v>0</v>
      </c>
    </row>
    <row r="30" spans="1:6" x14ac:dyDescent="0.2">
      <c r="B30" s="24"/>
      <c r="C30" s="24">
        <v>40</v>
      </c>
      <c r="D30" s="22">
        <f>_xll.PTreeNodeValue(treeCalc_1!$F$2,10)</f>
        <v>50</v>
      </c>
    </row>
    <row r="31" spans="1:6" x14ac:dyDescent="0.2">
      <c r="B31" s="24"/>
      <c r="C31" s="27">
        <v>0.15</v>
      </c>
      <c r="D31" s="22">
        <f>_xll.PTreeNodeProbability(treeCalc_1!$F$2,11)</f>
        <v>0</v>
      </c>
    </row>
    <row r="32" spans="1:6" x14ac:dyDescent="0.2">
      <c r="B32" s="24"/>
      <c r="C32" s="24">
        <v>0</v>
      </c>
      <c r="D32" s="22">
        <f>_xll.PTreeNodeValue(treeCalc_1!$F$2,11)</f>
        <v>30</v>
      </c>
    </row>
  </sheetData>
  <mergeCells count="2">
    <mergeCell ref="A2:E2"/>
    <mergeCell ref="A1:E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showGridLines="0" workbookViewId="0">
      <selection activeCell="E33" sqref="E33"/>
    </sheetView>
  </sheetViews>
  <sheetFormatPr defaultRowHeight="12.75" x14ac:dyDescent="0.2"/>
  <cols>
    <col min="1" max="1" width="0.28515625" customWidth="1"/>
    <col min="2" max="2" width="3.5703125" customWidth="1"/>
    <col min="3" max="3" width="5.42578125" customWidth="1"/>
    <col min="5" max="5" width="7" customWidth="1"/>
    <col min="6" max="6" width="9.85546875" bestFit="1" customWidth="1"/>
    <col min="7" max="7" width="6.140625" customWidth="1"/>
    <col min="8" max="8" width="9.85546875" bestFit="1" customWidth="1"/>
  </cols>
  <sheetData>
    <row r="1" spans="2:2" s="36" customFormat="1" ht="18" x14ac:dyDescent="0.25">
      <c r="B1" s="39" t="s">
        <v>67</v>
      </c>
    </row>
    <row r="2" spans="2:2" s="37" customFormat="1" ht="10.5" x14ac:dyDescent="0.15">
      <c r="B2" s="40" t="s">
        <v>68</v>
      </c>
    </row>
    <row r="3" spans="2:2" s="38" customFormat="1" ht="10.5" x14ac:dyDescent="0.15">
      <c r="B3" s="41" t="s">
        <v>69</v>
      </c>
    </row>
    <row r="29" spans="2:8" ht="13.5" thickBot="1" x14ac:dyDescent="0.25"/>
    <row r="30" spans="2:8" ht="13.5" thickBot="1" x14ac:dyDescent="0.25">
      <c r="B30" s="58" t="s">
        <v>70</v>
      </c>
      <c r="C30" s="59"/>
      <c r="D30" s="59"/>
      <c r="E30" s="59"/>
      <c r="F30" s="59"/>
      <c r="G30" s="59"/>
      <c r="H30" s="60"/>
    </row>
    <row r="31" spans="2:8" x14ac:dyDescent="0.2">
      <c r="B31" s="44"/>
      <c r="C31" s="61" t="s">
        <v>82</v>
      </c>
      <c r="D31" s="62"/>
      <c r="E31" s="63" t="s">
        <v>4</v>
      </c>
      <c r="F31" s="62"/>
      <c r="G31" s="63" t="s">
        <v>5</v>
      </c>
      <c r="H31" s="64"/>
    </row>
    <row r="32" spans="2:8" x14ac:dyDescent="0.2">
      <c r="B32" s="45"/>
      <c r="C32" s="42" t="s">
        <v>83</v>
      </c>
      <c r="D32" s="50" t="s">
        <v>84</v>
      </c>
      <c r="E32" s="42" t="s">
        <v>83</v>
      </c>
      <c r="F32" s="50" t="s">
        <v>84</v>
      </c>
      <c r="G32" s="42" t="s">
        <v>83</v>
      </c>
      <c r="H32" s="43" t="s">
        <v>84</v>
      </c>
    </row>
    <row r="33" spans="2:8" x14ac:dyDescent="0.2">
      <c r="B33" s="46" t="s">
        <v>71</v>
      </c>
      <c r="C33" s="48">
        <v>0.5</v>
      </c>
      <c r="D33" s="51">
        <v>0</v>
      </c>
      <c r="E33" s="48">
        <v>71.25</v>
      </c>
      <c r="F33" s="51">
        <v>0</v>
      </c>
      <c r="G33" s="48">
        <v>57.5</v>
      </c>
      <c r="H33" s="53">
        <v>-0.19298245614035087</v>
      </c>
    </row>
    <row r="34" spans="2:8" x14ac:dyDescent="0.2">
      <c r="B34" s="46" t="s">
        <v>72</v>
      </c>
      <c r="C34" s="48">
        <v>0.52500000000000002</v>
      </c>
      <c r="D34" s="51">
        <v>5.0000000000000044E-2</v>
      </c>
      <c r="E34" s="48">
        <v>71.737500000000011</v>
      </c>
      <c r="F34" s="51">
        <v>6.8421052631580546E-3</v>
      </c>
      <c r="G34" s="48">
        <v>57.375</v>
      </c>
      <c r="H34" s="53">
        <v>-0.19473684210526315</v>
      </c>
    </row>
    <row r="35" spans="2:8" x14ac:dyDescent="0.2">
      <c r="B35" s="46" t="s">
        <v>73</v>
      </c>
      <c r="C35" s="48">
        <v>0.55000000000000004</v>
      </c>
      <c r="D35" s="51">
        <v>0.10000000000000009</v>
      </c>
      <c r="E35" s="48">
        <v>72.225000000000009</v>
      </c>
      <c r="F35" s="51">
        <v>1.368421052631591E-2</v>
      </c>
      <c r="G35" s="48">
        <v>57.25</v>
      </c>
      <c r="H35" s="53">
        <v>-0.19649122807017544</v>
      </c>
    </row>
    <row r="36" spans="2:8" x14ac:dyDescent="0.2">
      <c r="B36" s="46" t="s">
        <v>74</v>
      </c>
      <c r="C36" s="48">
        <v>0.57499999999999996</v>
      </c>
      <c r="D36" s="51">
        <v>0.14999999999999991</v>
      </c>
      <c r="E36" s="48">
        <v>72.712500000000006</v>
      </c>
      <c r="F36" s="51">
        <v>2.0526315789473764E-2</v>
      </c>
      <c r="G36" s="48">
        <v>57.125</v>
      </c>
      <c r="H36" s="53">
        <v>-0.19824561403508772</v>
      </c>
    </row>
    <row r="37" spans="2:8" x14ac:dyDescent="0.2">
      <c r="B37" s="46" t="s">
        <v>75</v>
      </c>
      <c r="C37" s="48">
        <v>0.6</v>
      </c>
      <c r="D37" s="51">
        <v>0.19999999999999996</v>
      </c>
      <c r="E37" s="48">
        <v>73.2</v>
      </c>
      <c r="F37" s="51">
        <v>2.7368421052631618E-2</v>
      </c>
      <c r="G37" s="48">
        <v>57</v>
      </c>
      <c r="H37" s="53">
        <v>-0.2</v>
      </c>
    </row>
    <row r="38" spans="2:8" x14ac:dyDescent="0.2">
      <c r="B38" s="46" t="s">
        <v>76</v>
      </c>
      <c r="C38" s="48">
        <v>0.625</v>
      </c>
      <c r="D38" s="51">
        <v>0.25</v>
      </c>
      <c r="E38" s="48">
        <v>73.6875</v>
      </c>
      <c r="F38" s="51">
        <v>3.4210526315789476E-2</v>
      </c>
      <c r="G38" s="48">
        <v>56.875</v>
      </c>
      <c r="H38" s="53">
        <v>-0.20175438596491227</v>
      </c>
    </row>
    <row r="39" spans="2:8" x14ac:dyDescent="0.2">
      <c r="B39" s="46" t="s">
        <v>77</v>
      </c>
      <c r="C39" s="48">
        <v>0.65</v>
      </c>
      <c r="D39" s="51">
        <v>0.30000000000000004</v>
      </c>
      <c r="E39" s="48">
        <v>74.174999999999997</v>
      </c>
      <c r="F39" s="51">
        <v>4.1052631578947327E-2</v>
      </c>
      <c r="G39" s="48">
        <v>56.75</v>
      </c>
      <c r="H39" s="53">
        <v>-0.20350877192982456</v>
      </c>
    </row>
    <row r="40" spans="2:8" x14ac:dyDescent="0.2">
      <c r="B40" s="46" t="s">
        <v>78</v>
      </c>
      <c r="C40" s="48">
        <v>0.67500000000000004</v>
      </c>
      <c r="D40" s="51">
        <v>0.35000000000000009</v>
      </c>
      <c r="E40" s="48">
        <v>74.662500000000009</v>
      </c>
      <c r="F40" s="51">
        <v>4.7894736842105386E-2</v>
      </c>
      <c r="G40" s="48">
        <v>56.625</v>
      </c>
      <c r="H40" s="53">
        <v>-0.20526315789473684</v>
      </c>
    </row>
    <row r="41" spans="2:8" x14ac:dyDescent="0.2">
      <c r="B41" s="46" t="s">
        <v>79</v>
      </c>
      <c r="C41" s="48">
        <v>0.7</v>
      </c>
      <c r="D41" s="51">
        <v>0.39999999999999991</v>
      </c>
      <c r="E41" s="48">
        <v>75.150000000000006</v>
      </c>
      <c r="F41" s="51">
        <v>5.4736842105263236E-2</v>
      </c>
      <c r="G41" s="48">
        <v>56.5</v>
      </c>
      <c r="H41" s="53">
        <v>-0.20701754385964913</v>
      </c>
    </row>
    <row r="42" spans="2:8" x14ac:dyDescent="0.2">
      <c r="B42" s="46" t="s">
        <v>80</v>
      </c>
      <c r="C42" s="48">
        <v>0.72499999999999998</v>
      </c>
      <c r="D42" s="51">
        <v>0.44999999999999996</v>
      </c>
      <c r="E42" s="48">
        <v>75.637500000000003</v>
      </c>
      <c r="F42" s="51">
        <v>6.1578947368421094E-2</v>
      </c>
      <c r="G42" s="48">
        <v>56.375</v>
      </c>
      <c r="H42" s="53">
        <v>-0.20877192982456141</v>
      </c>
    </row>
    <row r="43" spans="2:8" ht="13.5" thickBot="1" x14ac:dyDescent="0.25">
      <c r="B43" s="47" t="s">
        <v>81</v>
      </c>
      <c r="C43" s="49">
        <v>0.75</v>
      </c>
      <c r="D43" s="52">
        <v>0.5</v>
      </c>
      <c r="E43" s="49">
        <v>76.125</v>
      </c>
      <c r="F43" s="52">
        <v>6.8421052631578952E-2</v>
      </c>
      <c r="G43" s="49">
        <v>56.25</v>
      </c>
      <c r="H43" s="54">
        <v>-0.21052631578947367</v>
      </c>
    </row>
  </sheetData>
  <mergeCells count="4">
    <mergeCell ref="B30:H30"/>
    <mergeCell ref="C31:D31"/>
    <mergeCell ref="E31:F31"/>
    <mergeCell ref="G31:H3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showGridLines="0" workbookViewId="0">
      <selection activeCell="E33" sqref="E33"/>
    </sheetView>
  </sheetViews>
  <sheetFormatPr defaultRowHeight="12.75" x14ac:dyDescent="0.2"/>
  <cols>
    <col min="1" max="1" width="0.28515625" customWidth="1"/>
    <col min="2" max="2" width="3.5703125" customWidth="1"/>
    <col min="3" max="3" width="5.42578125" customWidth="1"/>
    <col min="5" max="5" width="5.5703125" customWidth="1"/>
    <col min="6" max="6" width="9.85546875" bestFit="1" customWidth="1"/>
    <col min="7" max="7" width="5.42578125" customWidth="1"/>
    <col min="8" max="8" width="9.85546875" bestFit="1" customWidth="1"/>
  </cols>
  <sheetData>
    <row r="1" spans="2:2" s="36" customFormat="1" ht="18" x14ac:dyDescent="0.25">
      <c r="B1" s="39" t="s">
        <v>67</v>
      </c>
    </row>
    <row r="2" spans="2:2" s="37" customFormat="1" ht="10.5" x14ac:dyDescent="0.15">
      <c r="B2" s="40" t="s">
        <v>68</v>
      </c>
    </row>
    <row r="3" spans="2:2" s="38" customFormat="1" ht="10.5" x14ac:dyDescent="0.15">
      <c r="B3" s="41" t="s">
        <v>69</v>
      </c>
    </row>
    <row r="29" spans="2:8" ht="13.5" thickBot="1" x14ac:dyDescent="0.25"/>
    <row r="30" spans="2:8" ht="13.5" thickBot="1" x14ac:dyDescent="0.25">
      <c r="B30" s="58" t="s">
        <v>70</v>
      </c>
      <c r="C30" s="59"/>
      <c r="D30" s="59"/>
      <c r="E30" s="59"/>
      <c r="F30" s="59"/>
      <c r="G30" s="59"/>
      <c r="H30" s="60"/>
    </row>
    <row r="31" spans="2:8" x14ac:dyDescent="0.2">
      <c r="B31" s="44"/>
      <c r="C31" s="61" t="s">
        <v>82</v>
      </c>
      <c r="D31" s="62"/>
      <c r="E31" s="63" t="s">
        <v>4</v>
      </c>
      <c r="F31" s="62"/>
      <c r="G31" s="63" t="s">
        <v>5</v>
      </c>
      <c r="H31" s="64"/>
    </row>
    <row r="32" spans="2:8" x14ac:dyDescent="0.2">
      <c r="B32" s="45"/>
      <c r="C32" s="42" t="s">
        <v>83</v>
      </c>
      <c r="D32" s="50" t="s">
        <v>84</v>
      </c>
      <c r="E32" s="42" t="s">
        <v>83</v>
      </c>
      <c r="F32" s="50" t="s">
        <v>84</v>
      </c>
      <c r="G32" s="42" t="s">
        <v>83</v>
      </c>
      <c r="H32" s="43" t="s">
        <v>84</v>
      </c>
    </row>
    <row r="33" spans="2:8" x14ac:dyDescent="0.2">
      <c r="B33" s="46" t="s">
        <v>71</v>
      </c>
      <c r="C33" s="48">
        <v>0</v>
      </c>
      <c r="D33" s="51">
        <v>-1</v>
      </c>
      <c r="E33" s="48">
        <v>61.5</v>
      </c>
      <c r="F33" s="51">
        <v>-0.1368421052631579</v>
      </c>
      <c r="G33" s="48">
        <v>60</v>
      </c>
      <c r="H33" s="53">
        <v>-0.15789473684210525</v>
      </c>
    </row>
    <row r="34" spans="2:8" x14ac:dyDescent="0.2">
      <c r="B34" s="46" t="s">
        <v>72</v>
      </c>
      <c r="C34" s="48">
        <v>0.1</v>
      </c>
      <c r="D34" s="51">
        <v>-0.8</v>
      </c>
      <c r="E34" s="48">
        <v>63.45</v>
      </c>
      <c r="F34" s="51">
        <v>-0.10947368421052628</v>
      </c>
      <c r="G34" s="48">
        <v>59.5</v>
      </c>
      <c r="H34" s="53">
        <v>-0.1649122807017544</v>
      </c>
    </row>
    <row r="35" spans="2:8" x14ac:dyDescent="0.2">
      <c r="B35" s="46" t="s">
        <v>73</v>
      </c>
      <c r="C35" s="48">
        <v>0.2</v>
      </c>
      <c r="D35" s="51">
        <v>-0.6</v>
      </c>
      <c r="E35" s="48">
        <v>65.400000000000006</v>
      </c>
      <c r="F35" s="51">
        <v>-8.2105263157894653E-2</v>
      </c>
      <c r="G35" s="48">
        <v>59</v>
      </c>
      <c r="H35" s="53">
        <v>-0.17192982456140352</v>
      </c>
    </row>
    <row r="36" spans="2:8" x14ac:dyDescent="0.2">
      <c r="B36" s="46" t="s">
        <v>74</v>
      </c>
      <c r="C36" s="48">
        <v>0.3</v>
      </c>
      <c r="D36" s="51">
        <v>-0.4</v>
      </c>
      <c r="E36" s="48">
        <v>67.349999999999994</v>
      </c>
      <c r="F36" s="51">
        <v>-5.4736842105263236E-2</v>
      </c>
      <c r="G36" s="48">
        <v>58.5</v>
      </c>
      <c r="H36" s="53">
        <v>-0.17894736842105263</v>
      </c>
    </row>
    <row r="37" spans="2:8" x14ac:dyDescent="0.2">
      <c r="B37" s="46" t="s">
        <v>75</v>
      </c>
      <c r="C37" s="48">
        <v>0.4</v>
      </c>
      <c r="D37" s="51">
        <v>-0.19999999999999996</v>
      </c>
      <c r="E37" s="48">
        <v>69.300000000000011</v>
      </c>
      <c r="F37" s="51">
        <v>-2.736842105263142E-2</v>
      </c>
      <c r="G37" s="48">
        <v>58</v>
      </c>
      <c r="H37" s="53">
        <v>-0.18596491228070175</v>
      </c>
    </row>
    <row r="38" spans="2:8" x14ac:dyDescent="0.2">
      <c r="B38" s="46" t="s">
        <v>76</v>
      </c>
      <c r="C38" s="48">
        <v>0.5</v>
      </c>
      <c r="D38" s="51">
        <v>0</v>
      </c>
      <c r="E38" s="48">
        <v>71.25</v>
      </c>
      <c r="F38" s="51">
        <v>0</v>
      </c>
      <c r="G38" s="48">
        <v>57.5</v>
      </c>
      <c r="H38" s="53">
        <v>-0.19298245614035087</v>
      </c>
    </row>
    <row r="39" spans="2:8" x14ac:dyDescent="0.2">
      <c r="B39" s="46" t="s">
        <v>77</v>
      </c>
      <c r="C39" s="48">
        <v>0.6</v>
      </c>
      <c r="D39" s="51">
        <v>0.19999999999999996</v>
      </c>
      <c r="E39" s="48">
        <v>73.2</v>
      </c>
      <c r="F39" s="51">
        <v>2.7368421052631618E-2</v>
      </c>
      <c r="G39" s="48">
        <v>57</v>
      </c>
      <c r="H39" s="53">
        <v>-0.2</v>
      </c>
    </row>
    <row r="40" spans="2:8" x14ac:dyDescent="0.2">
      <c r="B40" s="46" t="s">
        <v>78</v>
      </c>
      <c r="C40" s="48">
        <v>0.7</v>
      </c>
      <c r="D40" s="51">
        <v>0.39999999999999991</v>
      </c>
      <c r="E40" s="48">
        <v>75.150000000000006</v>
      </c>
      <c r="F40" s="51">
        <v>5.4736842105263236E-2</v>
      </c>
      <c r="G40" s="48">
        <v>56.5</v>
      </c>
      <c r="H40" s="53">
        <v>-0.20701754385964913</v>
      </c>
    </row>
    <row r="41" spans="2:8" x14ac:dyDescent="0.2">
      <c r="B41" s="46" t="s">
        <v>79</v>
      </c>
      <c r="C41" s="48">
        <v>0.8</v>
      </c>
      <c r="D41" s="51">
        <v>0.60000000000000009</v>
      </c>
      <c r="E41" s="48">
        <v>77.099999999999994</v>
      </c>
      <c r="F41" s="51">
        <v>8.2105263157894653E-2</v>
      </c>
      <c r="G41" s="48">
        <v>56</v>
      </c>
      <c r="H41" s="53">
        <v>-0.21403508771929824</v>
      </c>
    </row>
    <row r="42" spans="2:8" x14ac:dyDescent="0.2">
      <c r="B42" s="46" t="s">
        <v>80</v>
      </c>
      <c r="C42" s="48">
        <v>0.9</v>
      </c>
      <c r="D42" s="51">
        <v>0.8</v>
      </c>
      <c r="E42" s="48">
        <v>79.050000000000011</v>
      </c>
      <c r="F42" s="51">
        <v>0.10947368421052647</v>
      </c>
      <c r="G42" s="48">
        <v>55.5</v>
      </c>
      <c r="H42" s="53">
        <v>-0.22105263157894736</v>
      </c>
    </row>
    <row r="43" spans="2:8" ht="13.5" thickBot="1" x14ac:dyDescent="0.25">
      <c r="B43" s="47" t="s">
        <v>81</v>
      </c>
      <c r="C43" s="49">
        <v>1</v>
      </c>
      <c r="D43" s="52">
        <v>1</v>
      </c>
      <c r="E43" s="49">
        <v>81</v>
      </c>
      <c r="F43" s="52">
        <v>0.1368421052631579</v>
      </c>
      <c r="G43" s="49">
        <v>55</v>
      </c>
      <c r="H43" s="54">
        <v>-0.22807017543859648</v>
      </c>
    </row>
  </sheetData>
  <mergeCells count="4">
    <mergeCell ref="B30:H30"/>
    <mergeCell ref="C31:D31"/>
    <mergeCell ref="E31:F31"/>
    <mergeCell ref="G31:H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Sensitivity Salary Wt (C6)</vt:lpstr>
      <vt:lpstr>Sensitivity Salary Wt (C6) full</vt:lpstr>
    </vt:vector>
  </TitlesOfParts>
  <Company>MSCI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Reilly</dc:creator>
  <cp:lastModifiedBy>Bob Clemen</cp:lastModifiedBy>
  <dcterms:created xsi:type="dcterms:W3CDTF">2001-03-24T17:42:35Z</dcterms:created>
  <dcterms:modified xsi:type="dcterms:W3CDTF">2013-05-25T21:31:49Z</dcterms:modified>
</cp:coreProperties>
</file>